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trlProps/ctrlProp3.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xl/ctrlProps/ctrlProp4.xml" ContentType="application/vnd.ms-excel.controlproperties+xml"/>
  <Override PartName="/xl/ctrlProps/ctrlProp5.xml" ContentType="application/vnd.ms-excel.controlproperties+xml"/>
  <Override PartName="/xl/comments3.xml" ContentType="application/vnd.openxmlformats-officedocument.spreadsheetml.comments+xml"/>
  <Override PartName="/xl/drawings/drawing7.xml" ContentType="application/vnd.openxmlformats-officedocument.drawing+xml"/>
  <Override PartName="/xl/ctrlProps/ctrlProp6.xml" ContentType="application/vnd.ms-excel.controlproperties+xml"/>
  <Override PartName="/xl/comments4.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trlProps/ctrlProp7.xml" ContentType="application/vnd.ms-excel.controlproperties+xml"/>
  <Override PartName="/xl/comments5.xml" ContentType="application/vnd.openxmlformats-officedocument.spreadsheetml.comments+xml"/>
  <Override PartName="/xl/drawings/drawing10.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6.xml" ContentType="application/vnd.openxmlformats-officedocument.spreadsheetml.comments+xml"/>
  <Override PartName="/xl/drawings/drawing11.xml" ContentType="application/vnd.openxmlformats-officedocument.drawing+xml"/>
  <Override PartName="/xl/ctrlProps/ctrlProp10.xml" ContentType="application/vnd.ms-excel.controlproperties+xml"/>
  <Override PartName="/xl/comments7.xml" ContentType="application/vnd.openxmlformats-officedocument.spreadsheetml.comments+xml"/>
  <Override PartName="/xl/drawings/drawing12.xml" ContentType="application/vnd.openxmlformats-officedocument.drawing+xml"/>
  <Override PartName="/xl/ctrlProps/ctrlProp11.xml" ContentType="application/vnd.ms-excel.controlproperties+xml"/>
  <Override PartName="/xl/ctrlProps/ctrlProp12.xml" ContentType="application/vnd.ms-excel.controlproperties+xml"/>
  <Override PartName="/xl/comments8.xml" ContentType="application/vnd.openxmlformats-officedocument.spreadsheetml.comments+xml"/>
  <Override PartName="/xl/drawings/drawing13.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9.xml" ContentType="application/vnd.openxmlformats-officedocument.spreadsheetml.comments+xml"/>
  <Override PartName="/xl/drawings/drawing14.xml" ContentType="application/vnd.openxmlformats-officedocument.drawing+xml"/>
  <Override PartName="/xl/ctrlProps/ctrlProp15.xml" ContentType="application/vnd.ms-excel.controlproperties+xml"/>
  <Override PartName="/xl/comments10.xml" ContentType="application/vnd.openxmlformats-officedocument.spreadsheetml.comments+xml"/>
  <Override PartName="/xl/drawings/drawing15.xml" ContentType="application/vnd.openxmlformats-officedocument.drawing+xml"/>
  <Override PartName="/xl/ctrlProps/ctrlProp16.xml" ContentType="application/vnd.ms-excel.controlproperties+xml"/>
  <Override PartName="/xl/ctrlProps/ctrlProp17.xml" ContentType="application/vnd.ms-excel.controlproperties+xml"/>
  <Override PartName="/xl/comments11.xml" ContentType="application/vnd.openxmlformats-officedocument.spreadsheetml.comments+xml"/>
  <Override PartName="/xl/drawings/drawing16.xml" ContentType="application/vnd.openxmlformats-officedocument.drawing+xml"/>
  <Override PartName="/xl/ctrlProps/ctrlProp18.xml" ContentType="application/vnd.ms-excel.controlproperties+xml"/>
  <Override PartName="/xl/comments12.xml" ContentType="application/vnd.openxmlformats-officedocument.spreadsheetml.comments+xml"/>
  <Override PartName="/xl/drawings/drawing17.xml" ContentType="application/vnd.openxmlformats-officedocument.drawing+xml"/>
  <Override PartName="/xl/ctrlProps/ctrlProp19.xml" ContentType="application/vnd.ms-excel.controlproperties+xml"/>
  <Override PartName="/xl/ctrlProps/ctrlProp20.xml" ContentType="application/vnd.ms-excel.controlproperties+xml"/>
  <Override PartName="/xl/comments13.xml" ContentType="application/vnd.openxmlformats-officedocument.spreadsheetml.comments+xml"/>
  <Override PartName="/xl/drawings/drawing18.xml" ContentType="application/vnd.openxmlformats-officedocument.drawing+xml"/>
  <Override PartName="/xl/ctrlProps/ctrlProp21.xml" ContentType="application/vnd.ms-excel.controlproperties+xml"/>
  <Override PartName="/xl/comments14.xml" ContentType="application/vnd.openxmlformats-officedocument.spreadsheetml.comments+xml"/>
  <Override PartName="/xl/drawings/drawing19.xml" ContentType="application/vnd.openxmlformats-officedocument.drawing+xml"/>
  <Override PartName="/xl/ctrlProps/ctrlProp22.xml" ContentType="application/vnd.ms-excel.controlproperties+xml"/>
  <Override PartName="/xl/ctrlProps/ctrlProp23.xml" ContentType="application/vnd.ms-excel.controlproperties+xml"/>
  <Override PartName="/xl/comments1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aveExternalLinkValues="0" codeName="ThisWorkbook"/>
  <mc:AlternateContent xmlns:mc="http://schemas.openxmlformats.org/markup-compatibility/2006">
    <mc:Choice Requires="x15">
      <x15ac:absPath xmlns:x15ac="http://schemas.microsoft.com/office/spreadsheetml/2010/11/ac" url="C:\Munka\Korosztályos Budapest és Vidék Bajnokság\Korosztályos BP és VIDÉK Bajnokság - 2026\Vidék\Végeredmény\"/>
    </mc:Choice>
  </mc:AlternateContent>
  <xr:revisionPtr revIDLastSave="0" documentId="8_{32055E6C-3BCF-491E-A9CC-533C8702CB30}" xr6:coauthVersionLast="47" xr6:coauthVersionMax="47" xr10:uidLastSave="{00000000-0000-0000-0000-000000000000}"/>
  <bookViews>
    <workbookView xWindow="-108" yWindow="-108" windowWidth="23256" windowHeight="13176" tabRatio="884" firstSheet="9" activeTab="10" xr2:uid="{00000000-000D-0000-FFFF-FFFF00000000}"/>
  </bookViews>
  <sheets>
    <sheet name="Altalanos" sheetId="1" r:id="rId1"/>
    <sheet name="Birók" sheetId="2" r:id="rId2"/>
    <sheet name="jrend szombat 20-a" sheetId="324" r:id="rId3"/>
    <sheet name="jrend vasárnap 21-e" sheetId="325" r:id="rId4"/>
    <sheet name="jrend kedd 23-a" sheetId="326" r:id="rId5"/>
    <sheet name="jrend szerda 24-e" sheetId="327" r:id="rId6"/>
    <sheet name="jrend csütörtök 25-e" sheetId="328" r:id="rId7"/>
    <sheet name="jrend péntek 26-a" sheetId="329" r:id="rId8"/>
    <sheet name="jrend szombat 27-e" sheetId="330" r:id="rId9"/>
    <sheet name="L12 csapat ELO" sheetId="312" r:id="rId10"/>
    <sheet name="L12 csapat" sheetId="319" r:id="rId11"/>
    <sheet name="L14 csapat ELO" sheetId="313" r:id="rId12"/>
    <sheet name="L14 csapat" sheetId="314" r:id="rId13"/>
    <sheet name="L16 csapat ELO" sheetId="315" r:id="rId14"/>
    <sheet name="L16 csapat" sheetId="318" r:id="rId15"/>
    <sheet name="L18 csapat ELO" sheetId="333" r:id="rId16"/>
    <sheet name="L18 csapat" sheetId="334" r:id="rId17"/>
    <sheet name="F12 csapat ELO" sheetId="9" r:id="rId18"/>
    <sheet name="F12 csapat" sheetId="10" r:id="rId19"/>
    <sheet name="F12 csapat vigasz" sheetId="85" r:id="rId20"/>
    <sheet name="F14 csapat ELO" sheetId="231" r:id="rId21"/>
    <sheet name="F14 csapat" sheetId="239" r:id="rId22"/>
    <sheet name="F16 csapat ELO" sheetId="331" r:id="rId23"/>
    <sheet name="F16 csapat" sheetId="332" r:id="rId24"/>
    <sheet name="F18 csapat ELO" sheetId="303" r:id="rId25"/>
    <sheet name="F18 csapat" sheetId="311" r:id="rId26"/>
  </sheets>
  <externalReferences>
    <externalReference r:id="rId27"/>
    <externalReference r:id="rId28"/>
    <externalReference r:id="rId29"/>
  </externalReference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17">'F12 csapat ELO'!$1:$6</definedName>
    <definedName name="_xlnm.Print_Titles" localSheetId="20">'F14 csapat ELO'!$1:$6</definedName>
    <definedName name="_xlnm.Print_Titles" localSheetId="22">'F16 csapat ELO'!$1:$6</definedName>
    <definedName name="_xlnm.Print_Titles" localSheetId="24">'F18 csapat ELO'!$1:$6</definedName>
    <definedName name="_xlnm.Print_Titles" localSheetId="9">'L12 csapat ELO'!$1:$6</definedName>
    <definedName name="_xlnm.Print_Titles" localSheetId="11">'L14 csapat ELO'!$1:$6</definedName>
    <definedName name="_xlnm.Print_Titles" localSheetId="13">'L16 csapat ELO'!$1:$6</definedName>
    <definedName name="_xlnm.Print_Titles" localSheetId="15">'L18 csapat ELO'!$1:$6</definedName>
    <definedName name="_xlnm.Print_Area" localSheetId="1">Birók!$A$1:$N$29</definedName>
    <definedName name="_xlnm.Print_Area" localSheetId="18">'F12 csapat'!$A$1:$R$57</definedName>
    <definedName name="_xlnm.Print_Area" localSheetId="17">'F12 csapat ELO'!$A$1:$Q$134</definedName>
    <definedName name="_xlnm.Print_Area" localSheetId="19">'F12 csapat vigasz'!$A$1:$R$62</definedName>
    <definedName name="_xlnm.Print_Area" localSheetId="21">'F14 csapat'!$A$1:$R$57</definedName>
    <definedName name="_xlnm.Print_Area" localSheetId="20">'F14 csapat ELO'!$A$1:$Q$134</definedName>
    <definedName name="_xlnm.Print_Area" localSheetId="23">'F16 csapat'!$A$1:$R$57</definedName>
    <definedName name="_xlnm.Print_Area" localSheetId="22">'F16 csapat ELO'!$A$1:$Q$134</definedName>
    <definedName name="_xlnm.Print_Area" localSheetId="25">'F18 csapat'!$A$1:$R$57</definedName>
    <definedName name="_xlnm.Print_Area" localSheetId="24">'F18 csapat ELO'!$A$1:$Q$134</definedName>
    <definedName name="_xlnm.Print_Area" localSheetId="10">'L12 csapat'!$A$1:$M$41</definedName>
    <definedName name="_xlnm.Print_Area" localSheetId="9">'L12 csapat ELO'!$A$1:$Q$134</definedName>
    <definedName name="_xlnm.Print_Area" localSheetId="12">'L14 csapat'!$A$1:$R$62</definedName>
    <definedName name="_xlnm.Print_Area" localSheetId="11">'L14 csapat ELO'!$A$1:$Q$134</definedName>
    <definedName name="_xlnm.Print_Area" localSheetId="14">'L16 csapat'!$A$1:$M$41</definedName>
    <definedName name="_xlnm.Print_Area" localSheetId="13">'L16 csapat ELO'!$A$1:$Q$134</definedName>
    <definedName name="_xlnm.Print_Area" localSheetId="15">'L18 csapat ELO'!$A$1:$Q$134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334" l="1"/>
  <c r="R62" i="334"/>
  <c r="F56" i="334"/>
  <c r="F55" i="334"/>
  <c r="C21" i="334"/>
  <c r="K20" i="334"/>
  <c r="I19" i="334"/>
  <c r="F19" i="334"/>
  <c r="C19" i="334"/>
  <c r="B19" i="334"/>
  <c r="M18" i="334"/>
  <c r="O14" i="334" s="1"/>
  <c r="C17" i="334"/>
  <c r="U16" i="334"/>
  <c r="K16" i="334"/>
  <c r="U15" i="334"/>
  <c r="C15" i="334"/>
  <c r="U14" i="334"/>
  <c r="U13" i="334"/>
  <c r="C13" i="334"/>
  <c r="U12" i="334"/>
  <c r="K12" i="334"/>
  <c r="U11" i="334"/>
  <c r="C11" i="334"/>
  <c r="U10" i="334"/>
  <c r="U9" i="334"/>
  <c r="I9" i="334"/>
  <c r="F9" i="334"/>
  <c r="C9" i="334"/>
  <c r="B9" i="334"/>
  <c r="U8" i="334"/>
  <c r="K8" i="334"/>
  <c r="U7" i="334"/>
  <c r="C7" i="334"/>
  <c r="M6" i="334"/>
  <c r="Y5" i="334"/>
  <c r="AH1" i="334" s="1"/>
  <c r="R4" i="334"/>
  <c r="O62" i="334" s="1"/>
  <c r="G4" i="334"/>
  <c r="A4" i="334"/>
  <c r="Y3" i="334"/>
  <c r="K6" i="334" s="1"/>
  <c r="AF1" i="334"/>
  <c r="AE1" i="334"/>
  <c r="AB1" i="334"/>
  <c r="P156" i="333"/>
  <c r="M156" i="333" s="1"/>
  <c r="L156" i="333"/>
  <c r="K156" i="333"/>
  <c r="J156" i="333"/>
  <c r="P155" i="333"/>
  <c r="M155" i="333"/>
  <c r="L155" i="333"/>
  <c r="K155" i="333"/>
  <c r="J155" i="333"/>
  <c r="P154" i="333"/>
  <c r="M154" i="333"/>
  <c r="L154" i="333"/>
  <c r="K154" i="333"/>
  <c r="J154" i="333"/>
  <c r="P153" i="333"/>
  <c r="M153" i="333"/>
  <c r="L153" i="333"/>
  <c r="K153" i="333"/>
  <c r="J153" i="333"/>
  <c r="P152" i="333"/>
  <c r="M152" i="333" s="1"/>
  <c r="L152" i="333"/>
  <c r="K152" i="333"/>
  <c r="J152" i="333"/>
  <c r="P151" i="333"/>
  <c r="M151" i="333"/>
  <c r="L151" i="333"/>
  <c r="K151" i="333"/>
  <c r="J151" i="333"/>
  <c r="P150" i="333"/>
  <c r="M150" i="333"/>
  <c r="L150" i="333"/>
  <c r="K150" i="333"/>
  <c r="J150" i="333"/>
  <c r="P149" i="333"/>
  <c r="M149" i="333"/>
  <c r="L149" i="333"/>
  <c r="K149" i="333"/>
  <c r="J149" i="333"/>
  <c r="P148" i="333"/>
  <c r="M148" i="333" s="1"/>
  <c r="L148" i="333"/>
  <c r="K148" i="333"/>
  <c r="J148" i="333"/>
  <c r="P147" i="333"/>
  <c r="M147" i="333"/>
  <c r="L147" i="333"/>
  <c r="K147" i="333"/>
  <c r="J147" i="333"/>
  <c r="P146" i="333"/>
  <c r="M146" i="333"/>
  <c r="L146" i="333"/>
  <c r="K146" i="333"/>
  <c r="J146" i="333"/>
  <c r="P145" i="333"/>
  <c r="M145" i="333"/>
  <c r="L145" i="333"/>
  <c r="K145" i="333"/>
  <c r="J145" i="333"/>
  <c r="P144" i="333"/>
  <c r="M144" i="333" s="1"/>
  <c r="L144" i="333"/>
  <c r="K144" i="333"/>
  <c r="J144" i="333"/>
  <c r="P143" i="333"/>
  <c r="M143" i="333"/>
  <c r="L143" i="333"/>
  <c r="K143" i="333"/>
  <c r="J143" i="333"/>
  <c r="P142" i="333"/>
  <c r="M142" i="333"/>
  <c r="L142" i="333"/>
  <c r="K142" i="333"/>
  <c r="J142" i="333"/>
  <c r="P141" i="333"/>
  <c r="M141" i="333"/>
  <c r="L141" i="333"/>
  <c r="K141" i="333"/>
  <c r="J141" i="333"/>
  <c r="P140" i="333"/>
  <c r="M140" i="333" s="1"/>
  <c r="L140" i="333"/>
  <c r="K140" i="333"/>
  <c r="J140" i="333"/>
  <c r="P139" i="333"/>
  <c r="M139" i="333"/>
  <c r="L139" i="333"/>
  <c r="K139" i="333"/>
  <c r="J139" i="333"/>
  <c r="P138" i="333"/>
  <c r="M138" i="333"/>
  <c r="L138" i="333"/>
  <c r="K138" i="333"/>
  <c r="J138" i="333"/>
  <c r="P137" i="333"/>
  <c r="M137" i="333"/>
  <c r="L137" i="333"/>
  <c r="K137" i="333"/>
  <c r="J137" i="333"/>
  <c r="P136" i="333"/>
  <c r="M136" i="333" s="1"/>
  <c r="L136" i="333"/>
  <c r="K136" i="333"/>
  <c r="J136" i="333"/>
  <c r="P135" i="333"/>
  <c r="M135" i="333"/>
  <c r="L135" i="333"/>
  <c r="K135" i="333"/>
  <c r="J135" i="333"/>
  <c r="P134" i="333"/>
  <c r="M134" i="333"/>
  <c r="L134" i="333"/>
  <c r="K134" i="333"/>
  <c r="J134" i="333"/>
  <c r="P133" i="333"/>
  <c r="M133" i="333"/>
  <c r="L133" i="333"/>
  <c r="K133" i="333"/>
  <c r="J133" i="333"/>
  <c r="P132" i="333"/>
  <c r="M132" i="333" s="1"/>
  <c r="L132" i="333"/>
  <c r="K132" i="333"/>
  <c r="J132" i="333"/>
  <c r="P131" i="333"/>
  <c r="M131" i="333"/>
  <c r="L131" i="333"/>
  <c r="K131" i="333"/>
  <c r="J131" i="333"/>
  <c r="P130" i="333"/>
  <c r="M130" i="333"/>
  <c r="L130" i="333"/>
  <c r="K130" i="333"/>
  <c r="J130" i="333"/>
  <c r="P129" i="333"/>
  <c r="M129" i="333"/>
  <c r="L129" i="333"/>
  <c r="K129" i="333"/>
  <c r="J129" i="333"/>
  <c r="P128" i="333"/>
  <c r="M128" i="333" s="1"/>
  <c r="L128" i="333"/>
  <c r="K128" i="333"/>
  <c r="J128" i="333"/>
  <c r="P127" i="333"/>
  <c r="M127" i="333"/>
  <c r="L127" i="333"/>
  <c r="K127" i="333"/>
  <c r="J127" i="333"/>
  <c r="P126" i="333"/>
  <c r="M126" i="333"/>
  <c r="L126" i="333"/>
  <c r="K126" i="333"/>
  <c r="J126" i="333"/>
  <c r="P125" i="333"/>
  <c r="M125" i="333"/>
  <c r="L125" i="333"/>
  <c r="K125" i="333"/>
  <c r="J125" i="333"/>
  <c r="P124" i="333"/>
  <c r="M124" i="333" s="1"/>
  <c r="L124" i="333"/>
  <c r="K124" i="333"/>
  <c r="J124" i="333"/>
  <c r="P123" i="333"/>
  <c r="M123" i="333"/>
  <c r="L123" i="333"/>
  <c r="K123" i="333"/>
  <c r="J123" i="333"/>
  <c r="P122" i="333"/>
  <c r="M122" i="333"/>
  <c r="L122" i="333"/>
  <c r="K122" i="333"/>
  <c r="J122" i="333"/>
  <c r="P121" i="333"/>
  <c r="M121" i="333"/>
  <c r="L121" i="333"/>
  <c r="K121" i="333"/>
  <c r="J121" i="333"/>
  <c r="P120" i="333"/>
  <c r="M120" i="333" s="1"/>
  <c r="L120" i="333"/>
  <c r="K120" i="333"/>
  <c r="J120" i="333"/>
  <c r="P119" i="333"/>
  <c r="M119" i="333"/>
  <c r="L119" i="333"/>
  <c r="K119" i="333"/>
  <c r="J119" i="333"/>
  <c r="P118" i="333"/>
  <c r="M118" i="333"/>
  <c r="L118" i="333"/>
  <c r="K118" i="333"/>
  <c r="J118" i="333"/>
  <c r="P117" i="333"/>
  <c r="M117" i="333"/>
  <c r="L117" i="333"/>
  <c r="K117" i="333"/>
  <c r="J117" i="333"/>
  <c r="P116" i="333"/>
  <c r="M116" i="333" s="1"/>
  <c r="L116" i="333"/>
  <c r="K116" i="333"/>
  <c r="J116" i="333"/>
  <c r="P115" i="333"/>
  <c r="M115" i="333"/>
  <c r="L115" i="333"/>
  <c r="K115" i="333"/>
  <c r="J115" i="333"/>
  <c r="P114" i="333"/>
  <c r="M114" i="333"/>
  <c r="L114" i="333"/>
  <c r="K114" i="333"/>
  <c r="J114" i="333"/>
  <c r="P113" i="333"/>
  <c r="M113" i="333"/>
  <c r="L113" i="333"/>
  <c r="K113" i="333"/>
  <c r="J113" i="333"/>
  <c r="P112" i="333"/>
  <c r="M112" i="333" s="1"/>
  <c r="L112" i="333"/>
  <c r="K112" i="333"/>
  <c r="J112" i="333"/>
  <c r="P111" i="333"/>
  <c r="M111" i="333"/>
  <c r="L111" i="333"/>
  <c r="K111" i="333"/>
  <c r="J111" i="333"/>
  <c r="P110" i="333"/>
  <c r="M110" i="333"/>
  <c r="L110" i="333"/>
  <c r="K110" i="333"/>
  <c r="J110" i="333"/>
  <c r="P109" i="333"/>
  <c r="M109" i="333"/>
  <c r="L109" i="333"/>
  <c r="K109" i="333"/>
  <c r="J109" i="333"/>
  <c r="P108" i="333"/>
  <c r="M108" i="333" s="1"/>
  <c r="L108" i="333"/>
  <c r="K108" i="333"/>
  <c r="J108" i="333"/>
  <c r="P107" i="333"/>
  <c r="M107" i="333"/>
  <c r="L107" i="333"/>
  <c r="K107" i="333"/>
  <c r="J107" i="333"/>
  <c r="P106" i="333"/>
  <c r="M106" i="333"/>
  <c r="L106" i="333"/>
  <c r="K106" i="333"/>
  <c r="J106" i="333"/>
  <c r="P105" i="333"/>
  <c r="M105" i="333"/>
  <c r="L105" i="333"/>
  <c r="K105" i="333"/>
  <c r="J105" i="333"/>
  <c r="P104" i="333"/>
  <c r="M104" i="333" s="1"/>
  <c r="L104" i="333"/>
  <c r="K104" i="333"/>
  <c r="J104" i="333"/>
  <c r="P103" i="333"/>
  <c r="M103" i="333"/>
  <c r="L103" i="333"/>
  <c r="K103" i="333"/>
  <c r="J103" i="333"/>
  <c r="P102" i="333"/>
  <c r="M102" i="333"/>
  <c r="L102" i="333"/>
  <c r="K102" i="333"/>
  <c r="J102" i="333"/>
  <c r="P101" i="333"/>
  <c r="M101" i="333"/>
  <c r="L101" i="333"/>
  <c r="K101" i="333"/>
  <c r="J101" i="333"/>
  <c r="P100" i="333"/>
  <c r="M100" i="333" s="1"/>
  <c r="L100" i="333"/>
  <c r="K100" i="333"/>
  <c r="J100" i="333"/>
  <c r="P99" i="333"/>
  <c r="M99" i="333"/>
  <c r="L99" i="333"/>
  <c r="K99" i="333"/>
  <c r="J99" i="333"/>
  <c r="P98" i="333"/>
  <c r="M98" i="333"/>
  <c r="L98" i="333"/>
  <c r="K98" i="333"/>
  <c r="J98" i="333"/>
  <c r="P97" i="333"/>
  <c r="M97" i="333"/>
  <c r="L97" i="333"/>
  <c r="K97" i="333"/>
  <c r="J97" i="333"/>
  <c r="P96" i="333"/>
  <c r="M96" i="333" s="1"/>
  <c r="L96" i="333"/>
  <c r="K96" i="333"/>
  <c r="J96" i="333"/>
  <c r="P95" i="333"/>
  <c r="M95" i="333"/>
  <c r="L95" i="333"/>
  <c r="K95" i="333"/>
  <c r="J95" i="333"/>
  <c r="P94" i="333"/>
  <c r="M94" i="333"/>
  <c r="L94" i="333"/>
  <c r="K94" i="333"/>
  <c r="J94" i="333"/>
  <c r="P93" i="333"/>
  <c r="M93" i="333"/>
  <c r="L93" i="333"/>
  <c r="K93" i="333"/>
  <c r="J93" i="333"/>
  <c r="P92" i="333"/>
  <c r="M92" i="333" s="1"/>
  <c r="L92" i="333"/>
  <c r="K92" i="333"/>
  <c r="J92" i="333"/>
  <c r="P91" i="333"/>
  <c r="M91" i="333"/>
  <c r="L91" i="333"/>
  <c r="K91" i="333"/>
  <c r="J91" i="333"/>
  <c r="P90" i="333"/>
  <c r="M90" i="333"/>
  <c r="L90" i="333"/>
  <c r="K90" i="333"/>
  <c r="J90" i="333"/>
  <c r="P89" i="333"/>
  <c r="M89" i="333"/>
  <c r="L89" i="333"/>
  <c r="K89" i="333"/>
  <c r="J89" i="333"/>
  <c r="P88" i="333"/>
  <c r="M88" i="333" s="1"/>
  <c r="L88" i="333"/>
  <c r="K88" i="333"/>
  <c r="J88" i="333"/>
  <c r="P87" i="333"/>
  <c r="M87" i="333"/>
  <c r="L87" i="333"/>
  <c r="K87" i="333"/>
  <c r="J87" i="333"/>
  <c r="P86" i="333"/>
  <c r="M86" i="333"/>
  <c r="L86" i="333"/>
  <c r="K86" i="333"/>
  <c r="J86" i="333"/>
  <c r="P85" i="333"/>
  <c r="M85" i="333"/>
  <c r="L85" i="333"/>
  <c r="K85" i="333"/>
  <c r="J85" i="333"/>
  <c r="P84" i="333"/>
  <c r="M84" i="333" s="1"/>
  <c r="L84" i="333"/>
  <c r="K84" i="333"/>
  <c r="J84" i="333"/>
  <c r="P83" i="333"/>
  <c r="M83" i="333"/>
  <c r="L83" i="333"/>
  <c r="K83" i="333"/>
  <c r="J83" i="333"/>
  <c r="P82" i="333"/>
  <c r="M82" i="333"/>
  <c r="L82" i="333"/>
  <c r="K82" i="333"/>
  <c r="J82" i="333"/>
  <c r="P81" i="333"/>
  <c r="M81" i="333"/>
  <c r="L81" i="333"/>
  <c r="K81" i="333"/>
  <c r="J81" i="333"/>
  <c r="P80" i="333"/>
  <c r="M80" i="333" s="1"/>
  <c r="L80" i="333"/>
  <c r="K80" i="333"/>
  <c r="J80" i="333"/>
  <c r="P79" i="333"/>
  <c r="M79" i="333" s="1"/>
  <c r="L79" i="333"/>
  <c r="K79" i="333"/>
  <c r="J79" i="333"/>
  <c r="P78" i="333"/>
  <c r="M78" i="333"/>
  <c r="L78" i="333"/>
  <c r="K78" i="333"/>
  <c r="J78" i="333"/>
  <c r="P77" i="333"/>
  <c r="M77" i="333"/>
  <c r="L77" i="333"/>
  <c r="K77" i="333"/>
  <c r="J77" i="333"/>
  <c r="P76" i="333"/>
  <c r="M76" i="333" s="1"/>
  <c r="L76" i="333"/>
  <c r="K76" i="333"/>
  <c r="J76" i="333"/>
  <c r="P75" i="333"/>
  <c r="M75" i="333" s="1"/>
  <c r="L75" i="333"/>
  <c r="K75" i="333"/>
  <c r="J75" i="333"/>
  <c r="P74" i="333"/>
  <c r="M74" i="333"/>
  <c r="L74" i="333"/>
  <c r="K74" i="333"/>
  <c r="J74" i="333"/>
  <c r="P73" i="333"/>
  <c r="M73" i="333"/>
  <c r="L73" i="333"/>
  <c r="K73" i="333"/>
  <c r="J73" i="333"/>
  <c r="P72" i="333"/>
  <c r="M72" i="333" s="1"/>
  <c r="L72" i="333"/>
  <c r="K72" i="333"/>
  <c r="J72" i="333"/>
  <c r="P71" i="333"/>
  <c r="M71" i="333" s="1"/>
  <c r="L71" i="333"/>
  <c r="K71" i="333"/>
  <c r="J71" i="333"/>
  <c r="P70" i="333"/>
  <c r="M70" i="333"/>
  <c r="L70" i="333"/>
  <c r="K70" i="333"/>
  <c r="J70" i="333"/>
  <c r="P69" i="333"/>
  <c r="M69" i="333"/>
  <c r="L69" i="333"/>
  <c r="K69" i="333"/>
  <c r="J69" i="333"/>
  <c r="P68" i="333"/>
  <c r="M68" i="333" s="1"/>
  <c r="L68" i="333"/>
  <c r="K68" i="333"/>
  <c r="J68" i="333"/>
  <c r="P67" i="333"/>
  <c r="M67" i="333" s="1"/>
  <c r="L67" i="333"/>
  <c r="K67" i="333"/>
  <c r="J67" i="333"/>
  <c r="P66" i="333"/>
  <c r="M66" i="333"/>
  <c r="L66" i="333"/>
  <c r="K66" i="333"/>
  <c r="J66" i="333"/>
  <c r="P65" i="333"/>
  <c r="M65" i="333"/>
  <c r="L65" i="333"/>
  <c r="K65" i="333"/>
  <c r="J65" i="333"/>
  <c r="P64" i="333"/>
  <c r="M64" i="333" s="1"/>
  <c r="L64" i="333"/>
  <c r="K64" i="333"/>
  <c r="J64" i="333"/>
  <c r="P63" i="333"/>
  <c r="M63" i="333" s="1"/>
  <c r="L63" i="333"/>
  <c r="K63" i="333"/>
  <c r="J63" i="333"/>
  <c r="P62" i="333"/>
  <c r="M62" i="333"/>
  <c r="L62" i="333"/>
  <c r="K62" i="333"/>
  <c r="J62" i="333"/>
  <c r="P61" i="333"/>
  <c r="M61" i="333"/>
  <c r="L61" i="333"/>
  <c r="K61" i="333"/>
  <c r="J61" i="333"/>
  <c r="P60" i="333"/>
  <c r="M60" i="333" s="1"/>
  <c r="L60" i="333"/>
  <c r="K60" i="333"/>
  <c r="J60" i="333"/>
  <c r="P59" i="333"/>
  <c r="M59" i="333" s="1"/>
  <c r="L59" i="333"/>
  <c r="K59" i="333"/>
  <c r="J59" i="333"/>
  <c r="P58" i="333"/>
  <c r="M58" i="333"/>
  <c r="L58" i="333"/>
  <c r="K58" i="333"/>
  <c r="J58" i="333"/>
  <c r="P57" i="333"/>
  <c r="M57" i="333"/>
  <c r="L57" i="333"/>
  <c r="K57" i="333"/>
  <c r="J57" i="333"/>
  <c r="P56" i="333"/>
  <c r="M56" i="333" s="1"/>
  <c r="L56" i="333"/>
  <c r="K56" i="333"/>
  <c r="J56" i="333"/>
  <c r="P55" i="333"/>
  <c r="M55" i="333" s="1"/>
  <c r="L55" i="333"/>
  <c r="K55" i="333"/>
  <c r="J55" i="333"/>
  <c r="P54" i="333"/>
  <c r="M54" i="333"/>
  <c r="L54" i="333"/>
  <c r="K54" i="333"/>
  <c r="J54" i="333"/>
  <c r="P53" i="333"/>
  <c r="M53" i="333"/>
  <c r="L53" i="333"/>
  <c r="K53" i="333"/>
  <c r="J53" i="333"/>
  <c r="P52" i="333"/>
  <c r="M52" i="333" s="1"/>
  <c r="L52" i="333"/>
  <c r="K52" i="333"/>
  <c r="J52" i="333"/>
  <c r="P51" i="333"/>
  <c r="M51" i="333" s="1"/>
  <c r="L51" i="333"/>
  <c r="K51" i="333"/>
  <c r="J51" i="333"/>
  <c r="P50" i="333"/>
  <c r="M50" i="333"/>
  <c r="L50" i="333"/>
  <c r="K50" i="333"/>
  <c r="J50" i="333"/>
  <c r="P49" i="333"/>
  <c r="M49" i="333"/>
  <c r="L49" i="333"/>
  <c r="K49" i="333"/>
  <c r="J49" i="333"/>
  <c r="P48" i="333"/>
  <c r="M48" i="333" s="1"/>
  <c r="L48" i="333"/>
  <c r="K48" i="333"/>
  <c r="J48" i="333"/>
  <c r="P47" i="333"/>
  <c r="M47" i="333" s="1"/>
  <c r="L47" i="333"/>
  <c r="K47" i="333"/>
  <c r="J47" i="333"/>
  <c r="P46" i="333"/>
  <c r="M46" i="333"/>
  <c r="L46" i="333"/>
  <c r="K46" i="333"/>
  <c r="J46" i="333"/>
  <c r="P45" i="333"/>
  <c r="M45" i="333"/>
  <c r="L45" i="333"/>
  <c r="K45" i="333"/>
  <c r="J45" i="333"/>
  <c r="P44" i="333"/>
  <c r="M44" i="333" s="1"/>
  <c r="L44" i="333"/>
  <c r="K44" i="333"/>
  <c r="J44" i="333"/>
  <c r="P43" i="333"/>
  <c r="M43" i="333" s="1"/>
  <c r="L43" i="333"/>
  <c r="K43" i="333"/>
  <c r="J43" i="333"/>
  <c r="P42" i="333"/>
  <c r="M42" i="333"/>
  <c r="L42" i="333"/>
  <c r="K42" i="333"/>
  <c r="J42" i="333"/>
  <c r="P41" i="333"/>
  <c r="M41" i="333"/>
  <c r="L41" i="333"/>
  <c r="K41" i="333"/>
  <c r="J41" i="333"/>
  <c r="P40" i="333"/>
  <c r="M40" i="333" s="1"/>
  <c r="L40" i="333"/>
  <c r="K40" i="333"/>
  <c r="J40" i="333"/>
  <c r="H5" i="333"/>
  <c r="D5" i="333"/>
  <c r="C5" i="333"/>
  <c r="A5" i="333"/>
  <c r="C2" i="333"/>
  <c r="AC1" i="334" l="1"/>
  <c r="AG1" i="334"/>
  <c r="F6" i="334"/>
  <c r="O6" i="334"/>
  <c r="AD1" i="334"/>
  <c r="R57" i="332" l="1"/>
  <c r="F50" i="332" s="1"/>
  <c r="F52" i="332"/>
  <c r="F51" i="332"/>
  <c r="I37" i="332"/>
  <c r="G37" i="332"/>
  <c r="F37" i="332"/>
  <c r="D37" i="332"/>
  <c r="C37" i="332"/>
  <c r="B37" i="332"/>
  <c r="K36" i="332"/>
  <c r="I35" i="332"/>
  <c r="G35" i="332"/>
  <c r="F35" i="332"/>
  <c r="D35" i="332"/>
  <c r="C35" i="332"/>
  <c r="B35" i="332"/>
  <c r="M34" i="332"/>
  <c r="O30" i="332" s="1"/>
  <c r="Q22" i="332" s="1"/>
  <c r="I33" i="332"/>
  <c r="G33" i="332"/>
  <c r="F33" i="332"/>
  <c r="D33" i="332"/>
  <c r="C33" i="332"/>
  <c r="B33" i="332"/>
  <c r="K32" i="332"/>
  <c r="I31" i="332"/>
  <c r="G31" i="332"/>
  <c r="F31" i="332"/>
  <c r="D31" i="332"/>
  <c r="C31" i="332"/>
  <c r="B31" i="332"/>
  <c r="I29" i="332"/>
  <c r="G29" i="332"/>
  <c r="F29" i="332"/>
  <c r="D29" i="332"/>
  <c r="C29" i="332"/>
  <c r="B29" i="332"/>
  <c r="I27" i="332"/>
  <c r="G27" i="332"/>
  <c r="F27" i="332"/>
  <c r="K28" i="332" s="1"/>
  <c r="D27" i="332"/>
  <c r="C27" i="332"/>
  <c r="B27" i="332"/>
  <c r="M26" i="332"/>
  <c r="I25" i="332"/>
  <c r="G25" i="332"/>
  <c r="F25" i="332"/>
  <c r="D25" i="332"/>
  <c r="C25" i="332"/>
  <c r="B25" i="332"/>
  <c r="K24" i="332"/>
  <c r="I23" i="332"/>
  <c r="G23" i="332"/>
  <c r="F23" i="332"/>
  <c r="D23" i="332"/>
  <c r="C23" i="332"/>
  <c r="B23" i="332"/>
  <c r="I21" i="332"/>
  <c r="G21" i="332"/>
  <c r="F21" i="332"/>
  <c r="D21" i="332"/>
  <c r="C21" i="332"/>
  <c r="B21" i="332"/>
  <c r="K20" i="332"/>
  <c r="I19" i="332"/>
  <c r="G19" i="332"/>
  <c r="F19" i="332"/>
  <c r="D19" i="332"/>
  <c r="C19" i="332"/>
  <c r="B19" i="332"/>
  <c r="M18" i="332"/>
  <c r="I17" i="332"/>
  <c r="G17" i="332"/>
  <c r="F17" i="332"/>
  <c r="D17" i="332"/>
  <c r="C17" i="332"/>
  <c r="B17" i="332"/>
  <c r="U16" i="332"/>
  <c r="K16" i="332"/>
  <c r="U15" i="332"/>
  <c r="I15" i="332"/>
  <c r="G15" i="332"/>
  <c r="F15" i="332"/>
  <c r="D15" i="332"/>
  <c r="C15" i="332"/>
  <c r="B15" i="332"/>
  <c r="U14" i="332"/>
  <c r="U13" i="332"/>
  <c r="I13" i="332"/>
  <c r="G13" i="332"/>
  <c r="F13" i="332"/>
  <c r="D13" i="332"/>
  <c r="C13" i="332"/>
  <c r="B13" i="332"/>
  <c r="U12" i="332"/>
  <c r="U11" i="332"/>
  <c r="I11" i="332"/>
  <c r="G11" i="332"/>
  <c r="F11" i="332"/>
  <c r="K12" i="332" s="1"/>
  <c r="D11" i="332"/>
  <c r="C11" i="332"/>
  <c r="B11" i="332"/>
  <c r="U10" i="332"/>
  <c r="U9" i="332"/>
  <c r="I9" i="332"/>
  <c r="G9" i="332"/>
  <c r="D9" i="332"/>
  <c r="C9" i="332"/>
  <c r="B9" i="332"/>
  <c r="U8" i="332"/>
  <c r="U7" i="332"/>
  <c r="I7" i="332"/>
  <c r="G7" i="332"/>
  <c r="F7" i="332"/>
  <c r="K8" i="332" s="1"/>
  <c r="M10" i="332" s="1"/>
  <c r="O14" i="332" s="1"/>
  <c r="D7" i="332"/>
  <c r="C7" i="332"/>
  <c r="B7" i="332"/>
  <c r="Y5" i="332"/>
  <c r="AE1" i="332" s="1"/>
  <c r="R4" i="332"/>
  <c r="O57" i="332" s="1"/>
  <c r="G4" i="332"/>
  <c r="A4" i="332"/>
  <c r="Y3" i="332"/>
  <c r="M6" i="332" s="1"/>
  <c r="E2" i="332"/>
  <c r="A1" i="332"/>
  <c r="P156" i="331"/>
  <c r="M156" i="331" s="1"/>
  <c r="L156" i="331"/>
  <c r="K156" i="331"/>
  <c r="J156" i="331"/>
  <c r="P155" i="331"/>
  <c r="M155" i="331"/>
  <c r="L155" i="331"/>
  <c r="K155" i="331"/>
  <c r="J155" i="331"/>
  <c r="P154" i="331"/>
  <c r="M154" i="331" s="1"/>
  <c r="L154" i="331"/>
  <c r="K154" i="331"/>
  <c r="J154" i="331"/>
  <c r="P153" i="331"/>
  <c r="M153" i="331"/>
  <c r="L153" i="331"/>
  <c r="K153" i="331"/>
  <c r="J153" i="331"/>
  <c r="P152" i="331"/>
  <c r="M152" i="331" s="1"/>
  <c r="L152" i="331"/>
  <c r="K152" i="331"/>
  <c r="J152" i="331"/>
  <c r="P151" i="331"/>
  <c r="M151" i="331"/>
  <c r="L151" i="331"/>
  <c r="K151" i="331"/>
  <c r="J151" i="331"/>
  <c r="P150" i="331"/>
  <c r="M150" i="331" s="1"/>
  <c r="L150" i="331"/>
  <c r="K150" i="331"/>
  <c r="J150" i="331"/>
  <c r="P149" i="331"/>
  <c r="M149" i="331"/>
  <c r="L149" i="331"/>
  <c r="K149" i="331"/>
  <c r="J149" i="331"/>
  <c r="P148" i="331"/>
  <c r="M148" i="331" s="1"/>
  <c r="L148" i="331"/>
  <c r="K148" i="331"/>
  <c r="J148" i="331"/>
  <c r="P147" i="331"/>
  <c r="M147" i="331"/>
  <c r="L147" i="331"/>
  <c r="K147" i="331"/>
  <c r="J147" i="331"/>
  <c r="P146" i="331"/>
  <c r="M146" i="331" s="1"/>
  <c r="L146" i="331"/>
  <c r="K146" i="331"/>
  <c r="J146" i="331"/>
  <c r="P145" i="331"/>
  <c r="M145" i="331" s="1"/>
  <c r="L145" i="331"/>
  <c r="K145" i="331"/>
  <c r="J145" i="331"/>
  <c r="P144" i="331"/>
  <c r="M144" i="331" s="1"/>
  <c r="L144" i="331"/>
  <c r="K144" i="331"/>
  <c r="J144" i="331"/>
  <c r="P143" i="331"/>
  <c r="M143" i="331"/>
  <c r="L143" i="331"/>
  <c r="K143" i="331"/>
  <c r="J143" i="331"/>
  <c r="P142" i="331"/>
  <c r="M142" i="331" s="1"/>
  <c r="L142" i="331"/>
  <c r="K142" i="331"/>
  <c r="J142" i="331"/>
  <c r="P141" i="331"/>
  <c r="M141" i="331" s="1"/>
  <c r="L141" i="331"/>
  <c r="K141" i="331"/>
  <c r="J141" i="331"/>
  <c r="P140" i="331"/>
  <c r="M140" i="331"/>
  <c r="L140" i="331"/>
  <c r="K140" i="331"/>
  <c r="J140" i="331"/>
  <c r="P139" i="331"/>
  <c r="M139" i="331"/>
  <c r="L139" i="331"/>
  <c r="K139" i="331"/>
  <c r="J139" i="331"/>
  <c r="P138" i="331"/>
  <c r="M138" i="331" s="1"/>
  <c r="L138" i="331"/>
  <c r="K138" i="331"/>
  <c r="J138" i="331"/>
  <c r="P137" i="331"/>
  <c r="M137" i="331"/>
  <c r="L137" i="331"/>
  <c r="K137" i="331"/>
  <c r="J137" i="331"/>
  <c r="P136" i="331"/>
  <c r="M136" i="331" s="1"/>
  <c r="L136" i="331"/>
  <c r="K136" i="331"/>
  <c r="J136" i="331"/>
  <c r="P135" i="331"/>
  <c r="M135" i="331"/>
  <c r="L135" i="331"/>
  <c r="K135" i="331"/>
  <c r="J135" i="331"/>
  <c r="P134" i="331"/>
  <c r="M134" i="331" s="1"/>
  <c r="L134" i="331"/>
  <c r="K134" i="331"/>
  <c r="J134" i="331"/>
  <c r="P133" i="331"/>
  <c r="M133" i="331"/>
  <c r="L133" i="331"/>
  <c r="K133" i="331"/>
  <c r="J133" i="331"/>
  <c r="P132" i="331"/>
  <c r="M132" i="331" s="1"/>
  <c r="L132" i="331"/>
  <c r="K132" i="331"/>
  <c r="J132" i="331"/>
  <c r="P131" i="331"/>
  <c r="M131" i="331"/>
  <c r="L131" i="331"/>
  <c r="K131" i="331"/>
  <c r="J131" i="331"/>
  <c r="P130" i="331"/>
  <c r="M130" i="331" s="1"/>
  <c r="L130" i="331"/>
  <c r="K130" i="331"/>
  <c r="J130" i="331"/>
  <c r="P129" i="331"/>
  <c r="M129" i="331"/>
  <c r="L129" i="331"/>
  <c r="K129" i="331"/>
  <c r="J129" i="331"/>
  <c r="P128" i="331"/>
  <c r="M128" i="331" s="1"/>
  <c r="L128" i="331"/>
  <c r="K128" i="331"/>
  <c r="J128" i="331"/>
  <c r="P127" i="331"/>
  <c r="M127" i="331"/>
  <c r="L127" i="331"/>
  <c r="K127" i="331"/>
  <c r="J127" i="331"/>
  <c r="P126" i="331"/>
  <c r="M126" i="331" s="1"/>
  <c r="L126" i="331"/>
  <c r="K126" i="331"/>
  <c r="J126" i="331"/>
  <c r="P125" i="331"/>
  <c r="M125" i="331"/>
  <c r="L125" i="331"/>
  <c r="K125" i="331"/>
  <c r="J125" i="331"/>
  <c r="P124" i="331"/>
  <c r="M124" i="331" s="1"/>
  <c r="L124" i="331"/>
  <c r="K124" i="331"/>
  <c r="J124" i="331"/>
  <c r="P123" i="331"/>
  <c r="M123" i="331"/>
  <c r="L123" i="331"/>
  <c r="K123" i="331"/>
  <c r="J123" i="331"/>
  <c r="P122" i="331"/>
  <c r="M122" i="331" s="1"/>
  <c r="L122" i="331"/>
  <c r="K122" i="331"/>
  <c r="J122" i="331"/>
  <c r="P121" i="331"/>
  <c r="M121" i="331"/>
  <c r="L121" i="331"/>
  <c r="K121" i="331"/>
  <c r="J121" i="331"/>
  <c r="P120" i="331"/>
  <c r="M120" i="331"/>
  <c r="L120" i="331"/>
  <c r="K120" i="331"/>
  <c r="J120" i="331"/>
  <c r="P119" i="331"/>
  <c r="M119" i="331"/>
  <c r="L119" i="331"/>
  <c r="K119" i="331"/>
  <c r="J119" i="331"/>
  <c r="P118" i="331"/>
  <c r="M118" i="331" s="1"/>
  <c r="L118" i="331"/>
  <c r="K118" i="331"/>
  <c r="J118" i="331"/>
  <c r="P117" i="331"/>
  <c r="M117" i="331"/>
  <c r="L117" i="331"/>
  <c r="K117" i="331"/>
  <c r="J117" i="331"/>
  <c r="P116" i="331"/>
  <c r="M116" i="331" s="1"/>
  <c r="L116" i="331"/>
  <c r="K116" i="331"/>
  <c r="J116" i="331"/>
  <c r="P115" i="331"/>
  <c r="M115" i="331"/>
  <c r="L115" i="331"/>
  <c r="K115" i="331"/>
  <c r="J115" i="331"/>
  <c r="P114" i="331"/>
  <c r="M114" i="331" s="1"/>
  <c r="L114" i="331"/>
  <c r="K114" i="331"/>
  <c r="J114" i="331"/>
  <c r="P113" i="331"/>
  <c r="M113" i="331"/>
  <c r="L113" i="331"/>
  <c r="K113" i="331"/>
  <c r="J113" i="331"/>
  <c r="P112" i="331"/>
  <c r="M112" i="331" s="1"/>
  <c r="L112" i="331"/>
  <c r="K112" i="331"/>
  <c r="J112" i="331"/>
  <c r="P111" i="331"/>
  <c r="M111" i="331"/>
  <c r="L111" i="331"/>
  <c r="K111" i="331"/>
  <c r="J111" i="331"/>
  <c r="P110" i="331"/>
  <c r="M110" i="331" s="1"/>
  <c r="L110" i="331"/>
  <c r="K110" i="331"/>
  <c r="J110" i="331"/>
  <c r="P109" i="331"/>
  <c r="M109" i="331"/>
  <c r="L109" i="331"/>
  <c r="K109" i="331"/>
  <c r="J109" i="331"/>
  <c r="P108" i="331"/>
  <c r="M108" i="331" s="1"/>
  <c r="L108" i="331"/>
  <c r="K108" i="331"/>
  <c r="J108" i="331"/>
  <c r="P107" i="331"/>
  <c r="M107" i="331"/>
  <c r="L107" i="331"/>
  <c r="K107" i="331"/>
  <c r="J107" i="331"/>
  <c r="P106" i="331"/>
  <c r="M106" i="331" s="1"/>
  <c r="L106" i="331"/>
  <c r="K106" i="331"/>
  <c r="J106" i="331"/>
  <c r="P105" i="331"/>
  <c r="M105" i="331"/>
  <c r="L105" i="331"/>
  <c r="K105" i="331"/>
  <c r="J105" i="331"/>
  <c r="P104" i="331"/>
  <c r="M104" i="331" s="1"/>
  <c r="L104" i="331"/>
  <c r="K104" i="331"/>
  <c r="J104" i="331"/>
  <c r="P103" i="331"/>
  <c r="M103" i="331"/>
  <c r="L103" i="331"/>
  <c r="K103" i="331"/>
  <c r="J103" i="331"/>
  <c r="P102" i="331"/>
  <c r="M102" i="331" s="1"/>
  <c r="L102" i="331"/>
  <c r="K102" i="331"/>
  <c r="J102" i="331"/>
  <c r="P101" i="331"/>
  <c r="M101" i="331"/>
  <c r="L101" i="331"/>
  <c r="K101" i="331"/>
  <c r="J101" i="331"/>
  <c r="P100" i="331"/>
  <c r="M100" i="331" s="1"/>
  <c r="L100" i="331"/>
  <c r="K100" i="331"/>
  <c r="J100" i="331"/>
  <c r="P99" i="331"/>
  <c r="M99" i="331"/>
  <c r="L99" i="331"/>
  <c r="K99" i="331"/>
  <c r="J99" i="331"/>
  <c r="P98" i="331"/>
  <c r="M98" i="331" s="1"/>
  <c r="L98" i="331"/>
  <c r="K98" i="331"/>
  <c r="J98" i="331"/>
  <c r="P97" i="331"/>
  <c r="M97" i="331"/>
  <c r="L97" i="331"/>
  <c r="K97" i="331"/>
  <c r="J97" i="331"/>
  <c r="P96" i="331"/>
  <c r="M96" i="331" s="1"/>
  <c r="L96" i="331"/>
  <c r="K96" i="331"/>
  <c r="J96" i="331"/>
  <c r="P95" i="331"/>
  <c r="M95" i="331"/>
  <c r="L95" i="331"/>
  <c r="K95" i="331"/>
  <c r="J95" i="331"/>
  <c r="P94" i="331"/>
  <c r="M94" i="331" s="1"/>
  <c r="L94" i="331"/>
  <c r="K94" i="331"/>
  <c r="J94" i="331"/>
  <c r="P93" i="331"/>
  <c r="M93" i="331"/>
  <c r="L93" i="331"/>
  <c r="K93" i="331"/>
  <c r="J93" i="331"/>
  <c r="P92" i="331"/>
  <c r="M92" i="331" s="1"/>
  <c r="L92" i="331"/>
  <c r="K92" i="331"/>
  <c r="J92" i="331"/>
  <c r="P91" i="331"/>
  <c r="M91" i="331"/>
  <c r="L91" i="331"/>
  <c r="K91" i="331"/>
  <c r="J91" i="331"/>
  <c r="P90" i="331"/>
  <c r="M90" i="331" s="1"/>
  <c r="L90" i="331"/>
  <c r="K90" i="331"/>
  <c r="J90" i="331"/>
  <c r="P89" i="331"/>
  <c r="M89" i="331"/>
  <c r="L89" i="331"/>
  <c r="K89" i="331"/>
  <c r="J89" i="331"/>
  <c r="P88" i="331"/>
  <c r="M88" i="331" s="1"/>
  <c r="L88" i="331"/>
  <c r="K88" i="331"/>
  <c r="J88" i="331"/>
  <c r="P87" i="331"/>
  <c r="M87" i="331"/>
  <c r="L87" i="331"/>
  <c r="K87" i="331"/>
  <c r="J87" i="331"/>
  <c r="P86" i="331"/>
  <c r="M86" i="331" s="1"/>
  <c r="L86" i="331"/>
  <c r="K86" i="331"/>
  <c r="J86" i="331"/>
  <c r="P85" i="331"/>
  <c r="M85" i="331"/>
  <c r="L85" i="331"/>
  <c r="K85" i="331"/>
  <c r="J85" i="331"/>
  <c r="P84" i="331"/>
  <c r="M84" i="331"/>
  <c r="L84" i="331"/>
  <c r="K84" i="331"/>
  <c r="J84" i="331"/>
  <c r="P83" i="331"/>
  <c r="M83" i="331"/>
  <c r="L83" i="331"/>
  <c r="K83" i="331"/>
  <c r="J83" i="331"/>
  <c r="P82" i="331"/>
  <c r="M82" i="331" s="1"/>
  <c r="L82" i="331"/>
  <c r="K82" i="331"/>
  <c r="J82" i="331"/>
  <c r="P81" i="331"/>
  <c r="M81" i="331"/>
  <c r="L81" i="331"/>
  <c r="K81" i="331"/>
  <c r="J81" i="331"/>
  <c r="P80" i="331"/>
  <c r="M80" i="331" s="1"/>
  <c r="L80" i="331"/>
  <c r="K80" i="331"/>
  <c r="J80" i="331"/>
  <c r="P79" i="331"/>
  <c r="M79" i="331"/>
  <c r="L79" i="331"/>
  <c r="K79" i="331"/>
  <c r="J79" i="331"/>
  <c r="P78" i="331"/>
  <c r="M78" i="331" s="1"/>
  <c r="L78" i="331"/>
  <c r="K78" i="331"/>
  <c r="J78" i="331"/>
  <c r="P77" i="331"/>
  <c r="M77" i="331"/>
  <c r="L77" i="331"/>
  <c r="K77" i="331"/>
  <c r="J77" i="331"/>
  <c r="P76" i="331"/>
  <c r="M76" i="331"/>
  <c r="L76" i="331"/>
  <c r="K76" i="331"/>
  <c r="J76" i="331"/>
  <c r="P75" i="331"/>
  <c r="M75" i="331"/>
  <c r="L75" i="331"/>
  <c r="K75" i="331"/>
  <c r="J75" i="331"/>
  <c r="P74" i="331"/>
  <c r="M74" i="331" s="1"/>
  <c r="L74" i="331"/>
  <c r="K74" i="331"/>
  <c r="J74" i="331"/>
  <c r="P73" i="331"/>
  <c r="M73" i="331"/>
  <c r="L73" i="331"/>
  <c r="K73" i="331"/>
  <c r="J73" i="331"/>
  <c r="P72" i="331"/>
  <c r="M72" i="331"/>
  <c r="L72" i="331"/>
  <c r="K72" i="331"/>
  <c r="J72" i="331"/>
  <c r="P71" i="331"/>
  <c r="M71" i="331"/>
  <c r="L71" i="331"/>
  <c r="K71" i="331"/>
  <c r="J71" i="331"/>
  <c r="P70" i="331"/>
  <c r="M70" i="331" s="1"/>
  <c r="L70" i="331"/>
  <c r="K70" i="331"/>
  <c r="J70" i="331"/>
  <c r="P69" i="331"/>
  <c r="M69" i="331"/>
  <c r="L69" i="331"/>
  <c r="K69" i="331"/>
  <c r="J69" i="331"/>
  <c r="P68" i="331"/>
  <c r="M68" i="331" s="1"/>
  <c r="L68" i="331"/>
  <c r="K68" i="331"/>
  <c r="J68" i="331"/>
  <c r="P67" i="331"/>
  <c r="M67" i="331"/>
  <c r="L67" i="331"/>
  <c r="K67" i="331"/>
  <c r="J67" i="331"/>
  <c r="P66" i="331"/>
  <c r="M66" i="331" s="1"/>
  <c r="L66" i="331"/>
  <c r="K66" i="331"/>
  <c r="J66" i="331"/>
  <c r="P65" i="331"/>
  <c r="M65" i="331"/>
  <c r="L65" i="331"/>
  <c r="K65" i="331"/>
  <c r="J65" i="331"/>
  <c r="P64" i="331"/>
  <c r="M64" i="331" s="1"/>
  <c r="L64" i="331"/>
  <c r="K64" i="331"/>
  <c r="J64" i="331"/>
  <c r="P63" i="331"/>
  <c r="M63" i="331"/>
  <c r="L63" i="331"/>
  <c r="K63" i="331"/>
  <c r="J63" i="331"/>
  <c r="P62" i="331"/>
  <c r="M62" i="331" s="1"/>
  <c r="L62" i="331"/>
  <c r="K62" i="331"/>
  <c r="J62" i="331"/>
  <c r="P61" i="331"/>
  <c r="M61" i="331"/>
  <c r="L61" i="331"/>
  <c r="K61" i="331"/>
  <c r="J61" i="331"/>
  <c r="P60" i="331"/>
  <c r="M60" i="331" s="1"/>
  <c r="L60" i="331"/>
  <c r="K60" i="331"/>
  <c r="J60" i="331"/>
  <c r="P59" i="331"/>
  <c r="M59" i="331"/>
  <c r="L59" i="331"/>
  <c r="K59" i="331"/>
  <c r="J59" i="331"/>
  <c r="P58" i="331"/>
  <c r="M58" i="331" s="1"/>
  <c r="L58" i="331"/>
  <c r="K58" i="331"/>
  <c r="J58" i="331"/>
  <c r="P57" i="331"/>
  <c r="M57" i="331"/>
  <c r="L57" i="331"/>
  <c r="K57" i="331"/>
  <c r="J57" i="331"/>
  <c r="P56" i="331"/>
  <c r="M56" i="331" s="1"/>
  <c r="L56" i="331"/>
  <c r="K56" i="331"/>
  <c r="J56" i="331"/>
  <c r="P55" i="331"/>
  <c r="M55" i="331"/>
  <c r="L55" i="331"/>
  <c r="K55" i="331"/>
  <c r="J55" i="331"/>
  <c r="P54" i="331"/>
  <c r="M54" i="331" s="1"/>
  <c r="L54" i="331"/>
  <c r="K54" i="331"/>
  <c r="J54" i="331"/>
  <c r="P53" i="331"/>
  <c r="M53" i="331"/>
  <c r="L53" i="331"/>
  <c r="K53" i="331"/>
  <c r="J53" i="331"/>
  <c r="P52" i="331"/>
  <c r="M52" i="331" s="1"/>
  <c r="L52" i="331"/>
  <c r="K52" i="331"/>
  <c r="J52" i="331"/>
  <c r="P51" i="331"/>
  <c r="M51" i="331"/>
  <c r="L51" i="331"/>
  <c r="K51" i="331"/>
  <c r="J51" i="331"/>
  <c r="P50" i="331"/>
  <c r="M50" i="331" s="1"/>
  <c r="L50" i="331"/>
  <c r="K50" i="331"/>
  <c r="J50" i="331"/>
  <c r="P49" i="331"/>
  <c r="M49" i="331"/>
  <c r="L49" i="331"/>
  <c r="K49" i="331"/>
  <c r="J49" i="331"/>
  <c r="P48" i="331"/>
  <c r="M48" i="331" s="1"/>
  <c r="L48" i="331"/>
  <c r="K48" i="331"/>
  <c r="J48" i="331"/>
  <c r="P47" i="331"/>
  <c r="M47" i="331"/>
  <c r="L47" i="331"/>
  <c r="K47" i="331"/>
  <c r="J47" i="331"/>
  <c r="P46" i="331"/>
  <c r="M46" i="331" s="1"/>
  <c r="L46" i="331"/>
  <c r="K46" i="331"/>
  <c r="J46" i="331"/>
  <c r="P45" i="331"/>
  <c r="M45" i="331"/>
  <c r="L45" i="331"/>
  <c r="K45" i="331"/>
  <c r="J45" i="331"/>
  <c r="P44" i="331"/>
  <c r="M44" i="331" s="1"/>
  <c r="L44" i="331"/>
  <c r="K44" i="331"/>
  <c r="J44" i="331"/>
  <c r="P43" i="331"/>
  <c r="M43" i="331"/>
  <c r="L43" i="331"/>
  <c r="K43" i="331"/>
  <c r="J43" i="331"/>
  <c r="P42" i="331"/>
  <c r="M42" i="331" s="1"/>
  <c r="L42" i="331"/>
  <c r="K42" i="331"/>
  <c r="J42" i="331"/>
  <c r="P41" i="331"/>
  <c r="M41" i="331"/>
  <c r="L41" i="331"/>
  <c r="K41" i="331"/>
  <c r="J41" i="331"/>
  <c r="P40" i="331"/>
  <c r="M40" i="331" s="1"/>
  <c r="L40" i="331"/>
  <c r="K40" i="331"/>
  <c r="J40" i="331"/>
  <c r="H5" i="331"/>
  <c r="D5" i="331"/>
  <c r="C5" i="331"/>
  <c r="A5" i="331"/>
  <c r="C2" i="331"/>
  <c r="A1" i="331"/>
  <c r="E2" i="318"/>
  <c r="A1" i="312"/>
  <c r="A1" i="313"/>
  <c r="A1" i="314"/>
  <c r="A1" i="315"/>
  <c r="I13" i="319"/>
  <c r="G13" i="319"/>
  <c r="B22" i="319"/>
  <c r="D13" i="319"/>
  <c r="C13" i="319"/>
  <c r="I11" i="319"/>
  <c r="G11" i="319"/>
  <c r="B21" i="319"/>
  <c r="D11" i="319"/>
  <c r="C11" i="319"/>
  <c r="I9" i="319"/>
  <c r="G9" i="319"/>
  <c r="B20" i="319"/>
  <c r="D9" i="319"/>
  <c r="C9" i="319"/>
  <c r="I7" i="319"/>
  <c r="G7" i="319"/>
  <c r="B19" i="319"/>
  <c r="D7" i="319"/>
  <c r="C7" i="319"/>
  <c r="Y5" i="319"/>
  <c r="AJ1" i="319" s="1"/>
  <c r="M4" i="319"/>
  <c r="K41" i="319" s="1"/>
  <c r="E4" i="319"/>
  <c r="A4" i="319"/>
  <c r="Y3" i="319"/>
  <c r="E2" i="319"/>
  <c r="I15" i="318"/>
  <c r="G15" i="318"/>
  <c r="L18" i="318"/>
  <c r="D15" i="318"/>
  <c r="C15" i="318"/>
  <c r="I13" i="318"/>
  <c r="G13" i="318"/>
  <c r="J18" i="318"/>
  <c r="D13" i="318"/>
  <c r="C13" i="318"/>
  <c r="I11" i="318"/>
  <c r="G11" i="318"/>
  <c r="H18" i="318"/>
  <c r="D11" i="318"/>
  <c r="C11" i="318"/>
  <c r="I9" i="318"/>
  <c r="G9" i="318"/>
  <c r="B20" i="318"/>
  <c r="D9" i="318"/>
  <c r="C9" i="318"/>
  <c r="I7" i="318"/>
  <c r="G7" i="318"/>
  <c r="D18" i="318"/>
  <c r="D7" i="318"/>
  <c r="C7" i="318"/>
  <c r="Y5" i="318"/>
  <c r="AH1" i="318" s="1"/>
  <c r="L4" i="318"/>
  <c r="K41" i="318" s="1"/>
  <c r="E4" i="318"/>
  <c r="A4" i="318"/>
  <c r="Y3" i="318"/>
  <c r="P156" i="315"/>
  <c r="M156" i="315" s="1"/>
  <c r="L156" i="315"/>
  <c r="K156" i="315"/>
  <c r="J156" i="315"/>
  <c r="P155" i="315"/>
  <c r="M155" i="315" s="1"/>
  <c r="L155" i="315"/>
  <c r="K155" i="315"/>
  <c r="J155" i="315"/>
  <c r="P154" i="315"/>
  <c r="M154" i="315" s="1"/>
  <c r="L154" i="315"/>
  <c r="K154" i="315"/>
  <c r="J154" i="315"/>
  <c r="P153" i="315"/>
  <c r="M153" i="315" s="1"/>
  <c r="L153" i="315"/>
  <c r="K153" i="315"/>
  <c r="J153" i="315"/>
  <c r="P152" i="315"/>
  <c r="M152" i="315" s="1"/>
  <c r="L152" i="315"/>
  <c r="K152" i="315"/>
  <c r="J152" i="315"/>
  <c r="P151" i="315"/>
  <c r="M151" i="315" s="1"/>
  <c r="L151" i="315"/>
  <c r="K151" i="315"/>
  <c r="J151" i="315"/>
  <c r="P150" i="315"/>
  <c r="M150" i="315" s="1"/>
  <c r="L150" i="315"/>
  <c r="K150" i="315"/>
  <c r="J150" i="315"/>
  <c r="P149" i="315"/>
  <c r="M149" i="315"/>
  <c r="L149" i="315"/>
  <c r="K149" i="315"/>
  <c r="J149" i="315"/>
  <c r="P148" i="315"/>
  <c r="M148" i="315" s="1"/>
  <c r="L148" i="315"/>
  <c r="K148" i="315"/>
  <c r="J148" i="315"/>
  <c r="P147" i="315"/>
  <c r="M147" i="315" s="1"/>
  <c r="L147" i="315"/>
  <c r="K147" i="315"/>
  <c r="J147" i="315"/>
  <c r="P146" i="315"/>
  <c r="M146" i="315" s="1"/>
  <c r="L146" i="315"/>
  <c r="K146" i="315"/>
  <c r="J146" i="315"/>
  <c r="P145" i="315"/>
  <c r="M145" i="315"/>
  <c r="L145" i="315"/>
  <c r="K145" i="315"/>
  <c r="J145" i="315"/>
  <c r="P144" i="315"/>
  <c r="M144" i="315" s="1"/>
  <c r="L144" i="315"/>
  <c r="K144" i="315"/>
  <c r="J144" i="315"/>
  <c r="P143" i="315"/>
  <c r="M143" i="315" s="1"/>
  <c r="L143" i="315"/>
  <c r="K143" i="315"/>
  <c r="J143" i="315"/>
  <c r="P142" i="315"/>
  <c r="M142" i="315" s="1"/>
  <c r="L142" i="315"/>
  <c r="K142" i="315"/>
  <c r="J142" i="315"/>
  <c r="P141" i="315"/>
  <c r="M141" i="315" s="1"/>
  <c r="L141" i="315"/>
  <c r="K141" i="315"/>
  <c r="J141" i="315"/>
  <c r="P140" i="315"/>
  <c r="M140" i="315" s="1"/>
  <c r="L140" i="315"/>
  <c r="K140" i="315"/>
  <c r="J140" i="315"/>
  <c r="P139" i="315"/>
  <c r="M139" i="315" s="1"/>
  <c r="L139" i="315"/>
  <c r="K139" i="315"/>
  <c r="J139" i="315"/>
  <c r="P138" i="315"/>
  <c r="M138" i="315" s="1"/>
  <c r="L138" i="315"/>
  <c r="K138" i="315"/>
  <c r="J138" i="315"/>
  <c r="P137" i="315"/>
  <c r="M137" i="315" s="1"/>
  <c r="L137" i="315"/>
  <c r="K137" i="315"/>
  <c r="J137" i="315"/>
  <c r="P136" i="315"/>
  <c r="M136" i="315" s="1"/>
  <c r="L136" i="315"/>
  <c r="K136" i="315"/>
  <c r="J136" i="315"/>
  <c r="P135" i="315"/>
  <c r="M135" i="315" s="1"/>
  <c r="L135" i="315"/>
  <c r="K135" i="315"/>
  <c r="J135" i="315"/>
  <c r="P134" i="315"/>
  <c r="M134" i="315" s="1"/>
  <c r="L134" i="315"/>
  <c r="K134" i="315"/>
  <c r="J134" i="315"/>
  <c r="P133" i="315"/>
  <c r="M133" i="315"/>
  <c r="L133" i="315"/>
  <c r="K133" i="315"/>
  <c r="J133" i="315"/>
  <c r="P132" i="315"/>
  <c r="M132" i="315" s="1"/>
  <c r="L132" i="315"/>
  <c r="K132" i="315"/>
  <c r="J132" i="315"/>
  <c r="P131" i="315"/>
  <c r="M131" i="315" s="1"/>
  <c r="L131" i="315"/>
  <c r="K131" i="315"/>
  <c r="J131" i="315"/>
  <c r="P130" i="315"/>
  <c r="M130" i="315" s="1"/>
  <c r="L130" i="315"/>
  <c r="K130" i="315"/>
  <c r="J130" i="315"/>
  <c r="P129" i="315"/>
  <c r="M129" i="315"/>
  <c r="L129" i="315"/>
  <c r="K129" i="315"/>
  <c r="J129" i="315"/>
  <c r="P128" i="315"/>
  <c r="M128" i="315" s="1"/>
  <c r="L128" i="315"/>
  <c r="K128" i="315"/>
  <c r="J128" i="315"/>
  <c r="P127" i="315"/>
  <c r="M127" i="315" s="1"/>
  <c r="L127" i="315"/>
  <c r="K127" i="315"/>
  <c r="J127" i="315"/>
  <c r="P126" i="315"/>
  <c r="M126" i="315" s="1"/>
  <c r="L126" i="315"/>
  <c r="K126" i="315"/>
  <c r="J126" i="315"/>
  <c r="P125" i="315"/>
  <c r="M125" i="315" s="1"/>
  <c r="L125" i="315"/>
  <c r="K125" i="315"/>
  <c r="J125" i="315"/>
  <c r="P124" i="315"/>
  <c r="M124" i="315" s="1"/>
  <c r="L124" i="315"/>
  <c r="K124" i="315"/>
  <c r="J124" i="315"/>
  <c r="P123" i="315"/>
  <c r="M123" i="315" s="1"/>
  <c r="L123" i="315"/>
  <c r="K123" i="315"/>
  <c r="J123" i="315"/>
  <c r="P122" i="315"/>
  <c r="M122" i="315" s="1"/>
  <c r="L122" i="315"/>
  <c r="K122" i="315"/>
  <c r="J122" i="315"/>
  <c r="P121" i="315"/>
  <c r="M121" i="315" s="1"/>
  <c r="L121" i="315"/>
  <c r="K121" i="315"/>
  <c r="J121" i="315"/>
  <c r="P120" i="315"/>
  <c r="M120" i="315" s="1"/>
  <c r="L120" i="315"/>
  <c r="K120" i="315"/>
  <c r="J120" i="315"/>
  <c r="P119" i="315"/>
  <c r="M119" i="315" s="1"/>
  <c r="L119" i="315"/>
  <c r="K119" i="315"/>
  <c r="J119" i="315"/>
  <c r="P118" i="315"/>
  <c r="M118" i="315" s="1"/>
  <c r="L118" i="315"/>
  <c r="K118" i="315"/>
  <c r="J118" i="315"/>
  <c r="P117" i="315"/>
  <c r="M117" i="315"/>
  <c r="L117" i="315"/>
  <c r="K117" i="315"/>
  <c r="J117" i="315"/>
  <c r="P116" i="315"/>
  <c r="M116" i="315" s="1"/>
  <c r="L116" i="315"/>
  <c r="K116" i="315"/>
  <c r="J116" i="315"/>
  <c r="P115" i="315"/>
  <c r="M115" i="315" s="1"/>
  <c r="L115" i="315"/>
  <c r="K115" i="315"/>
  <c r="J115" i="315"/>
  <c r="P114" i="315"/>
  <c r="M114" i="315" s="1"/>
  <c r="L114" i="315"/>
  <c r="K114" i="315"/>
  <c r="J114" i="315"/>
  <c r="P113" i="315"/>
  <c r="M113" i="315" s="1"/>
  <c r="L113" i="315"/>
  <c r="K113" i="315"/>
  <c r="J113" i="315"/>
  <c r="P112" i="315"/>
  <c r="M112" i="315" s="1"/>
  <c r="L112" i="315"/>
  <c r="K112" i="315"/>
  <c r="J112" i="315"/>
  <c r="P111" i="315"/>
  <c r="M111" i="315"/>
  <c r="L111" i="315"/>
  <c r="K111" i="315"/>
  <c r="J111" i="315"/>
  <c r="P110" i="315"/>
  <c r="M110" i="315" s="1"/>
  <c r="L110" i="315"/>
  <c r="K110" i="315"/>
  <c r="J110" i="315"/>
  <c r="P109" i="315"/>
  <c r="M109" i="315" s="1"/>
  <c r="L109" i="315"/>
  <c r="K109" i="315"/>
  <c r="J109" i="315"/>
  <c r="P108" i="315"/>
  <c r="M108" i="315" s="1"/>
  <c r="L108" i="315"/>
  <c r="K108" i="315"/>
  <c r="J108" i="315"/>
  <c r="P107" i="315"/>
  <c r="M107" i="315" s="1"/>
  <c r="L107" i="315"/>
  <c r="K107" i="315"/>
  <c r="J107" i="315"/>
  <c r="P106" i="315"/>
  <c r="M106" i="315" s="1"/>
  <c r="L106" i="315"/>
  <c r="K106" i="315"/>
  <c r="J106" i="315"/>
  <c r="P105" i="315"/>
  <c r="M105" i="315" s="1"/>
  <c r="L105" i="315"/>
  <c r="K105" i="315"/>
  <c r="J105" i="315"/>
  <c r="P104" i="315"/>
  <c r="M104" i="315" s="1"/>
  <c r="L104" i="315"/>
  <c r="K104" i="315"/>
  <c r="J104" i="315"/>
  <c r="P103" i="315"/>
  <c r="M103" i="315" s="1"/>
  <c r="L103" i="315"/>
  <c r="K103" i="315"/>
  <c r="J103" i="315"/>
  <c r="P102" i="315"/>
  <c r="M102" i="315" s="1"/>
  <c r="L102" i="315"/>
  <c r="K102" i="315"/>
  <c r="J102" i="315"/>
  <c r="P101" i="315"/>
  <c r="M101" i="315" s="1"/>
  <c r="L101" i="315"/>
  <c r="K101" i="315"/>
  <c r="J101" i="315"/>
  <c r="P100" i="315"/>
  <c r="M100" i="315" s="1"/>
  <c r="L100" i="315"/>
  <c r="K100" i="315"/>
  <c r="J100" i="315"/>
  <c r="P99" i="315"/>
  <c r="M99" i="315"/>
  <c r="L99" i="315"/>
  <c r="K99" i="315"/>
  <c r="J99" i="315"/>
  <c r="P98" i="315"/>
  <c r="M98" i="315" s="1"/>
  <c r="L98" i="315"/>
  <c r="K98" i="315"/>
  <c r="J98" i="315"/>
  <c r="P97" i="315"/>
  <c r="M97" i="315" s="1"/>
  <c r="L97" i="315"/>
  <c r="K97" i="315"/>
  <c r="J97" i="315"/>
  <c r="P96" i="315"/>
  <c r="M96" i="315" s="1"/>
  <c r="L96" i="315"/>
  <c r="K96" i="315"/>
  <c r="J96" i="315"/>
  <c r="P95" i="315"/>
  <c r="M95" i="315"/>
  <c r="L95" i="315"/>
  <c r="K95" i="315"/>
  <c r="J95" i="315"/>
  <c r="P94" i="315"/>
  <c r="M94" i="315" s="1"/>
  <c r="L94" i="315"/>
  <c r="K94" i="315"/>
  <c r="J94" i="315"/>
  <c r="P93" i="315"/>
  <c r="M93" i="315" s="1"/>
  <c r="L93" i="315"/>
  <c r="K93" i="315"/>
  <c r="J93" i="315"/>
  <c r="P92" i="315"/>
  <c r="M92" i="315" s="1"/>
  <c r="L92" i="315"/>
  <c r="K92" i="315"/>
  <c r="J92" i="315"/>
  <c r="P91" i="315"/>
  <c r="M91" i="315" s="1"/>
  <c r="L91" i="315"/>
  <c r="K91" i="315"/>
  <c r="J91" i="315"/>
  <c r="P90" i="315"/>
  <c r="M90" i="315" s="1"/>
  <c r="L90" i="315"/>
  <c r="K90" i="315"/>
  <c r="J90" i="315"/>
  <c r="P89" i="315"/>
  <c r="M89" i="315" s="1"/>
  <c r="L89" i="315"/>
  <c r="K89" i="315"/>
  <c r="J89" i="315"/>
  <c r="P88" i="315"/>
  <c r="M88" i="315" s="1"/>
  <c r="L88" i="315"/>
  <c r="K88" i="315"/>
  <c r="J88" i="315"/>
  <c r="P87" i="315"/>
  <c r="M87" i="315"/>
  <c r="L87" i="315"/>
  <c r="K87" i="315"/>
  <c r="J87" i="315"/>
  <c r="P86" i="315"/>
  <c r="M86" i="315" s="1"/>
  <c r="L86" i="315"/>
  <c r="K86" i="315"/>
  <c r="J86" i="315"/>
  <c r="P85" i="315"/>
  <c r="M85" i="315"/>
  <c r="L85" i="315"/>
  <c r="K85" i="315"/>
  <c r="J85" i="315"/>
  <c r="P84" i="315"/>
  <c r="M84" i="315" s="1"/>
  <c r="L84" i="315"/>
  <c r="K84" i="315"/>
  <c r="J84" i="315"/>
  <c r="P83" i="315"/>
  <c r="M83" i="315" s="1"/>
  <c r="L83" i="315"/>
  <c r="K83" i="315"/>
  <c r="J83" i="315"/>
  <c r="P82" i="315"/>
  <c r="M82" i="315" s="1"/>
  <c r="L82" i="315"/>
  <c r="K82" i="315"/>
  <c r="J82" i="315"/>
  <c r="P81" i="315"/>
  <c r="M81" i="315" s="1"/>
  <c r="L81" i="315"/>
  <c r="K81" i="315"/>
  <c r="J81" i="315"/>
  <c r="P80" i="315"/>
  <c r="M80" i="315" s="1"/>
  <c r="L80" i="315"/>
  <c r="K80" i="315"/>
  <c r="J80" i="315"/>
  <c r="P79" i="315"/>
  <c r="M79" i="315" s="1"/>
  <c r="L79" i="315"/>
  <c r="K79" i="315"/>
  <c r="J79" i="315"/>
  <c r="P78" i="315"/>
  <c r="M78" i="315" s="1"/>
  <c r="L78" i="315"/>
  <c r="K78" i="315"/>
  <c r="J78" i="315"/>
  <c r="P77" i="315"/>
  <c r="M77" i="315"/>
  <c r="L77" i="315"/>
  <c r="K77" i="315"/>
  <c r="J77" i="315"/>
  <c r="P76" i="315"/>
  <c r="M76" i="315" s="1"/>
  <c r="L76" i="315"/>
  <c r="K76" i="315"/>
  <c r="J76" i="315"/>
  <c r="P75" i="315"/>
  <c r="M75" i="315"/>
  <c r="L75" i="315"/>
  <c r="K75" i="315"/>
  <c r="J75" i="315"/>
  <c r="P74" i="315"/>
  <c r="M74" i="315" s="1"/>
  <c r="L74" i="315"/>
  <c r="K74" i="315"/>
  <c r="J74" i="315"/>
  <c r="P73" i="315"/>
  <c r="M73" i="315" s="1"/>
  <c r="L73" i="315"/>
  <c r="K73" i="315"/>
  <c r="J73" i="315"/>
  <c r="P72" i="315"/>
  <c r="M72" i="315" s="1"/>
  <c r="L72" i="315"/>
  <c r="K72" i="315"/>
  <c r="J72" i="315"/>
  <c r="P71" i="315"/>
  <c r="M71" i="315" s="1"/>
  <c r="L71" i="315"/>
  <c r="K71" i="315"/>
  <c r="J71" i="315"/>
  <c r="P70" i="315"/>
  <c r="M70" i="315" s="1"/>
  <c r="L70" i="315"/>
  <c r="K70" i="315"/>
  <c r="J70" i="315"/>
  <c r="P69" i="315"/>
  <c r="M69" i="315" s="1"/>
  <c r="L69" i="315"/>
  <c r="K69" i="315"/>
  <c r="J69" i="315"/>
  <c r="P68" i="315"/>
  <c r="M68" i="315" s="1"/>
  <c r="L68" i="315"/>
  <c r="K68" i="315"/>
  <c r="J68" i="315"/>
  <c r="P67" i="315"/>
  <c r="M67" i="315"/>
  <c r="L67" i="315"/>
  <c r="K67" i="315"/>
  <c r="J67" i="315"/>
  <c r="P66" i="315"/>
  <c r="M66" i="315" s="1"/>
  <c r="L66" i="315"/>
  <c r="K66" i="315"/>
  <c r="J66" i="315"/>
  <c r="P65" i="315"/>
  <c r="M65" i="315" s="1"/>
  <c r="L65" i="315"/>
  <c r="K65" i="315"/>
  <c r="J65" i="315"/>
  <c r="P64" i="315"/>
  <c r="M64" i="315" s="1"/>
  <c r="L64" i="315"/>
  <c r="K64" i="315"/>
  <c r="J64" i="315"/>
  <c r="P63" i="315"/>
  <c r="M63" i="315"/>
  <c r="L63" i="315"/>
  <c r="K63" i="315"/>
  <c r="J63" i="315"/>
  <c r="P62" i="315"/>
  <c r="M62" i="315" s="1"/>
  <c r="L62" i="315"/>
  <c r="K62" i="315"/>
  <c r="J62" i="315"/>
  <c r="P61" i="315"/>
  <c r="M61" i="315" s="1"/>
  <c r="L61" i="315"/>
  <c r="K61" i="315"/>
  <c r="J61" i="315"/>
  <c r="P60" i="315"/>
  <c r="M60" i="315" s="1"/>
  <c r="L60" i="315"/>
  <c r="K60" i="315"/>
  <c r="J60" i="315"/>
  <c r="P59" i="315"/>
  <c r="M59" i="315" s="1"/>
  <c r="L59" i="315"/>
  <c r="K59" i="315"/>
  <c r="J59" i="315"/>
  <c r="P58" i="315"/>
  <c r="M58" i="315" s="1"/>
  <c r="L58" i="315"/>
  <c r="K58" i="315"/>
  <c r="J58" i="315"/>
  <c r="P57" i="315"/>
  <c r="M57" i="315" s="1"/>
  <c r="L57" i="315"/>
  <c r="K57" i="315"/>
  <c r="J57" i="315"/>
  <c r="P56" i="315"/>
  <c r="M56" i="315" s="1"/>
  <c r="L56" i="315"/>
  <c r="K56" i="315"/>
  <c r="J56" i="315"/>
  <c r="P55" i="315"/>
  <c r="M55" i="315" s="1"/>
  <c r="L55" i="315"/>
  <c r="K55" i="315"/>
  <c r="J55" i="315"/>
  <c r="P54" i="315"/>
  <c r="M54" i="315" s="1"/>
  <c r="L54" i="315"/>
  <c r="K54" i="315"/>
  <c r="J54" i="315"/>
  <c r="P53" i="315"/>
  <c r="M53" i="315"/>
  <c r="L53" i="315"/>
  <c r="K53" i="315"/>
  <c r="J53" i="315"/>
  <c r="P52" i="315"/>
  <c r="M52" i="315" s="1"/>
  <c r="L52" i="315"/>
  <c r="K52" i="315"/>
  <c r="J52" i="315"/>
  <c r="P51" i="315"/>
  <c r="M51" i="315"/>
  <c r="L51" i="315"/>
  <c r="K51" i="315"/>
  <c r="J51" i="315"/>
  <c r="P50" i="315"/>
  <c r="M50" i="315" s="1"/>
  <c r="L50" i="315"/>
  <c r="K50" i="315"/>
  <c r="J50" i="315"/>
  <c r="P49" i="315"/>
  <c r="M49" i="315" s="1"/>
  <c r="L49" i="315"/>
  <c r="K49" i="315"/>
  <c r="J49" i="315"/>
  <c r="P48" i="315"/>
  <c r="M48" i="315" s="1"/>
  <c r="L48" i="315"/>
  <c r="K48" i="315"/>
  <c r="J48" i="315"/>
  <c r="P47" i="315"/>
  <c r="M47" i="315" s="1"/>
  <c r="L47" i="315"/>
  <c r="K47" i="315"/>
  <c r="J47" i="315"/>
  <c r="P46" i="315"/>
  <c r="M46" i="315" s="1"/>
  <c r="L46" i="315"/>
  <c r="K46" i="315"/>
  <c r="J46" i="315"/>
  <c r="P45" i="315"/>
  <c r="M45" i="315" s="1"/>
  <c r="L45" i="315"/>
  <c r="K45" i="315"/>
  <c r="J45" i="315"/>
  <c r="P44" i="315"/>
  <c r="M44" i="315" s="1"/>
  <c r="L44" i="315"/>
  <c r="K44" i="315"/>
  <c r="J44" i="315"/>
  <c r="P43" i="315"/>
  <c r="M43" i="315" s="1"/>
  <c r="L43" i="315"/>
  <c r="K43" i="315"/>
  <c r="J43" i="315"/>
  <c r="P42" i="315"/>
  <c r="M42" i="315" s="1"/>
  <c r="L42" i="315"/>
  <c r="K42" i="315"/>
  <c r="J42" i="315"/>
  <c r="P41" i="315"/>
  <c r="M41" i="315" s="1"/>
  <c r="L41" i="315"/>
  <c r="K41" i="315"/>
  <c r="J41" i="315"/>
  <c r="P40" i="315"/>
  <c r="M40" i="315" s="1"/>
  <c r="L40" i="315"/>
  <c r="K40" i="315"/>
  <c r="J40" i="315"/>
  <c r="H5" i="315"/>
  <c r="D5" i="315"/>
  <c r="C5" i="315"/>
  <c r="A5" i="315"/>
  <c r="C2" i="315"/>
  <c r="R62" i="314"/>
  <c r="F56" i="314" s="1"/>
  <c r="I21" i="314"/>
  <c r="G21" i="314"/>
  <c r="F21" i="314"/>
  <c r="D21" i="314"/>
  <c r="C21" i="314"/>
  <c r="B21" i="314"/>
  <c r="K20" i="314"/>
  <c r="I19" i="314"/>
  <c r="G19" i="314"/>
  <c r="F19" i="314"/>
  <c r="D19" i="314"/>
  <c r="C19" i="314"/>
  <c r="B19" i="314"/>
  <c r="I17" i="314"/>
  <c r="G17" i="314"/>
  <c r="F17" i="314"/>
  <c r="K16" i="314" s="1"/>
  <c r="M18" i="314" s="1"/>
  <c r="D17" i="314"/>
  <c r="C17" i="314"/>
  <c r="B17" i="314"/>
  <c r="U16" i="314"/>
  <c r="U15" i="314"/>
  <c r="I15" i="314"/>
  <c r="G15" i="314"/>
  <c r="F15" i="314"/>
  <c r="D15" i="314"/>
  <c r="C15" i="314"/>
  <c r="B15" i="314"/>
  <c r="U14" i="314"/>
  <c r="U13" i="314"/>
  <c r="I13" i="314"/>
  <c r="G13" i="314"/>
  <c r="F13" i="314"/>
  <c r="D13" i="314"/>
  <c r="C13" i="314"/>
  <c r="B13" i="314"/>
  <c r="U12" i="314"/>
  <c r="U11" i="314"/>
  <c r="I11" i="314"/>
  <c r="G11" i="314"/>
  <c r="F11" i="314"/>
  <c r="K12" i="314" s="1"/>
  <c r="D11" i="314"/>
  <c r="C11" i="314"/>
  <c r="B11" i="314"/>
  <c r="U10" i="314"/>
  <c r="U9" i="314"/>
  <c r="I9" i="314"/>
  <c r="G9" i="314"/>
  <c r="F9" i="314"/>
  <c r="D9" i="314"/>
  <c r="C9" i="314"/>
  <c r="B9" i="314"/>
  <c r="U8" i="314"/>
  <c r="U7" i="314"/>
  <c r="I7" i="314"/>
  <c r="G7" i="314"/>
  <c r="F7" i="314"/>
  <c r="K8" i="314" s="1"/>
  <c r="M10" i="314" s="1"/>
  <c r="O14" i="314" s="1"/>
  <c r="D7" i="314"/>
  <c r="C7" i="314"/>
  <c r="B7" i="314"/>
  <c r="Y5" i="314"/>
  <c r="AB1" i="314" s="1"/>
  <c r="R4" i="314"/>
  <c r="O62" i="314" s="1"/>
  <c r="G4" i="314"/>
  <c r="A4" i="314"/>
  <c r="Y3" i="314"/>
  <c r="E2" i="314"/>
  <c r="P156" i="313"/>
  <c r="M156" i="313" s="1"/>
  <c r="L156" i="313"/>
  <c r="K156" i="313"/>
  <c r="J156" i="313"/>
  <c r="P155" i="313"/>
  <c r="M155" i="313" s="1"/>
  <c r="L155" i="313"/>
  <c r="K155" i="313"/>
  <c r="J155" i="313"/>
  <c r="P154" i="313"/>
  <c r="M154" i="313" s="1"/>
  <c r="L154" i="313"/>
  <c r="K154" i="313"/>
  <c r="J154" i="313"/>
  <c r="P153" i="313"/>
  <c r="M153" i="313" s="1"/>
  <c r="L153" i="313"/>
  <c r="K153" i="313"/>
  <c r="J153" i="313"/>
  <c r="P152" i="313"/>
  <c r="M152" i="313" s="1"/>
  <c r="L152" i="313"/>
  <c r="K152" i="313"/>
  <c r="J152" i="313"/>
  <c r="P151" i="313"/>
  <c r="M151" i="313" s="1"/>
  <c r="L151" i="313"/>
  <c r="K151" i="313"/>
  <c r="J151" i="313"/>
  <c r="P150" i="313"/>
  <c r="M150" i="313" s="1"/>
  <c r="L150" i="313"/>
  <c r="K150" i="313"/>
  <c r="J150" i="313"/>
  <c r="P149" i="313"/>
  <c r="M149" i="313" s="1"/>
  <c r="L149" i="313"/>
  <c r="K149" i="313"/>
  <c r="J149" i="313"/>
  <c r="P148" i="313"/>
  <c r="M148" i="313" s="1"/>
  <c r="L148" i="313"/>
  <c r="K148" i="313"/>
  <c r="J148" i="313"/>
  <c r="P147" i="313"/>
  <c r="M147" i="313" s="1"/>
  <c r="L147" i="313"/>
  <c r="K147" i="313"/>
  <c r="J147" i="313"/>
  <c r="P146" i="313"/>
  <c r="M146" i="313" s="1"/>
  <c r="L146" i="313"/>
  <c r="K146" i="313"/>
  <c r="J146" i="313"/>
  <c r="P145" i="313"/>
  <c r="M145" i="313" s="1"/>
  <c r="L145" i="313"/>
  <c r="K145" i="313"/>
  <c r="J145" i="313"/>
  <c r="P144" i="313"/>
  <c r="M144" i="313" s="1"/>
  <c r="L144" i="313"/>
  <c r="K144" i="313"/>
  <c r="J144" i="313"/>
  <c r="P143" i="313"/>
  <c r="M143" i="313" s="1"/>
  <c r="L143" i="313"/>
  <c r="K143" i="313"/>
  <c r="J143" i="313"/>
  <c r="P142" i="313"/>
  <c r="M142" i="313" s="1"/>
  <c r="L142" i="313"/>
  <c r="K142" i="313"/>
  <c r="J142" i="313"/>
  <c r="P141" i="313"/>
  <c r="M141" i="313" s="1"/>
  <c r="L141" i="313"/>
  <c r="K141" i="313"/>
  <c r="J141" i="313"/>
  <c r="P140" i="313"/>
  <c r="M140" i="313" s="1"/>
  <c r="L140" i="313"/>
  <c r="K140" i="313"/>
  <c r="J140" i="313"/>
  <c r="P139" i="313"/>
  <c r="M139" i="313" s="1"/>
  <c r="L139" i="313"/>
  <c r="K139" i="313"/>
  <c r="J139" i="313"/>
  <c r="P138" i="313"/>
  <c r="M138" i="313" s="1"/>
  <c r="L138" i="313"/>
  <c r="K138" i="313"/>
  <c r="J138" i="313"/>
  <c r="P137" i="313"/>
  <c r="M137" i="313" s="1"/>
  <c r="L137" i="313"/>
  <c r="K137" i="313"/>
  <c r="J137" i="313"/>
  <c r="P136" i="313"/>
  <c r="M136" i="313" s="1"/>
  <c r="L136" i="313"/>
  <c r="K136" i="313"/>
  <c r="J136" i="313"/>
  <c r="P135" i="313"/>
  <c r="M135" i="313" s="1"/>
  <c r="L135" i="313"/>
  <c r="K135" i="313"/>
  <c r="J135" i="313"/>
  <c r="P134" i="313"/>
  <c r="M134" i="313" s="1"/>
  <c r="L134" i="313"/>
  <c r="K134" i="313"/>
  <c r="J134" i="313"/>
  <c r="P133" i="313"/>
  <c r="M133" i="313" s="1"/>
  <c r="L133" i="313"/>
  <c r="K133" i="313"/>
  <c r="J133" i="313"/>
  <c r="P132" i="313"/>
  <c r="M132" i="313" s="1"/>
  <c r="L132" i="313"/>
  <c r="K132" i="313"/>
  <c r="J132" i="313"/>
  <c r="P131" i="313"/>
  <c r="M131" i="313" s="1"/>
  <c r="L131" i="313"/>
  <c r="K131" i="313"/>
  <c r="J131" i="313"/>
  <c r="P130" i="313"/>
  <c r="M130" i="313" s="1"/>
  <c r="L130" i="313"/>
  <c r="K130" i="313"/>
  <c r="J130" i="313"/>
  <c r="P129" i="313"/>
  <c r="M129" i="313" s="1"/>
  <c r="L129" i="313"/>
  <c r="K129" i="313"/>
  <c r="J129" i="313"/>
  <c r="P128" i="313"/>
  <c r="M128" i="313" s="1"/>
  <c r="L128" i="313"/>
  <c r="K128" i="313"/>
  <c r="J128" i="313"/>
  <c r="P127" i="313"/>
  <c r="M127" i="313"/>
  <c r="L127" i="313"/>
  <c r="K127" i="313"/>
  <c r="J127" i="313"/>
  <c r="P126" i="313"/>
  <c r="M126" i="313" s="1"/>
  <c r="L126" i="313"/>
  <c r="K126" i="313"/>
  <c r="J126" i="313"/>
  <c r="P125" i="313"/>
  <c r="M125" i="313" s="1"/>
  <c r="L125" i="313"/>
  <c r="K125" i="313"/>
  <c r="J125" i="313"/>
  <c r="P124" i="313"/>
  <c r="M124" i="313" s="1"/>
  <c r="L124" i="313"/>
  <c r="K124" i="313"/>
  <c r="J124" i="313"/>
  <c r="P123" i="313"/>
  <c r="M123" i="313" s="1"/>
  <c r="L123" i="313"/>
  <c r="K123" i="313"/>
  <c r="J123" i="313"/>
  <c r="P122" i="313"/>
  <c r="M122" i="313" s="1"/>
  <c r="L122" i="313"/>
  <c r="K122" i="313"/>
  <c r="J122" i="313"/>
  <c r="P121" i="313"/>
  <c r="M121" i="313" s="1"/>
  <c r="L121" i="313"/>
  <c r="K121" i="313"/>
  <c r="J121" i="313"/>
  <c r="P120" i="313"/>
  <c r="M120" i="313" s="1"/>
  <c r="L120" i="313"/>
  <c r="K120" i="313"/>
  <c r="J120" i="313"/>
  <c r="P119" i="313"/>
  <c r="M119" i="313" s="1"/>
  <c r="L119" i="313"/>
  <c r="K119" i="313"/>
  <c r="J119" i="313"/>
  <c r="P118" i="313"/>
  <c r="M118" i="313" s="1"/>
  <c r="L118" i="313"/>
  <c r="K118" i="313"/>
  <c r="J118" i="313"/>
  <c r="P117" i="313"/>
  <c r="M117" i="313" s="1"/>
  <c r="L117" i="313"/>
  <c r="K117" i="313"/>
  <c r="J117" i="313"/>
  <c r="P116" i="313"/>
  <c r="M116" i="313" s="1"/>
  <c r="L116" i="313"/>
  <c r="K116" i="313"/>
  <c r="J116" i="313"/>
  <c r="P115" i="313"/>
  <c r="M115" i="313" s="1"/>
  <c r="L115" i="313"/>
  <c r="K115" i="313"/>
  <c r="J115" i="313"/>
  <c r="P114" i="313"/>
  <c r="M114" i="313" s="1"/>
  <c r="L114" i="313"/>
  <c r="K114" i="313"/>
  <c r="J114" i="313"/>
  <c r="P113" i="313"/>
  <c r="M113" i="313" s="1"/>
  <c r="L113" i="313"/>
  <c r="K113" i="313"/>
  <c r="J113" i="313"/>
  <c r="P112" i="313"/>
  <c r="M112" i="313" s="1"/>
  <c r="L112" i="313"/>
  <c r="K112" i="313"/>
  <c r="J112" i="313"/>
  <c r="P111" i="313"/>
  <c r="M111" i="313" s="1"/>
  <c r="L111" i="313"/>
  <c r="K111" i="313"/>
  <c r="J111" i="313"/>
  <c r="P110" i="313"/>
  <c r="M110" i="313" s="1"/>
  <c r="L110" i="313"/>
  <c r="K110" i="313"/>
  <c r="J110" i="313"/>
  <c r="P109" i="313"/>
  <c r="M109" i="313" s="1"/>
  <c r="L109" i="313"/>
  <c r="K109" i="313"/>
  <c r="J109" i="313"/>
  <c r="P108" i="313"/>
  <c r="M108" i="313" s="1"/>
  <c r="L108" i="313"/>
  <c r="K108" i="313"/>
  <c r="J108" i="313"/>
  <c r="P107" i="313"/>
  <c r="M107" i="313" s="1"/>
  <c r="L107" i="313"/>
  <c r="K107" i="313"/>
  <c r="J107" i="313"/>
  <c r="P106" i="313"/>
  <c r="M106" i="313" s="1"/>
  <c r="L106" i="313"/>
  <c r="K106" i="313"/>
  <c r="J106" i="313"/>
  <c r="P105" i="313"/>
  <c r="M105" i="313" s="1"/>
  <c r="L105" i="313"/>
  <c r="K105" i="313"/>
  <c r="J105" i="313"/>
  <c r="P104" i="313"/>
  <c r="M104" i="313"/>
  <c r="L104" i="313"/>
  <c r="K104" i="313"/>
  <c r="J104" i="313"/>
  <c r="P103" i="313"/>
  <c r="M103" i="313" s="1"/>
  <c r="L103" i="313"/>
  <c r="K103" i="313"/>
  <c r="J103" i="313"/>
  <c r="P102" i="313"/>
  <c r="M102" i="313" s="1"/>
  <c r="L102" i="313"/>
  <c r="K102" i="313"/>
  <c r="J102" i="313"/>
  <c r="P101" i="313"/>
  <c r="M101" i="313" s="1"/>
  <c r="L101" i="313"/>
  <c r="K101" i="313"/>
  <c r="J101" i="313"/>
  <c r="P100" i="313"/>
  <c r="M100" i="313" s="1"/>
  <c r="L100" i="313"/>
  <c r="K100" i="313"/>
  <c r="J100" i="313"/>
  <c r="P99" i="313"/>
  <c r="M99" i="313" s="1"/>
  <c r="L99" i="313"/>
  <c r="K99" i="313"/>
  <c r="J99" i="313"/>
  <c r="P98" i="313"/>
  <c r="M98" i="313" s="1"/>
  <c r="L98" i="313"/>
  <c r="K98" i="313"/>
  <c r="J98" i="313"/>
  <c r="P97" i="313"/>
  <c r="M97" i="313" s="1"/>
  <c r="L97" i="313"/>
  <c r="K97" i="313"/>
  <c r="J97" i="313"/>
  <c r="P96" i="313"/>
  <c r="M96" i="313" s="1"/>
  <c r="L96" i="313"/>
  <c r="K96" i="313"/>
  <c r="J96" i="313"/>
  <c r="P95" i="313"/>
  <c r="M95" i="313" s="1"/>
  <c r="L95" i="313"/>
  <c r="K95" i="313"/>
  <c r="J95" i="313"/>
  <c r="P94" i="313"/>
  <c r="M94" i="313" s="1"/>
  <c r="L94" i="313"/>
  <c r="K94" i="313"/>
  <c r="J94" i="313"/>
  <c r="P93" i="313"/>
  <c r="M93" i="313" s="1"/>
  <c r="L93" i="313"/>
  <c r="K93" i="313"/>
  <c r="J93" i="313"/>
  <c r="P92" i="313"/>
  <c r="M92" i="313" s="1"/>
  <c r="L92" i="313"/>
  <c r="K92" i="313"/>
  <c r="J92" i="313"/>
  <c r="P91" i="313"/>
  <c r="M91" i="313" s="1"/>
  <c r="L91" i="313"/>
  <c r="K91" i="313"/>
  <c r="J91" i="313"/>
  <c r="P90" i="313"/>
  <c r="M90" i="313" s="1"/>
  <c r="L90" i="313"/>
  <c r="K90" i="313"/>
  <c r="J90" i="313"/>
  <c r="P89" i="313"/>
  <c r="M89" i="313" s="1"/>
  <c r="L89" i="313"/>
  <c r="K89" i="313"/>
  <c r="J89" i="313"/>
  <c r="P88" i="313"/>
  <c r="M88" i="313"/>
  <c r="L88" i="313"/>
  <c r="K88" i="313"/>
  <c r="J88" i="313"/>
  <c r="P87" i="313"/>
  <c r="M87" i="313" s="1"/>
  <c r="L87" i="313"/>
  <c r="K87" i="313"/>
  <c r="J87" i="313"/>
  <c r="P86" i="313"/>
  <c r="M86" i="313" s="1"/>
  <c r="L86" i="313"/>
  <c r="K86" i="313"/>
  <c r="J86" i="313"/>
  <c r="P85" i="313"/>
  <c r="M85" i="313" s="1"/>
  <c r="L85" i="313"/>
  <c r="K85" i="313"/>
  <c r="J85" i="313"/>
  <c r="P84" i="313"/>
  <c r="M84" i="313" s="1"/>
  <c r="L84" i="313"/>
  <c r="K84" i="313"/>
  <c r="J84" i="313"/>
  <c r="P83" i="313"/>
  <c r="M83" i="313" s="1"/>
  <c r="L83" i="313"/>
  <c r="K83" i="313"/>
  <c r="J83" i="313"/>
  <c r="P82" i="313"/>
  <c r="M82" i="313" s="1"/>
  <c r="L82" i="313"/>
  <c r="K82" i="313"/>
  <c r="J82" i="313"/>
  <c r="P81" i="313"/>
  <c r="M81" i="313" s="1"/>
  <c r="L81" i="313"/>
  <c r="K81" i="313"/>
  <c r="J81" i="313"/>
  <c r="P80" i="313"/>
  <c r="M80" i="313" s="1"/>
  <c r="L80" i="313"/>
  <c r="K80" i="313"/>
  <c r="J80" i="313"/>
  <c r="P79" i="313"/>
  <c r="M79" i="313" s="1"/>
  <c r="L79" i="313"/>
  <c r="K79" i="313"/>
  <c r="J79" i="313"/>
  <c r="P78" i="313"/>
  <c r="M78" i="313" s="1"/>
  <c r="L78" i="313"/>
  <c r="K78" i="313"/>
  <c r="J78" i="313"/>
  <c r="P77" i="313"/>
  <c r="M77" i="313" s="1"/>
  <c r="L77" i="313"/>
  <c r="K77" i="313"/>
  <c r="J77" i="313"/>
  <c r="P76" i="313"/>
  <c r="M76" i="313" s="1"/>
  <c r="L76" i="313"/>
  <c r="K76" i="313"/>
  <c r="J76" i="313"/>
  <c r="P75" i="313"/>
  <c r="M75" i="313" s="1"/>
  <c r="L75" i="313"/>
  <c r="K75" i="313"/>
  <c r="J75" i="313"/>
  <c r="P74" i="313"/>
  <c r="M74" i="313" s="1"/>
  <c r="L74" i="313"/>
  <c r="K74" i="313"/>
  <c r="J74" i="313"/>
  <c r="P73" i="313"/>
  <c r="M73" i="313" s="1"/>
  <c r="L73" i="313"/>
  <c r="K73" i="313"/>
  <c r="J73" i="313"/>
  <c r="P72" i="313"/>
  <c r="M72" i="313"/>
  <c r="L72" i="313"/>
  <c r="K72" i="313"/>
  <c r="J72" i="313"/>
  <c r="P71" i="313"/>
  <c r="M71" i="313" s="1"/>
  <c r="L71" i="313"/>
  <c r="K71" i="313"/>
  <c r="J71" i="313"/>
  <c r="P70" i="313"/>
  <c r="M70" i="313" s="1"/>
  <c r="L70" i="313"/>
  <c r="K70" i="313"/>
  <c r="J70" i="313"/>
  <c r="P69" i="313"/>
  <c r="M69" i="313" s="1"/>
  <c r="L69" i="313"/>
  <c r="K69" i="313"/>
  <c r="J69" i="313"/>
  <c r="P68" i="313"/>
  <c r="M68" i="313" s="1"/>
  <c r="L68" i="313"/>
  <c r="K68" i="313"/>
  <c r="J68" i="313"/>
  <c r="P67" i="313"/>
  <c r="M67" i="313" s="1"/>
  <c r="L67" i="313"/>
  <c r="K67" i="313"/>
  <c r="J67" i="313"/>
  <c r="P66" i="313"/>
  <c r="M66" i="313" s="1"/>
  <c r="L66" i="313"/>
  <c r="K66" i="313"/>
  <c r="J66" i="313"/>
  <c r="P65" i="313"/>
  <c r="M65" i="313" s="1"/>
  <c r="L65" i="313"/>
  <c r="K65" i="313"/>
  <c r="J65" i="313"/>
  <c r="P64" i="313"/>
  <c r="M64" i="313" s="1"/>
  <c r="L64" i="313"/>
  <c r="K64" i="313"/>
  <c r="J64" i="313"/>
  <c r="P63" i="313"/>
  <c r="M63" i="313" s="1"/>
  <c r="L63" i="313"/>
  <c r="K63" i="313"/>
  <c r="J63" i="313"/>
  <c r="P62" i="313"/>
  <c r="M62" i="313" s="1"/>
  <c r="L62" i="313"/>
  <c r="K62" i="313"/>
  <c r="J62" i="313"/>
  <c r="P61" i="313"/>
  <c r="M61" i="313" s="1"/>
  <c r="L61" i="313"/>
  <c r="K61" i="313"/>
  <c r="J61" i="313"/>
  <c r="P60" i="313"/>
  <c r="M60" i="313" s="1"/>
  <c r="L60" i="313"/>
  <c r="K60" i="313"/>
  <c r="J60" i="313"/>
  <c r="P59" i="313"/>
  <c r="M59" i="313" s="1"/>
  <c r="L59" i="313"/>
  <c r="K59" i="313"/>
  <c r="J59" i="313"/>
  <c r="P58" i="313"/>
  <c r="M58" i="313"/>
  <c r="L58" i="313"/>
  <c r="K58" i="313"/>
  <c r="J58" i="313"/>
  <c r="P57" i="313"/>
  <c r="M57" i="313" s="1"/>
  <c r="L57" i="313"/>
  <c r="K57" i="313"/>
  <c r="J57" i="313"/>
  <c r="P56" i="313"/>
  <c r="M56" i="313" s="1"/>
  <c r="L56" i="313"/>
  <c r="K56" i="313"/>
  <c r="J56" i="313"/>
  <c r="P55" i="313"/>
  <c r="M55" i="313" s="1"/>
  <c r="L55" i="313"/>
  <c r="K55" i="313"/>
  <c r="J55" i="313"/>
  <c r="P54" i="313"/>
  <c r="M54" i="313" s="1"/>
  <c r="L54" i="313"/>
  <c r="K54" i="313"/>
  <c r="J54" i="313"/>
  <c r="P53" i="313"/>
  <c r="M53" i="313" s="1"/>
  <c r="L53" i="313"/>
  <c r="K53" i="313"/>
  <c r="J53" i="313"/>
  <c r="P52" i="313"/>
  <c r="M52" i="313" s="1"/>
  <c r="L52" i="313"/>
  <c r="K52" i="313"/>
  <c r="J52" i="313"/>
  <c r="P51" i="313"/>
  <c r="M51" i="313" s="1"/>
  <c r="L51" i="313"/>
  <c r="K51" i="313"/>
  <c r="J51" i="313"/>
  <c r="P50" i="313"/>
  <c r="M50" i="313" s="1"/>
  <c r="L50" i="313"/>
  <c r="K50" i="313"/>
  <c r="J50" i="313"/>
  <c r="P49" i="313"/>
  <c r="M49" i="313" s="1"/>
  <c r="L49" i="313"/>
  <c r="K49" i="313"/>
  <c r="J49" i="313"/>
  <c r="P48" i="313"/>
  <c r="M48" i="313" s="1"/>
  <c r="L48" i="313"/>
  <c r="K48" i="313"/>
  <c r="J48" i="313"/>
  <c r="P47" i="313"/>
  <c r="M47" i="313" s="1"/>
  <c r="L47" i="313"/>
  <c r="K47" i="313"/>
  <c r="J47" i="313"/>
  <c r="P46" i="313"/>
  <c r="M46" i="313" s="1"/>
  <c r="L46" i="313"/>
  <c r="K46" i="313"/>
  <c r="J46" i="313"/>
  <c r="P45" i="313"/>
  <c r="M45" i="313" s="1"/>
  <c r="L45" i="313"/>
  <c r="K45" i="313"/>
  <c r="J45" i="313"/>
  <c r="P44" i="313"/>
  <c r="M44" i="313" s="1"/>
  <c r="L44" i="313"/>
  <c r="K44" i="313"/>
  <c r="J44" i="313"/>
  <c r="P43" i="313"/>
  <c r="M43" i="313" s="1"/>
  <c r="L43" i="313"/>
  <c r="K43" i="313"/>
  <c r="J43" i="313"/>
  <c r="P42" i="313"/>
  <c r="M42" i="313"/>
  <c r="L42" i="313"/>
  <c r="K42" i="313"/>
  <c r="J42" i="313"/>
  <c r="P41" i="313"/>
  <c r="M41" i="313" s="1"/>
  <c r="L41" i="313"/>
  <c r="K41" i="313"/>
  <c r="J41" i="313"/>
  <c r="P40" i="313"/>
  <c r="M40" i="313" s="1"/>
  <c r="L40" i="313"/>
  <c r="K40" i="313"/>
  <c r="J40" i="313"/>
  <c r="H5" i="313"/>
  <c r="D5" i="313"/>
  <c r="C5" i="313"/>
  <c r="A5" i="313"/>
  <c r="C2" i="313"/>
  <c r="P156" i="312"/>
  <c r="M156" i="312" s="1"/>
  <c r="L156" i="312"/>
  <c r="K156" i="312"/>
  <c r="J156" i="312"/>
  <c r="P155" i="312"/>
  <c r="M155" i="312" s="1"/>
  <c r="L155" i="312"/>
  <c r="K155" i="312"/>
  <c r="J155" i="312"/>
  <c r="P154" i="312"/>
  <c r="M154" i="312" s="1"/>
  <c r="L154" i="312"/>
  <c r="K154" i="312"/>
  <c r="J154" i="312"/>
  <c r="P153" i="312"/>
  <c r="M153" i="312" s="1"/>
  <c r="L153" i="312"/>
  <c r="K153" i="312"/>
  <c r="J153" i="312"/>
  <c r="P152" i="312"/>
  <c r="M152" i="312" s="1"/>
  <c r="L152" i="312"/>
  <c r="K152" i="312"/>
  <c r="J152" i="312"/>
  <c r="P151" i="312"/>
  <c r="M151" i="312" s="1"/>
  <c r="L151" i="312"/>
  <c r="K151" i="312"/>
  <c r="J151" i="312"/>
  <c r="P150" i="312"/>
  <c r="M150" i="312" s="1"/>
  <c r="L150" i="312"/>
  <c r="K150" i="312"/>
  <c r="J150" i="312"/>
  <c r="P149" i="312"/>
  <c r="M149" i="312"/>
  <c r="L149" i="312"/>
  <c r="K149" i="312"/>
  <c r="J149" i="312"/>
  <c r="P148" i="312"/>
  <c r="M148" i="312" s="1"/>
  <c r="L148" i="312"/>
  <c r="K148" i="312"/>
  <c r="J148" i="312"/>
  <c r="P147" i="312"/>
  <c r="M147" i="312" s="1"/>
  <c r="L147" i="312"/>
  <c r="K147" i="312"/>
  <c r="J147" i="312"/>
  <c r="P146" i="312"/>
  <c r="M146" i="312" s="1"/>
  <c r="L146" i="312"/>
  <c r="K146" i="312"/>
  <c r="J146" i="312"/>
  <c r="P145" i="312"/>
  <c r="M145" i="312" s="1"/>
  <c r="L145" i="312"/>
  <c r="K145" i="312"/>
  <c r="J145" i="312"/>
  <c r="P144" i="312"/>
  <c r="M144" i="312" s="1"/>
  <c r="L144" i="312"/>
  <c r="K144" i="312"/>
  <c r="J144" i="312"/>
  <c r="P143" i="312"/>
  <c r="M143" i="312" s="1"/>
  <c r="L143" i="312"/>
  <c r="K143" i="312"/>
  <c r="J143" i="312"/>
  <c r="P142" i="312"/>
  <c r="M142" i="312" s="1"/>
  <c r="L142" i="312"/>
  <c r="K142" i="312"/>
  <c r="J142" i="312"/>
  <c r="P141" i="312"/>
  <c r="M141" i="312" s="1"/>
  <c r="L141" i="312"/>
  <c r="K141" i="312"/>
  <c r="J141" i="312"/>
  <c r="P140" i="312"/>
  <c r="M140" i="312"/>
  <c r="L140" i="312"/>
  <c r="K140" i="312"/>
  <c r="J140" i="312"/>
  <c r="P139" i="312"/>
  <c r="M139" i="312" s="1"/>
  <c r="L139" i="312"/>
  <c r="K139" i="312"/>
  <c r="J139" i="312"/>
  <c r="P138" i="312"/>
  <c r="M138" i="312" s="1"/>
  <c r="L138" i="312"/>
  <c r="K138" i="312"/>
  <c r="J138" i="312"/>
  <c r="P137" i="312"/>
  <c r="M137" i="312" s="1"/>
  <c r="L137" i="312"/>
  <c r="K137" i="312"/>
  <c r="J137" i="312"/>
  <c r="P136" i="312"/>
  <c r="M136" i="312" s="1"/>
  <c r="L136" i="312"/>
  <c r="K136" i="312"/>
  <c r="J136" i="312"/>
  <c r="P135" i="312"/>
  <c r="M135" i="312" s="1"/>
  <c r="L135" i="312"/>
  <c r="K135" i="312"/>
  <c r="J135" i="312"/>
  <c r="P134" i="312"/>
  <c r="M134" i="312" s="1"/>
  <c r="L134" i="312"/>
  <c r="K134" i="312"/>
  <c r="J134" i="312"/>
  <c r="P133" i="312"/>
  <c r="M133" i="312"/>
  <c r="L133" i="312"/>
  <c r="K133" i="312"/>
  <c r="J133" i="312"/>
  <c r="P132" i="312"/>
  <c r="M132" i="312" s="1"/>
  <c r="L132" i="312"/>
  <c r="K132" i="312"/>
  <c r="J132" i="312"/>
  <c r="P131" i="312"/>
  <c r="M131" i="312" s="1"/>
  <c r="L131" i="312"/>
  <c r="K131" i="312"/>
  <c r="J131" i="312"/>
  <c r="P130" i="312"/>
  <c r="M130" i="312" s="1"/>
  <c r="L130" i="312"/>
  <c r="K130" i="312"/>
  <c r="J130" i="312"/>
  <c r="P129" i="312"/>
  <c r="M129" i="312" s="1"/>
  <c r="L129" i="312"/>
  <c r="K129" i="312"/>
  <c r="J129" i="312"/>
  <c r="P128" i="312"/>
  <c r="M128" i="312" s="1"/>
  <c r="L128" i="312"/>
  <c r="K128" i="312"/>
  <c r="J128" i="312"/>
  <c r="P127" i="312"/>
  <c r="M127" i="312" s="1"/>
  <c r="L127" i="312"/>
  <c r="K127" i="312"/>
  <c r="J127" i="312"/>
  <c r="P126" i="312"/>
  <c r="M126" i="312" s="1"/>
  <c r="L126" i="312"/>
  <c r="K126" i="312"/>
  <c r="J126" i="312"/>
  <c r="P125" i="312"/>
  <c r="M125" i="312" s="1"/>
  <c r="L125" i="312"/>
  <c r="K125" i="312"/>
  <c r="J125" i="312"/>
  <c r="P124" i="312"/>
  <c r="M124" i="312"/>
  <c r="L124" i="312"/>
  <c r="K124" i="312"/>
  <c r="J124" i="312"/>
  <c r="P123" i="312"/>
  <c r="M123" i="312" s="1"/>
  <c r="L123" i="312"/>
  <c r="K123" i="312"/>
  <c r="J123" i="312"/>
  <c r="P122" i="312"/>
  <c r="M122" i="312" s="1"/>
  <c r="L122" i="312"/>
  <c r="K122" i="312"/>
  <c r="J122" i="312"/>
  <c r="P121" i="312"/>
  <c r="M121" i="312" s="1"/>
  <c r="L121" i="312"/>
  <c r="K121" i="312"/>
  <c r="J121" i="312"/>
  <c r="P120" i="312"/>
  <c r="M120" i="312" s="1"/>
  <c r="L120" i="312"/>
  <c r="K120" i="312"/>
  <c r="J120" i="312"/>
  <c r="P119" i="312"/>
  <c r="M119" i="312" s="1"/>
  <c r="L119" i="312"/>
  <c r="K119" i="312"/>
  <c r="J119" i="312"/>
  <c r="P118" i="312"/>
  <c r="M118" i="312"/>
  <c r="L118" i="312"/>
  <c r="K118" i="312"/>
  <c r="J118" i="312"/>
  <c r="P117" i="312"/>
  <c r="M117" i="312" s="1"/>
  <c r="L117" i="312"/>
  <c r="K117" i="312"/>
  <c r="J117" i="312"/>
  <c r="P116" i="312"/>
  <c r="M116" i="312" s="1"/>
  <c r="L116" i="312"/>
  <c r="K116" i="312"/>
  <c r="J116" i="312"/>
  <c r="P115" i="312"/>
  <c r="M115" i="312" s="1"/>
  <c r="L115" i="312"/>
  <c r="K115" i="312"/>
  <c r="J115" i="312"/>
  <c r="P114" i="312"/>
  <c r="M114" i="312" s="1"/>
  <c r="L114" i="312"/>
  <c r="K114" i="312"/>
  <c r="J114" i="312"/>
  <c r="P113" i="312"/>
  <c r="M113" i="312" s="1"/>
  <c r="L113" i="312"/>
  <c r="K113" i="312"/>
  <c r="J113" i="312"/>
  <c r="P112" i="312"/>
  <c r="M112" i="312"/>
  <c r="L112" i="312"/>
  <c r="K112" i="312"/>
  <c r="J112" i="312"/>
  <c r="P111" i="312"/>
  <c r="M111" i="312" s="1"/>
  <c r="L111" i="312"/>
  <c r="K111" i="312"/>
  <c r="J111" i="312"/>
  <c r="P110" i="312"/>
  <c r="M110" i="312" s="1"/>
  <c r="L110" i="312"/>
  <c r="K110" i="312"/>
  <c r="J110" i="312"/>
  <c r="P109" i="312"/>
  <c r="M109" i="312" s="1"/>
  <c r="L109" i="312"/>
  <c r="K109" i="312"/>
  <c r="J109" i="312"/>
  <c r="P108" i="312"/>
  <c r="M108" i="312"/>
  <c r="L108" i="312"/>
  <c r="K108" i="312"/>
  <c r="J108" i="312"/>
  <c r="P107" i="312"/>
  <c r="M107" i="312" s="1"/>
  <c r="L107" i="312"/>
  <c r="K107" i="312"/>
  <c r="J107" i="312"/>
  <c r="P106" i="312"/>
  <c r="M106" i="312" s="1"/>
  <c r="L106" i="312"/>
  <c r="K106" i="312"/>
  <c r="J106" i="312"/>
  <c r="P105" i="312"/>
  <c r="M105" i="312" s="1"/>
  <c r="L105" i="312"/>
  <c r="K105" i="312"/>
  <c r="J105" i="312"/>
  <c r="P104" i="312"/>
  <c r="M104" i="312" s="1"/>
  <c r="L104" i="312"/>
  <c r="K104" i="312"/>
  <c r="J104" i="312"/>
  <c r="P103" i="312"/>
  <c r="M103" i="312" s="1"/>
  <c r="L103" i="312"/>
  <c r="K103" i="312"/>
  <c r="J103" i="312"/>
  <c r="P102" i="312"/>
  <c r="M102" i="312" s="1"/>
  <c r="L102" i="312"/>
  <c r="K102" i="312"/>
  <c r="J102" i="312"/>
  <c r="P101" i="312"/>
  <c r="M101" i="312"/>
  <c r="L101" i="312"/>
  <c r="K101" i="312"/>
  <c r="J101" i="312"/>
  <c r="P100" i="312"/>
  <c r="M100" i="312" s="1"/>
  <c r="L100" i="312"/>
  <c r="K100" i="312"/>
  <c r="J100" i="312"/>
  <c r="P99" i="312"/>
  <c r="M99" i="312" s="1"/>
  <c r="L99" i="312"/>
  <c r="K99" i="312"/>
  <c r="J99" i="312"/>
  <c r="P98" i="312"/>
  <c r="M98" i="312" s="1"/>
  <c r="L98" i="312"/>
  <c r="K98" i="312"/>
  <c r="J98" i="312"/>
  <c r="P97" i="312"/>
  <c r="M97" i="312"/>
  <c r="L97" i="312"/>
  <c r="K97" i="312"/>
  <c r="J97" i="312"/>
  <c r="P96" i="312"/>
  <c r="M96" i="312" s="1"/>
  <c r="L96" i="312"/>
  <c r="K96" i="312"/>
  <c r="J96" i="312"/>
  <c r="P95" i="312"/>
  <c r="M95" i="312" s="1"/>
  <c r="L95" i="312"/>
  <c r="K95" i="312"/>
  <c r="J95" i="312"/>
  <c r="P94" i="312"/>
  <c r="M94" i="312" s="1"/>
  <c r="L94" i="312"/>
  <c r="K94" i="312"/>
  <c r="J94" i="312"/>
  <c r="P93" i="312"/>
  <c r="M93" i="312" s="1"/>
  <c r="L93" i="312"/>
  <c r="K93" i="312"/>
  <c r="J93" i="312"/>
  <c r="P92" i="312"/>
  <c r="M92" i="312" s="1"/>
  <c r="L92" i="312"/>
  <c r="K92" i="312"/>
  <c r="J92" i="312"/>
  <c r="P91" i="312"/>
  <c r="M91" i="312" s="1"/>
  <c r="L91" i="312"/>
  <c r="K91" i="312"/>
  <c r="J91" i="312"/>
  <c r="P90" i="312"/>
  <c r="M90" i="312" s="1"/>
  <c r="L90" i="312"/>
  <c r="K90" i="312"/>
  <c r="J90" i="312"/>
  <c r="P89" i="312"/>
  <c r="M89" i="312" s="1"/>
  <c r="L89" i="312"/>
  <c r="K89" i="312"/>
  <c r="J89" i="312"/>
  <c r="P88" i="312"/>
  <c r="M88" i="312" s="1"/>
  <c r="L88" i="312"/>
  <c r="K88" i="312"/>
  <c r="J88" i="312"/>
  <c r="P87" i="312"/>
  <c r="M87" i="312" s="1"/>
  <c r="L87" i="312"/>
  <c r="K87" i="312"/>
  <c r="J87" i="312"/>
  <c r="P86" i="312"/>
  <c r="M86" i="312" s="1"/>
  <c r="L86" i="312"/>
  <c r="K86" i="312"/>
  <c r="J86" i="312"/>
  <c r="P85" i="312"/>
  <c r="M85" i="312" s="1"/>
  <c r="L85" i="312"/>
  <c r="K85" i="312"/>
  <c r="J85" i="312"/>
  <c r="P84" i="312"/>
  <c r="M84" i="312" s="1"/>
  <c r="L84" i="312"/>
  <c r="K84" i="312"/>
  <c r="J84" i="312"/>
  <c r="P83" i="312"/>
  <c r="M83" i="312" s="1"/>
  <c r="L83" i="312"/>
  <c r="K83" i="312"/>
  <c r="J83" i="312"/>
  <c r="P82" i="312"/>
  <c r="M82" i="312" s="1"/>
  <c r="L82" i="312"/>
  <c r="K82" i="312"/>
  <c r="J82" i="312"/>
  <c r="P81" i="312"/>
  <c r="M81" i="312" s="1"/>
  <c r="L81" i="312"/>
  <c r="K81" i="312"/>
  <c r="J81" i="312"/>
  <c r="P80" i="312"/>
  <c r="M80" i="312" s="1"/>
  <c r="L80" i="312"/>
  <c r="K80" i="312"/>
  <c r="J80" i="312"/>
  <c r="P79" i="312"/>
  <c r="M79" i="312" s="1"/>
  <c r="L79" i="312"/>
  <c r="K79" i="312"/>
  <c r="J79" i="312"/>
  <c r="P78" i="312"/>
  <c r="M78" i="312" s="1"/>
  <c r="L78" i="312"/>
  <c r="K78" i="312"/>
  <c r="J78" i="312"/>
  <c r="P77" i="312"/>
  <c r="M77" i="312" s="1"/>
  <c r="L77" i="312"/>
  <c r="K77" i="312"/>
  <c r="J77" i="312"/>
  <c r="P76" i="312"/>
  <c r="M76" i="312" s="1"/>
  <c r="L76" i="312"/>
  <c r="K76" i="312"/>
  <c r="J76" i="312"/>
  <c r="P75" i="312"/>
  <c r="M75" i="312" s="1"/>
  <c r="L75" i="312"/>
  <c r="K75" i="312"/>
  <c r="J75" i="312"/>
  <c r="P74" i="312"/>
  <c r="M74" i="312" s="1"/>
  <c r="L74" i="312"/>
  <c r="K74" i="312"/>
  <c r="J74" i="312"/>
  <c r="P73" i="312"/>
  <c r="M73" i="312" s="1"/>
  <c r="L73" i="312"/>
  <c r="K73" i="312"/>
  <c r="J73" i="312"/>
  <c r="P72" i="312"/>
  <c r="M72" i="312"/>
  <c r="L72" i="312"/>
  <c r="K72" i="312"/>
  <c r="J72" i="312"/>
  <c r="P71" i="312"/>
  <c r="M71" i="312" s="1"/>
  <c r="L71" i="312"/>
  <c r="K71" i="312"/>
  <c r="J71" i="312"/>
  <c r="P70" i="312"/>
  <c r="M70" i="312" s="1"/>
  <c r="L70" i="312"/>
  <c r="K70" i="312"/>
  <c r="J70" i="312"/>
  <c r="P69" i="312"/>
  <c r="M69" i="312" s="1"/>
  <c r="L69" i="312"/>
  <c r="K69" i="312"/>
  <c r="J69" i="312"/>
  <c r="P68" i="312"/>
  <c r="M68" i="312" s="1"/>
  <c r="L68" i="312"/>
  <c r="K68" i="312"/>
  <c r="J68" i="312"/>
  <c r="P67" i="312"/>
  <c r="M67" i="312" s="1"/>
  <c r="L67" i="312"/>
  <c r="K67" i="312"/>
  <c r="J67" i="312"/>
  <c r="P66" i="312"/>
  <c r="M66" i="312" s="1"/>
  <c r="L66" i="312"/>
  <c r="K66" i="312"/>
  <c r="J66" i="312"/>
  <c r="P65" i="312"/>
  <c r="M65" i="312" s="1"/>
  <c r="L65" i="312"/>
  <c r="K65" i="312"/>
  <c r="J65" i="312"/>
  <c r="P64" i="312"/>
  <c r="M64" i="312" s="1"/>
  <c r="L64" i="312"/>
  <c r="K64" i="312"/>
  <c r="J64" i="312"/>
  <c r="P63" i="312"/>
  <c r="M63" i="312" s="1"/>
  <c r="L63" i="312"/>
  <c r="K63" i="312"/>
  <c r="J63" i="312"/>
  <c r="P62" i="312"/>
  <c r="M62" i="312" s="1"/>
  <c r="L62" i="312"/>
  <c r="K62" i="312"/>
  <c r="J62" i="312"/>
  <c r="P61" i="312"/>
  <c r="M61" i="312" s="1"/>
  <c r="L61" i="312"/>
  <c r="K61" i="312"/>
  <c r="J61" i="312"/>
  <c r="P60" i="312"/>
  <c r="M60" i="312" s="1"/>
  <c r="L60" i="312"/>
  <c r="K60" i="312"/>
  <c r="J60" i="312"/>
  <c r="P59" i="312"/>
  <c r="M59" i="312" s="1"/>
  <c r="L59" i="312"/>
  <c r="K59" i="312"/>
  <c r="J59" i="312"/>
  <c r="P58" i="312"/>
  <c r="M58" i="312" s="1"/>
  <c r="L58" i="312"/>
  <c r="K58" i="312"/>
  <c r="J58" i="312"/>
  <c r="P57" i="312"/>
  <c r="M57" i="312" s="1"/>
  <c r="L57" i="312"/>
  <c r="K57" i="312"/>
  <c r="J57" i="312"/>
  <c r="P56" i="312"/>
  <c r="M56" i="312" s="1"/>
  <c r="L56" i="312"/>
  <c r="K56" i="312"/>
  <c r="J56" i="312"/>
  <c r="P55" i="312"/>
  <c r="M55" i="312" s="1"/>
  <c r="L55" i="312"/>
  <c r="K55" i="312"/>
  <c r="J55" i="312"/>
  <c r="P54" i="312"/>
  <c r="M54" i="312" s="1"/>
  <c r="L54" i="312"/>
  <c r="K54" i="312"/>
  <c r="J54" i="312"/>
  <c r="P53" i="312"/>
  <c r="M53" i="312" s="1"/>
  <c r="L53" i="312"/>
  <c r="K53" i="312"/>
  <c r="J53" i="312"/>
  <c r="P52" i="312"/>
  <c r="M52" i="312"/>
  <c r="L52" i="312"/>
  <c r="K52" i="312"/>
  <c r="J52" i="312"/>
  <c r="P51" i="312"/>
  <c r="M51" i="312" s="1"/>
  <c r="L51" i="312"/>
  <c r="K51" i="312"/>
  <c r="J51" i="312"/>
  <c r="P50" i="312"/>
  <c r="M50" i="312" s="1"/>
  <c r="L50" i="312"/>
  <c r="K50" i="312"/>
  <c r="J50" i="312"/>
  <c r="P49" i="312"/>
  <c r="M49" i="312" s="1"/>
  <c r="L49" i="312"/>
  <c r="K49" i="312"/>
  <c r="J49" i="312"/>
  <c r="P48" i="312"/>
  <c r="M48" i="312" s="1"/>
  <c r="L48" i="312"/>
  <c r="K48" i="312"/>
  <c r="J48" i="312"/>
  <c r="P47" i="312"/>
  <c r="M47" i="312" s="1"/>
  <c r="L47" i="312"/>
  <c r="K47" i="312"/>
  <c r="J47" i="312"/>
  <c r="P46" i="312"/>
  <c r="M46" i="312"/>
  <c r="L46" i="312"/>
  <c r="K46" i="312"/>
  <c r="J46" i="312"/>
  <c r="P45" i="312"/>
  <c r="M45" i="312" s="1"/>
  <c r="L45" i="312"/>
  <c r="K45" i="312"/>
  <c r="J45" i="312"/>
  <c r="P44" i="312"/>
  <c r="M44" i="312" s="1"/>
  <c r="L44" i="312"/>
  <c r="K44" i="312"/>
  <c r="J44" i="312"/>
  <c r="P43" i="312"/>
  <c r="M43" i="312" s="1"/>
  <c r="L43" i="312"/>
  <c r="K43" i="312"/>
  <c r="J43" i="312"/>
  <c r="P42" i="312"/>
  <c r="M42" i="312" s="1"/>
  <c r="L42" i="312"/>
  <c r="K42" i="312"/>
  <c r="J42" i="312"/>
  <c r="P41" i="312"/>
  <c r="M41" i="312" s="1"/>
  <c r="L41" i="312"/>
  <c r="K41" i="312"/>
  <c r="J41" i="312"/>
  <c r="P40" i="312"/>
  <c r="M40" i="312" s="1"/>
  <c r="L40" i="312"/>
  <c r="K40" i="312"/>
  <c r="J40" i="312"/>
  <c r="H5" i="312"/>
  <c r="D5" i="312"/>
  <c r="C5" i="312"/>
  <c r="A5" i="312"/>
  <c r="C2" i="312"/>
  <c r="E2" i="311"/>
  <c r="C2" i="303"/>
  <c r="R57" i="311"/>
  <c r="F51" i="311" s="1"/>
  <c r="I37" i="311"/>
  <c r="G37" i="311"/>
  <c r="F37" i="311"/>
  <c r="D37" i="311"/>
  <c r="C37" i="311"/>
  <c r="B37" i="311"/>
  <c r="K36" i="311"/>
  <c r="M34" i="311" s="1"/>
  <c r="O30" i="311" s="1"/>
  <c r="Q22" i="311" s="1"/>
  <c r="I35" i="311"/>
  <c r="G35" i="311"/>
  <c r="D35" i="311"/>
  <c r="C35" i="311"/>
  <c r="B35" i="311"/>
  <c r="I33" i="311"/>
  <c r="G33" i="311"/>
  <c r="F33" i="311"/>
  <c r="D33" i="311"/>
  <c r="C33" i="311"/>
  <c r="B33" i="311"/>
  <c r="I31" i="311"/>
  <c r="G31" i="311"/>
  <c r="F31" i="311"/>
  <c r="K32" i="311" s="1"/>
  <c r="D31" i="311"/>
  <c r="C31" i="311"/>
  <c r="B31" i="311"/>
  <c r="I29" i="311"/>
  <c r="G29" i="311"/>
  <c r="F29" i="311"/>
  <c r="D29" i="311"/>
  <c r="C29" i="311"/>
  <c r="B29" i="311"/>
  <c r="K28" i="311"/>
  <c r="I27" i="311"/>
  <c r="G27" i="311"/>
  <c r="D27" i="311"/>
  <c r="C27" i="311"/>
  <c r="B27" i="311"/>
  <c r="M26" i="311"/>
  <c r="I25" i="311"/>
  <c r="G25" i="311"/>
  <c r="F25" i="311"/>
  <c r="D25" i="311"/>
  <c r="C25" i="311"/>
  <c r="B25" i="311"/>
  <c r="K24" i="311"/>
  <c r="I23" i="311"/>
  <c r="G23" i="311"/>
  <c r="F23" i="311"/>
  <c r="D23" i="311"/>
  <c r="C23" i="311"/>
  <c r="B23" i="311"/>
  <c r="I21" i="311"/>
  <c r="G21" i="311"/>
  <c r="F21" i="311"/>
  <c r="D21" i="311"/>
  <c r="C21" i="311"/>
  <c r="B21" i="311"/>
  <c r="K20" i="311"/>
  <c r="I19" i="311"/>
  <c r="G19" i="311"/>
  <c r="F19" i="311"/>
  <c r="D19" i="311"/>
  <c r="C19" i="311"/>
  <c r="B19" i="311"/>
  <c r="I17" i="311"/>
  <c r="G17" i="311"/>
  <c r="D17" i="311"/>
  <c r="C17" i="311"/>
  <c r="B17" i="311"/>
  <c r="U16" i="311"/>
  <c r="I15" i="311"/>
  <c r="G15" i="311"/>
  <c r="F15" i="311"/>
  <c r="K16" i="311" s="1"/>
  <c r="M18" i="311" s="1"/>
  <c r="O14" i="311" s="1"/>
  <c r="D15" i="311"/>
  <c r="C15" i="311"/>
  <c r="B15" i="311"/>
  <c r="I13" i="311"/>
  <c r="G13" i="311"/>
  <c r="F13" i="311"/>
  <c r="D13" i="311"/>
  <c r="C13" i="311"/>
  <c r="B13" i="311"/>
  <c r="I11" i="311"/>
  <c r="G11" i="311"/>
  <c r="F11" i="311"/>
  <c r="K12" i="311" s="1"/>
  <c r="M10" i="311" s="1"/>
  <c r="D11" i="311"/>
  <c r="C11" i="311"/>
  <c r="B11" i="311"/>
  <c r="I9" i="311"/>
  <c r="G9" i="311"/>
  <c r="D9" i="311"/>
  <c r="C9" i="311"/>
  <c r="B9" i="311"/>
  <c r="U7" i="311"/>
  <c r="I7" i="311"/>
  <c r="G7" i="311"/>
  <c r="F7" i="311"/>
  <c r="K8" i="311" s="1"/>
  <c r="D7" i="311"/>
  <c r="C7" i="311"/>
  <c r="B7" i="311"/>
  <c r="Y5" i="311"/>
  <c r="R4" i="311"/>
  <c r="O57" i="311" s="1"/>
  <c r="G4" i="311"/>
  <c r="A4" i="311"/>
  <c r="Y3" i="311"/>
  <c r="Q6" i="311" s="1"/>
  <c r="A1" i="311"/>
  <c r="P156" i="303"/>
  <c r="M156" i="303" s="1"/>
  <c r="L156" i="303"/>
  <c r="K156" i="303"/>
  <c r="J156" i="303"/>
  <c r="P155" i="303"/>
  <c r="M155" i="303" s="1"/>
  <c r="L155" i="303"/>
  <c r="K155" i="303"/>
  <c r="J155" i="303"/>
  <c r="P154" i="303"/>
  <c r="M154" i="303" s="1"/>
  <c r="L154" i="303"/>
  <c r="K154" i="303"/>
  <c r="J154" i="303"/>
  <c r="P153" i="303"/>
  <c r="M153" i="303" s="1"/>
  <c r="L153" i="303"/>
  <c r="K153" i="303"/>
  <c r="J153" i="303"/>
  <c r="P152" i="303"/>
  <c r="M152" i="303"/>
  <c r="L152" i="303"/>
  <c r="K152" i="303"/>
  <c r="J152" i="303"/>
  <c r="P151" i="303"/>
  <c r="M151" i="303" s="1"/>
  <c r="L151" i="303"/>
  <c r="K151" i="303"/>
  <c r="J151" i="303"/>
  <c r="P150" i="303"/>
  <c r="M150" i="303" s="1"/>
  <c r="L150" i="303"/>
  <c r="K150" i="303"/>
  <c r="J150" i="303"/>
  <c r="P149" i="303"/>
  <c r="M149" i="303" s="1"/>
  <c r="L149" i="303"/>
  <c r="K149" i="303"/>
  <c r="J149" i="303"/>
  <c r="P148" i="303"/>
  <c r="M148" i="303" s="1"/>
  <c r="L148" i="303"/>
  <c r="K148" i="303"/>
  <c r="J148" i="303"/>
  <c r="P147" i="303"/>
  <c r="M147" i="303" s="1"/>
  <c r="L147" i="303"/>
  <c r="K147" i="303"/>
  <c r="J147" i="303"/>
  <c r="P146" i="303"/>
  <c r="M146" i="303" s="1"/>
  <c r="L146" i="303"/>
  <c r="K146" i="303"/>
  <c r="J146" i="303"/>
  <c r="P145" i="303"/>
  <c r="M145" i="303" s="1"/>
  <c r="L145" i="303"/>
  <c r="K145" i="303"/>
  <c r="J145" i="303"/>
  <c r="P144" i="303"/>
  <c r="M144" i="303" s="1"/>
  <c r="L144" i="303"/>
  <c r="K144" i="303"/>
  <c r="J144" i="303"/>
  <c r="P143" i="303"/>
  <c r="M143" i="303" s="1"/>
  <c r="L143" i="303"/>
  <c r="K143" i="303"/>
  <c r="J143" i="303"/>
  <c r="P142" i="303"/>
  <c r="M142" i="303" s="1"/>
  <c r="L142" i="303"/>
  <c r="K142" i="303"/>
  <c r="J142" i="303"/>
  <c r="P141" i="303"/>
  <c r="M141" i="303" s="1"/>
  <c r="L141" i="303"/>
  <c r="K141" i="303"/>
  <c r="J141" i="303"/>
  <c r="P140" i="303"/>
  <c r="M140" i="303" s="1"/>
  <c r="L140" i="303"/>
  <c r="K140" i="303"/>
  <c r="J140" i="303"/>
  <c r="P139" i="303"/>
  <c r="M139" i="303" s="1"/>
  <c r="L139" i="303"/>
  <c r="K139" i="303"/>
  <c r="J139" i="303"/>
  <c r="P138" i="303"/>
  <c r="M138" i="303" s="1"/>
  <c r="L138" i="303"/>
  <c r="K138" i="303"/>
  <c r="J138" i="303"/>
  <c r="P137" i="303"/>
  <c r="M137" i="303" s="1"/>
  <c r="L137" i="303"/>
  <c r="K137" i="303"/>
  <c r="J137" i="303"/>
  <c r="P136" i="303"/>
  <c r="M136" i="303"/>
  <c r="L136" i="303"/>
  <c r="K136" i="303"/>
  <c r="J136" i="303"/>
  <c r="P135" i="303"/>
  <c r="M135" i="303" s="1"/>
  <c r="L135" i="303"/>
  <c r="K135" i="303"/>
  <c r="J135" i="303"/>
  <c r="P134" i="303"/>
  <c r="M134" i="303" s="1"/>
  <c r="L134" i="303"/>
  <c r="K134" i="303"/>
  <c r="J134" i="303"/>
  <c r="P133" i="303"/>
  <c r="M133" i="303" s="1"/>
  <c r="L133" i="303"/>
  <c r="K133" i="303"/>
  <c r="J133" i="303"/>
  <c r="P132" i="303"/>
  <c r="M132" i="303" s="1"/>
  <c r="L132" i="303"/>
  <c r="K132" i="303"/>
  <c r="J132" i="303"/>
  <c r="P131" i="303"/>
  <c r="M131" i="303" s="1"/>
  <c r="L131" i="303"/>
  <c r="K131" i="303"/>
  <c r="J131" i="303"/>
  <c r="P130" i="303"/>
  <c r="M130" i="303" s="1"/>
  <c r="L130" i="303"/>
  <c r="K130" i="303"/>
  <c r="J130" i="303"/>
  <c r="P129" i="303"/>
  <c r="M129" i="303" s="1"/>
  <c r="L129" i="303"/>
  <c r="K129" i="303"/>
  <c r="J129" i="303"/>
  <c r="P128" i="303"/>
  <c r="M128" i="303" s="1"/>
  <c r="L128" i="303"/>
  <c r="K128" i="303"/>
  <c r="J128" i="303"/>
  <c r="P127" i="303"/>
  <c r="M127" i="303" s="1"/>
  <c r="L127" i="303"/>
  <c r="K127" i="303"/>
  <c r="J127" i="303"/>
  <c r="P126" i="303"/>
  <c r="M126" i="303" s="1"/>
  <c r="L126" i="303"/>
  <c r="K126" i="303"/>
  <c r="J126" i="303"/>
  <c r="P125" i="303"/>
  <c r="M125" i="303" s="1"/>
  <c r="L125" i="303"/>
  <c r="K125" i="303"/>
  <c r="J125" i="303"/>
  <c r="P124" i="303"/>
  <c r="M124" i="303" s="1"/>
  <c r="L124" i="303"/>
  <c r="K124" i="303"/>
  <c r="J124" i="303"/>
  <c r="P123" i="303"/>
  <c r="M123" i="303" s="1"/>
  <c r="L123" i="303"/>
  <c r="K123" i="303"/>
  <c r="J123" i="303"/>
  <c r="P122" i="303"/>
  <c r="M122" i="303" s="1"/>
  <c r="L122" i="303"/>
  <c r="K122" i="303"/>
  <c r="J122" i="303"/>
  <c r="P121" i="303"/>
  <c r="M121" i="303" s="1"/>
  <c r="L121" i="303"/>
  <c r="K121" i="303"/>
  <c r="J121" i="303"/>
  <c r="P120" i="303"/>
  <c r="M120" i="303"/>
  <c r="L120" i="303"/>
  <c r="K120" i="303"/>
  <c r="J120" i="303"/>
  <c r="P119" i="303"/>
  <c r="M119" i="303" s="1"/>
  <c r="L119" i="303"/>
  <c r="K119" i="303"/>
  <c r="J119" i="303"/>
  <c r="P118" i="303"/>
  <c r="M118" i="303" s="1"/>
  <c r="L118" i="303"/>
  <c r="K118" i="303"/>
  <c r="J118" i="303"/>
  <c r="P117" i="303"/>
  <c r="M117" i="303" s="1"/>
  <c r="L117" i="303"/>
  <c r="K117" i="303"/>
  <c r="J117" i="303"/>
  <c r="P116" i="303"/>
  <c r="M116" i="303" s="1"/>
  <c r="L116" i="303"/>
  <c r="K116" i="303"/>
  <c r="J116" i="303"/>
  <c r="P115" i="303"/>
  <c r="M115" i="303" s="1"/>
  <c r="L115" i="303"/>
  <c r="K115" i="303"/>
  <c r="J115" i="303"/>
  <c r="P114" i="303"/>
  <c r="M114" i="303" s="1"/>
  <c r="L114" i="303"/>
  <c r="K114" i="303"/>
  <c r="J114" i="303"/>
  <c r="P113" i="303"/>
  <c r="M113" i="303" s="1"/>
  <c r="L113" i="303"/>
  <c r="K113" i="303"/>
  <c r="J113" i="303"/>
  <c r="P112" i="303"/>
  <c r="M112" i="303" s="1"/>
  <c r="L112" i="303"/>
  <c r="K112" i="303"/>
  <c r="J112" i="303"/>
  <c r="P111" i="303"/>
  <c r="M111" i="303" s="1"/>
  <c r="L111" i="303"/>
  <c r="K111" i="303"/>
  <c r="J111" i="303"/>
  <c r="P110" i="303"/>
  <c r="M110" i="303" s="1"/>
  <c r="L110" i="303"/>
  <c r="K110" i="303"/>
  <c r="J110" i="303"/>
  <c r="P109" i="303"/>
  <c r="M109" i="303" s="1"/>
  <c r="L109" i="303"/>
  <c r="K109" i="303"/>
  <c r="J109" i="303"/>
  <c r="P108" i="303"/>
  <c r="M108" i="303" s="1"/>
  <c r="L108" i="303"/>
  <c r="K108" i="303"/>
  <c r="J108" i="303"/>
  <c r="P107" i="303"/>
  <c r="M107" i="303" s="1"/>
  <c r="L107" i="303"/>
  <c r="K107" i="303"/>
  <c r="J107" i="303"/>
  <c r="P106" i="303"/>
  <c r="M106" i="303" s="1"/>
  <c r="L106" i="303"/>
  <c r="K106" i="303"/>
  <c r="J106" i="303"/>
  <c r="P105" i="303"/>
  <c r="M105" i="303" s="1"/>
  <c r="L105" i="303"/>
  <c r="K105" i="303"/>
  <c r="J105" i="303"/>
  <c r="P104" i="303"/>
  <c r="M104" i="303" s="1"/>
  <c r="L104" i="303"/>
  <c r="K104" i="303"/>
  <c r="J104" i="303"/>
  <c r="P103" i="303"/>
  <c r="M103" i="303" s="1"/>
  <c r="L103" i="303"/>
  <c r="K103" i="303"/>
  <c r="J103" i="303"/>
  <c r="P102" i="303"/>
  <c r="M102" i="303" s="1"/>
  <c r="L102" i="303"/>
  <c r="K102" i="303"/>
  <c r="J102" i="303"/>
  <c r="P101" i="303"/>
  <c r="M101" i="303" s="1"/>
  <c r="L101" i="303"/>
  <c r="K101" i="303"/>
  <c r="J101" i="303"/>
  <c r="P100" i="303"/>
  <c r="M100" i="303" s="1"/>
  <c r="L100" i="303"/>
  <c r="K100" i="303"/>
  <c r="J100" i="303"/>
  <c r="P99" i="303"/>
  <c r="M99" i="303" s="1"/>
  <c r="L99" i="303"/>
  <c r="K99" i="303"/>
  <c r="J99" i="303"/>
  <c r="P98" i="303"/>
  <c r="M98" i="303" s="1"/>
  <c r="L98" i="303"/>
  <c r="K98" i="303"/>
  <c r="J98" i="303"/>
  <c r="P97" i="303"/>
  <c r="M97" i="303" s="1"/>
  <c r="L97" i="303"/>
  <c r="K97" i="303"/>
  <c r="J97" i="303"/>
  <c r="P96" i="303"/>
  <c r="M96" i="303" s="1"/>
  <c r="L96" i="303"/>
  <c r="K96" i="303"/>
  <c r="J96" i="303"/>
  <c r="P95" i="303"/>
  <c r="M95" i="303" s="1"/>
  <c r="L95" i="303"/>
  <c r="K95" i="303"/>
  <c r="J95" i="303"/>
  <c r="P94" i="303"/>
  <c r="M94" i="303" s="1"/>
  <c r="L94" i="303"/>
  <c r="K94" i="303"/>
  <c r="J94" i="303"/>
  <c r="P93" i="303"/>
  <c r="M93" i="303" s="1"/>
  <c r="L93" i="303"/>
  <c r="K93" i="303"/>
  <c r="J93" i="303"/>
  <c r="P92" i="303"/>
  <c r="M92" i="303" s="1"/>
  <c r="L92" i="303"/>
  <c r="K92" i="303"/>
  <c r="J92" i="303"/>
  <c r="P91" i="303"/>
  <c r="M91" i="303" s="1"/>
  <c r="L91" i="303"/>
  <c r="K91" i="303"/>
  <c r="J91" i="303"/>
  <c r="P90" i="303"/>
  <c r="M90" i="303" s="1"/>
  <c r="L90" i="303"/>
  <c r="K90" i="303"/>
  <c r="J90" i="303"/>
  <c r="P89" i="303"/>
  <c r="M89" i="303" s="1"/>
  <c r="L89" i="303"/>
  <c r="K89" i="303"/>
  <c r="J89" i="303"/>
  <c r="P88" i="303"/>
  <c r="M88" i="303"/>
  <c r="L88" i="303"/>
  <c r="K88" i="303"/>
  <c r="J88" i="303"/>
  <c r="P87" i="303"/>
  <c r="M87" i="303" s="1"/>
  <c r="L87" i="303"/>
  <c r="K87" i="303"/>
  <c r="J87" i="303"/>
  <c r="P86" i="303"/>
  <c r="M86" i="303" s="1"/>
  <c r="L86" i="303"/>
  <c r="K86" i="303"/>
  <c r="J86" i="303"/>
  <c r="P85" i="303"/>
  <c r="M85" i="303" s="1"/>
  <c r="L85" i="303"/>
  <c r="K85" i="303"/>
  <c r="J85" i="303"/>
  <c r="P84" i="303"/>
  <c r="M84" i="303" s="1"/>
  <c r="L84" i="303"/>
  <c r="K84" i="303"/>
  <c r="J84" i="303"/>
  <c r="P83" i="303"/>
  <c r="M83" i="303" s="1"/>
  <c r="L83" i="303"/>
  <c r="K83" i="303"/>
  <c r="J83" i="303"/>
  <c r="P82" i="303"/>
  <c r="M82" i="303" s="1"/>
  <c r="L82" i="303"/>
  <c r="K82" i="303"/>
  <c r="J82" i="303"/>
  <c r="P81" i="303"/>
  <c r="M81" i="303" s="1"/>
  <c r="L81" i="303"/>
  <c r="K81" i="303"/>
  <c r="J81" i="303"/>
  <c r="P80" i="303"/>
  <c r="M80" i="303" s="1"/>
  <c r="L80" i="303"/>
  <c r="K80" i="303"/>
  <c r="J80" i="303"/>
  <c r="P79" i="303"/>
  <c r="M79" i="303" s="1"/>
  <c r="L79" i="303"/>
  <c r="K79" i="303"/>
  <c r="J79" i="303"/>
  <c r="P78" i="303"/>
  <c r="M78" i="303" s="1"/>
  <c r="L78" i="303"/>
  <c r="K78" i="303"/>
  <c r="J78" i="303"/>
  <c r="P77" i="303"/>
  <c r="M77" i="303" s="1"/>
  <c r="L77" i="303"/>
  <c r="K77" i="303"/>
  <c r="J77" i="303"/>
  <c r="P76" i="303"/>
  <c r="M76" i="303" s="1"/>
  <c r="L76" i="303"/>
  <c r="K76" i="303"/>
  <c r="J76" i="303"/>
  <c r="P75" i="303"/>
  <c r="M75" i="303" s="1"/>
  <c r="L75" i="303"/>
  <c r="K75" i="303"/>
  <c r="J75" i="303"/>
  <c r="P74" i="303"/>
  <c r="M74" i="303" s="1"/>
  <c r="L74" i="303"/>
  <c r="K74" i="303"/>
  <c r="J74" i="303"/>
  <c r="P73" i="303"/>
  <c r="M73" i="303" s="1"/>
  <c r="L73" i="303"/>
  <c r="K73" i="303"/>
  <c r="J73" i="303"/>
  <c r="P72" i="303"/>
  <c r="M72" i="303" s="1"/>
  <c r="L72" i="303"/>
  <c r="K72" i="303"/>
  <c r="J72" i="303"/>
  <c r="P71" i="303"/>
  <c r="M71" i="303" s="1"/>
  <c r="L71" i="303"/>
  <c r="K71" i="303"/>
  <c r="J71" i="303"/>
  <c r="P70" i="303"/>
  <c r="M70" i="303" s="1"/>
  <c r="L70" i="303"/>
  <c r="K70" i="303"/>
  <c r="J70" i="303"/>
  <c r="P69" i="303"/>
  <c r="M69" i="303" s="1"/>
  <c r="L69" i="303"/>
  <c r="K69" i="303"/>
  <c r="J69" i="303"/>
  <c r="P68" i="303"/>
  <c r="M68" i="303" s="1"/>
  <c r="L68" i="303"/>
  <c r="K68" i="303"/>
  <c r="J68" i="303"/>
  <c r="P67" i="303"/>
  <c r="M67" i="303" s="1"/>
  <c r="L67" i="303"/>
  <c r="K67" i="303"/>
  <c r="J67" i="303"/>
  <c r="P66" i="303"/>
  <c r="M66" i="303" s="1"/>
  <c r="L66" i="303"/>
  <c r="K66" i="303"/>
  <c r="J66" i="303"/>
  <c r="P65" i="303"/>
  <c r="M65" i="303" s="1"/>
  <c r="L65" i="303"/>
  <c r="K65" i="303"/>
  <c r="J65" i="303"/>
  <c r="P64" i="303"/>
  <c r="M64" i="303" s="1"/>
  <c r="L64" i="303"/>
  <c r="K64" i="303"/>
  <c r="J64" i="303"/>
  <c r="P63" i="303"/>
  <c r="M63" i="303" s="1"/>
  <c r="L63" i="303"/>
  <c r="K63" i="303"/>
  <c r="J63" i="303"/>
  <c r="P62" i="303"/>
  <c r="M62" i="303" s="1"/>
  <c r="L62" i="303"/>
  <c r="K62" i="303"/>
  <c r="J62" i="303"/>
  <c r="P61" i="303"/>
  <c r="M61" i="303" s="1"/>
  <c r="L61" i="303"/>
  <c r="K61" i="303"/>
  <c r="J61" i="303"/>
  <c r="P60" i="303"/>
  <c r="M60" i="303" s="1"/>
  <c r="L60" i="303"/>
  <c r="K60" i="303"/>
  <c r="J60" i="303"/>
  <c r="P59" i="303"/>
  <c r="M59" i="303" s="1"/>
  <c r="L59" i="303"/>
  <c r="K59" i="303"/>
  <c r="J59" i="303"/>
  <c r="P58" i="303"/>
  <c r="M58" i="303" s="1"/>
  <c r="L58" i="303"/>
  <c r="K58" i="303"/>
  <c r="J58" i="303"/>
  <c r="P57" i="303"/>
  <c r="M57" i="303" s="1"/>
  <c r="L57" i="303"/>
  <c r="K57" i="303"/>
  <c r="J57" i="303"/>
  <c r="P56" i="303"/>
  <c r="M56" i="303" s="1"/>
  <c r="L56" i="303"/>
  <c r="K56" i="303"/>
  <c r="J56" i="303"/>
  <c r="P55" i="303"/>
  <c r="M55" i="303" s="1"/>
  <c r="L55" i="303"/>
  <c r="K55" i="303"/>
  <c r="J55" i="303"/>
  <c r="P54" i="303"/>
  <c r="M54" i="303" s="1"/>
  <c r="L54" i="303"/>
  <c r="K54" i="303"/>
  <c r="J54" i="303"/>
  <c r="P53" i="303"/>
  <c r="M53" i="303" s="1"/>
  <c r="L53" i="303"/>
  <c r="K53" i="303"/>
  <c r="J53" i="303"/>
  <c r="P52" i="303"/>
  <c r="M52" i="303" s="1"/>
  <c r="L52" i="303"/>
  <c r="K52" i="303"/>
  <c r="J52" i="303"/>
  <c r="P51" i="303"/>
  <c r="M51" i="303" s="1"/>
  <c r="L51" i="303"/>
  <c r="K51" i="303"/>
  <c r="J51" i="303"/>
  <c r="P50" i="303"/>
  <c r="M50" i="303" s="1"/>
  <c r="L50" i="303"/>
  <c r="K50" i="303"/>
  <c r="J50" i="303"/>
  <c r="P49" i="303"/>
  <c r="M49" i="303" s="1"/>
  <c r="L49" i="303"/>
  <c r="K49" i="303"/>
  <c r="J49" i="303"/>
  <c r="P48" i="303"/>
  <c r="M48" i="303" s="1"/>
  <c r="L48" i="303"/>
  <c r="K48" i="303"/>
  <c r="J48" i="303"/>
  <c r="P47" i="303"/>
  <c r="M47" i="303" s="1"/>
  <c r="L47" i="303"/>
  <c r="K47" i="303"/>
  <c r="J47" i="303"/>
  <c r="P46" i="303"/>
  <c r="M46" i="303" s="1"/>
  <c r="L46" i="303"/>
  <c r="K46" i="303"/>
  <c r="J46" i="303"/>
  <c r="P45" i="303"/>
  <c r="M45" i="303" s="1"/>
  <c r="L45" i="303"/>
  <c r="K45" i="303"/>
  <c r="J45" i="303"/>
  <c r="P44" i="303"/>
  <c r="M44" i="303" s="1"/>
  <c r="L44" i="303"/>
  <c r="K44" i="303"/>
  <c r="J44" i="303"/>
  <c r="P43" i="303"/>
  <c r="M43" i="303" s="1"/>
  <c r="L43" i="303"/>
  <c r="K43" i="303"/>
  <c r="J43" i="303"/>
  <c r="P42" i="303"/>
  <c r="M42" i="303" s="1"/>
  <c r="L42" i="303"/>
  <c r="K42" i="303"/>
  <c r="J42" i="303"/>
  <c r="P41" i="303"/>
  <c r="M41" i="303" s="1"/>
  <c r="L41" i="303"/>
  <c r="K41" i="303"/>
  <c r="J41" i="303"/>
  <c r="P40" i="303"/>
  <c r="M40" i="303" s="1"/>
  <c r="L40" i="303"/>
  <c r="K40" i="303"/>
  <c r="J40" i="303"/>
  <c r="H5" i="303"/>
  <c r="D5" i="303"/>
  <c r="C5" i="303"/>
  <c r="A5" i="303"/>
  <c r="A1" i="303"/>
  <c r="E2" i="239"/>
  <c r="C2" i="231"/>
  <c r="R57" i="239"/>
  <c r="F50" i="239" s="1"/>
  <c r="I37" i="239"/>
  <c r="G37" i="239"/>
  <c r="F37" i="239"/>
  <c r="D37" i="239"/>
  <c r="C37" i="239"/>
  <c r="B37" i="239"/>
  <c r="K36" i="239"/>
  <c r="M34" i="239" s="1"/>
  <c r="O30" i="239" s="1"/>
  <c r="Q22" i="239" s="1"/>
  <c r="I35" i="239"/>
  <c r="G35" i="239"/>
  <c r="D35" i="239"/>
  <c r="C35" i="239"/>
  <c r="B35" i="239"/>
  <c r="I33" i="239"/>
  <c r="G33" i="239"/>
  <c r="F33" i="239"/>
  <c r="D33" i="239"/>
  <c r="C33" i="239"/>
  <c r="B33" i="239"/>
  <c r="K32" i="239"/>
  <c r="I31" i="239"/>
  <c r="G31" i="239"/>
  <c r="F31" i="239"/>
  <c r="D31" i="239"/>
  <c r="C31" i="239"/>
  <c r="B31" i="239"/>
  <c r="I29" i="239"/>
  <c r="G29" i="239"/>
  <c r="F29" i="239"/>
  <c r="D29" i="239"/>
  <c r="C29" i="239"/>
  <c r="B29" i="239"/>
  <c r="I27" i="239"/>
  <c r="G27" i="239"/>
  <c r="F27" i="239"/>
  <c r="K28" i="239" s="1"/>
  <c r="M26" i="239" s="1"/>
  <c r="D27" i="239"/>
  <c r="C27" i="239"/>
  <c r="B27" i="239"/>
  <c r="I25" i="239"/>
  <c r="G25" i="239"/>
  <c r="F25" i="239"/>
  <c r="D25" i="239"/>
  <c r="C25" i="239"/>
  <c r="B25" i="239"/>
  <c r="I23" i="239"/>
  <c r="G23" i="239"/>
  <c r="F23" i="239"/>
  <c r="K24" i="239" s="1"/>
  <c r="D23" i="239"/>
  <c r="C23" i="239"/>
  <c r="B23" i="239"/>
  <c r="I21" i="239"/>
  <c r="G21" i="239"/>
  <c r="F21" i="239"/>
  <c r="D21" i="239"/>
  <c r="C21" i="239"/>
  <c r="B21" i="239"/>
  <c r="K20" i="239"/>
  <c r="I19" i="239"/>
  <c r="G19" i="239"/>
  <c r="F19" i="239"/>
  <c r="D19" i="239"/>
  <c r="C19" i="239"/>
  <c r="B19" i="239"/>
  <c r="I17" i="239"/>
  <c r="G17" i="239"/>
  <c r="F17" i="239"/>
  <c r="D17" i="239"/>
  <c r="C17" i="239"/>
  <c r="B17" i="239"/>
  <c r="U16" i="239"/>
  <c r="I15" i="239"/>
  <c r="G15" i="239"/>
  <c r="F15" i="239"/>
  <c r="K16" i="239" s="1"/>
  <c r="M18" i="239" s="1"/>
  <c r="D15" i="239"/>
  <c r="C15" i="239"/>
  <c r="B15" i="239"/>
  <c r="I13" i="239"/>
  <c r="G13" i="239"/>
  <c r="F13" i="239"/>
  <c r="D13" i="239"/>
  <c r="C13" i="239"/>
  <c r="B13" i="239"/>
  <c r="I11" i="239"/>
  <c r="G11" i="239"/>
  <c r="F11" i="239"/>
  <c r="K12" i="239" s="1"/>
  <c r="D11" i="239"/>
  <c r="C11" i="239"/>
  <c r="B11" i="239"/>
  <c r="I9" i="239"/>
  <c r="G9" i="239"/>
  <c r="D9" i="239"/>
  <c r="C9" i="239"/>
  <c r="B9" i="239"/>
  <c r="U7" i="239"/>
  <c r="I7" i="239"/>
  <c r="G7" i="239"/>
  <c r="F7" i="239"/>
  <c r="K8" i="239" s="1"/>
  <c r="M10" i="239" s="1"/>
  <c r="O14" i="239" s="1"/>
  <c r="D7" i="239"/>
  <c r="C7" i="239"/>
  <c r="B7" i="239"/>
  <c r="Y5" i="239"/>
  <c r="AG1" i="239" s="1"/>
  <c r="R4" i="239"/>
  <c r="O57" i="239" s="1"/>
  <c r="G4" i="239"/>
  <c r="A4" i="239"/>
  <c r="Y3" i="239"/>
  <c r="A1" i="239"/>
  <c r="P156" i="231"/>
  <c r="M156" i="231"/>
  <c r="L156" i="231"/>
  <c r="K156" i="231"/>
  <c r="J156" i="231"/>
  <c r="P155" i="231"/>
  <c r="M155" i="231" s="1"/>
  <c r="L155" i="231"/>
  <c r="K155" i="231"/>
  <c r="J155" i="231"/>
  <c r="P154" i="231"/>
  <c r="M154" i="231" s="1"/>
  <c r="L154" i="231"/>
  <c r="K154" i="231"/>
  <c r="J154" i="231"/>
  <c r="P153" i="231"/>
  <c r="M153" i="231" s="1"/>
  <c r="L153" i="231"/>
  <c r="K153" i="231"/>
  <c r="J153" i="231"/>
  <c r="P152" i="231"/>
  <c r="M152" i="231" s="1"/>
  <c r="L152" i="231"/>
  <c r="K152" i="231"/>
  <c r="J152" i="231"/>
  <c r="P151" i="231"/>
  <c r="M151" i="231" s="1"/>
  <c r="L151" i="231"/>
  <c r="K151" i="231"/>
  <c r="J151" i="231"/>
  <c r="P150" i="231"/>
  <c r="M150" i="231" s="1"/>
  <c r="L150" i="231"/>
  <c r="K150" i="231"/>
  <c r="J150" i="231"/>
  <c r="P149" i="231"/>
  <c r="M149" i="231" s="1"/>
  <c r="L149" i="231"/>
  <c r="K149" i="231"/>
  <c r="J149" i="231"/>
  <c r="P148" i="231"/>
  <c r="M148" i="231"/>
  <c r="L148" i="231"/>
  <c r="K148" i="231"/>
  <c r="J148" i="231"/>
  <c r="P147" i="231"/>
  <c r="M147" i="231" s="1"/>
  <c r="L147" i="231"/>
  <c r="K147" i="231"/>
  <c r="J147" i="231"/>
  <c r="P146" i="231"/>
  <c r="M146" i="231" s="1"/>
  <c r="L146" i="231"/>
  <c r="K146" i="231"/>
  <c r="J146" i="231"/>
  <c r="P145" i="231"/>
  <c r="M145" i="231" s="1"/>
  <c r="L145" i="231"/>
  <c r="K145" i="231"/>
  <c r="J145" i="231"/>
  <c r="P144" i="231"/>
  <c r="M144" i="231" s="1"/>
  <c r="L144" i="231"/>
  <c r="K144" i="231"/>
  <c r="J144" i="231"/>
  <c r="P143" i="231"/>
  <c r="M143" i="231" s="1"/>
  <c r="L143" i="231"/>
  <c r="K143" i="231"/>
  <c r="J143" i="231"/>
  <c r="P142" i="231"/>
  <c r="M142" i="231"/>
  <c r="L142" i="231"/>
  <c r="K142" i="231"/>
  <c r="J142" i="231"/>
  <c r="P141" i="231"/>
  <c r="M141" i="231" s="1"/>
  <c r="L141" i="231"/>
  <c r="K141" i="231"/>
  <c r="J141" i="231"/>
  <c r="P140" i="231"/>
  <c r="M140" i="231" s="1"/>
  <c r="L140" i="231"/>
  <c r="K140" i="231"/>
  <c r="J140" i="231"/>
  <c r="P139" i="231"/>
  <c r="M139" i="231" s="1"/>
  <c r="L139" i="231"/>
  <c r="K139" i="231"/>
  <c r="J139" i="231"/>
  <c r="P138" i="231"/>
  <c r="M138" i="231" s="1"/>
  <c r="L138" i="231"/>
  <c r="K138" i="231"/>
  <c r="J138" i="231"/>
  <c r="P137" i="231"/>
  <c r="M137" i="231" s="1"/>
  <c r="L137" i="231"/>
  <c r="K137" i="231"/>
  <c r="J137" i="231"/>
  <c r="P136" i="231"/>
  <c r="M136" i="231" s="1"/>
  <c r="L136" i="231"/>
  <c r="K136" i="231"/>
  <c r="J136" i="231"/>
  <c r="P135" i="231"/>
  <c r="M135" i="231"/>
  <c r="L135" i="231"/>
  <c r="K135" i="231"/>
  <c r="J135" i="231"/>
  <c r="P134" i="231"/>
  <c r="M134" i="231" s="1"/>
  <c r="L134" i="231"/>
  <c r="K134" i="231"/>
  <c r="J134" i="231"/>
  <c r="P133" i="231"/>
  <c r="M133" i="231" s="1"/>
  <c r="L133" i="231"/>
  <c r="K133" i="231"/>
  <c r="J133" i="231"/>
  <c r="P132" i="231"/>
  <c r="M132" i="231" s="1"/>
  <c r="L132" i="231"/>
  <c r="K132" i="231"/>
  <c r="J132" i="231"/>
  <c r="P131" i="231"/>
  <c r="M131" i="231" s="1"/>
  <c r="L131" i="231"/>
  <c r="K131" i="231"/>
  <c r="J131" i="231"/>
  <c r="P130" i="231"/>
  <c r="M130" i="231" s="1"/>
  <c r="L130" i="231"/>
  <c r="K130" i="231"/>
  <c r="J130" i="231"/>
  <c r="P129" i="231"/>
  <c r="M129" i="231" s="1"/>
  <c r="L129" i="231"/>
  <c r="K129" i="231"/>
  <c r="J129" i="231"/>
  <c r="P128" i="231"/>
  <c r="M128" i="231" s="1"/>
  <c r="L128" i="231"/>
  <c r="K128" i="231"/>
  <c r="J128" i="231"/>
  <c r="P127" i="231"/>
  <c r="M127" i="231"/>
  <c r="L127" i="231"/>
  <c r="K127" i="231"/>
  <c r="J127" i="231"/>
  <c r="P126" i="231"/>
  <c r="M126" i="231" s="1"/>
  <c r="L126" i="231"/>
  <c r="K126" i="231"/>
  <c r="J126" i="231"/>
  <c r="P125" i="231"/>
  <c r="M125" i="231" s="1"/>
  <c r="L125" i="231"/>
  <c r="K125" i="231"/>
  <c r="J125" i="231"/>
  <c r="P124" i="231"/>
  <c r="M124" i="231" s="1"/>
  <c r="L124" i="231"/>
  <c r="K124" i="231"/>
  <c r="J124" i="231"/>
  <c r="P123" i="231"/>
  <c r="M123" i="231" s="1"/>
  <c r="L123" i="231"/>
  <c r="K123" i="231"/>
  <c r="J123" i="231"/>
  <c r="P122" i="231"/>
  <c r="M122" i="231" s="1"/>
  <c r="L122" i="231"/>
  <c r="K122" i="231"/>
  <c r="J122" i="231"/>
  <c r="P121" i="231"/>
  <c r="M121" i="231" s="1"/>
  <c r="L121" i="231"/>
  <c r="K121" i="231"/>
  <c r="J121" i="231"/>
  <c r="P120" i="231"/>
  <c r="M120" i="231"/>
  <c r="L120" i="231"/>
  <c r="K120" i="231"/>
  <c r="J120" i="231"/>
  <c r="P119" i="231"/>
  <c r="M119" i="231" s="1"/>
  <c r="L119" i="231"/>
  <c r="K119" i="231"/>
  <c r="J119" i="231"/>
  <c r="P118" i="231"/>
  <c r="M118" i="231" s="1"/>
  <c r="L118" i="231"/>
  <c r="K118" i="231"/>
  <c r="J118" i="231"/>
  <c r="P117" i="231"/>
  <c r="M117" i="231" s="1"/>
  <c r="L117" i="231"/>
  <c r="K117" i="231"/>
  <c r="J117" i="231"/>
  <c r="P116" i="231"/>
  <c r="M116" i="231" s="1"/>
  <c r="L116" i="231"/>
  <c r="K116" i="231"/>
  <c r="J116" i="231"/>
  <c r="P115" i="231"/>
  <c r="M115" i="231" s="1"/>
  <c r="L115" i="231"/>
  <c r="K115" i="231"/>
  <c r="J115" i="231"/>
  <c r="P114" i="231"/>
  <c r="M114" i="231"/>
  <c r="L114" i="231"/>
  <c r="K114" i="231"/>
  <c r="J114" i="231"/>
  <c r="P113" i="231"/>
  <c r="M113" i="231" s="1"/>
  <c r="L113" i="231"/>
  <c r="K113" i="231"/>
  <c r="J113" i="231"/>
  <c r="P112" i="231"/>
  <c r="M112" i="231" s="1"/>
  <c r="L112" i="231"/>
  <c r="K112" i="231"/>
  <c r="J112" i="231"/>
  <c r="P111" i="231"/>
  <c r="M111" i="231" s="1"/>
  <c r="L111" i="231"/>
  <c r="K111" i="231"/>
  <c r="J111" i="231"/>
  <c r="P110" i="231"/>
  <c r="M110" i="231" s="1"/>
  <c r="L110" i="231"/>
  <c r="K110" i="231"/>
  <c r="J110" i="231"/>
  <c r="P109" i="231"/>
  <c r="M109" i="231" s="1"/>
  <c r="L109" i="231"/>
  <c r="K109" i="231"/>
  <c r="J109" i="231"/>
  <c r="P108" i="231"/>
  <c r="M108" i="231" s="1"/>
  <c r="L108" i="231"/>
  <c r="K108" i="231"/>
  <c r="J108" i="231"/>
  <c r="P107" i="231"/>
  <c r="M107" i="231" s="1"/>
  <c r="L107" i="231"/>
  <c r="K107" i="231"/>
  <c r="J107" i="231"/>
  <c r="P106" i="231"/>
  <c r="M106" i="231" s="1"/>
  <c r="L106" i="231"/>
  <c r="K106" i="231"/>
  <c r="J106" i="231"/>
  <c r="P105" i="231"/>
  <c r="M105" i="231" s="1"/>
  <c r="L105" i="231"/>
  <c r="K105" i="231"/>
  <c r="J105" i="231"/>
  <c r="P104" i="231"/>
  <c r="M104" i="231"/>
  <c r="L104" i="231"/>
  <c r="K104" i="231"/>
  <c r="J104" i="231"/>
  <c r="P103" i="231"/>
  <c r="M103" i="231" s="1"/>
  <c r="L103" i="231"/>
  <c r="K103" i="231"/>
  <c r="J103" i="231"/>
  <c r="P102" i="231"/>
  <c r="M102" i="231"/>
  <c r="L102" i="231"/>
  <c r="K102" i="231"/>
  <c r="J102" i="231"/>
  <c r="P101" i="231"/>
  <c r="M101" i="231" s="1"/>
  <c r="L101" i="231"/>
  <c r="K101" i="231"/>
  <c r="J101" i="231"/>
  <c r="P100" i="231"/>
  <c r="M100" i="231" s="1"/>
  <c r="L100" i="231"/>
  <c r="K100" i="231"/>
  <c r="J100" i="231"/>
  <c r="P99" i="231"/>
  <c r="M99" i="231" s="1"/>
  <c r="L99" i="231"/>
  <c r="K99" i="231"/>
  <c r="J99" i="231"/>
  <c r="P98" i="231"/>
  <c r="M98" i="231" s="1"/>
  <c r="L98" i="231"/>
  <c r="K98" i="231"/>
  <c r="J98" i="231"/>
  <c r="P97" i="231"/>
  <c r="M97" i="231" s="1"/>
  <c r="L97" i="231"/>
  <c r="K97" i="231"/>
  <c r="J97" i="231"/>
  <c r="P96" i="231"/>
  <c r="M96" i="231"/>
  <c r="L96" i="231"/>
  <c r="K96" i="231"/>
  <c r="J96" i="231"/>
  <c r="P95" i="231"/>
  <c r="M95" i="231" s="1"/>
  <c r="L95" i="231"/>
  <c r="K95" i="231"/>
  <c r="J95" i="231"/>
  <c r="P94" i="231"/>
  <c r="M94" i="231" s="1"/>
  <c r="L94" i="231"/>
  <c r="K94" i="231"/>
  <c r="J94" i="231"/>
  <c r="P93" i="231"/>
  <c r="M93" i="231" s="1"/>
  <c r="L93" i="231"/>
  <c r="K93" i="231"/>
  <c r="J93" i="231"/>
  <c r="P92" i="231"/>
  <c r="M92" i="231" s="1"/>
  <c r="L92" i="231"/>
  <c r="K92" i="231"/>
  <c r="J92" i="231"/>
  <c r="P91" i="231"/>
  <c r="M91" i="231" s="1"/>
  <c r="L91" i="231"/>
  <c r="K91" i="231"/>
  <c r="J91" i="231"/>
  <c r="P90" i="231"/>
  <c r="M90" i="231" s="1"/>
  <c r="L90" i="231"/>
  <c r="K90" i="231"/>
  <c r="J90" i="231"/>
  <c r="P89" i="231"/>
  <c r="M89" i="231" s="1"/>
  <c r="L89" i="231"/>
  <c r="K89" i="231"/>
  <c r="J89" i="231"/>
  <c r="P88" i="231"/>
  <c r="M88" i="231" s="1"/>
  <c r="L88" i="231"/>
  <c r="K88" i="231"/>
  <c r="J88" i="231"/>
  <c r="P87" i="231"/>
  <c r="M87" i="231"/>
  <c r="L87" i="231"/>
  <c r="K87" i="231"/>
  <c r="J87" i="231"/>
  <c r="P86" i="231"/>
  <c r="M86" i="231" s="1"/>
  <c r="L86" i="231"/>
  <c r="K86" i="231"/>
  <c r="J86" i="231"/>
  <c r="P85" i="231"/>
  <c r="M85" i="231" s="1"/>
  <c r="L85" i="231"/>
  <c r="K85" i="231"/>
  <c r="J85" i="231"/>
  <c r="P84" i="231"/>
  <c r="M84" i="231" s="1"/>
  <c r="L84" i="231"/>
  <c r="K84" i="231"/>
  <c r="J84" i="231"/>
  <c r="P83" i="231"/>
  <c r="M83" i="231" s="1"/>
  <c r="L83" i="231"/>
  <c r="K83" i="231"/>
  <c r="J83" i="231"/>
  <c r="P82" i="231"/>
  <c r="M82" i="231" s="1"/>
  <c r="L82" i="231"/>
  <c r="K82" i="231"/>
  <c r="J82" i="231"/>
  <c r="P81" i="231"/>
  <c r="M81" i="231"/>
  <c r="L81" i="231"/>
  <c r="K81" i="231"/>
  <c r="J81" i="231"/>
  <c r="P80" i="231"/>
  <c r="M80" i="231" s="1"/>
  <c r="L80" i="231"/>
  <c r="K80" i="231"/>
  <c r="J80" i="231"/>
  <c r="P79" i="231"/>
  <c r="M79" i="231" s="1"/>
  <c r="L79" i="231"/>
  <c r="K79" i="231"/>
  <c r="J79" i="231"/>
  <c r="P78" i="231"/>
  <c r="M78" i="231" s="1"/>
  <c r="L78" i="231"/>
  <c r="K78" i="231"/>
  <c r="J78" i="231"/>
  <c r="P77" i="231"/>
  <c r="M77" i="231" s="1"/>
  <c r="L77" i="231"/>
  <c r="K77" i="231"/>
  <c r="J77" i="231"/>
  <c r="P76" i="231"/>
  <c r="M76" i="231" s="1"/>
  <c r="L76" i="231"/>
  <c r="K76" i="231"/>
  <c r="J76" i="231"/>
  <c r="P75" i="231"/>
  <c r="M75" i="231"/>
  <c r="L75" i="231"/>
  <c r="K75" i="231"/>
  <c r="J75" i="231"/>
  <c r="P74" i="231"/>
  <c r="M74" i="231" s="1"/>
  <c r="L74" i="231"/>
  <c r="K74" i="231"/>
  <c r="J74" i="231"/>
  <c r="P73" i="231"/>
  <c r="M73" i="231" s="1"/>
  <c r="L73" i="231"/>
  <c r="K73" i="231"/>
  <c r="J73" i="231"/>
  <c r="P72" i="231"/>
  <c r="M72" i="231" s="1"/>
  <c r="L72" i="231"/>
  <c r="K72" i="231"/>
  <c r="J72" i="231"/>
  <c r="P71" i="231"/>
  <c r="M71" i="231"/>
  <c r="L71" i="231"/>
  <c r="K71" i="231"/>
  <c r="J71" i="231"/>
  <c r="P70" i="231"/>
  <c r="M70" i="231" s="1"/>
  <c r="L70" i="231"/>
  <c r="K70" i="231"/>
  <c r="J70" i="231"/>
  <c r="P69" i="231"/>
  <c r="M69" i="231" s="1"/>
  <c r="L69" i="231"/>
  <c r="K69" i="231"/>
  <c r="J69" i="231"/>
  <c r="P68" i="231"/>
  <c r="M68" i="231" s="1"/>
  <c r="L68" i="231"/>
  <c r="K68" i="231"/>
  <c r="J68" i="231"/>
  <c r="P67" i="231"/>
  <c r="M67" i="231" s="1"/>
  <c r="L67" i="231"/>
  <c r="K67" i="231"/>
  <c r="J67" i="231"/>
  <c r="P66" i="231"/>
  <c r="M66" i="231" s="1"/>
  <c r="L66" i="231"/>
  <c r="K66" i="231"/>
  <c r="J66" i="231"/>
  <c r="P65" i="231"/>
  <c r="M65" i="231"/>
  <c r="L65" i="231"/>
  <c r="K65" i="231"/>
  <c r="J65" i="231"/>
  <c r="P64" i="231"/>
  <c r="M64" i="231" s="1"/>
  <c r="L64" i="231"/>
  <c r="K64" i="231"/>
  <c r="J64" i="231"/>
  <c r="P63" i="231"/>
  <c r="M63" i="231" s="1"/>
  <c r="L63" i="231"/>
  <c r="K63" i="231"/>
  <c r="J63" i="231"/>
  <c r="P62" i="231"/>
  <c r="M62" i="231" s="1"/>
  <c r="L62" i="231"/>
  <c r="K62" i="231"/>
  <c r="J62" i="231"/>
  <c r="P61" i="231"/>
  <c r="M61" i="231" s="1"/>
  <c r="L61" i="231"/>
  <c r="K61" i="231"/>
  <c r="J61" i="231"/>
  <c r="P60" i="231"/>
  <c r="M60" i="231" s="1"/>
  <c r="L60" i="231"/>
  <c r="K60" i="231"/>
  <c r="J60" i="231"/>
  <c r="P59" i="231"/>
  <c r="M59" i="231" s="1"/>
  <c r="L59" i="231"/>
  <c r="K59" i="231"/>
  <c r="J59" i="231"/>
  <c r="P58" i="231"/>
  <c r="M58" i="231" s="1"/>
  <c r="L58" i="231"/>
  <c r="K58" i="231"/>
  <c r="J58" i="231"/>
  <c r="P57" i="231"/>
  <c r="M57" i="231" s="1"/>
  <c r="L57" i="231"/>
  <c r="K57" i="231"/>
  <c r="J57" i="231"/>
  <c r="P56" i="231"/>
  <c r="M56" i="231" s="1"/>
  <c r="L56" i="231"/>
  <c r="K56" i="231"/>
  <c r="J56" i="231"/>
  <c r="P55" i="231"/>
  <c r="M55" i="231"/>
  <c r="L55" i="231"/>
  <c r="K55" i="231"/>
  <c r="J55" i="231"/>
  <c r="P54" i="231"/>
  <c r="M54" i="231" s="1"/>
  <c r="L54" i="231"/>
  <c r="K54" i="231"/>
  <c r="J54" i="231"/>
  <c r="P53" i="231"/>
  <c r="M53" i="231" s="1"/>
  <c r="L53" i="231"/>
  <c r="K53" i="231"/>
  <c r="J53" i="231"/>
  <c r="P52" i="231"/>
  <c r="M52" i="231" s="1"/>
  <c r="L52" i="231"/>
  <c r="K52" i="231"/>
  <c r="J52" i="231"/>
  <c r="P51" i="231"/>
  <c r="M51" i="231" s="1"/>
  <c r="L51" i="231"/>
  <c r="K51" i="231"/>
  <c r="J51" i="231"/>
  <c r="P50" i="231"/>
  <c r="M50" i="231" s="1"/>
  <c r="L50" i="231"/>
  <c r="K50" i="231"/>
  <c r="J50" i="231"/>
  <c r="P49" i="231"/>
  <c r="M49" i="231" s="1"/>
  <c r="L49" i="231"/>
  <c r="K49" i="231"/>
  <c r="J49" i="231"/>
  <c r="P48" i="231"/>
  <c r="M48" i="231" s="1"/>
  <c r="L48" i="231"/>
  <c r="K48" i="231"/>
  <c r="J48" i="231"/>
  <c r="P47" i="231"/>
  <c r="M47" i="231"/>
  <c r="L47" i="231"/>
  <c r="K47" i="231"/>
  <c r="J47" i="231"/>
  <c r="P46" i="231"/>
  <c r="M46" i="231" s="1"/>
  <c r="L46" i="231"/>
  <c r="K46" i="231"/>
  <c r="J46" i="231"/>
  <c r="P45" i="231"/>
  <c r="M45" i="231" s="1"/>
  <c r="L45" i="231"/>
  <c r="K45" i="231"/>
  <c r="J45" i="231"/>
  <c r="P44" i="231"/>
  <c r="M44" i="231" s="1"/>
  <c r="L44" i="231"/>
  <c r="K44" i="231"/>
  <c r="J44" i="231"/>
  <c r="P43" i="231"/>
  <c r="M43" i="231"/>
  <c r="L43" i="231"/>
  <c r="K43" i="231"/>
  <c r="J43" i="231"/>
  <c r="P42" i="231"/>
  <c r="M42" i="231" s="1"/>
  <c r="L42" i="231"/>
  <c r="K42" i="231"/>
  <c r="J42" i="231"/>
  <c r="P41" i="231"/>
  <c r="M41" i="231" s="1"/>
  <c r="L41" i="231"/>
  <c r="K41" i="231"/>
  <c r="J41" i="231"/>
  <c r="P40" i="231"/>
  <c r="M40" i="231" s="1"/>
  <c r="L40" i="231"/>
  <c r="K40" i="231"/>
  <c r="J40" i="231"/>
  <c r="H5" i="231"/>
  <c r="D5" i="231"/>
  <c r="C5" i="231"/>
  <c r="A5" i="231"/>
  <c r="A1" i="231"/>
  <c r="C2" i="9"/>
  <c r="I9" i="10"/>
  <c r="I9" i="85"/>
  <c r="C5" i="9"/>
  <c r="D5" i="9"/>
  <c r="H5" i="9"/>
  <c r="P22" i="2"/>
  <c r="U8" i="85" s="1"/>
  <c r="P23" i="2"/>
  <c r="U9" i="85" s="1"/>
  <c r="P24" i="2"/>
  <c r="U10" i="239" s="1"/>
  <c r="P25" i="2"/>
  <c r="P26" i="2"/>
  <c r="U12" i="85" s="1"/>
  <c r="P27" i="2"/>
  <c r="U13" i="311" s="1"/>
  <c r="P28" i="2"/>
  <c r="U14" i="311" s="1"/>
  <c r="P29" i="2"/>
  <c r="Y3" i="10"/>
  <c r="Q6" i="10" s="1"/>
  <c r="Y5" i="10"/>
  <c r="AB1" i="10" s="1"/>
  <c r="Y3" i="85"/>
  <c r="M6" i="85" s="1"/>
  <c r="Y5" i="85"/>
  <c r="AE1" i="85" s="1"/>
  <c r="F6" i="85"/>
  <c r="K6" i="85"/>
  <c r="R62" i="85"/>
  <c r="F55" i="85" s="1"/>
  <c r="F56" i="85"/>
  <c r="R4" i="85"/>
  <c r="O62" i="85" s="1"/>
  <c r="I21" i="85"/>
  <c r="G21" i="85"/>
  <c r="F21" i="85"/>
  <c r="D21" i="85"/>
  <c r="C21" i="85"/>
  <c r="B21" i="85"/>
  <c r="K20" i="85"/>
  <c r="M18" i="85" s="1"/>
  <c r="I19" i="85"/>
  <c r="G19" i="85"/>
  <c r="F19" i="85"/>
  <c r="D19" i="85"/>
  <c r="C19" i="85"/>
  <c r="B19" i="85"/>
  <c r="I17" i="85"/>
  <c r="G17" i="85"/>
  <c r="F17" i="85"/>
  <c r="D17" i="85"/>
  <c r="C17" i="85"/>
  <c r="B17" i="85"/>
  <c r="U16" i="85"/>
  <c r="U15" i="85"/>
  <c r="I15" i="85"/>
  <c r="G15" i="85"/>
  <c r="F15" i="85"/>
  <c r="K16" i="85" s="1"/>
  <c r="D15" i="85"/>
  <c r="C15" i="85"/>
  <c r="B15" i="85"/>
  <c r="O14" i="85"/>
  <c r="I13" i="85"/>
  <c r="G13" i="85"/>
  <c r="F13" i="85"/>
  <c r="D13" i="85"/>
  <c r="C13" i="85"/>
  <c r="B13" i="85"/>
  <c r="K12" i="85"/>
  <c r="U11" i="85"/>
  <c r="I11" i="85"/>
  <c r="G11" i="85"/>
  <c r="F11" i="85"/>
  <c r="D11" i="85"/>
  <c r="C11" i="85"/>
  <c r="B11" i="85"/>
  <c r="U10" i="85"/>
  <c r="M10" i="85"/>
  <c r="G9" i="85"/>
  <c r="F9" i="85"/>
  <c r="D9" i="85"/>
  <c r="C9" i="85"/>
  <c r="B9" i="85"/>
  <c r="K8" i="85"/>
  <c r="U7" i="85"/>
  <c r="I7" i="85"/>
  <c r="G7" i="85"/>
  <c r="F7" i="85"/>
  <c r="D7" i="85"/>
  <c r="C7" i="85"/>
  <c r="B7" i="85"/>
  <c r="G4" i="85"/>
  <c r="A4" i="85"/>
  <c r="E2" i="85"/>
  <c r="A1" i="85"/>
  <c r="J151" i="9"/>
  <c r="K151" i="9"/>
  <c r="L151" i="9"/>
  <c r="P151" i="9"/>
  <c r="M151" i="9" s="1"/>
  <c r="J152" i="9"/>
  <c r="K152" i="9"/>
  <c r="L152" i="9"/>
  <c r="P152" i="9"/>
  <c r="M152" i="9"/>
  <c r="J153" i="9"/>
  <c r="K153" i="9"/>
  <c r="L153" i="9"/>
  <c r="P153" i="9"/>
  <c r="M153" i="9"/>
  <c r="J154" i="9"/>
  <c r="K154" i="9"/>
  <c r="L154" i="9"/>
  <c r="P154" i="9"/>
  <c r="M154" i="9" s="1"/>
  <c r="J155" i="9"/>
  <c r="K155" i="9"/>
  <c r="L155" i="9"/>
  <c r="P155" i="9"/>
  <c r="M155" i="9"/>
  <c r="J156" i="9"/>
  <c r="K156" i="9"/>
  <c r="L156" i="9"/>
  <c r="P156" i="9"/>
  <c r="M156" i="9" s="1"/>
  <c r="J135" i="9"/>
  <c r="K135" i="9"/>
  <c r="L135" i="9"/>
  <c r="P135" i="9"/>
  <c r="M135" i="9" s="1"/>
  <c r="J136" i="9"/>
  <c r="K136" i="9"/>
  <c r="L136" i="9"/>
  <c r="P136" i="9"/>
  <c r="M136" i="9" s="1"/>
  <c r="J137" i="9"/>
  <c r="K137" i="9"/>
  <c r="L137" i="9"/>
  <c r="P137" i="9"/>
  <c r="M137" i="9"/>
  <c r="J138" i="9"/>
  <c r="K138" i="9"/>
  <c r="L138" i="9"/>
  <c r="P138" i="9"/>
  <c r="M138" i="9"/>
  <c r="J139" i="9"/>
  <c r="K139" i="9"/>
  <c r="L139" i="9"/>
  <c r="P139" i="9"/>
  <c r="M139" i="9" s="1"/>
  <c r="J140" i="9"/>
  <c r="K140" i="9"/>
  <c r="L140" i="9"/>
  <c r="P140" i="9"/>
  <c r="M140" i="9" s="1"/>
  <c r="J141" i="9"/>
  <c r="K141" i="9"/>
  <c r="L141" i="9"/>
  <c r="P141" i="9"/>
  <c r="M141" i="9"/>
  <c r="J142" i="9"/>
  <c r="K142" i="9"/>
  <c r="L142" i="9"/>
  <c r="P142" i="9"/>
  <c r="M142" i="9" s="1"/>
  <c r="J143" i="9"/>
  <c r="K143" i="9"/>
  <c r="L143" i="9"/>
  <c r="P143" i="9"/>
  <c r="M143" i="9"/>
  <c r="J144" i="9"/>
  <c r="K144" i="9"/>
  <c r="L144" i="9"/>
  <c r="P144" i="9"/>
  <c r="M144" i="9" s="1"/>
  <c r="J145" i="9"/>
  <c r="K145" i="9"/>
  <c r="L145" i="9"/>
  <c r="P145" i="9"/>
  <c r="M145" i="9" s="1"/>
  <c r="J146" i="9"/>
  <c r="K146" i="9"/>
  <c r="L146" i="9"/>
  <c r="P146" i="9"/>
  <c r="M146" i="9"/>
  <c r="J147" i="9"/>
  <c r="K147" i="9"/>
  <c r="L147" i="9"/>
  <c r="P147" i="9"/>
  <c r="M147" i="9"/>
  <c r="J148" i="9"/>
  <c r="K148" i="9"/>
  <c r="L148" i="9"/>
  <c r="P148" i="9"/>
  <c r="M148" i="9" s="1"/>
  <c r="J149" i="9"/>
  <c r="K149" i="9"/>
  <c r="L149" i="9"/>
  <c r="P149" i="9"/>
  <c r="M149" i="9" s="1"/>
  <c r="J150" i="9"/>
  <c r="K150" i="9"/>
  <c r="L150" i="9"/>
  <c r="P150" i="9"/>
  <c r="M150" i="9" s="1"/>
  <c r="B5" i="2"/>
  <c r="A5" i="2"/>
  <c r="A1" i="2"/>
  <c r="B9" i="10"/>
  <c r="C9" i="10"/>
  <c r="D9" i="10"/>
  <c r="B11" i="10"/>
  <c r="C11" i="10"/>
  <c r="D11" i="10"/>
  <c r="B13" i="10"/>
  <c r="C13" i="10"/>
  <c r="D13" i="10"/>
  <c r="B15" i="10"/>
  <c r="C15" i="10"/>
  <c r="D15" i="10"/>
  <c r="B17" i="10"/>
  <c r="C17" i="10"/>
  <c r="D17" i="10"/>
  <c r="B19" i="10"/>
  <c r="C19" i="10"/>
  <c r="D19" i="10"/>
  <c r="B21" i="10"/>
  <c r="C21" i="10"/>
  <c r="D21" i="10"/>
  <c r="B23" i="10"/>
  <c r="C23" i="10"/>
  <c r="D23" i="10"/>
  <c r="B25" i="10"/>
  <c r="C25" i="10"/>
  <c r="D25" i="10"/>
  <c r="B27" i="10"/>
  <c r="C27" i="10"/>
  <c r="D27" i="10"/>
  <c r="B29" i="10"/>
  <c r="C29" i="10"/>
  <c r="D29" i="10"/>
  <c r="B31" i="10"/>
  <c r="C31" i="10"/>
  <c r="D31" i="10"/>
  <c r="B33" i="10"/>
  <c r="C33" i="10"/>
  <c r="D33" i="10"/>
  <c r="B35" i="10"/>
  <c r="C35" i="10"/>
  <c r="D35" i="10"/>
  <c r="B37" i="10"/>
  <c r="C37" i="10"/>
  <c r="D37" i="10"/>
  <c r="D7" i="10"/>
  <c r="B7" i="10"/>
  <c r="C7" i="10"/>
  <c r="E2" i="10"/>
  <c r="R4" i="10"/>
  <c r="O57" i="10" s="1"/>
  <c r="I37" i="10"/>
  <c r="G37" i="10"/>
  <c r="F37" i="10"/>
  <c r="K36" i="10"/>
  <c r="M34" i="10" s="1"/>
  <c r="O30" i="10" s="1"/>
  <c r="I35" i="10"/>
  <c r="G35" i="10"/>
  <c r="I33" i="10"/>
  <c r="G33" i="10"/>
  <c r="F33" i="10"/>
  <c r="I31" i="10"/>
  <c r="G31" i="10"/>
  <c r="F31" i="10"/>
  <c r="K32" i="10" s="1"/>
  <c r="I29" i="10"/>
  <c r="G29" i="10"/>
  <c r="F29" i="10"/>
  <c r="K28" i="10" s="1"/>
  <c r="M26" i="10" s="1"/>
  <c r="I27" i="10"/>
  <c r="G27" i="10"/>
  <c r="F27" i="10"/>
  <c r="I25" i="10"/>
  <c r="G25" i="10"/>
  <c r="F25" i="10"/>
  <c r="I23" i="10"/>
  <c r="G23" i="10"/>
  <c r="F23" i="10"/>
  <c r="K24" i="10" s="1"/>
  <c r="I21" i="10"/>
  <c r="G21" i="10"/>
  <c r="F21" i="10"/>
  <c r="K20" i="10" s="1"/>
  <c r="I19" i="10"/>
  <c r="G19" i="10"/>
  <c r="F19" i="10"/>
  <c r="I17" i="10"/>
  <c r="G17" i="10"/>
  <c r="F17" i="10"/>
  <c r="U16" i="10"/>
  <c r="I15" i="10"/>
  <c r="G15" i="10"/>
  <c r="F15" i="10"/>
  <c r="K16" i="10" s="1"/>
  <c r="M18" i="10" s="1"/>
  <c r="I13" i="10"/>
  <c r="G13" i="10"/>
  <c r="F13" i="10"/>
  <c r="K12" i="10"/>
  <c r="I11" i="10"/>
  <c r="G11" i="10"/>
  <c r="F11" i="10"/>
  <c r="G9" i="10"/>
  <c r="U7" i="10"/>
  <c r="I7" i="10"/>
  <c r="G7" i="10"/>
  <c r="F7" i="10"/>
  <c r="K8" i="10" s="1"/>
  <c r="M10" i="10" s="1"/>
  <c r="O14" i="10" s="1"/>
  <c r="Q22" i="10" s="1"/>
  <c r="G4" i="10"/>
  <c r="A4" i="10"/>
  <c r="A1" i="10"/>
  <c r="U15" i="10"/>
  <c r="U12" i="10"/>
  <c r="U11" i="10"/>
  <c r="R57" i="10"/>
  <c r="F50" i="10" s="1"/>
  <c r="A5" i="9"/>
  <c r="J40" i="9"/>
  <c r="K40" i="9"/>
  <c r="L40" i="9"/>
  <c r="P40" i="9"/>
  <c r="M40" i="9" s="1"/>
  <c r="J41" i="9"/>
  <c r="K41" i="9"/>
  <c r="L41" i="9"/>
  <c r="P41" i="9"/>
  <c r="M41" i="9"/>
  <c r="J42" i="9"/>
  <c r="K42" i="9"/>
  <c r="L42" i="9"/>
  <c r="P42" i="9"/>
  <c r="M42" i="9" s="1"/>
  <c r="J43" i="9"/>
  <c r="K43" i="9"/>
  <c r="L43" i="9"/>
  <c r="P43" i="9"/>
  <c r="M43" i="9" s="1"/>
  <c r="J44" i="9"/>
  <c r="K44" i="9"/>
  <c r="L44" i="9"/>
  <c r="P44" i="9"/>
  <c r="M44" i="9" s="1"/>
  <c r="J45" i="9"/>
  <c r="K45" i="9"/>
  <c r="L45" i="9"/>
  <c r="P45" i="9"/>
  <c r="M45" i="9"/>
  <c r="J46" i="9"/>
  <c r="K46" i="9"/>
  <c r="L46" i="9"/>
  <c r="P46" i="9"/>
  <c r="M46" i="9" s="1"/>
  <c r="J47" i="9"/>
  <c r="K47" i="9"/>
  <c r="L47" i="9"/>
  <c r="P47" i="9"/>
  <c r="M47" i="9" s="1"/>
  <c r="J48" i="9"/>
  <c r="K48" i="9"/>
  <c r="L48" i="9"/>
  <c r="P48" i="9"/>
  <c r="M48" i="9"/>
  <c r="J49" i="9"/>
  <c r="K49" i="9"/>
  <c r="L49" i="9"/>
  <c r="P49" i="9"/>
  <c r="M49" i="9" s="1"/>
  <c r="J50" i="9"/>
  <c r="K50" i="9"/>
  <c r="L50" i="9"/>
  <c r="P50" i="9"/>
  <c r="M50" i="9" s="1"/>
  <c r="J51" i="9"/>
  <c r="K51" i="9"/>
  <c r="L51" i="9"/>
  <c r="P51" i="9"/>
  <c r="M51" i="9" s="1"/>
  <c r="J52" i="9"/>
  <c r="K52" i="9"/>
  <c r="L52" i="9"/>
  <c r="P52" i="9"/>
  <c r="M52" i="9" s="1"/>
  <c r="J53" i="9"/>
  <c r="K53" i="9"/>
  <c r="L53" i="9"/>
  <c r="P53" i="9"/>
  <c r="M53" i="9"/>
  <c r="J54" i="9"/>
  <c r="K54" i="9"/>
  <c r="L54" i="9"/>
  <c r="P54" i="9"/>
  <c r="M54" i="9" s="1"/>
  <c r="J55" i="9"/>
  <c r="K55" i="9"/>
  <c r="L55" i="9"/>
  <c r="P55" i="9"/>
  <c r="M55" i="9" s="1"/>
  <c r="J56" i="9"/>
  <c r="K56" i="9"/>
  <c r="L56" i="9"/>
  <c r="P56" i="9"/>
  <c r="M56" i="9"/>
  <c r="J57" i="9"/>
  <c r="K57" i="9"/>
  <c r="L57" i="9"/>
  <c r="P57" i="9"/>
  <c r="M57" i="9"/>
  <c r="J58" i="9"/>
  <c r="K58" i="9"/>
  <c r="L58" i="9"/>
  <c r="P58" i="9"/>
  <c r="M58" i="9" s="1"/>
  <c r="J59" i="9"/>
  <c r="K59" i="9"/>
  <c r="L59" i="9"/>
  <c r="P59" i="9"/>
  <c r="M59" i="9" s="1"/>
  <c r="J60" i="9"/>
  <c r="K60" i="9"/>
  <c r="L60" i="9"/>
  <c r="P60" i="9"/>
  <c r="M60" i="9" s="1"/>
  <c r="J61" i="9"/>
  <c r="K61" i="9"/>
  <c r="L61" i="9"/>
  <c r="P61" i="9"/>
  <c r="M61" i="9" s="1"/>
  <c r="J62" i="9"/>
  <c r="K62" i="9"/>
  <c r="L62" i="9"/>
  <c r="P62" i="9"/>
  <c r="M62" i="9" s="1"/>
  <c r="J63" i="9"/>
  <c r="K63" i="9"/>
  <c r="L63" i="9"/>
  <c r="P63" i="9"/>
  <c r="M63" i="9" s="1"/>
  <c r="J64" i="9"/>
  <c r="K64" i="9"/>
  <c r="L64" i="9"/>
  <c r="P64" i="9"/>
  <c r="M64" i="9"/>
  <c r="J65" i="9"/>
  <c r="K65" i="9"/>
  <c r="L65" i="9"/>
  <c r="P65" i="9"/>
  <c r="M65" i="9"/>
  <c r="J66" i="9"/>
  <c r="K66" i="9"/>
  <c r="L66" i="9"/>
  <c r="P66" i="9"/>
  <c r="M66" i="9" s="1"/>
  <c r="J67" i="9"/>
  <c r="K67" i="9"/>
  <c r="L67" i="9"/>
  <c r="P67" i="9"/>
  <c r="M67" i="9" s="1"/>
  <c r="J68" i="9"/>
  <c r="K68" i="9"/>
  <c r="L68" i="9"/>
  <c r="P68" i="9"/>
  <c r="M68" i="9" s="1"/>
  <c r="J69" i="9"/>
  <c r="K69" i="9"/>
  <c r="L69" i="9"/>
  <c r="P69" i="9"/>
  <c r="M69" i="9"/>
  <c r="J70" i="9"/>
  <c r="K70" i="9"/>
  <c r="L70" i="9"/>
  <c r="P70" i="9"/>
  <c r="M70" i="9" s="1"/>
  <c r="J71" i="9"/>
  <c r="K71" i="9"/>
  <c r="L71" i="9"/>
  <c r="P71" i="9"/>
  <c r="M71" i="9" s="1"/>
  <c r="J72" i="9"/>
  <c r="K72" i="9"/>
  <c r="L72" i="9"/>
  <c r="P72" i="9"/>
  <c r="M72" i="9" s="1"/>
  <c r="J73" i="9"/>
  <c r="K73" i="9"/>
  <c r="L73" i="9"/>
  <c r="P73" i="9"/>
  <c r="M73" i="9" s="1"/>
  <c r="J74" i="9"/>
  <c r="K74" i="9"/>
  <c r="L74" i="9"/>
  <c r="P74" i="9"/>
  <c r="M74" i="9" s="1"/>
  <c r="J75" i="9"/>
  <c r="K75" i="9"/>
  <c r="L75" i="9"/>
  <c r="P75" i="9"/>
  <c r="M75" i="9" s="1"/>
  <c r="J76" i="9"/>
  <c r="K76" i="9"/>
  <c r="L76" i="9"/>
  <c r="P76" i="9"/>
  <c r="M76" i="9" s="1"/>
  <c r="J77" i="9"/>
  <c r="K77" i="9"/>
  <c r="L77" i="9"/>
  <c r="P77" i="9"/>
  <c r="M77" i="9"/>
  <c r="J78" i="9"/>
  <c r="K78" i="9"/>
  <c r="L78" i="9"/>
  <c r="P78" i="9"/>
  <c r="M78" i="9" s="1"/>
  <c r="J79" i="9"/>
  <c r="K79" i="9"/>
  <c r="L79" i="9"/>
  <c r="P79" i="9"/>
  <c r="M79" i="9"/>
  <c r="J80" i="9"/>
  <c r="K80" i="9"/>
  <c r="L80" i="9"/>
  <c r="P80" i="9"/>
  <c r="M80" i="9" s="1"/>
  <c r="J81" i="9"/>
  <c r="K81" i="9"/>
  <c r="L81" i="9"/>
  <c r="P81" i="9"/>
  <c r="M81" i="9" s="1"/>
  <c r="J82" i="9"/>
  <c r="K82" i="9"/>
  <c r="L82" i="9"/>
  <c r="P82" i="9"/>
  <c r="M82" i="9" s="1"/>
  <c r="J83" i="9"/>
  <c r="K83" i="9"/>
  <c r="L83" i="9"/>
  <c r="P83" i="9"/>
  <c r="M83" i="9" s="1"/>
  <c r="J84" i="9"/>
  <c r="K84" i="9"/>
  <c r="L84" i="9"/>
  <c r="P84" i="9"/>
  <c r="M84" i="9" s="1"/>
  <c r="J85" i="9"/>
  <c r="K85" i="9"/>
  <c r="L85" i="9"/>
  <c r="P85" i="9"/>
  <c r="M85" i="9"/>
  <c r="J86" i="9"/>
  <c r="K86" i="9"/>
  <c r="L86" i="9"/>
  <c r="P86" i="9"/>
  <c r="M86" i="9" s="1"/>
  <c r="J87" i="9"/>
  <c r="K87" i="9"/>
  <c r="L87" i="9"/>
  <c r="P87" i="9"/>
  <c r="M87" i="9" s="1"/>
  <c r="J88" i="9"/>
  <c r="K88" i="9"/>
  <c r="L88" i="9"/>
  <c r="P88" i="9"/>
  <c r="M88" i="9"/>
  <c r="J89" i="9"/>
  <c r="K89" i="9"/>
  <c r="L89" i="9"/>
  <c r="P89" i="9"/>
  <c r="M89" i="9" s="1"/>
  <c r="J90" i="9"/>
  <c r="K90" i="9"/>
  <c r="L90" i="9"/>
  <c r="P90" i="9"/>
  <c r="M90" i="9" s="1"/>
  <c r="J91" i="9"/>
  <c r="K91" i="9"/>
  <c r="L91" i="9"/>
  <c r="P91" i="9"/>
  <c r="M91" i="9" s="1"/>
  <c r="J92" i="9"/>
  <c r="K92" i="9"/>
  <c r="L92" i="9"/>
  <c r="P92" i="9"/>
  <c r="M92" i="9" s="1"/>
  <c r="J93" i="9"/>
  <c r="K93" i="9"/>
  <c r="L93" i="9"/>
  <c r="P93" i="9"/>
  <c r="M93" i="9" s="1"/>
  <c r="J94" i="9"/>
  <c r="K94" i="9"/>
  <c r="L94" i="9"/>
  <c r="P94" i="9"/>
  <c r="M94" i="9" s="1"/>
  <c r="J95" i="9"/>
  <c r="K95" i="9"/>
  <c r="L95" i="9"/>
  <c r="P95" i="9"/>
  <c r="M95" i="9"/>
  <c r="J96" i="9"/>
  <c r="K96" i="9"/>
  <c r="L96" i="9"/>
  <c r="P96" i="9"/>
  <c r="M96" i="9" s="1"/>
  <c r="J97" i="9"/>
  <c r="K97" i="9"/>
  <c r="L97" i="9"/>
  <c r="P97" i="9"/>
  <c r="M97" i="9"/>
  <c r="J98" i="9"/>
  <c r="K98" i="9"/>
  <c r="L98" i="9"/>
  <c r="P98" i="9"/>
  <c r="M98" i="9" s="1"/>
  <c r="J99" i="9"/>
  <c r="K99" i="9"/>
  <c r="L99" i="9"/>
  <c r="P99" i="9"/>
  <c r="M99" i="9" s="1"/>
  <c r="J100" i="9"/>
  <c r="K100" i="9"/>
  <c r="L100" i="9"/>
  <c r="P100" i="9"/>
  <c r="M100" i="9" s="1"/>
  <c r="J101" i="9"/>
  <c r="K101" i="9"/>
  <c r="L101" i="9"/>
  <c r="P101" i="9"/>
  <c r="M101" i="9" s="1"/>
  <c r="J102" i="9"/>
  <c r="K102" i="9"/>
  <c r="L102" i="9"/>
  <c r="P102" i="9"/>
  <c r="M102" i="9" s="1"/>
  <c r="J103" i="9"/>
  <c r="K103" i="9"/>
  <c r="L103" i="9"/>
  <c r="P103" i="9"/>
  <c r="M103" i="9" s="1"/>
  <c r="J104" i="9"/>
  <c r="K104" i="9"/>
  <c r="L104" i="9"/>
  <c r="P104" i="9"/>
  <c r="M104" i="9" s="1"/>
  <c r="J105" i="9"/>
  <c r="K105" i="9"/>
  <c r="L105" i="9"/>
  <c r="P105" i="9"/>
  <c r="M105" i="9"/>
  <c r="J106" i="9"/>
  <c r="K106" i="9"/>
  <c r="L106" i="9"/>
  <c r="P106" i="9"/>
  <c r="M106" i="9" s="1"/>
  <c r="J107" i="9"/>
  <c r="K107" i="9"/>
  <c r="L107" i="9"/>
  <c r="P107" i="9"/>
  <c r="M107" i="9" s="1"/>
  <c r="J108" i="9"/>
  <c r="K108" i="9"/>
  <c r="L108" i="9"/>
  <c r="P108" i="9"/>
  <c r="M108" i="9"/>
  <c r="J109" i="9"/>
  <c r="K109" i="9"/>
  <c r="L109" i="9"/>
  <c r="P109" i="9"/>
  <c r="M109" i="9" s="1"/>
  <c r="J110" i="9"/>
  <c r="K110" i="9"/>
  <c r="L110" i="9"/>
  <c r="P110" i="9"/>
  <c r="M110" i="9" s="1"/>
  <c r="J111" i="9"/>
  <c r="K111" i="9"/>
  <c r="L111" i="9"/>
  <c r="P111" i="9"/>
  <c r="M111" i="9" s="1"/>
  <c r="J112" i="9"/>
  <c r="K112" i="9"/>
  <c r="L112" i="9"/>
  <c r="P112" i="9"/>
  <c r="M112" i="9" s="1"/>
  <c r="J113" i="9"/>
  <c r="K113" i="9"/>
  <c r="L113" i="9"/>
  <c r="P113" i="9"/>
  <c r="M113" i="9" s="1"/>
  <c r="J114" i="9"/>
  <c r="K114" i="9"/>
  <c r="L114" i="9"/>
  <c r="P114" i="9"/>
  <c r="M114" i="9" s="1"/>
  <c r="J115" i="9"/>
  <c r="K115" i="9"/>
  <c r="L115" i="9"/>
  <c r="P115" i="9"/>
  <c r="M115" i="9" s="1"/>
  <c r="J116" i="9"/>
  <c r="K116" i="9"/>
  <c r="L116" i="9"/>
  <c r="P116" i="9"/>
  <c r="M116" i="9"/>
  <c r="J117" i="9"/>
  <c r="K117" i="9"/>
  <c r="L117" i="9"/>
  <c r="P117" i="9"/>
  <c r="M117" i="9"/>
  <c r="J118" i="9"/>
  <c r="K118" i="9"/>
  <c r="L118" i="9"/>
  <c r="P118" i="9"/>
  <c r="M118" i="9" s="1"/>
  <c r="J119" i="9"/>
  <c r="K119" i="9"/>
  <c r="L119" i="9"/>
  <c r="P119" i="9"/>
  <c r="M119" i="9" s="1"/>
  <c r="J120" i="9"/>
  <c r="K120" i="9"/>
  <c r="L120" i="9"/>
  <c r="P120" i="9"/>
  <c r="M120" i="9" s="1"/>
  <c r="J121" i="9"/>
  <c r="K121" i="9"/>
  <c r="L121" i="9"/>
  <c r="P121" i="9"/>
  <c r="M121" i="9" s="1"/>
  <c r="J122" i="9"/>
  <c r="K122" i="9"/>
  <c r="L122" i="9"/>
  <c r="P122" i="9"/>
  <c r="M122" i="9" s="1"/>
  <c r="J123" i="9"/>
  <c r="K123" i="9"/>
  <c r="L123" i="9"/>
  <c r="P123" i="9"/>
  <c r="M123" i="9"/>
  <c r="J124" i="9"/>
  <c r="K124" i="9"/>
  <c r="L124" i="9"/>
  <c r="P124" i="9"/>
  <c r="M124" i="9" s="1"/>
  <c r="J125" i="9"/>
  <c r="K125" i="9"/>
  <c r="L125" i="9"/>
  <c r="P125" i="9"/>
  <c r="M125" i="9"/>
  <c r="J126" i="9"/>
  <c r="K126" i="9"/>
  <c r="L126" i="9"/>
  <c r="P126" i="9"/>
  <c r="M126" i="9" s="1"/>
  <c r="J127" i="9"/>
  <c r="K127" i="9"/>
  <c r="L127" i="9"/>
  <c r="P127" i="9"/>
  <c r="M127" i="9" s="1"/>
  <c r="J128" i="9"/>
  <c r="K128" i="9"/>
  <c r="L128" i="9"/>
  <c r="P128" i="9"/>
  <c r="M128" i="9" s="1"/>
  <c r="J129" i="9"/>
  <c r="K129" i="9"/>
  <c r="L129" i="9"/>
  <c r="P129" i="9"/>
  <c r="M129" i="9" s="1"/>
  <c r="J130" i="9"/>
  <c r="K130" i="9"/>
  <c r="L130" i="9"/>
  <c r="P130" i="9"/>
  <c r="M130" i="9" s="1"/>
  <c r="J131" i="9"/>
  <c r="K131" i="9"/>
  <c r="L131" i="9"/>
  <c r="P131" i="9"/>
  <c r="M131" i="9" s="1"/>
  <c r="J132" i="9"/>
  <c r="K132" i="9"/>
  <c r="L132" i="9"/>
  <c r="P132" i="9"/>
  <c r="M132" i="9"/>
  <c r="J133" i="9"/>
  <c r="K133" i="9"/>
  <c r="L133" i="9"/>
  <c r="P133" i="9"/>
  <c r="M133" i="9"/>
  <c r="J134" i="9"/>
  <c r="K134" i="9"/>
  <c r="L134" i="9"/>
  <c r="P134" i="9"/>
  <c r="M134" i="9" s="1"/>
  <c r="A1" i="9"/>
  <c r="F6" i="239"/>
  <c r="K6" i="239"/>
  <c r="M6" i="239"/>
  <c r="O6" i="239"/>
  <c r="U8" i="239"/>
  <c r="U8" i="311"/>
  <c r="F6" i="311"/>
  <c r="K6" i="311"/>
  <c r="M6" i="311"/>
  <c r="O6" i="311"/>
  <c r="U12" i="311"/>
  <c r="U12" i="239"/>
  <c r="F6" i="10"/>
  <c r="M6" i="10"/>
  <c r="O6" i="85"/>
  <c r="AE1" i="10"/>
  <c r="U15" i="311"/>
  <c r="U11" i="311"/>
  <c r="U10" i="311"/>
  <c r="U11" i="239"/>
  <c r="U15" i="239"/>
  <c r="Q6" i="239"/>
  <c r="AE1" i="239"/>
  <c r="AF1" i="311"/>
  <c r="AB1" i="311"/>
  <c r="AB1" i="239"/>
  <c r="AH1" i="311"/>
  <c r="F52" i="311"/>
  <c r="AC1" i="311"/>
  <c r="AH1" i="85"/>
  <c r="AD1" i="85"/>
  <c r="AB1" i="332" l="1"/>
  <c r="O6" i="332"/>
  <c r="AC1" i="332"/>
  <c r="AG1" i="332"/>
  <c r="F6" i="332"/>
  <c r="Q6" i="332"/>
  <c r="F53" i="332"/>
  <c r="AD1" i="332"/>
  <c r="AH1" i="332"/>
  <c r="K6" i="332"/>
  <c r="AF1" i="332"/>
  <c r="AC1" i="10"/>
  <c r="U9" i="10"/>
  <c r="U13" i="239"/>
  <c r="AD1" i="10"/>
  <c r="AG1" i="10"/>
  <c r="U8" i="10"/>
  <c r="AI1" i="319"/>
  <c r="U13" i="85"/>
  <c r="AH1" i="10"/>
  <c r="U9" i="239"/>
  <c r="U13" i="10"/>
  <c r="U9" i="311"/>
  <c r="K6" i="10"/>
  <c r="AG1" i="311"/>
  <c r="AE1" i="319"/>
  <c r="B21" i="318"/>
  <c r="AG1" i="319"/>
  <c r="U14" i="10"/>
  <c r="U14" i="85"/>
  <c r="U14" i="239"/>
  <c r="AC1" i="239"/>
  <c r="U10" i="10"/>
  <c r="AJ1" i="318"/>
  <c r="AG1" i="318"/>
  <c r="AK1" i="318"/>
  <c r="AE1" i="318"/>
  <c r="AI1" i="318"/>
  <c r="AD1" i="318"/>
  <c r="AH1" i="239"/>
  <c r="F51" i="10"/>
  <c r="AF1" i="85"/>
  <c r="AC1" i="318"/>
  <c r="B22" i="318"/>
  <c r="F53" i="311"/>
  <c r="F18" i="319"/>
  <c r="AC1" i="319"/>
  <c r="AK1" i="319"/>
  <c r="AD1" i="319"/>
  <c r="AH1" i="319"/>
  <c r="H18" i="319"/>
  <c r="J18" i="319"/>
  <c r="AB1" i="319"/>
  <c r="AF1" i="319"/>
  <c r="D18" i="319"/>
  <c r="F18" i="318"/>
  <c r="B19" i="318"/>
  <c r="B23" i="318"/>
  <c r="AB1" i="318"/>
  <c r="AF1" i="318"/>
  <c r="M6" i="314"/>
  <c r="K6" i="314"/>
  <c r="F6" i="314"/>
  <c r="O6" i="314"/>
  <c r="AE1" i="314"/>
  <c r="AH1" i="314"/>
  <c r="AD1" i="314"/>
  <c r="AG1" i="314"/>
  <c r="AC1" i="314"/>
  <c r="AF1" i="314"/>
  <c r="F55" i="314"/>
  <c r="AC1" i="85"/>
  <c r="AB1" i="85"/>
  <c r="O6" i="10"/>
  <c r="AG1" i="85"/>
  <c r="AF1" i="10"/>
  <c r="F51" i="239"/>
  <c r="F52" i="239"/>
  <c r="F53" i="239"/>
  <c r="AD1" i="311"/>
  <c r="AE1" i="311"/>
  <c r="F52" i="10"/>
  <c r="F53" i="10"/>
  <c r="AD1" i="239"/>
  <c r="AF1" i="239"/>
  <c r="F50" i="3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9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900-00000200000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14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1400-000002000000}">
      <text>
        <r>
          <rPr>
            <b/>
            <sz val="8"/>
            <color indexed="8"/>
            <rFont val="Tahoma"/>
            <family val="2"/>
            <charset val="238"/>
          </rPr>
          <t>Amikor kész a kiemelési lista töltsd ki a kiemeléseket 1,2,3,4,…
A ki nem emelteknél hagyd üresen!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5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F8D1A3BD-02F6-4986-B3C5-E5C79195FA92}">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4CE2D090-9B86-4DCC-85A6-B05DBB5BF07E}">
      <text>
        <r>
          <rPr>
            <b/>
            <sz val="8"/>
            <color indexed="8"/>
            <rFont val="Tahoma"/>
            <family val="2"/>
            <charset val="238"/>
          </rPr>
          <t>Amikor kész a kiemelési lista töltsd ki a kiemeléseket 1,2,3,4,…
A ki nem emelteknél hagyd üresen!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5D4DC0A6-C58A-44AF-9D4B-C1DF4EAC5A16}">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17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1700-000002000000}">
      <text>
        <r>
          <rPr>
            <b/>
            <sz val="8"/>
            <color indexed="8"/>
            <rFont val="Tahoma"/>
            <family val="2"/>
            <charset val="238"/>
          </rPr>
          <t>Amikor kész a kiemelési lista töltsd ki a kiemeléseket 1,2,3,4,…
A ki nem emelteknél hagyd üresen!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8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B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B00-000002000000}">
      <text>
        <r>
          <rPr>
            <b/>
            <sz val="8"/>
            <color indexed="8"/>
            <rFont val="Tahoma"/>
            <family val="2"/>
            <charset val="238"/>
          </rPr>
          <t>Amikor kész a kiemelési lista töltsd ki a kiemeléseket 1,2,3,4,…
A ki nem emelteknél hagyd üresen!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C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D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D00-000002000000}">
      <text>
        <r>
          <rPr>
            <b/>
            <sz val="8"/>
            <color indexed="8"/>
            <rFont val="Tahoma"/>
            <family val="2"/>
            <charset val="238"/>
          </rPr>
          <t>Amikor kész a kiemelési lista töltsd ki a kiemeléseket 1,2,3,4,…
A ki nem emelteknél hagyd üresen!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4B3CD3E6-2834-4DF8-BECD-CD6CB016F6AF}">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ECBFB800-EBFB-4C51-9D88-CCB824D7F6EA}">
      <text>
        <r>
          <rPr>
            <b/>
            <sz val="8"/>
            <color indexed="8"/>
            <rFont val="Tahoma"/>
            <family val="2"/>
            <charset val="238"/>
          </rPr>
          <t>Amikor kész a kiemelési lista töltsd ki a kiemeléseket 1,2,3,4,…
A ki nem emelteknél hagyd üresen!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56156CA3-9028-4AD6-B313-4A1CD1DDF6D1}">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11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1100-000002000000}">
      <text>
        <r>
          <rPr>
            <b/>
            <sz val="8"/>
            <color indexed="8"/>
            <rFont val="Tahoma"/>
            <family val="2"/>
            <charset val="238"/>
          </rPr>
          <t>Amikor kész a kiemelési lista töltsd ki a kiemeléseket 1,2,3,4,…
A ki nem emelteknél hagyd üresen!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2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3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<sst xmlns="http://schemas.openxmlformats.org/spreadsheetml/2006/main" count="1777" uniqueCount="446">
  <si>
    <t>Umpire</t>
  </si>
  <si>
    <t>Seed Sort</t>
  </si>
  <si>
    <t>AccSort</t>
  </si>
  <si>
    <t>CU</t>
  </si>
  <si>
    <t>St.</t>
  </si>
  <si>
    <t>#</t>
  </si>
  <si>
    <t>1</t>
  </si>
  <si>
    <t>2</t>
  </si>
  <si>
    <t>3</t>
  </si>
  <si>
    <t>4</t>
  </si>
  <si>
    <t>5</t>
  </si>
  <si>
    <t>6</t>
  </si>
  <si>
    <t>7</t>
  </si>
  <si>
    <t>8</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</si>
  <si>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</si>
  <si>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</si>
  <si>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</si>
  <si>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</si>
  <si>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</si>
  <si>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</si>
  <si>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</si>
  <si>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</si>
  <si>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</si>
  <si>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</si>
  <si>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</si>
  <si>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</si>
  <si>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</si>
  <si>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</si>
  <si>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</si>
  <si>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</si>
  <si>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</si>
  <si>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</si>
  <si>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Egyesület</t>
  </si>
  <si>
    <t>Kódszám</t>
  </si>
  <si>
    <t>Versenybíró aláírása</t>
  </si>
  <si>
    <t>ELŐKÉSZÍTŐ LISTA</t>
  </si>
  <si>
    <t>Sor</t>
  </si>
  <si>
    <t>Nevezett Igen</t>
  </si>
  <si>
    <t>Nevezési rangsor</t>
  </si>
  <si>
    <t>Sorsolási rangsor</t>
  </si>
  <si>
    <t>Kiemelés</t>
  </si>
  <si>
    <t>Kiem</t>
  </si>
  <si>
    <t>2. forduló</t>
  </si>
  <si>
    <t>kód</t>
  </si>
  <si>
    <t>Rangsor</t>
  </si>
  <si>
    <t>Dátuma</t>
  </si>
  <si>
    <t>Kiemeltek</t>
  </si>
  <si>
    <t>Utolsó elfogadott játékos</t>
  </si>
  <si>
    <t>Sorsoló játékosok</t>
  </si>
  <si>
    <t>Elfogadási státusz</t>
  </si>
  <si>
    <t>kiem</t>
  </si>
  <si>
    <t xml:space="preserve">NE TÖRÖLD KI EZT AZ OLDALT!     </t>
  </si>
  <si>
    <t>Versenyszám:</t>
  </si>
  <si>
    <t>Egyéni főtábla</t>
  </si>
  <si>
    <t>Utolsó DA</t>
  </si>
  <si>
    <t>Szerencés Vesztes</t>
  </si>
  <si>
    <t>Helyettesíti</t>
  </si>
  <si>
    <t>Sorsolás időpontja</t>
  </si>
  <si>
    <t>Győztes</t>
  </si>
  <si>
    <t>Döntő</t>
  </si>
  <si>
    <t>Elődöntők</t>
  </si>
  <si>
    <t>Bíró</t>
  </si>
  <si>
    <t>Egyik sem</t>
  </si>
  <si>
    <t>Orvos neve:</t>
  </si>
  <si>
    <t>kódszám</t>
  </si>
  <si>
    <t xml:space="preserve">  </t>
  </si>
  <si>
    <t>A</t>
  </si>
  <si>
    <t>B</t>
  </si>
  <si>
    <t>C</t>
  </si>
  <si>
    <t>Vezetéknév</t>
  </si>
  <si>
    <t>Helyezés</t>
  </si>
  <si>
    <t>Pontszám</t>
  </si>
  <si>
    <t>Bónusz</t>
  </si>
  <si>
    <t>D</t>
  </si>
  <si>
    <t>E</t>
  </si>
  <si>
    <t>1 FORDULÓ</t>
  </si>
  <si>
    <t>A -D</t>
  </si>
  <si>
    <t>C - A</t>
  </si>
  <si>
    <t>D - B</t>
  </si>
  <si>
    <t>A - B</t>
  </si>
  <si>
    <t>C - D</t>
  </si>
  <si>
    <t>B - C</t>
  </si>
  <si>
    <t>2 FORDULÓ</t>
  </si>
  <si>
    <t>3 FORDULÓ</t>
  </si>
  <si>
    <t>B - E</t>
  </si>
  <si>
    <t>E - A</t>
  </si>
  <si>
    <t>A - D</t>
  </si>
  <si>
    <t>D - E</t>
  </si>
  <si>
    <t>E - C</t>
  </si>
  <si>
    <t>4 FORDULÓ</t>
  </si>
  <si>
    <t>5 FORDULÓ</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</si>
  <si>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</si>
  <si>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</si>
  <si>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</si>
  <si>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</si>
  <si>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</si>
  <si>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</si>
  <si>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</si>
  <si>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</si>
  <si>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</si>
  <si>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</si>
  <si>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</si>
  <si>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</si>
  <si>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</si>
  <si>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</si>
  <si>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</si>
  <si>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</si>
  <si>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</si>
  <si>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</si>
  <si>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</si>
  <si>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</si>
  <si>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Vidék Bajnokság</t>
  </si>
  <si>
    <t>F12 csapat</t>
  </si>
  <si>
    <t>F14 csapat</t>
  </si>
  <si>
    <t>F16 csapat</t>
  </si>
  <si>
    <t>F18 csapat</t>
  </si>
  <si>
    <t>2026.06.20-30</t>
  </si>
  <si>
    <t>SZEGED</t>
  </si>
  <si>
    <t>Rákóczi Andrea</t>
  </si>
  <si>
    <t>Vitéz SE</t>
  </si>
  <si>
    <t>Kiss György</t>
  </si>
  <si>
    <t>TSZSK GYULA</t>
  </si>
  <si>
    <t>VOLVEX 1</t>
  </si>
  <si>
    <t>GYAC</t>
  </si>
  <si>
    <t>DUSE</t>
  </si>
  <si>
    <t>SVSE-GYSEV</t>
  </si>
  <si>
    <t>VOLVEX 2</t>
  </si>
  <si>
    <t>VITÉZ SE</t>
  </si>
  <si>
    <t>CENTERPÁLYA 1</t>
  </si>
  <si>
    <t>CENTERPÁLYA 2</t>
  </si>
  <si>
    <t>SARKADI LENDÜLET</t>
  </si>
  <si>
    <t>BEBTO TEAM</t>
  </si>
  <si>
    <t>SZVUK SE</t>
  </si>
  <si>
    <t>FUTURE TT</t>
  </si>
  <si>
    <t>BUDAÖRSI SC</t>
  </si>
  <si>
    <t>OMSZK PARK TK</t>
  </si>
  <si>
    <t>CENTERPÁLYA SE</t>
  </si>
  <si>
    <t>TRÉNING CENTER</t>
  </si>
  <si>
    <t>NEXON DUNAKESZI TK</t>
  </si>
  <si>
    <t>SVSE-GYSEV 1</t>
  </si>
  <si>
    <t>FEHÉRGYARMAT TK</t>
  </si>
  <si>
    <t>OMSZK PARK TK 1</t>
  </si>
  <si>
    <t>OMSZK PARK TK 2</t>
  </si>
  <si>
    <t>SVSE-GYSEV 4</t>
  </si>
  <si>
    <t>SVSE-GYSEV 3</t>
  </si>
  <si>
    <t>SZTE-SPORTMÁNIA 1</t>
  </si>
  <si>
    <t>KŐSZEGI SE</t>
  </si>
  <si>
    <t>CENTERPÁLYA EGY.2</t>
  </si>
  <si>
    <t>CENTERPÁLYA EGY. 1.</t>
  </si>
  <si>
    <t>SVSE-GYSEV 2</t>
  </si>
  <si>
    <t>VIHARSAROK TK</t>
  </si>
  <si>
    <t>PVTC 1</t>
  </si>
  <si>
    <t>PVTC 2</t>
  </si>
  <si>
    <t>SVSE-GYESEV</t>
  </si>
  <si>
    <t>MOLNÁR TA</t>
  </si>
  <si>
    <t>HALASI TC</t>
  </si>
  <si>
    <t>SZENTESI TK</t>
  </si>
  <si>
    <t>1 NEXON DUNAKESZI TK 1</t>
  </si>
  <si>
    <t>2 NEXON DUNAKESZI TK 2</t>
  </si>
  <si>
    <t>3 NEXON DUNAKESZI TK 3</t>
  </si>
  <si>
    <t>4 NEXON DUNAKESZI TK 4</t>
  </si>
  <si>
    <t>x</t>
  </si>
  <si>
    <t>bs</t>
  </si>
  <si>
    <t>as</t>
  </si>
  <si>
    <t>a</t>
  </si>
  <si>
    <t>4/0</t>
  </si>
  <si>
    <t>b</t>
  </si>
  <si>
    <t>3/1</t>
  </si>
  <si>
    <t>AS</t>
  </si>
  <si>
    <t>2/2 (5/4)</t>
  </si>
  <si>
    <t>3/0</t>
  </si>
  <si>
    <t>2/2(27/25)</t>
  </si>
  <si>
    <t>2/1(5/2)</t>
  </si>
  <si>
    <t>BS</t>
  </si>
  <si>
    <r>
      <t>3 hely  Nexon Dunakeszi 2-</t>
    </r>
    <r>
      <rPr>
        <b/>
        <u/>
        <sz val="10"/>
        <rFont val="Arial"/>
        <family val="2"/>
        <charset val="238"/>
      </rPr>
      <t xml:space="preserve"> Nexon Dunakeszi 4   1/3</t>
    </r>
  </si>
  <si>
    <t>Liget Tenisz és Padel Egyesület</t>
  </si>
  <si>
    <t>ZTE</t>
  </si>
  <si>
    <t>PVTC</t>
  </si>
  <si>
    <t>VOLVEX TENISZ</t>
  </si>
  <si>
    <t>CENTERPÁLYA EGY.</t>
  </si>
  <si>
    <r>
      <t xml:space="preserve">3 hely  CENTERPÁLYA EGY.- </t>
    </r>
    <r>
      <rPr>
        <b/>
        <u/>
        <sz val="10"/>
        <rFont val="Arial"/>
        <family val="2"/>
        <charset val="238"/>
      </rPr>
      <t>PVTC   1/3</t>
    </r>
  </si>
  <si>
    <t>FEHÉRVÁR KISKÚT TK</t>
  </si>
  <si>
    <t>BBTC SE</t>
  </si>
  <si>
    <t>JÁTÉKREND 06.20.szombat</t>
  </si>
  <si>
    <t>Az aktuális helyzetről a -30 / 515-4142-s számon érdeklődhet</t>
  </si>
  <si>
    <t>Figyelem! Minden csapat versenyszámban a döntő szett 10-es MTB!</t>
  </si>
  <si>
    <t>Előre tervezett</t>
  </si>
  <si>
    <t>Pályára ment</t>
  </si>
  <si>
    <t>vsz</t>
  </si>
  <si>
    <t>pálya</t>
  </si>
  <si>
    <t>eredmény</t>
  </si>
  <si>
    <t>09:00</t>
  </si>
  <si>
    <t>F14 Cs</t>
  </si>
  <si>
    <t>64 61</t>
  </si>
  <si>
    <t>62 60</t>
  </si>
  <si>
    <t>c</t>
  </si>
  <si>
    <t>62 64</t>
  </si>
  <si>
    <t>61 61</t>
  </si>
  <si>
    <t>NEXON DUNAKESZI TK 3</t>
  </si>
  <si>
    <t>1/3</t>
  </si>
  <si>
    <t>11</t>
  </si>
  <si>
    <t>16 16</t>
  </si>
  <si>
    <t>12</t>
  </si>
  <si>
    <t>26 16</t>
  </si>
  <si>
    <t xml:space="preserve">jn  </t>
  </si>
  <si>
    <t>16 06</t>
  </si>
  <si>
    <t>NEXON DUNAKESZI TK 2</t>
  </si>
  <si>
    <t>9</t>
  </si>
  <si>
    <t xml:space="preserve">16 67(3) </t>
  </si>
  <si>
    <t>10</t>
  </si>
  <si>
    <t>64 62</t>
  </si>
  <si>
    <t>,</t>
  </si>
  <si>
    <t>57 64 7/10</t>
  </si>
  <si>
    <t>F14 CS</t>
  </si>
  <si>
    <t>TRENING CENTER</t>
  </si>
  <si>
    <t>13</t>
  </si>
  <si>
    <t>76(1) 60</t>
  </si>
  <si>
    <t>14</t>
  </si>
  <si>
    <t>61 60</t>
  </si>
  <si>
    <t>60 60</t>
  </si>
  <si>
    <t>JN</t>
  </si>
  <si>
    <t>10.30</t>
  </si>
  <si>
    <t>SVSE GYSEV</t>
  </si>
  <si>
    <t>62 62</t>
  </si>
  <si>
    <t>61 62</t>
  </si>
  <si>
    <t>16 36</t>
  </si>
  <si>
    <t>NEXON DUNAKESZI TK 4</t>
  </si>
  <si>
    <t>75 61</t>
  </si>
  <si>
    <t>36 06</t>
  </si>
  <si>
    <t>64 60</t>
  </si>
  <si>
    <t>Párosok</t>
  </si>
  <si>
    <t>11.30</t>
  </si>
  <si>
    <t>L14 CS</t>
  </si>
  <si>
    <t>06 06</t>
  </si>
  <si>
    <t>26 06</t>
  </si>
  <si>
    <t>36 46</t>
  </si>
  <si>
    <t>12.00</t>
  </si>
  <si>
    <t>2/2 (42/39)</t>
  </si>
  <si>
    <t>46 67</t>
  </si>
  <si>
    <t>75 62</t>
  </si>
  <si>
    <t>62 75</t>
  </si>
  <si>
    <t>36 36</t>
  </si>
  <si>
    <t>12.30</t>
  </si>
  <si>
    <t>13.00</t>
  </si>
  <si>
    <t xml:space="preserve">FUTURE TT </t>
  </si>
  <si>
    <t>60 61</t>
  </si>
  <si>
    <t>60 63</t>
  </si>
  <si>
    <t>64 64</t>
  </si>
  <si>
    <t>63 60</t>
  </si>
  <si>
    <t>13.30</t>
  </si>
  <si>
    <t>NEXON DIUNAKESZI TK 2</t>
  </si>
  <si>
    <t>62 61</t>
  </si>
  <si>
    <t>76(3) 26 11/9</t>
  </si>
  <si>
    <t>jn. GYAC</t>
  </si>
  <si>
    <t>16.00</t>
  </si>
  <si>
    <t>F14Cs</t>
  </si>
  <si>
    <t>2/2 (27/25)</t>
  </si>
  <si>
    <t>06 16</t>
  </si>
  <si>
    <t>jn</t>
  </si>
  <si>
    <t>NEXON DUNAKESZI TK 1</t>
  </si>
  <si>
    <t>46 76(5) 2/10</t>
  </si>
  <si>
    <t>párosok</t>
  </si>
  <si>
    <t>15.00</t>
  </si>
  <si>
    <t xml:space="preserve">CENTERPÁLYA </t>
  </si>
  <si>
    <t>jn.</t>
  </si>
  <si>
    <t>15.30</t>
  </si>
  <si>
    <t>L14CS</t>
  </si>
  <si>
    <t>36 64 10/3</t>
  </si>
  <si>
    <t>JÁTÉKREND 06.21-e vasárnap</t>
  </si>
  <si>
    <t>Az aktuális helyzetről a 30 / 515-4142--s számon érdeklődhet</t>
  </si>
  <si>
    <t>9:00</t>
  </si>
  <si>
    <t>F14csb</t>
  </si>
  <si>
    <t>Bebto Team</t>
  </si>
  <si>
    <t>Dunakeszi Nexon 2</t>
  </si>
  <si>
    <t>Nexon Dunakeszi TK 4</t>
  </si>
  <si>
    <t>Nexon Dunakeszi Tk 1</t>
  </si>
  <si>
    <t>L14csb</t>
  </si>
  <si>
    <t>1. hely</t>
  </si>
  <si>
    <t>3. hely</t>
  </si>
  <si>
    <t>pihenő után</t>
  </si>
  <si>
    <t>JÁTÉKREND 06.23. kedd</t>
  </si>
  <si>
    <t>F14</t>
  </si>
  <si>
    <t>8meccs</t>
  </si>
  <si>
    <t>F18cs</t>
  </si>
  <si>
    <t>Kőszegi SE</t>
  </si>
  <si>
    <t>Halasi TC</t>
  </si>
  <si>
    <t>SzTE-Sportmánia 2.</t>
  </si>
  <si>
    <t>L14</t>
  </si>
  <si>
    <t>4meccs</t>
  </si>
  <si>
    <t>L18cs</t>
  </si>
  <si>
    <t>Nexon Dunakeszi TK</t>
  </si>
  <si>
    <t>F18cs páros</t>
  </si>
  <si>
    <t>1 meccs</t>
  </si>
  <si>
    <t>F14nd</t>
  </si>
  <si>
    <t>12:45</t>
  </si>
  <si>
    <t>L14ed</t>
  </si>
  <si>
    <t>pu</t>
  </si>
  <si>
    <t>L18cs páros</t>
  </si>
  <si>
    <t>14:00</t>
  </si>
  <si>
    <t>F14páros</t>
  </si>
  <si>
    <t>4 meccs</t>
  </si>
  <si>
    <t>ne 15:00</t>
  </si>
  <si>
    <t>L14 páros</t>
  </si>
  <si>
    <t>4 meecs</t>
  </si>
  <si>
    <t>15:00</t>
  </si>
  <si>
    <t>PVTC 1.</t>
  </si>
  <si>
    <t>Viharsarok TK</t>
  </si>
  <si>
    <t>F18cs párosok</t>
  </si>
  <si>
    <t>JÁTÉKREND 06.24. szerda</t>
  </si>
  <si>
    <t>Az aktuális helyzetről a 30 / 515-4142-s számon érdeklődhet</t>
  </si>
  <si>
    <t>JÁTÉKREND 06.25. csütörtök</t>
  </si>
  <si>
    <t>JÁTÉKREND 06.26. péntek</t>
  </si>
  <si>
    <t>10:30</t>
  </si>
  <si>
    <t>F18Cs</t>
  </si>
  <si>
    <t>11.45</t>
  </si>
  <si>
    <t>OMSZK TENISZ PARK</t>
  </si>
  <si>
    <t>16.30</t>
  </si>
  <si>
    <t>10.45</t>
  </si>
  <si>
    <t>2 SZTE-SPORTMÁNIA 2</t>
  </si>
  <si>
    <t>SZTE-SPORTMÁNIA 2</t>
  </si>
  <si>
    <t xml:space="preserve">Vitéz SE </t>
  </si>
  <si>
    <t xml:space="preserve">PVTC 2 </t>
  </si>
  <si>
    <t>Molnár TA</t>
  </si>
  <si>
    <t>64 36 10/6</t>
  </si>
  <si>
    <t>15 jn</t>
  </si>
  <si>
    <t>2/0</t>
  </si>
  <si>
    <t>60 62</t>
  </si>
  <si>
    <t>2/1</t>
  </si>
  <si>
    <t>jn 3/0</t>
  </si>
  <si>
    <t>06 46</t>
  </si>
  <si>
    <t>75 36 10/6</t>
  </si>
  <si>
    <t>61 63</t>
  </si>
  <si>
    <t>LIGET TE</t>
  </si>
  <si>
    <t>VIZÉZ SE</t>
  </si>
  <si>
    <t>FEHÉRVÁR-KISKÚT TK</t>
  </si>
  <si>
    <t>3 NEXON DUNAKESZI 3</t>
  </si>
  <si>
    <t>1 NEXON DUNAKESZI 1</t>
  </si>
  <si>
    <t xml:space="preserve">SVSE-GYSEV </t>
  </si>
  <si>
    <t>F18csed</t>
  </si>
  <si>
    <t>L18cs 1.hely</t>
  </si>
  <si>
    <t>L18cs 3.hely</t>
  </si>
  <si>
    <t>F18cs 1.hely</t>
  </si>
  <si>
    <t>F18cs 3.hely</t>
  </si>
  <si>
    <t>L12cs</t>
  </si>
  <si>
    <t>Liget TE</t>
  </si>
  <si>
    <t>10:15</t>
  </si>
  <si>
    <t>F12cs</t>
  </si>
  <si>
    <t>Szentesi TK</t>
  </si>
  <si>
    <t>Sarkadi Lendület</t>
  </si>
  <si>
    <t>Volvex 1.</t>
  </si>
  <si>
    <t>Centerpálya 2.</t>
  </si>
  <si>
    <t>11:45</t>
  </si>
  <si>
    <t>páros</t>
  </si>
  <si>
    <t>Nexon Dunakeszi 1.</t>
  </si>
  <si>
    <t>SVSE-GYSEV 1.</t>
  </si>
  <si>
    <t>Nexon Dunakeszi 3.</t>
  </si>
  <si>
    <t>SVSE-GYSEV 2.</t>
  </si>
  <si>
    <t>Volvex 2.</t>
  </si>
  <si>
    <t>L16cs</t>
  </si>
  <si>
    <t>Volvex Tenisz</t>
  </si>
  <si>
    <t>Fehérvár Kiskút TK</t>
  </si>
  <si>
    <t>F16cs</t>
  </si>
  <si>
    <t>SZTE-Sportmánia</t>
  </si>
  <si>
    <t>SVSE_GYSEV 3.</t>
  </si>
  <si>
    <t>Fehérgyarmat</t>
  </si>
  <si>
    <t>OMSZK Park</t>
  </si>
  <si>
    <t>TSZSK Gyula</t>
  </si>
  <si>
    <t>13:15</t>
  </si>
  <si>
    <t>14:30</t>
  </si>
  <si>
    <t>16:00</t>
  </si>
  <si>
    <t>17:30</t>
  </si>
  <si>
    <t>19:00</t>
  </si>
  <si>
    <t>Centerpálya 1.</t>
  </si>
  <si>
    <t>SVSE 3. v. GYAC</t>
  </si>
  <si>
    <t>F12cs vigasz</t>
  </si>
  <si>
    <t>F18</t>
  </si>
  <si>
    <t>8 meccs versenyzóna</t>
  </si>
  <si>
    <t>L18ed</t>
  </si>
  <si>
    <t>F16cs ed</t>
  </si>
  <si>
    <t>F12cs ed</t>
  </si>
  <si>
    <t>1.hely</t>
  </si>
  <si>
    <t>JÁTÉKREND 06.27. szombat</t>
  </si>
  <si>
    <t>3.hely</t>
  </si>
  <si>
    <t>L18 p döntő</t>
  </si>
  <si>
    <t>F18p ed</t>
  </si>
  <si>
    <t>SVSE-GYSEV 4.</t>
  </si>
  <si>
    <t>63 62</t>
  </si>
  <si>
    <t>16 63 7/10</t>
  </si>
  <si>
    <t>63 61</t>
  </si>
  <si>
    <t>64 46 10/8</t>
  </si>
  <si>
    <t>Nexon Dunakeszi</t>
  </si>
  <si>
    <t>61 76</t>
  </si>
  <si>
    <t>06 02 jn</t>
  </si>
  <si>
    <t>67 06</t>
  </si>
  <si>
    <t>36 16</t>
  </si>
  <si>
    <t>26 57</t>
  </si>
  <si>
    <t>OMSZK Park 2</t>
  </si>
  <si>
    <t>3/0 jn</t>
  </si>
  <si>
    <t>46 36</t>
  </si>
  <si>
    <t>2/2 ( 40/31)</t>
  </si>
  <si>
    <t>0/4</t>
  </si>
  <si>
    <t>0/3</t>
  </si>
  <si>
    <t>2/2(40/31)</t>
  </si>
  <si>
    <t>3/0  jn</t>
  </si>
  <si>
    <t>64 63</t>
  </si>
  <si>
    <t xml:space="preserve">SZTE-Sportmánia </t>
  </si>
  <si>
    <t>Centerp 2.</t>
  </si>
  <si>
    <t xml:space="preserve">SVSE 2. </t>
  </si>
  <si>
    <t xml:space="preserve">OMSZk Park </t>
  </si>
  <si>
    <t xml:space="preserve">Fehérgyarmat </t>
  </si>
  <si>
    <t>Nexon 1.</t>
  </si>
  <si>
    <t>08:00</t>
  </si>
  <si>
    <t xml:space="preserve">SVSE1 </t>
  </si>
  <si>
    <t xml:space="preserve">DUSE </t>
  </si>
  <si>
    <t xml:space="preserve"> Volvex 1</t>
  </si>
  <si>
    <t xml:space="preserve">GYAC </t>
  </si>
  <si>
    <t>08.00</t>
  </si>
  <si>
    <t>09.15</t>
  </si>
  <si>
    <t>09:30</t>
  </si>
  <si>
    <t>SVSE-GYSE 2</t>
  </si>
  <si>
    <t>3/0 JN</t>
  </si>
  <si>
    <t>09.30</t>
  </si>
  <si>
    <t>11.00</t>
  </si>
  <si>
    <t>17.00</t>
  </si>
  <si>
    <t>18.30</t>
  </si>
  <si>
    <t>18:30</t>
  </si>
  <si>
    <t>17:00</t>
  </si>
  <si>
    <t>8:00</t>
  </si>
  <si>
    <t>OMSZK PARK 1</t>
  </si>
  <si>
    <t>0/2</t>
  </si>
  <si>
    <t>63 64</t>
  </si>
  <si>
    <t>57 07</t>
  </si>
  <si>
    <t>61 06 8/10</t>
  </si>
  <si>
    <t>2/2(4/5)</t>
  </si>
  <si>
    <t>2/2(5/4)</t>
  </si>
  <si>
    <t>_</t>
  </si>
  <si>
    <t>SVSE-GYESEV 1</t>
  </si>
  <si>
    <t>CENTERPÁLYA EGY 1</t>
  </si>
  <si>
    <t>FEHRGYARMAT TK</t>
  </si>
  <si>
    <t>1/2</t>
  </si>
  <si>
    <r>
      <t xml:space="preserve">3 hely </t>
    </r>
    <r>
      <rPr>
        <b/>
        <sz val="8.5"/>
        <rFont val="Arial"/>
        <family val="2"/>
        <charset val="238"/>
      </rPr>
      <t xml:space="preserve"> SVSE-GXSEV 1</t>
    </r>
    <r>
      <rPr>
        <sz val="8.5"/>
        <rFont val="Arial"/>
        <family val="2"/>
      </rPr>
      <t xml:space="preserve">-VOLVEX 1    </t>
    </r>
    <r>
      <rPr>
        <b/>
        <sz val="8.5"/>
        <rFont val="Arial"/>
        <family val="2"/>
        <charset val="238"/>
      </rPr>
      <t>3/1</t>
    </r>
  </si>
  <si>
    <r>
      <t>3. hely  PVTC 2.-</t>
    </r>
    <r>
      <rPr>
        <b/>
        <u/>
        <sz val="10"/>
        <rFont val="Arial"/>
        <family val="2"/>
        <charset val="238"/>
      </rPr>
      <t>OMSZK PARK  1/2</t>
    </r>
  </si>
  <si>
    <t>2/2(42/39)</t>
  </si>
  <si>
    <r>
      <t>3. hely  GYAC-</t>
    </r>
    <r>
      <rPr>
        <b/>
        <sz val="8.5"/>
        <rFont val="Arial"/>
        <family val="2"/>
        <charset val="238"/>
      </rPr>
      <t>FEHÉRGYARMAT    0/2</t>
    </r>
  </si>
  <si>
    <t>L18</t>
  </si>
  <si>
    <t>2 1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</si>
</sst>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Ft&quot;_-;\-* #,##0.00\ &quot;Ft&quot;_-;_-* &quot;-&quot;??\ &quot;Ft&quot;_-;_-@_-"/>
    <numFmt numFmtId="164" formatCode="_-&quot;$&quot;* #,##0.00_-;\-&quot;$&quot;* #,##0.00_-;_-&quot;$&quot;* &quot;-&quot;??_-;_-@_-"/>
    <numFmt numFmtId="165" formatCode="d\-mmm\-yy"/>
  </numFmts>
  <fonts count="108" x14ac:knownFonts="1">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8.5"/>
      <color indexed="42"/>
      <name val="Arial"/>
      <family val="2"/>
      <charset val="238"/>
    </font>
    <font>
      <b/>
      <sz val="8.5"/>
      <name val="Arial"/>
      <family val="2"/>
      <charset val="238"/>
    </font>
    <font>
      <sz val="9"/>
      <name val="Arial"/>
      <family val="2"/>
      <charset val="238"/>
    </font>
    <font>
      <sz val="10"/>
      <color indexed="41"/>
      <name val="Arial"/>
      <family val="2"/>
      <charset val="238"/>
    </font>
    <font>
      <sz val="10"/>
      <color indexed="9"/>
      <name val="Arial"/>
      <family val="2"/>
      <charset val="238"/>
    </font>
    <font>
      <b/>
      <sz val="10"/>
      <color indexed="10"/>
      <name val="Arial"/>
      <family val="2"/>
      <charset val="238"/>
    </font>
    <font>
      <sz val="7"/>
      <name val="Arial"/>
      <family val="2"/>
      <charset val="238"/>
    </font>
    <font>
      <sz val="10"/>
      <name val="Arial"/>
      <family val="2"/>
      <charset val="238"/>
    </font>
    <font>
      <b/>
      <u/>
      <sz val="10"/>
      <name val="Arial"/>
      <family val="2"/>
      <charset val="238"/>
    </font>
    <font>
      <sz val="7"/>
      <color rgb="FFFF0000"/>
      <name val="Arial"/>
      <family val="2"/>
    </font>
    <font>
      <sz val="11"/>
      <color rgb="FF000000"/>
      <name val="Calibri"/>
      <family val="2"/>
      <charset val="238"/>
    </font>
    <font>
      <sz val="10"/>
      <name val="Arial"/>
      <family val="2"/>
      <charset val="238"/>
    </font>
    <font>
      <sz val="7"/>
      <color rgb="FF000000"/>
      <name val="Arial"/>
      <family val="2"/>
      <charset val="238"/>
    </font>
    <font>
      <sz val="8"/>
      <color rgb="FF000000"/>
      <name val="Segoe UI"/>
      <family val="2"/>
      <charset val="238"/>
    </font>
    <font>
      <i/>
      <sz val="8"/>
      <color rgb="FFFF0000"/>
      <name val="Arial"/>
      <family val="2"/>
      <charset val="238"/>
    </font>
    <font>
      <sz val="11"/>
      <color rgb="FFFF0000"/>
      <name val="Calibri"/>
      <family val="2"/>
      <charset val="238"/>
      <scheme val="minor"/>
    </font>
    <font>
      <b/>
      <sz val="11"/>
      <color theme="1"/>
      <name val="Calibri"/>
      <family val="2"/>
      <charset val="238"/>
      <scheme val="minor"/>
    </font>
    <font>
      <sz val="20"/>
      <color theme="1"/>
      <name val="Calibri"/>
      <family val="2"/>
      <charset val="238"/>
      <scheme val="minor"/>
    </font>
    <font>
      <b/>
      <sz val="16"/>
      <color theme="1"/>
      <name val="Calibri"/>
      <family val="2"/>
      <charset val="238"/>
      <scheme val="minor"/>
    </font>
    <font>
      <b/>
      <sz val="16"/>
      <color indexed="8"/>
      <name val="Calibri"/>
      <family val="2"/>
      <charset val="238"/>
    </font>
    <font>
      <sz val="10"/>
      <color theme="1"/>
      <name val="Calibri"/>
      <family val="2"/>
      <charset val="238"/>
      <scheme val="minor"/>
    </font>
    <font>
      <b/>
      <u/>
      <sz val="11"/>
      <color theme="1"/>
      <name val="Calibri"/>
      <family val="2"/>
      <charset val="238"/>
      <scheme val="minor"/>
    </font>
  </fonts>
  <fills count="19">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42"/>
        <bgColor indexed="64"/>
      </patternFill>
    </fill>
    <fill>
      <patternFill patternType="solid">
        <fgColor indexed="9"/>
        <bgColor indexed="8"/>
      </patternFill>
    </fill>
    <fill>
      <patternFill patternType="solid">
        <fgColor indexed="41"/>
        <bgColor indexed="64"/>
      </patternFill>
    </fill>
    <fill>
      <patternFill patternType="solid">
        <fgColor indexed="40"/>
        <bgColor indexed="64"/>
      </patternFill>
    </fill>
    <fill>
      <patternFill patternType="solid">
        <fgColor indexed="53"/>
        <bgColor indexed="64"/>
      </patternFill>
    </fill>
    <fill>
      <patternFill patternType="solid">
        <fgColor indexed="10"/>
        <bgColor indexed="64"/>
      </patternFill>
    </fill>
    <fill>
      <patternFill patternType="solid">
        <fgColor indexed="17"/>
        <bgColor indexed="64"/>
      </patternFill>
    </fill>
    <fill>
      <patternFill patternType="solid">
        <fgColor indexed="8"/>
        <bgColor indexed="64"/>
      </patternFill>
    </fill>
    <fill>
      <patternFill patternType="solid">
        <fgColor theme="0"/>
        <bgColor indexed="64"/>
      </patternFill>
    </fill>
    <fill>
      <patternFill patternType="solid">
        <fgColor theme="0"/>
        <bgColor rgb="FFCCCCFF"/>
      </patternFill>
    </fill>
    <fill>
      <patternFill patternType="solid">
        <fgColor rgb="FFFFFF00"/>
        <bgColor indexed="64"/>
      </patternFill>
    </fill>
    <fill>
      <patternFill patternType="solid">
        <fgColor indexed="13"/>
        <bgColor indexed="3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s>
  <cellStyleXfs count="11">
    <xf numFmtId="0" fontId="0" fillId="0" borderId="0"/>
    <xf numFmtId="0" fontId="15" fillId="0" borderId="0" applyNumberFormat="0" applyFill="0" applyBorder="0" applyAlignment="0" applyProtection="0"/>
    <xf numFmtId="164" fontId="14" fillId="0" borderId="0" applyFont="0" applyFill="0" applyBorder="0" applyAlignment="0" applyProtection="0"/>
    <xf numFmtId="0" fontId="12" fillId="0" borderId="0"/>
    <xf numFmtId="44" fontId="12" fillId="0" borderId="0" applyFont="0" applyFill="0" applyBorder="0" applyAlignment="0" applyProtection="0"/>
    <xf numFmtId="0" fontId="11" fillId="0" borderId="0"/>
    <xf numFmtId="0" fontId="13" fillId="0" borderId="0"/>
    <xf numFmtId="164" fontId="13" fillId="0" borderId="0" applyFont="0" applyFill="0" applyBorder="0" applyAlignment="0" applyProtection="0"/>
    <xf numFmtId="0" fontId="1" fillId="0" borderId="0"/>
    <xf numFmtId="44" fontId="1" fillId="0" borderId="0" applyFont="0" applyFill="0" applyBorder="0" applyAlignment="0" applyProtection="0"/>
    <xf numFmtId="0" fontId="1" fillId="0" borderId="0"/>
  </cellStyleXfs>
  <cellXfs count="944">
    <xf numFmtId="0" fontId="0" fillId="0" borderId="0" xfId="0"/>
    <xf numFmtId="0" fontId="0" fillId="0" borderId="0" xfId="0" applyAlignment="1">
      <alignment horizontal="left"/>
    </xf>
    <xf numFmtId="0" fontId="0" fillId="0" borderId="0" xfId="0" applyAlignment="1">
      <alignment vertical="center"/>
    </xf>
    <xf numFmtId="0" fontId="16"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17" fillId="0" borderId="0" xfId="0" applyFont="1" applyAlignment="1">
      <alignment vertical="center"/>
    </xf>
    <xf numFmtId="0" fontId="18" fillId="3" borderId="1" xfId="0" applyFont="1" applyFill="1" applyBorder="1" applyAlignment="1">
      <alignment horizontal="centerContinuous" vertical="center"/>
    </xf>
    <xf numFmtId="0" fontId="18" fillId="3" borderId="2" xfId="0" applyFont="1" applyFill="1" applyBorder="1" applyAlignment="1">
      <alignment horizontal="centerContinuous" vertical="center"/>
    </xf>
    <xf numFmtId="0" fontId="18" fillId="3" borderId="3" xfId="0" applyFont="1" applyFill="1" applyBorder="1" applyAlignment="1">
      <alignment horizontal="centerContinuous" vertical="center"/>
    </xf>
    <xf numFmtId="0" fontId="17" fillId="2" borderId="0" xfId="0" applyFont="1" applyFill="1" applyAlignment="1">
      <alignment vertical="center"/>
    </xf>
    <xf numFmtId="0" fontId="19" fillId="0" borderId="0" xfId="0" applyFont="1" applyAlignment="1">
      <alignment vertical="center"/>
    </xf>
    <xf numFmtId="0" fontId="19" fillId="2" borderId="0" xfId="0" applyFont="1" applyFill="1" applyAlignment="1">
      <alignment horizontal="center" vertical="center"/>
    </xf>
    <xf numFmtId="0" fontId="19" fillId="2" borderId="0" xfId="0" applyFont="1" applyFill="1" applyAlignment="1">
      <alignment vertical="center"/>
    </xf>
    <xf numFmtId="0" fontId="19" fillId="2" borderId="0" xfId="0" applyFont="1" applyFill="1" applyAlignment="1">
      <alignment horizontal="left" vertical="center"/>
    </xf>
    <xf numFmtId="0" fontId="20" fillId="4" borderId="1" xfId="0" applyFont="1" applyFill="1" applyBorder="1" applyAlignment="1">
      <alignment horizontal="centerContinuous" vertical="center"/>
    </xf>
    <xf numFmtId="0" fontId="20" fillId="4" borderId="2" xfId="0" applyFont="1" applyFill="1" applyBorder="1" applyAlignment="1">
      <alignment horizontal="centerContinuous" vertical="center"/>
    </xf>
    <xf numFmtId="0" fontId="20" fillId="4" borderId="3" xfId="0" applyFont="1" applyFill="1" applyBorder="1" applyAlignment="1">
      <alignment horizontal="centerContinuous" vertical="center"/>
    </xf>
    <xf numFmtId="0" fontId="21" fillId="0" borderId="0" xfId="0" applyFont="1" applyAlignment="1">
      <alignment vertical="center"/>
    </xf>
    <xf numFmtId="0" fontId="22" fillId="0" borderId="0" xfId="0" applyFont="1" applyAlignment="1">
      <alignment vertical="center"/>
    </xf>
    <xf numFmtId="49" fontId="22" fillId="2" borderId="4" xfId="0" applyNumberFormat="1" applyFont="1" applyFill="1" applyBorder="1" applyAlignment="1">
      <alignment vertical="center"/>
    </xf>
    <xf numFmtId="49" fontId="22" fillId="2" borderId="0" xfId="0" applyNumberFormat="1" applyFont="1" applyFill="1" applyAlignment="1">
      <alignment vertical="center"/>
    </xf>
    <xf numFmtId="49" fontId="21" fillId="2" borderId="0" xfId="0" applyNumberFormat="1" applyFont="1" applyFill="1" applyAlignment="1">
      <alignment vertical="center"/>
    </xf>
    <xf numFmtId="0" fontId="21" fillId="2" borderId="0" xfId="0" applyFont="1" applyFill="1" applyAlignment="1">
      <alignment vertical="center"/>
    </xf>
    <xf numFmtId="49" fontId="17" fillId="2" borderId="0" xfId="0" applyNumberFormat="1" applyFont="1" applyFill="1" applyAlignment="1">
      <alignment vertical="center"/>
    </xf>
    <xf numFmtId="49" fontId="25" fillId="2" borderId="0" xfId="0" applyNumberFormat="1" applyFont="1" applyFill="1" applyAlignment="1">
      <alignment horizontal="left" vertical="center"/>
    </xf>
    <xf numFmtId="49" fontId="17" fillId="2" borderId="0" xfId="0" applyNumberFormat="1" applyFont="1" applyFill="1" applyAlignment="1">
      <alignment horizontal="right" vertical="center"/>
    </xf>
    <xf numFmtId="49" fontId="26" fillId="2" borderId="0" xfId="0" applyNumberFormat="1" applyFont="1" applyFill="1" applyAlignment="1">
      <alignment horizontal="left" vertical="center"/>
    </xf>
    <xf numFmtId="0" fontId="30" fillId="0" borderId="0" xfId="0" applyFont="1" applyAlignment="1">
      <alignment vertical="center"/>
    </xf>
    <xf numFmtId="14" fontId="30" fillId="4" borderId="5" xfId="0" applyNumberFormat="1" applyFont="1" applyFill="1" applyBorder="1" applyAlignment="1">
      <alignment horizontal="left" vertical="center"/>
    </xf>
    <xf numFmtId="49" fontId="30" fillId="2" borderId="0" xfId="0" applyNumberFormat="1" applyFont="1" applyFill="1" applyAlignment="1">
      <alignment vertical="center"/>
    </xf>
    <xf numFmtId="49" fontId="30" fillId="4" borderId="5" xfId="0" applyNumberFormat="1" applyFont="1" applyFill="1" applyBorder="1" applyAlignment="1">
      <alignment vertical="center"/>
    </xf>
    <xf numFmtId="0" fontId="19" fillId="2" borderId="0" xfId="0" applyFont="1" applyFill="1"/>
    <xf numFmtId="0" fontId="0" fillId="2" borderId="0" xfId="0" applyFill="1"/>
    <xf numFmtId="0" fontId="32" fillId="0" borderId="0" xfId="0" applyFont="1" applyAlignment="1">
      <alignment vertical="center"/>
    </xf>
    <xf numFmtId="0" fontId="27" fillId="2" borderId="0" xfId="0" applyFont="1" applyFill="1" applyAlignment="1">
      <alignment vertical="center"/>
    </xf>
    <xf numFmtId="0" fontId="32" fillId="2" borderId="0" xfId="0" applyFont="1" applyFill="1" applyAlignment="1">
      <alignment horizontal="left" vertical="center"/>
    </xf>
    <xf numFmtId="0" fontId="0" fillId="2" borderId="0" xfId="0" applyFill="1" applyAlignment="1">
      <alignment horizontal="left"/>
    </xf>
    <xf numFmtId="0" fontId="21" fillId="2" borderId="0" xfId="0" applyFont="1" applyFill="1"/>
    <xf numFmtId="0" fontId="33" fillId="2" borderId="0" xfId="1" applyFont="1" applyFill="1"/>
    <xf numFmtId="0" fontId="0" fillId="0" borderId="0" xfId="0" applyAlignment="1">
      <alignment horizontal="center"/>
    </xf>
    <xf numFmtId="49" fontId="34" fillId="2" borderId="0" xfId="0" applyNumberFormat="1" applyFont="1" applyFill="1" applyAlignment="1">
      <alignment vertical="top"/>
    </xf>
    <xf numFmtId="49" fontId="24" fillId="2" borderId="0" xfId="0" applyNumberFormat="1" applyFont="1" applyFill="1" applyAlignment="1">
      <alignment vertical="top"/>
    </xf>
    <xf numFmtId="49" fontId="27" fillId="2" borderId="0" xfId="0" applyNumberFormat="1" applyFont="1" applyFill="1" applyAlignment="1">
      <alignment horizontal="left"/>
    </xf>
    <xf numFmtId="0" fontId="35" fillId="2" borderId="0" xfId="0" applyFont="1" applyFill="1" applyAlignment="1">
      <alignment horizontal="left"/>
    </xf>
    <xf numFmtId="49" fontId="26" fillId="2" borderId="0" xfId="0" applyNumberFormat="1" applyFont="1" applyFill="1" applyAlignment="1">
      <alignment horizontal="left"/>
    </xf>
    <xf numFmtId="49" fontId="27" fillId="2" borderId="6" xfId="0" applyNumberFormat="1" applyFont="1" applyFill="1" applyBorder="1" applyAlignment="1">
      <alignment vertical="center"/>
    </xf>
    <xf numFmtId="49" fontId="34" fillId="2" borderId="6" xfId="0" applyNumberFormat="1" applyFont="1" applyFill="1" applyBorder="1" applyAlignment="1">
      <alignment horizontal="right" vertical="center"/>
    </xf>
    <xf numFmtId="49" fontId="36" fillId="2" borderId="0" xfId="0" applyNumberFormat="1" applyFont="1" applyFill="1" applyAlignment="1">
      <alignment horizontal="left" vertical="center"/>
    </xf>
    <xf numFmtId="0" fontId="36" fillId="2" borderId="0" xfId="0" applyFont="1" applyFill="1" applyAlignment="1">
      <alignment vertical="center"/>
    </xf>
    <xf numFmtId="49" fontId="36" fillId="2" borderId="0" xfId="0" applyNumberFormat="1" applyFont="1" applyFill="1" applyAlignment="1">
      <alignment vertical="center"/>
    </xf>
    <xf numFmtId="49" fontId="37" fillId="2" borderId="0" xfId="0" applyNumberFormat="1" applyFont="1" applyFill="1" applyAlignment="1">
      <alignment horizontal="right" vertical="center"/>
    </xf>
    <xf numFmtId="0" fontId="21" fillId="2" borderId="0" xfId="0" applyFont="1" applyFill="1" applyAlignment="1">
      <alignment horizontal="center" vertical="center"/>
    </xf>
    <xf numFmtId="14" fontId="31" fillId="2" borderId="7" xfId="0" applyNumberFormat="1" applyFont="1" applyFill="1" applyBorder="1" applyAlignment="1">
      <alignment horizontal="left" vertical="center"/>
    </xf>
    <xf numFmtId="49" fontId="31" fillId="2" borderId="7" xfId="0" applyNumberFormat="1" applyFont="1" applyFill="1" applyBorder="1" applyAlignment="1">
      <alignment vertical="center"/>
    </xf>
    <xf numFmtId="0" fontId="32" fillId="2" borderId="0" xfId="0" applyFont="1" applyFill="1" applyAlignment="1">
      <alignment horizontal="center" vertical="center"/>
    </xf>
    <xf numFmtId="0" fontId="27" fillId="2" borderId="0" xfId="0" applyFont="1" applyFill="1" applyAlignment="1">
      <alignment horizontal="center" vertical="center"/>
    </xf>
    <xf numFmtId="49" fontId="31" fillId="2" borderId="0" xfId="0" applyNumberFormat="1" applyFont="1" applyFill="1" applyAlignment="1">
      <alignment vertical="center"/>
    </xf>
    <xf numFmtId="0" fontId="30" fillId="2" borderId="0" xfId="2" applyNumberFormat="1" applyFont="1" applyFill="1" applyAlignment="1" applyProtection="1">
      <alignment vertical="center"/>
      <protection locked="0"/>
    </xf>
    <xf numFmtId="0" fontId="31" fillId="2" borderId="0" xfId="0" applyFont="1" applyFill="1" applyAlignment="1">
      <alignment vertical="center"/>
    </xf>
    <xf numFmtId="49" fontId="31" fillId="2" borderId="0" xfId="0" applyNumberFormat="1" applyFont="1" applyFill="1" applyAlignment="1">
      <alignment horizontal="right" vertical="center"/>
    </xf>
    <xf numFmtId="0" fontId="21" fillId="2" borderId="4" xfId="0" applyFont="1" applyFill="1" applyBorder="1" applyAlignment="1">
      <alignment horizontal="left" vertical="center"/>
    </xf>
    <xf numFmtId="0" fontId="21" fillId="2" borderId="0" xfId="0" applyFont="1" applyFill="1" applyAlignment="1">
      <alignment horizontal="left" vertical="center"/>
    </xf>
    <xf numFmtId="0" fontId="32" fillId="2" borderId="4" xfId="0" applyFont="1" applyFill="1" applyBorder="1" applyAlignment="1">
      <alignment horizontal="left" vertical="center"/>
    </xf>
    <xf numFmtId="0" fontId="39" fillId="2" borderId="4" xfId="0" applyFont="1" applyFill="1" applyBorder="1" applyAlignment="1">
      <alignment horizontal="left" vertical="center"/>
    </xf>
    <xf numFmtId="0" fontId="40" fillId="0" borderId="0" xfId="0" applyFont="1" applyAlignment="1">
      <alignment vertical="center"/>
    </xf>
    <xf numFmtId="0" fontId="40" fillId="2" borderId="0" xfId="0" applyFont="1" applyFill="1" applyAlignment="1">
      <alignment horizontal="left" vertical="center"/>
    </xf>
    <xf numFmtId="0" fontId="41" fillId="2" borderId="0" xfId="0" applyFont="1" applyFill="1" applyAlignment="1">
      <alignment horizontal="left" vertical="center"/>
    </xf>
    <xf numFmtId="0" fontId="40" fillId="2" borderId="0" xfId="0" applyFont="1" applyFill="1" applyAlignment="1">
      <alignment horizontal="center" vertical="center"/>
    </xf>
    <xf numFmtId="0" fontId="27" fillId="2" borderId="4" xfId="0" applyFont="1" applyFill="1" applyBorder="1" applyAlignment="1">
      <alignment horizontal="left" vertical="center"/>
    </xf>
    <xf numFmtId="0" fontId="19" fillId="2" borderId="6" xfId="0" applyFont="1" applyFill="1" applyBorder="1" applyAlignment="1">
      <alignment horizontal="left" vertical="center"/>
    </xf>
    <xf numFmtId="0" fontId="21" fillId="2" borderId="8" xfId="0" applyFont="1" applyFill="1" applyBorder="1" applyAlignment="1">
      <alignment horizontal="left" vertical="center"/>
    </xf>
    <xf numFmtId="0" fontId="21" fillId="2" borderId="9" xfId="0" applyFont="1" applyFill="1" applyBorder="1" applyAlignment="1">
      <alignment horizontal="left" vertical="center"/>
    </xf>
    <xf numFmtId="0" fontId="21" fillId="5" borderId="10" xfId="0" applyFont="1" applyFill="1" applyBorder="1" applyAlignment="1">
      <alignment vertical="center"/>
    </xf>
    <xf numFmtId="0" fontId="27" fillId="4" borderId="11" xfId="0" applyFont="1" applyFill="1" applyBorder="1" applyAlignment="1">
      <alignment horizontal="left" vertical="center"/>
    </xf>
    <xf numFmtId="0" fontId="27" fillId="4" borderId="12" xfId="0" applyFont="1" applyFill="1" applyBorder="1" applyAlignment="1">
      <alignment vertical="center"/>
    </xf>
    <xf numFmtId="0" fontId="21" fillId="5" borderId="13" xfId="0" applyFont="1" applyFill="1" applyBorder="1" applyAlignment="1">
      <alignment vertical="center"/>
    </xf>
    <xf numFmtId="0" fontId="27" fillId="4" borderId="14" xfId="0" applyFont="1" applyFill="1" applyBorder="1" applyAlignment="1">
      <alignment horizontal="left" vertical="center"/>
    </xf>
    <xf numFmtId="0" fontId="27"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36" fillId="2" borderId="0" xfId="0" applyNumberFormat="1" applyFont="1" applyFill="1" applyAlignment="1">
      <alignment horizontal="right" vertical="center"/>
    </xf>
    <xf numFmtId="49" fontId="31" fillId="0" borderId="6" xfId="0" applyNumberFormat="1" applyFont="1" applyBorder="1" applyAlignment="1">
      <alignment horizontal="right" vertical="center"/>
    </xf>
    <xf numFmtId="49" fontId="21" fillId="6" borderId="0" xfId="0" applyNumberFormat="1" applyFont="1" applyFill="1" applyAlignment="1">
      <alignment vertical="center"/>
    </xf>
    <xf numFmtId="49" fontId="21" fillId="6" borderId="17" xfId="0" applyNumberFormat="1" applyFont="1" applyFill="1" applyBorder="1" applyAlignment="1">
      <alignment vertical="center"/>
    </xf>
    <xf numFmtId="0" fontId="21" fillId="6" borderId="0" xfId="0" applyFont="1" applyFill="1" applyAlignment="1">
      <alignment vertical="center"/>
    </xf>
    <xf numFmtId="49" fontId="24" fillId="0" borderId="0" xfId="0" applyNumberFormat="1" applyFont="1" applyAlignment="1">
      <alignment vertical="top"/>
    </xf>
    <xf numFmtId="49" fontId="27" fillId="0" borderId="0" xfId="0" applyNumberFormat="1" applyFont="1" applyAlignment="1">
      <alignment horizontal="left"/>
    </xf>
    <xf numFmtId="49" fontId="26" fillId="0" borderId="0" xfId="0" applyNumberFormat="1" applyFont="1" applyAlignment="1">
      <alignment horizontal="left"/>
    </xf>
    <xf numFmtId="49" fontId="31" fillId="0" borderId="6" xfId="0" applyNumberFormat="1" applyFont="1" applyBorder="1" applyAlignment="1">
      <alignment vertical="center"/>
    </xf>
    <xf numFmtId="49" fontId="31" fillId="0" borderId="6" xfId="0" applyNumberFormat="1" applyFont="1" applyBorder="1" applyAlignment="1">
      <alignment horizontal="left" vertical="center"/>
    </xf>
    <xf numFmtId="49" fontId="0" fillId="0" borderId="6" xfId="0" applyNumberFormat="1" applyBorder="1" applyAlignment="1">
      <alignment vertical="center"/>
    </xf>
    <xf numFmtId="165" fontId="0" fillId="0" borderId="0" xfId="0" applyNumberFormat="1" applyAlignment="1">
      <alignment horizontal="center"/>
    </xf>
    <xf numFmtId="49" fontId="32" fillId="0" borderId="0" xfId="0" applyNumberFormat="1" applyFont="1" applyAlignment="1">
      <alignment horizontal="left"/>
    </xf>
    <xf numFmtId="0" fontId="32" fillId="0" borderId="18" xfId="0" applyFont="1" applyBorder="1" applyAlignment="1">
      <alignment vertical="center"/>
    </xf>
    <xf numFmtId="0" fontId="32" fillId="0" borderId="18" xfId="0" applyFont="1" applyBorder="1" applyAlignment="1">
      <alignment horizontal="center" vertical="center"/>
    </xf>
    <xf numFmtId="0" fontId="32" fillId="0" borderId="12" xfId="0" applyFont="1" applyBorder="1" applyAlignment="1">
      <alignment horizontal="center" vertical="center"/>
    </xf>
    <xf numFmtId="0" fontId="32" fillId="0" borderId="0" xfId="0" applyFont="1"/>
    <xf numFmtId="49" fontId="32" fillId="0" borderId="0" xfId="0" applyNumberFormat="1" applyFont="1"/>
    <xf numFmtId="49" fontId="28" fillId="0" borderId="0" xfId="0" applyNumberFormat="1" applyFont="1" applyAlignment="1">
      <alignment horizontal="left"/>
    </xf>
    <xf numFmtId="49" fontId="29" fillId="2" borderId="19" xfId="0" applyNumberFormat="1" applyFont="1" applyFill="1" applyBorder="1" applyAlignment="1">
      <alignment horizontal="left" vertical="center"/>
    </xf>
    <xf numFmtId="49" fontId="29" fillId="2" borderId="20" xfId="0" applyNumberFormat="1" applyFont="1" applyFill="1" applyBorder="1" applyAlignment="1">
      <alignment horizontal="left" vertical="center"/>
    </xf>
    <xf numFmtId="49" fontId="21" fillId="2" borderId="21" xfId="0" applyNumberFormat="1" applyFont="1" applyFill="1" applyBorder="1" applyAlignment="1">
      <alignment horizontal="center" wrapText="1"/>
    </xf>
    <xf numFmtId="49" fontId="21" fillId="2" borderId="15" xfId="0" applyNumberFormat="1" applyFont="1" applyFill="1" applyBorder="1" applyAlignment="1">
      <alignment horizontal="center" wrapText="1"/>
    </xf>
    <xf numFmtId="49" fontId="21" fillId="5" borderId="21" xfId="0" applyNumberFormat="1" applyFont="1" applyFill="1" applyBorder="1" applyAlignment="1">
      <alignment horizontal="center" wrapText="1"/>
    </xf>
    <xf numFmtId="49" fontId="49" fillId="0" borderId="0" xfId="0" applyNumberFormat="1" applyFont="1" applyAlignment="1">
      <alignment horizontal="left"/>
    </xf>
    <xf numFmtId="49" fontId="29" fillId="2" borderId="20" xfId="0" applyNumberFormat="1" applyFont="1" applyFill="1" applyBorder="1" applyAlignment="1">
      <alignment horizontal="right" vertical="center"/>
    </xf>
    <xf numFmtId="49" fontId="22" fillId="2" borderId="20" xfId="0" applyNumberFormat="1" applyFont="1" applyFill="1" applyBorder="1" applyAlignment="1">
      <alignment horizontal="left" vertical="center"/>
    </xf>
    <xf numFmtId="0" fontId="36" fillId="2" borderId="0" xfId="0" applyFont="1" applyFill="1" applyAlignment="1">
      <alignment horizontal="left" vertical="center"/>
    </xf>
    <xf numFmtId="49" fontId="29" fillId="6" borderId="4" xfId="0" applyNumberFormat="1" applyFont="1" applyFill="1" applyBorder="1" applyAlignment="1">
      <alignment horizontal="left" vertical="center"/>
    </xf>
    <xf numFmtId="49" fontId="29" fillId="0" borderId="0" xfId="0" applyNumberFormat="1" applyFont="1" applyAlignment="1">
      <alignment horizontal="right" vertical="center"/>
    </xf>
    <xf numFmtId="0" fontId="0" fillId="6" borderId="9" xfId="0" applyFill="1" applyBorder="1" applyAlignment="1">
      <alignment horizontal="center" vertical="center"/>
    </xf>
    <xf numFmtId="49" fontId="31" fillId="0" borderId="22" xfId="0" applyNumberFormat="1" applyFont="1" applyBorder="1" applyAlignment="1">
      <alignment horizontal="left" vertical="center"/>
    </xf>
    <xf numFmtId="0" fontId="32" fillId="5" borderId="12" xfId="0" applyFont="1" applyFill="1" applyBorder="1" applyAlignment="1">
      <alignment horizontal="center" vertical="center"/>
    </xf>
    <xf numFmtId="0" fontId="54" fillId="0" borderId="0" xfId="0" applyFont="1"/>
    <xf numFmtId="0" fontId="28" fillId="0" borderId="0" xfId="0" applyFont="1"/>
    <xf numFmtId="0" fontId="17" fillId="0" borderId="0" xfId="0" applyFont="1" applyAlignment="1">
      <alignment vertical="top"/>
    </xf>
    <xf numFmtId="49" fontId="17" fillId="0" borderId="0" xfId="0" applyNumberFormat="1" applyFont="1" applyAlignment="1">
      <alignment vertical="top"/>
    </xf>
    <xf numFmtId="49" fontId="44" fillId="0" borderId="0" xfId="0" applyNumberFormat="1" applyFont="1" applyAlignment="1">
      <alignment vertical="top"/>
    </xf>
    <xf numFmtId="49" fontId="45" fillId="0" borderId="0" xfId="0" applyNumberFormat="1" applyFont="1"/>
    <xf numFmtId="49" fontId="28" fillId="0" borderId="0" xfId="0" applyNumberFormat="1" applyFont="1"/>
    <xf numFmtId="49" fontId="47" fillId="2" borderId="0" xfId="0" applyNumberFormat="1" applyFont="1" applyFill="1" applyAlignment="1">
      <alignment vertical="center"/>
    </xf>
    <xf numFmtId="49" fontId="30" fillId="0" borderId="6" xfId="0" applyNumberFormat="1" applyFont="1" applyBorder="1" applyAlignment="1">
      <alignment vertical="center"/>
    </xf>
    <xf numFmtId="49" fontId="55" fillId="0" borderId="6" xfId="0" applyNumberFormat="1" applyFont="1" applyBorder="1" applyAlignment="1">
      <alignment vertical="center"/>
    </xf>
    <xf numFmtId="49" fontId="30" fillId="0" borderId="6" xfId="2" applyNumberFormat="1" applyFont="1" applyBorder="1" applyAlignment="1" applyProtection="1">
      <alignment vertical="center"/>
      <protection locked="0"/>
    </xf>
    <xf numFmtId="0" fontId="31" fillId="0" borderId="6" xfId="0" applyFont="1" applyBorder="1" applyAlignment="1">
      <alignment horizontal="left" vertical="center"/>
    </xf>
    <xf numFmtId="49" fontId="21" fillId="2" borderId="0" xfId="0" applyNumberFormat="1" applyFont="1" applyFill="1" applyAlignment="1">
      <alignment horizontal="right" vertical="center"/>
    </xf>
    <xf numFmtId="49" fontId="21" fillId="2" borderId="0" xfId="0" applyNumberFormat="1" applyFont="1" applyFill="1" applyAlignment="1">
      <alignment horizontal="center" vertical="center"/>
    </xf>
    <xf numFmtId="49" fontId="21" fillId="2" borderId="0" xfId="0" applyNumberFormat="1" applyFont="1" applyFill="1" applyAlignment="1">
      <alignment horizontal="left" vertical="center"/>
    </xf>
    <xf numFmtId="49" fontId="54" fillId="2" borderId="0" xfId="0" applyNumberFormat="1" applyFont="1" applyFill="1" applyAlignment="1">
      <alignment horizontal="center" vertical="center"/>
    </xf>
    <xf numFmtId="49" fontId="54" fillId="2" borderId="0" xfId="0" applyNumberFormat="1" applyFont="1" applyFill="1" applyAlignment="1">
      <alignment vertical="center"/>
    </xf>
    <xf numFmtId="49" fontId="22" fillId="2" borderId="0" xfId="0" applyNumberFormat="1" applyFont="1" applyFill="1" applyAlignment="1">
      <alignment horizontal="right" vertical="center"/>
    </xf>
    <xf numFmtId="49" fontId="56" fillId="2" borderId="0" xfId="0" applyNumberFormat="1" applyFont="1" applyFill="1" applyAlignment="1">
      <alignment horizontal="center" vertical="center"/>
    </xf>
    <xf numFmtId="0" fontId="58" fillId="7" borderId="7" xfId="0" applyFont="1" applyFill="1" applyBorder="1" applyAlignment="1">
      <alignment horizontal="center" vertical="center"/>
    </xf>
    <xf numFmtId="0" fontId="56" fillId="0" borderId="7" xfId="0" applyFont="1" applyBorder="1" applyAlignment="1">
      <alignment vertical="center"/>
    </xf>
    <xf numFmtId="0" fontId="59" fillId="0" borderId="0" xfId="0" applyFont="1" applyAlignment="1">
      <alignment vertical="center"/>
    </xf>
    <xf numFmtId="0" fontId="59" fillId="0" borderId="7" xfId="0" applyFont="1" applyBorder="1" applyAlignment="1">
      <alignment horizontal="center" vertical="center"/>
    </xf>
    <xf numFmtId="0" fontId="60" fillId="0" borderId="0" xfId="0" applyFont="1" applyAlignment="1">
      <alignment vertical="center"/>
    </xf>
    <xf numFmtId="0" fontId="60" fillId="6" borderId="0" xfId="0" applyFont="1" applyFill="1" applyAlignment="1">
      <alignment vertical="center"/>
    </xf>
    <xf numFmtId="0" fontId="61" fillId="6" borderId="0" xfId="0" applyFont="1" applyFill="1" applyAlignment="1">
      <alignment vertical="center"/>
    </xf>
    <xf numFmtId="49" fontId="60" fillId="6" borderId="0" xfId="0" applyNumberFormat="1" applyFont="1" applyFill="1" applyAlignment="1">
      <alignment vertical="center"/>
    </xf>
    <xf numFmtId="49" fontId="61" fillId="6" borderId="0" xfId="0" applyNumberFormat="1" applyFont="1" applyFill="1" applyAlignment="1">
      <alignment vertical="center"/>
    </xf>
    <xf numFmtId="0" fontId="32" fillId="6" borderId="0" xfId="0" applyFont="1" applyFill="1" applyAlignment="1">
      <alignment vertical="center"/>
    </xf>
    <xf numFmtId="0" fontId="32" fillId="0" borderId="10" xfId="0" applyFont="1" applyBorder="1" applyAlignment="1">
      <alignment vertical="center"/>
    </xf>
    <xf numFmtId="49" fontId="60" fillId="2" borderId="0" xfId="0" applyNumberFormat="1" applyFont="1" applyFill="1" applyAlignment="1">
      <alignment horizontal="center" vertical="center"/>
    </xf>
    <xf numFmtId="0" fontId="60" fillId="0" borderId="0" xfId="0" applyFont="1" applyAlignment="1">
      <alignment horizontal="center" vertical="center"/>
    </xf>
    <xf numFmtId="0" fontId="62" fillId="0" borderId="0" xfId="0" applyFont="1" applyAlignment="1">
      <alignment vertical="center"/>
    </xf>
    <xf numFmtId="0" fontId="63" fillId="0" borderId="0" xfId="0" applyFont="1" applyAlignment="1">
      <alignment vertical="center"/>
    </xf>
    <xf numFmtId="0" fontId="54" fillId="0" borderId="0" xfId="0" applyFont="1" applyAlignment="1">
      <alignment horizontal="right" vertical="center"/>
    </xf>
    <xf numFmtId="0" fontId="64" fillId="8" borderId="23" xfId="0" applyFont="1" applyFill="1" applyBorder="1" applyAlignment="1">
      <alignment horizontal="right" vertical="center"/>
    </xf>
    <xf numFmtId="0" fontId="59" fillId="0" borderId="7" xfId="0" applyFont="1" applyBorder="1" applyAlignment="1">
      <alignment vertical="center"/>
    </xf>
    <xf numFmtId="0" fontId="32" fillId="0" borderId="13" xfId="0" applyFont="1" applyBorder="1" applyAlignment="1">
      <alignment vertical="center"/>
    </xf>
    <xf numFmtId="0" fontId="60" fillId="0" borderId="7" xfId="0" applyFont="1" applyBorder="1" applyAlignment="1">
      <alignment vertical="center"/>
    </xf>
    <xf numFmtId="0" fontId="59" fillId="0" borderId="18" xfId="0" applyFont="1" applyBorder="1" applyAlignment="1">
      <alignment horizontal="center" vertical="center"/>
    </xf>
    <xf numFmtId="0" fontId="59" fillId="0" borderId="17" xfId="0" applyFont="1" applyBorder="1" applyAlignment="1">
      <alignment horizontal="left" vertical="center"/>
    </xf>
    <xf numFmtId="0" fontId="58" fillId="0" borderId="0" xfId="0" applyFont="1" applyAlignment="1">
      <alignment horizontal="center" vertical="center"/>
    </xf>
    <xf numFmtId="0" fontId="59" fillId="0" borderId="0" xfId="0" applyFont="1" applyAlignment="1">
      <alignment horizontal="center" vertical="center"/>
    </xf>
    <xf numFmtId="0" fontId="64" fillId="8" borderId="17" xfId="0" applyFont="1" applyFill="1" applyBorder="1" applyAlignment="1">
      <alignment horizontal="right" vertical="center"/>
    </xf>
    <xf numFmtId="49" fontId="59" fillId="0" borderId="7" xfId="0" applyNumberFormat="1" applyFont="1" applyBorder="1" applyAlignment="1">
      <alignment vertical="center"/>
    </xf>
    <xf numFmtId="49" fontId="59" fillId="0" borderId="0" xfId="0" applyNumberFormat="1" applyFont="1" applyAlignment="1">
      <alignment vertical="center"/>
    </xf>
    <xf numFmtId="0" fontId="59" fillId="0" borderId="17" xfId="0" applyFont="1" applyBorder="1" applyAlignment="1">
      <alignment vertical="center"/>
    </xf>
    <xf numFmtId="49" fontId="59" fillId="0" borderId="17" xfId="0" applyNumberFormat="1" applyFont="1" applyBorder="1" applyAlignment="1">
      <alignment vertical="center"/>
    </xf>
    <xf numFmtId="0" fontId="59" fillId="0" borderId="18" xfId="0" applyFont="1" applyBorder="1" applyAlignment="1">
      <alignment vertical="center"/>
    </xf>
    <xf numFmtId="0" fontId="65" fillId="0" borderId="18" xfId="0" applyFont="1" applyBorder="1" applyAlignment="1">
      <alignment horizontal="center" vertical="center"/>
    </xf>
    <xf numFmtId="0" fontId="66" fillId="0" borderId="0" xfId="0" applyFont="1" applyAlignment="1">
      <alignment vertical="center"/>
    </xf>
    <xf numFmtId="0" fontId="65" fillId="0" borderId="7" xfId="0" applyFont="1" applyBorder="1" applyAlignment="1">
      <alignment horizontal="center" vertical="center"/>
    </xf>
    <xf numFmtId="0" fontId="32" fillId="0" borderId="16" xfId="0" applyFont="1" applyBorder="1" applyAlignment="1">
      <alignment vertical="center"/>
    </xf>
    <xf numFmtId="49" fontId="59" fillId="0" borderId="18" xfId="0" applyNumberFormat="1" applyFont="1" applyBorder="1" applyAlignment="1">
      <alignment vertical="center"/>
    </xf>
    <xf numFmtId="0" fontId="67" fillId="0" borderId="0" xfId="0" applyFont="1" applyAlignment="1">
      <alignment vertical="center"/>
    </xf>
    <xf numFmtId="49" fontId="68" fillId="2" borderId="0" xfId="0" applyNumberFormat="1" applyFont="1" applyFill="1" applyAlignment="1">
      <alignment horizontal="center" vertical="center"/>
    </xf>
    <xf numFmtId="49" fontId="60" fillId="0" borderId="0" xfId="0" applyNumberFormat="1" applyFont="1" applyAlignment="1">
      <alignment horizontal="center" vertical="center"/>
    </xf>
    <xf numFmtId="49" fontId="56" fillId="0" borderId="0" xfId="0" applyNumberFormat="1" applyFont="1" applyAlignment="1">
      <alignment horizontal="center" vertical="center"/>
    </xf>
    <xf numFmtId="49" fontId="60" fillId="0" borderId="0" xfId="0" applyNumberFormat="1" applyFont="1" applyAlignment="1">
      <alignment vertical="center"/>
    </xf>
    <xf numFmtId="0" fontId="21" fillId="0" borderId="0" xfId="0" applyFont="1" applyAlignment="1">
      <alignment horizontal="right" vertical="center"/>
    </xf>
    <xf numFmtId="0" fontId="60" fillId="0" borderId="0" xfId="0" applyFont="1" applyAlignment="1">
      <alignment horizontal="left" vertical="center"/>
    </xf>
    <xf numFmtId="49" fontId="32" fillId="6" borderId="0" xfId="0" applyNumberFormat="1" applyFont="1" applyFill="1" applyAlignment="1">
      <alignment vertical="center"/>
    </xf>
    <xf numFmtId="49" fontId="46" fillId="6" borderId="0" xfId="0" applyNumberFormat="1" applyFont="1" applyFill="1" applyAlignment="1">
      <alignment horizontal="center" vertical="center"/>
    </xf>
    <xf numFmtId="49" fontId="69" fillId="0" borderId="0" xfId="0" applyNumberFormat="1" applyFont="1" applyAlignment="1">
      <alignment vertical="center"/>
    </xf>
    <xf numFmtId="49" fontId="70" fillId="0" borderId="0" xfId="0" applyNumberFormat="1" applyFont="1" applyAlignment="1">
      <alignment horizontal="center" vertical="center"/>
    </xf>
    <xf numFmtId="49" fontId="69" fillId="6" borderId="0" xfId="0" applyNumberFormat="1" applyFont="1" applyFill="1" applyAlignment="1">
      <alignment vertical="center"/>
    </xf>
    <xf numFmtId="49" fontId="70" fillId="6" borderId="0" xfId="0" applyNumberFormat="1" applyFont="1" applyFill="1" applyAlignment="1">
      <alignment vertical="center"/>
    </xf>
    <xf numFmtId="0" fontId="0" fillId="6" borderId="0" xfId="0" applyFill="1" applyAlignment="1">
      <alignment vertical="center"/>
    </xf>
    <xf numFmtId="0" fontId="42" fillId="2" borderId="24" xfId="0" applyFont="1" applyFill="1" applyBorder="1" applyAlignment="1">
      <alignment vertical="center"/>
    </xf>
    <xf numFmtId="0" fontId="42" fillId="2" borderId="25" xfId="0" applyFont="1" applyFill="1" applyBorder="1" applyAlignment="1">
      <alignment vertical="center"/>
    </xf>
    <xf numFmtId="49" fontId="71" fillId="2" borderId="25" xfId="0" applyNumberFormat="1" applyFont="1" applyFill="1" applyBorder="1" applyAlignment="1">
      <alignment horizontal="center" vertical="center"/>
    </xf>
    <xf numFmtId="49" fontId="71" fillId="2" borderId="25" xfId="0" applyNumberFormat="1" applyFont="1" applyFill="1" applyBorder="1" applyAlignment="1">
      <alignment vertical="center"/>
    </xf>
    <xf numFmtId="49" fontId="71" fillId="2" borderId="25" xfId="0" applyNumberFormat="1" applyFont="1" applyFill="1" applyBorder="1" applyAlignment="1">
      <alignment horizontal="centerContinuous" vertical="center"/>
    </xf>
    <xf numFmtId="49" fontId="71" fillId="2" borderId="26" xfId="0" applyNumberFormat="1" applyFont="1" applyFill="1" applyBorder="1" applyAlignment="1">
      <alignment horizontal="centerContinuous" vertical="center"/>
    </xf>
    <xf numFmtId="49" fontId="72" fillId="2" borderId="25" xfId="0" applyNumberFormat="1" applyFont="1" applyFill="1" applyBorder="1" applyAlignment="1">
      <alignment vertical="center"/>
    </xf>
    <xf numFmtId="49" fontId="72" fillId="2" borderId="26" xfId="0" applyNumberFormat="1" applyFont="1" applyFill="1" applyBorder="1" applyAlignment="1">
      <alignment vertical="center"/>
    </xf>
    <xf numFmtId="49" fontId="42" fillId="2" borderId="25" xfId="0" applyNumberFormat="1" applyFont="1" applyFill="1" applyBorder="1" applyAlignment="1">
      <alignment horizontal="left" vertical="center"/>
    </xf>
    <xf numFmtId="49" fontId="42" fillId="0" borderId="25" xfId="0" applyNumberFormat="1" applyFont="1" applyBorder="1" applyAlignment="1">
      <alignment horizontal="left" vertical="center"/>
    </xf>
    <xf numFmtId="49" fontId="72" fillId="6" borderId="26" xfId="0" applyNumberFormat="1" applyFont="1" applyFill="1" applyBorder="1" applyAlignment="1">
      <alignment vertical="center"/>
    </xf>
    <xf numFmtId="49" fontId="21" fillId="0" borderId="0" xfId="0" applyNumberFormat="1" applyFont="1" applyAlignment="1">
      <alignment vertical="center"/>
    </xf>
    <xf numFmtId="49" fontId="21" fillId="0" borderId="0" xfId="0" applyNumberFormat="1" applyFont="1" applyAlignment="1">
      <alignment horizontal="center" vertical="center"/>
    </xf>
    <xf numFmtId="49" fontId="21" fillId="6" borderId="0" xfId="0" applyNumberFormat="1" applyFont="1" applyFill="1" applyAlignment="1">
      <alignment horizontal="center" vertical="center"/>
    </xf>
    <xf numFmtId="49" fontId="48" fillId="0" borderId="0" xfId="0" applyNumberFormat="1" applyFont="1" applyAlignment="1">
      <alignment horizontal="center" vertical="center"/>
    </xf>
    <xf numFmtId="49" fontId="54" fillId="0" borderId="0" xfId="0" applyNumberFormat="1" applyFont="1" applyAlignment="1">
      <alignment vertical="center"/>
    </xf>
    <xf numFmtId="49" fontId="54" fillId="0" borderId="17" xfId="0" applyNumberFormat="1" applyFont="1" applyBorder="1" applyAlignment="1">
      <alignment vertical="center"/>
    </xf>
    <xf numFmtId="49" fontId="42" fillId="2" borderId="27" xfId="0" applyNumberFormat="1" applyFont="1" applyFill="1" applyBorder="1" applyAlignment="1">
      <alignment vertical="center"/>
    </xf>
    <xf numFmtId="49" fontId="42" fillId="2" borderId="28" xfId="0" applyNumberFormat="1" applyFont="1" applyFill="1" applyBorder="1" applyAlignment="1">
      <alignment vertical="center"/>
    </xf>
    <xf numFmtId="49" fontId="54" fillId="2" borderId="17" xfId="0" applyNumberFormat="1" applyFont="1" applyFill="1" applyBorder="1" applyAlignment="1">
      <alignment vertical="center"/>
    </xf>
    <xf numFmtId="0" fontId="21" fillId="0" borderId="7" xfId="0" applyFont="1" applyBorder="1" applyAlignment="1">
      <alignment vertical="center"/>
    </xf>
    <xf numFmtId="49" fontId="54" fillId="0" borderId="7" xfId="0" applyNumberFormat="1" applyFont="1" applyBorder="1" applyAlignment="1">
      <alignment vertical="center"/>
    </xf>
    <xf numFmtId="49" fontId="21" fillId="0" borderId="7" xfId="0" applyNumberFormat="1" applyFont="1" applyBorder="1" applyAlignment="1">
      <alignment vertical="center"/>
    </xf>
    <xf numFmtId="49" fontId="54" fillId="0" borderId="18" xfId="0" applyNumberFormat="1" applyFont="1" applyBorder="1" applyAlignment="1">
      <alignment vertical="center"/>
    </xf>
    <xf numFmtId="49" fontId="21" fillId="0" borderId="29" xfId="0" applyNumberFormat="1" applyFont="1" applyBorder="1" applyAlignment="1">
      <alignment vertical="center"/>
    </xf>
    <xf numFmtId="49" fontId="21" fillId="0" borderId="18" xfId="0" applyNumberFormat="1" applyFont="1" applyBorder="1" applyAlignment="1">
      <alignment horizontal="right" vertical="center"/>
    </xf>
    <xf numFmtId="0" fontId="21" fillId="2" borderId="30" xfId="0" applyFont="1" applyFill="1" applyBorder="1" applyAlignment="1">
      <alignment vertical="center"/>
    </xf>
    <xf numFmtId="49" fontId="21" fillId="2" borderId="17" xfId="0" applyNumberFormat="1" applyFont="1" applyFill="1" applyBorder="1" applyAlignment="1">
      <alignment horizontal="right" vertical="center"/>
    </xf>
    <xf numFmtId="49" fontId="21" fillId="0" borderId="7" xfId="0" applyNumberFormat="1" applyFont="1" applyBorder="1" applyAlignment="1">
      <alignment horizontal="center" vertical="center"/>
    </xf>
    <xf numFmtId="0" fontId="21" fillId="6" borderId="7" xfId="0" applyFont="1" applyFill="1" applyBorder="1" applyAlignment="1">
      <alignment vertical="center"/>
    </xf>
    <xf numFmtId="49" fontId="21" fillId="6" borderId="7" xfId="0" applyNumberFormat="1" applyFont="1" applyFill="1" applyBorder="1" applyAlignment="1">
      <alignment horizontal="center" vertical="center"/>
    </xf>
    <xf numFmtId="49" fontId="21" fillId="6" borderId="18" xfId="0" applyNumberFormat="1" applyFont="1" applyFill="1" applyBorder="1" applyAlignment="1">
      <alignment vertical="center"/>
    </xf>
    <xf numFmtId="49" fontId="48" fillId="0" borderId="7" xfId="0" applyNumberFormat="1" applyFont="1" applyBorder="1" applyAlignment="1">
      <alignment horizontal="center" vertical="center"/>
    </xf>
    <xf numFmtId="0" fontId="64" fillId="8" borderId="18" xfId="0" applyFont="1" applyFill="1" applyBorder="1" applyAlignment="1">
      <alignment horizontal="right" vertical="center"/>
    </xf>
    <xf numFmtId="49" fontId="21" fillId="5" borderId="6" xfId="0" applyNumberFormat="1" applyFont="1" applyFill="1" applyBorder="1" applyAlignment="1">
      <alignment horizontal="center" wrapText="1"/>
    </xf>
    <xf numFmtId="0" fontId="60" fillId="6" borderId="0" xfId="0" applyFont="1" applyFill="1" applyAlignment="1">
      <alignment horizontal="center" vertical="center"/>
    </xf>
    <xf numFmtId="49" fontId="60" fillId="6" borderId="0" xfId="0" applyNumberFormat="1" applyFont="1" applyFill="1" applyAlignment="1">
      <alignment horizontal="center" vertical="center"/>
    </xf>
    <xf numFmtId="49" fontId="21" fillId="6" borderId="7" xfId="0" applyNumberFormat="1" applyFont="1" applyFill="1" applyBorder="1" applyAlignment="1">
      <alignment vertical="center"/>
    </xf>
    <xf numFmtId="49" fontId="42" fillId="2" borderId="28" xfId="0" applyNumberFormat="1" applyFont="1" applyFill="1" applyBorder="1" applyAlignment="1">
      <alignment horizontal="left" vertical="center"/>
    </xf>
    <xf numFmtId="49" fontId="72" fillId="2" borderId="28" xfId="0" applyNumberFormat="1" applyFont="1" applyFill="1" applyBorder="1" applyAlignment="1">
      <alignment vertical="center"/>
    </xf>
    <xf numFmtId="49" fontId="21" fillId="2" borderId="7" xfId="0" applyNumberFormat="1" applyFont="1" applyFill="1" applyBorder="1" applyAlignment="1">
      <alignment vertical="center"/>
    </xf>
    <xf numFmtId="0" fontId="42" fillId="2" borderId="30" xfId="0" applyFont="1" applyFill="1" applyBorder="1" applyAlignment="1">
      <alignment vertical="center"/>
    </xf>
    <xf numFmtId="49" fontId="21" fillId="2" borderId="30" xfId="0" applyNumberFormat="1" applyFont="1" applyFill="1" applyBorder="1" applyAlignment="1">
      <alignment vertical="center"/>
    </xf>
    <xf numFmtId="49" fontId="21" fillId="2" borderId="29" xfId="0" applyNumberFormat="1" applyFont="1" applyFill="1" applyBorder="1" applyAlignment="1">
      <alignment vertical="center"/>
    </xf>
    <xf numFmtId="0" fontId="74" fillId="2" borderId="0" xfId="0" applyFont="1" applyFill="1" applyAlignment="1">
      <alignment vertical="center"/>
    </xf>
    <xf numFmtId="0" fontId="34" fillId="2" borderId="0" xfId="0" applyFont="1" applyFill="1" applyAlignment="1">
      <alignment horizontal="center" vertical="center" wrapText="1"/>
    </xf>
    <xf numFmtId="0" fontId="30" fillId="2" borderId="0" xfId="0" applyFont="1" applyFill="1" applyAlignment="1">
      <alignment vertical="center"/>
    </xf>
    <xf numFmtId="0" fontId="21" fillId="2" borderId="0" xfId="0" applyFont="1" applyFill="1" applyAlignment="1">
      <alignment horizontal="center"/>
    </xf>
    <xf numFmtId="0" fontId="39" fillId="2" borderId="31" xfId="0" applyFont="1" applyFill="1" applyBorder="1" applyAlignment="1">
      <alignment horizontal="left" vertical="center"/>
    </xf>
    <xf numFmtId="0" fontId="40" fillId="2" borderId="32" xfId="0" applyFont="1" applyFill="1" applyBorder="1" applyAlignment="1">
      <alignment horizontal="left" vertical="center"/>
    </xf>
    <xf numFmtId="49" fontId="75" fillId="0" borderId="0" xfId="0" applyNumberFormat="1" applyFont="1" applyAlignment="1">
      <alignment vertical="top"/>
    </xf>
    <xf numFmtId="0" fontId="21" fillId="2" borderId="17" xfId="0" applyFont="1" applyFill="1" applyBorder="1" applyAlignment="1">
      <alignment horizontal="right" vertical="center"/>
    </xf>
    <xf numFmtId="0" fontId="21" fillId="2" borderId="18" xfId="0" applyFont="1" applyFill="1" applyBorder="1" applyAlignment="1">
      <alignment horizontal="right" vertical="center"/>
    </xf>
    <xf numFmtId="49" fontId="21" fillId="2" borderId="27" xfId="0" applyNumberFormat="1" applyFont="1" applyFill="1" applyBorder="1" applyAlignment="1">
      <alignment vertical="center"/>
    </xf>
    <xf numFmtId="49" fontId="21" fillId="2" borderId="28" xfId="0" applyNumberFormat="1" applyFont="1" applyFill="1" applyBorder="1" applyAlignment="1">
      <alignment vertical="center"/>
    </xf>
    <xf numFmtId="49" fontId="21" fillId="2" borderId="23" xfId="0" applyNumberFormat="1" applyFont="1" applyFill="1" applyBorder="1" applyAlignment="1">
      <alignment horizontal="right" vertical="center"/>
    </xf>
    <xf numFmtId="0" fontId="42" fillId="2" borderId="0" xfId="0" applyFont="1" applyFill="1" applyAlignment="1">
      <alignment vertical="center"/>
    </xf>
    <xf numFmtId="49" fontId="75" fillId="0" borderId="0" xfId="0" applyNumberFormat="1" applyFont="1" applyAlignment="1">
      <alignment horizontal="center"/>
    </xf>
    <xf numFmtId="0" fontId="32" fillId="0" borderId="33" xfId="0" applyFont="1" applyBorder="1" applyAlignment="1">
      <alignment horizontal="center" vertical="center"/>
    </xf>
    <xf numFmtId="0" fontId="57" fillId="0" borderId="7" xfId="0" applyFont="1" applyBorder="1" applyAlignment="1">
      <alignment horizontal="center" vertical="center"/>
    </xf>
    <xf numFmtId="49" fontId="21" fillId="2" borderId="34" xfId="0" applyNumberFormat="1" applyFont="1" applyFill="1" applyBorder="1" applyAlignment="1">
      <alignment horizontal="center" wrapText="1"/>
    </xf>
    <xf numFmtId="49" fontId="23" fillId="0" borderId="0" xfId="0" applyNumberFormat="1" applyFont="1" applyAlignment="1">
      <alignment vertical="top"/>
    </xf>
    <xf numFmtId="0" fontId="43" fillId="5" borderId="18" xfId="0" applyFont="1" applyFill="1" applyBorder="1" applyAlignment="1">
      <alignment horizontal="center" vertical="center"/>
    </xf>
    <xf numFmtId="49" fontId="21" fillId="5" borderId="34" xfId="0" applyNumberFormat="1" applyFont="1" applyFill="1" applyBorder="1" applyAlignment="1">
      <alignment horizontal="center" wrapText="1"/>
    </xf>
    <xf numFmtId="1" fontId="43" fillId="5" borderId="11" xfId="0" applyNumberFormat="1" applyFont="1" applyFill="1" applyBorder="1" applyAlignment="1">
      <alignment horizontal="center" vertical="center"/>
    </xf>
    <xf numFmtId="49" fontId="21" fillId="5" borderId="35" xfId="0" applyNumberFormat="1" applyFont="1" applyFill="1" applyBorder="1" applyAlignment="1">
      <alignment horizontal="center" wrapText="1"/>
    </xf>
    <xf numFmtId="1" fontId="43" fillId="5" borderId="36" xfId="0" applyNumberFormat="1" applyFont="1" applyFill="1" applyBorder="1" applyAlignment="1">
      <alignment horizontal="center" vertical="center"/>
    </xf>
    <xf numFmtId="0" fontId="19" fillId="0" borderId="11" xfId="0" applyFont="1" applyBorder="1" applyAlignment="1">
      <alignment horizontal="center" vertical="center"/>
    </xf>
    <xf numFmtId="49" fontId="17" fillId="0" borderId="0" xfId="0" applyNumberFormat="1" applyFont="1" applyAlignment="1">
      <alignment horizontal="left" vertical="top"/>
    </xf>
    <xf numFmtId="0" fontId="35" fillId="0" borderId="0" xfId="0" applyFont="1" applyAlignment="1">
      <alignment horizontal="left"/>
    </xf>
    <xf numFmtId="49" fontId="20" fillId="0" borderId="0" xfId="0" applyNumberFormat="1" applyFont="1" applyAlignment="1">
      <alignment horizontal="left"/>
    </xf>
    <xf numFmtId="14" fontId="30" fillId="0" borderId="6" xfId="0" applyNumberFormat="1" applyFont="1" applyBorder="1" applyAlignment="1">
      <alignment horizontal="left" vertical="center"/>
    </xf>
    <xf numFmtId="49" fontId="76" fillId="2" borderId="4" xfId="0" applyNumberFormat="1" applyFont="1" applyFill="1" applyBorder="1" applyAlignment="1">
      <alignment vertical="center"/>
    </xf>
    <xf numFmtId="49" fontId="76" fillId="2" borderId="0" xfId="0" applyNumberFormat="1" applyFont="1" applyFill="1" applyAlignment="1">
      <alignment vertical="center"/>
    </xf>
    <xf numFmtId="49" fontId="77" fillId="2" borderId="0" xfId="0" applyNumberFormat="1" applyFont="1" applyFill="1" applyAlignment="1">
      <alignment horizontal="left" vertical="center"/>
    </xf>
    <xf numFmtId="0" fontId="48" fillId="2" borderId="37" xfId="0" applyFont="1" applyFill="1" applyBorder="1" applyAlignment="1">
      <alignment horizontal="center" wrapText="1"/>
    </xf>
    <xf numFmtId="0" fontId="48" fillId="5" borderId="37" xfId="0" applyFont="1" applyFill="1" applyBorder="1" applyAlignment="1">
      <alignment horizontal="center" wrapText="1"/>
    </xf>
    <xf numFmtId="49" fontId="49" fillId="0" borderId="0" xfId="0" applyNumberFormat="1" applyFont="1" applyAlignment="1">
      <alignment horizontal="center"/>
    </xf>
    <xf numFmtId="0" fontId="0" fillId="2" borderId="38" xfId="0" applyFill="1" applyBorder="1" applyAlignment="1">
      <alignment horizontal="center" vertical="center"/>
    </xf>
    <xf numFmtId="49" fontId="22" fillId="6" borderId="0" xfId="0" applyNumberFormat="1" applyFont="1" applyFill="1" applyAlignment="1">
      <alignment horizontal="left" vertical="center"/>
    </xf>
    <xf numFmtId="49" fontId="32" fillId="0" borderId="12" xfId="0" applyNumberFormat="1" applyFont="1" applyBorder="1" applyAlignment="1">
      <alignment horizontal="center" vertical="center"/>
    </xf>
    <xf numFmtId="0" fontId="21" fillId="2" borderId="0" xfId="0" applyFont="1" applyFill="1" applyAlignment="1">
      <alignment horizontal="right" vertical="center"/>
    </xf>
    <xf numFmtId="0" fontId="21" fillId="2" borderId="7" xfId="0" applyFont="1" applyFill="1" applyBorder="1" applyAlignment="1">
      <alignment horizontal="right" vertical="center"/>
    </xf>
    <xf numFmtId="0" fontId="57" fillId="0" borderId="7" xfId="0" applyFont="1" applyBorder="1" applyAlignment="1">
      <alignment horizontal="center" vertical="center" shrinkToFit="1"/>
    </xf>
    <xf numFmtId="49" fontId="21" fillId="0" borderId="7" xfId="0" applyNumberFormat="1" applyFont="1" applyBorder="1" applyAlignment="1">
      <alignment horizontal="right" vertical="center"/>
    </xf>
    <xf numFmtId="49" fontId="21" fillId="2" borderId="28" xfId="0" applyNumberFormat="1" applyFont="1" applyFill="1" applyBorder="1" applyAlignment="1">
      <alignment horizontal="right" vertical="center"/>
    </xf>
    <xf numFmtId="0" fontId="42" fillId="2" borderId="17" xfId="0" applyFont="1" applyFill="1" applyBorder="1" applyAlignment="1">
      <alignment vertical="center"/>
    </xf>
    <xf numFmtId="0" fontId="42" fillId="2" borderId="26" xfId="0" applyFont="1" applyFill="1" applyBorder="1" applyAlignment="1">
      <alignment vertical="center"/>
    </xf>
    <xf numFmtId="49" fontId="21" fillId="0" borderId="27" xfId="0" applyNumberFormat="1" applyFont="1" applyBorder="1" applyAlignment="1">
      <alignment vertical="center"/>
    </xf>
    <xf numFmtId="49" fontId="21" fillId="0" borderId="28" xfId="0" applyNumberFormat="1" applyFont="1" applyBorder="1" applyAlignment="1">
      <alignment vertical="center"/>
    </xf>
    <xf numFmtId="49" fontId="21" fillId="0" borderId="28" xfId="0" applyNumberFormat="1" applyFont="1" applyBorder="1" applyAlignment="1">
      <alignment horizontal="right" vertical="center"/>
    </xf>
    <xf numFmtId="49" fontId="21" fillId="0" borderId="23" xfId="0" applyNumberFormat="1" applyFont="1" applyBorder="1" applyAlignment="1">
      <alignment horizontal="right" vertical="center"/>
    </xf>
    <xf numFmtId="0" fontId="57" fillId="0" borderId="0" xfId="0" applyFont="1" applyAlignment="1">
      <alignment horizontal="center" vertical="center" shrinkToFit="1"/>
    </xf>
    <xf numFmtId="49" fontId="21" fillId="2" borderId="39" xfId="0" applyNumberFormat="1" applyFont="1" applyFill="1" applyBorder="1" applyAlignment="1">
      <alignment horizontal="center" wrapText="1"/>
    </xf>
    <xf numFmtId="0" fontId="32" fillId="0" borderId="40" xfId="0" applyFont="1" applyBorder="1" applyAlignment="1">
      <alignment horizontal="center" vertical="center"/>
    </xf>
    <xf numFmtId="49" fontId="21" fillId="2" borderId="0" xfId="0" applyNumberFormat="1" applyFont="1" applyFill="1" applyAlignment="1">
      <alignment horizontal="center" vertical="center" shrinkToFit="1"/>
    </xf>
    <xf numFmtId="0" fontId="57" fillId="0" borderId="0" xfId="0" applyFont="1" applyAlignment="1">
      <alignment horizontal="center" vertical="center"/>
    </xf>
    <xf numFmtId="0" fontId="76" fillId="2" borderId="0" xfId="0" applyFont="1" applyFill="1"/>
    <xf numFmtId="0" fontId="26" fillId="0" borderId="0" xfId="0" applyFont="1" applyAlignment="1">
      <alignment horizontal="left"/>
    </xf>
    <xf numFmtId="0" fontId="43" fillId="5" borderId="7" xfId="0" applyFont="1" applyFill="1" applyBorder="1" applyAlignment="1">
      <alignment horizontal="center" vertical="center"/>
    </xf>
    <xf numFmtId="0" fontId="32" fillId="0" borderId="41" xfId="0" applyFont="1" applyBorder="1" applyAlignment="1">
      <alignment horizontal="center" vertical="center"/>
    </xf>
    <xf numFmtId="0" fontId="32" fillId="5" borderId="41" xfId="0" applyFont="1" applyFill="1" applyBorder="1" applyAlignment="1">
      <alignment horizontal="center" vertical="center"/>
    </xf>
    <xf numFmtId="49" fontId="79" fillId="0" borderId="6" xfId="0" applyNumberFormat="1" applyFont="1" applyBorder="1" applyAlignment="1">
      <alignment horizontal="right" vertical="center"/>
    </xf>
    <xf numFmtId="0" fontId="80" fillId="0" borderId="0" xfId="0" applyFont="1"/>
    <xf numFmtId="0" fontId="26" fillId="4" borderId="5" xfId="0" applyFont="1" applyFill="1" applyBorder="1" applyAlignment="1">
      <alignment horizontal="left" vertical="center"/>
    </xf>
    <xf numFmtId="0" fontId="32" fillId="4" borderId="5" xfId="0" applyFont="1" applyFill="1" applyBorder="1" applyAlignment="1">
      <alignment vertical="center"/>
    </xf>
    <xf numFmtId="49" fontId="81" fillId="2" borderId="19" xfId="0" applyNumberFormat="1" applyFont="1" applyFill="1" applyBorder="1" applyAlignment="1">
      <alignment horizontal="left" vertical="center"/>
    </xf>
    <xf numFmtId="49" fontId="24" fillId="6" borderId="0" xfId="0" applyNumberFormat="1" applyFont="1" applyFill="1" applyAlignment="1">
      <alignment vertical="top"/>
    </xf>
    <xf numFmtId="49" fontId="17" fillId="6" borderId="0" xfId="0" applyNumberFormat="1" applyFont="1" applyFill="1" applyAlignment="1">
      <alignment vertical="top"/>
    </xf>
    <xf numFmtId="49" fontId="75" fillId="6" borderId="0" xfId="0" applyNumberFormat="1" applyFont="1" applyFill="1" applyAlignment="1">
      <alignment vertical="top"/>
    </xf>
    <xf numFmtId="49" fontId="44" fillId="6" borderId="0" xfId="0" applyNumberFormat="1" applyFont="1" applyFill="1" applyAlignment="1">
      <alignment vertical="top"/>
    </xf>
    <xf numFmtId="49" fontId="49" fillId="6" borderId="0" xfId="0" applyNumberFormat="1" applyFont="1" applyFill="1" applyAlignment="1">
      <alignment horizontal="center"/>
    </xf>
    <xf numFmtId="49" fontId="49" fillId="6" borderId="0" xfId="0" applyNumberFormat="1" applyFont="1" applyFill="1" applyAlignment="1">
      <alignment horizontal="left"/>
    </xf>
    <xf numFmtId="49" fontId="27" fillId="6" borderId="0" xfId="0" applyNumberFormat="1" applyFont="1" applyFill="1" applyAlignment="1">
      <alignment horizontal="left"/>
    </xf>
    <xf numFmtId="0" fontId="80" fillId="6" borderId="0" xfId="0" applyFont="1" applyFill="1"/>
    <xf numFmtId="49" fontId="26" fillId="6" borderId="0" xfId="0" applyNumberFormat="1" applyFont="1" applyFill="1" applyAlignment="1">
      <alignment horizontal="left"/>
    </xf>
    <xf numFmtId="49" fontId="45" fillId="6" borderId="0" xfId="0" applyNumberFormat="1" applyFont="1" applyFill="1"/>
    <xf numFmtId="49" fontId="32" fillId="6" borderId="0" xfId="0" applyNumberFormat="1" applyFont="1" applyFill="1"/>
    <xf numFmtId="49" fontId="28" fillId="6" borderId="0" xfId="0" applyNumberFormat="1" applyFont="1" applyFill="1"/>
    <xf numFmtId="14" fontId="30" fillId="6" borderId="6" xfId="0" applyNumberFormat="1" applyFont="1" applyFill="1" applyBorder="1" applyAlignment="1">
      <alignment horizontal="left" vertical="center"/>
    </xf>
    <xf numFmtId="49" fontId="30" fillId="6" borderId="6" xfId="0" applyNumberFormat="1" applyFont="1" applyFill="1" applyBorder="1" applyAlignment="1">
      <alignment vertical="center"/>
    </xf>
    <xf numFmtId="49" fontId="0" fillId="6" borderId="6" xfId="0" applyNumberFormat="1" applyFill="1" applyBorder="1" applyAlignment="1">
      <alignment vertical="center"/>
    </xf>
    <xf numFmtId="49" fontId="55" fillId="6" borderId="6" xfId="0" applyNumberFormat="1" applyFont="1" applyFill="1" applyBorder="1" applyAlignment="1">
      <alignment vertical="center"/>
    </xf>
    <xf numFmtId="49" fontId="30" fillId="6" borderId="6" xfId="2" applyNumberFormat="1" applyFont="1" applyFill="1" applyBorder="1" applyAlignment="1" applyProtection="1">
      <alignment vertical="center"/>
      <protection locked="0"/>
    </xf>
    <xf numFmtId="0" fontId="31" fillId="6" borderId="6" xfId="0" applyFont="1" applyFill="1" applyBorder="1" applyAlignment="1">
      <alignment horizontal="left" vertical="center"/>
    </xf>
    <xf numFmtId="49" fontId="31" fillId="6" borderId="6" xfId="0" applyNumberFormat="1" applyFont="1" applyFill="1" applyBorder="1" applyAlignment="1">
      <alignment horizontal="right" vertical="center"/>
    </xf>
    <xf numFmtId="0" fontId="57" fillId="6" borderId="7" xfId="0" applyFont="1" applyFill="1" applyBorder="1" applyAlignment="1">
      <alignment horizontal="center" vertical="center"/>
    </xf>
    <xf numFmtId="0" fontId="57" fillId="6" borderId="7" xfId="0" applyFont="1" applyFill="1" applyBorder="1" applyAlignment="1">
      <alignment horizontal="center" vertical="center" shrinkToFit="1"/>
    </xf>
    <xf numFmtId="0" fontId="58" fillId="6" borderId="7" xfId="0" applyFont="1" applyFill="1" applyBorder="1" applyAlignment="1">
      <alignment horizontal="center" vertical="center"/>
    </xf>
    <xf numFmtId="0" fontId="56" fillId="6" borderId="7" xfId="0" applyFont="1" applyFill="1" applyBorder="1" applyAlignment="1">
      <alignment vertical="center"/>
    </xf>
    <xf numFmtId="0" fontId="59" fillId="6" borderId="7" xfId="0" applyFont="1" applyFill="1" applyBorder="1" applyAlignment="1">
      <alignment horizontal="center" vertical="center"/>
    </xf>
    <xf numFmtId="0" fontId="59" fillId="6" borderId="0" xfId="0" applyFont="1" applyFill="1" applyAlignment="1">
      <alignment vertical="center"/>
    </xf>
    <xf numFmtId="0" fontId="57" fillId="6" borderId="0" xfId="0" applyFont="1" applyFill="1" applyAlignment="1">
      <alignment horizontal="center" vertical="center"/>
    </xf>
    <xf numFmtId="0" fontId="57" fillId="6" borderId="0" xfId="0" applyFont="1" applyFill="1" applyAlignment="1">
      <alignment horizontal="center" vertical="center" shrinkToFit="1"/>
    </xf>
    <xf numFmtId="0" fontId="62" fillId="6" borderId="0" xfId="0" applyFont="1" applyFill="1" applyAlignment="1">
      <alignment vertical="center"/>
    </xf>
    <xf numFmtId="0" fontId="63" fillId="6" borderId="0" xfId="0" applyFont="1" applyFill="1" applyAlignment="1">
      <alignment vertical="center"/>
    </xf>
    <xf numFmtId="0" fontId="59" fillId="6" borderId="7" xfId="0" applyFont="1" applyFill="1" applyBorder="1" applyAlignment="1">
      <alignment vertical="center"/>
    </xf>
    <xf numFmtId="0" fontId="0" fillId="6" borderId="7" xfId="0" applyFill="1" applyBorder="1"/>
    <xf numFmtId="0" fontId="59" fillId="6" borderId="18" xfId="0" applyFont="1" applyFill="1" applyBorder="1" applyAlignment="1">
      <alignment horizontal="center" vertical="center"/>
    </xf>
    <xf numFmtId="0" fontId="59" fillId="6" borderId="17" xfId="0" applyFont="1" applyFill="1" applyBorder="1" applyAlignment="1">
      <alignment horizontal="left" vertical="center"/>
    </xf>
    <xf numFmtId="0" fontId="59" fillId="6" borderId="0" xfId="0" applyFont="1" applyFill="1" applyAlignment="1">
      <alignment horizontal="center" vertical="center"/>
    </xf>
    <xf numFmtId="49" fontId="59" fillId="6" borderId="7" xfId="0" applyNumberFormat="1" applyFont="1" applyFill="1" applyBorder="1" applyAlignment="1">
      <alignment vertical="center"/>
    </xf>
    <xf numFmtId="49" fontId="59" fillId="6" borderId="0" xfId="0" applyNumberFormat="1" applyFont="1" applyFill="1" applyAlignment="1">
      <alignment vertical="center"/>
    </xf>
    <xf numFmtId="0" fontId="59" fillId="6" borderId="17" xfId="0" applyFont="1" applyFill="1" applyBorder="1" applyAlignment="1">
      <alignment vertical="center"/>
    </xf>
    <xf numFmtId="49" fontId="59" fillId="6" borderId="17" xfId="0" applyNumberFormat="1" applyFont="1" applyFill="1" applyBorder="1" applyAlignment="1">
      <alignment vertical="center"/>
    </xf>
    <xf numFmtId="0" fontId="59" fillId="6" borderId="18" xfId="0" applyFont="1" applyFill="1" applyBorder="1" applyAlignment="1">
      <alignment vertical="center"/>
    </xf>
    <xf numFmtId="0" fontId="65" fillId="6" borderId="18" xfId="0" applyFont="1" applyFill="1" applyBorder="1" applyAlignment="1">
      <alignment horizontal="center" vertical="center"/>
    </xf>
    <xf numFmtId="0" fontId="66" fillId="6" borderId="0" xfId="0" applyFont="1" applyFill="1" applyAlignment="1">
      <alignment vertical="center"/>
    </xf>
    <xf numFmtId="0" fontId="65" fillId="6" borderId="7" xfId="0" applyFont="1" applyFill="1" applyBorder="1" applyAlignment="1">
      <alignment horizontal="center" vertical="center"/>
    </xf>
    <xf numFmtId="49" fontId="59" fillId="6" borderId="18" xfId="0" applyNumberFormat="1" applyFont="1" applyFill="1" applyBorder="1" applyAlignment="1">
      <alignment vertical="center"/>
    </xf>
    <xf numFmtId="0" fontId="67" fillId="6" borderId="0" xfId="0" applyFont="1" applyFill="1" applyAlignment="1">
      <alignment vertical="center"/>
    </xf>
    <xf numFmtId="0" fontId="21" fillId="6" borderId="0" xfId="0" applyFont="1" applyFill="1" applyAlignment="1">
      <alignment horizontal="right" vertical="center"/>
    </xf>
    <xf numFmtId="0" fontId="60" fillId="6" borderId="0" xfId="0" applyFont="1" applyFill="1" applyAlignment="1">
      <alignment horizontal="left" vertical="center"/>
    </xf>
    <xf numFmtId="0" fontId="32" fillId="6" borderId="0" xfId="0" applyFont="1" applyFill="1"/>
    <xf numFmtId="0" fontId="22" fillId="6" borderId="0" xfId="0" applyFont="1" applyFill="1" applyAlignment="1">
      <alignment vertical="center"/>
    </xf>
    <xf numFmtId="0" fontId="30" fillId="6" borderId="0" xfId="0" applyFont="1" applyFill="1" applyAlignment="1">
      <alignment vertical="center"/>
    </xf>
    <xf numFmtId="0" fontId="32" fillId="6" borderId="10" xfId="0" applyFont="1" applyFill="1" applyBorder="1" applyAlignment="1">
      <alignment vertical="center"/>
    </xf>
    <xf numFmtId="0" fontId="32" fillId="6" borderId="13" xfId="0" applyFont="1" applyFill="1" applyBorder="1" applyAlignment="1">
      <alignment vertical="center"/>
    </xf>
    <xf numFmtId="0" fontId="32" fillId="6" borderId="16" xfId="0" applyFont="1" applyFill="1" applyBorder="1" applyAlignment="1">
      <alignment vertical="center"/>
    </xf>
    <xf numFmtId="0" fontId="0" fillId="6" borderId="0" xfId="0" applyFill="1"/>
    <xf numFmtId="0" fontId="17" fillId="6" borderId="0" xfId="0" applyFont="1" applyFill="1" applyAlignment="1">
      <alignment vertical="top"/>
    </xf>
    <xf numFmtId="49" fontId="56" fillId="6" borderId="0" xfId="0" applyNumberFormat="1" applyFont="1" applyFill="1" applyAlignment="1">
      <alignment horizontal="center" vertical="center"/>
    </xf>
    <xf numFmtId="49" fontId="48" fillId="6" borderId="0" xfId="0" applyNumberFormat="1" applyFont="1" applyFill="1" applyAlignment="1">
      <alignment horizontal="center" vertical="center"/>
    </xf>
    <xf numFmtId="49" fontId="54" fillId="6" borderId="0" xfId="0" applyNumberFormat="1" applyFont="1" applyFill="1" applyAlignment="1">
      <alignment vertical="center"/>
    </xf>
    <xf numFmtId="49" fontId="54" fillId="6" borderId="17" xfId="0" applyNumberFormat="1" applyFont="1" applyFill="1" applyBorder="1" applyAlignment="1">
      <alignment vertical="center"/>
    </xf>
    <xf numFmtId="49" fontId="42" fillId="6" borderId="27" xfId="0" applyNumberFormat="1" applyFont="1" applyFill="1" applyBorder="1" applyAlignment="1">
      <alignment vertical="center"/>
    </xf>
    <xf numFmtId="49" fontId="42" fillId="6" borderId="28" xfId="0" applyNumberFormat="1" applyFont="1" applyFill="1" applyBorder="1" applyAlignment="1">
      <alignment vertical="center"/>
    </xf>
    <xf numFmtId="49" fontId="54" fillId="6" borderId="7" xfId="0" applyNumberFormat="1" applyFont="1" applyFill="1" applyBorder="1" applyAlignment="1">
      <alignment vertical="center"/>
    </xf>
    <xf numFmtId="49" fontId="54" fillId="6" borderId="18" xfId="0" applyNumberFormat="1" applyFont="1" applyFill="1" applyBorder="1" applyAlignment="1">
      <alignment vertical="center"/>
    </xf>
    <xf numFmtId="49" fontId="48" fillId="6" borderId="7" xfId="0" applyNumberFormat="1" applyFont="1" applyFill="1" applyBorder="1" applyAlignment="1">
      <alignment horizontal="center" vertical="center"/>
    </xf>
    <xf numFmtId="49" fontId="21" fillId="6" borderId="27" xfId="0" applyNumberFormat="1" applyFont="1" applyFill="1" applyBorder="1" applyAlignment="1">
      <alignment vertical="center"/>
    </xf>
    <xf numFmtId="49" fontId="21" fillId="6" borderId="28" xfId="0" applyNumberFormat="1" applyFont="1" applyFill="1" applyBorder="1" applyAlignment="1">
      <alignment vertical="center"/>
    </xf>
    <xf numFmtId="49" fontId="21" fillId="6" borderId="28" xfId="0" applyNumberFormat="1" applyFont="1" applyFill="1" applyBorder="1" applyAlignment="1">
      <alignment horizontal="right" vertical="center"/>
    </xf>
    <xf numFmtId="49" fontId="21" fillId="6" borderId="23" xfId="0" applyNumberFormat="1" applyFont="1" applyFill="1" applyBorder="1" applyAlignment="1">
      <alignment horizontal="right" vertical="center"/>
    </xf>
    <xf numFmtId="49" fontId="21" fillId="6" borderId="29" xfId="0" applyNumberFormat="1" applyFont="1" applyFill="1" applyBorder="1" applyAlignment="1">
      <alignment vertical="center"/>
    </xf>
    <xf numFmtId="49" fontId="21" fillId="6" borderId="7" xfId="0" applyNumberFormat="1" applyFont="1" applyFill="1" applyBorder="1" applyAlignment="1">
      <alignment horizontal="right" vertical="center"/>
    </xf>
    <xf numFmtId="49" fontId="21" fillId="6" borderId="18" xfId="0" applyNumberFormat="1" applyFont="1" applyFill="1" applyBorder="1" applyAlignment="1">
      <alignment horizontal="right" vertical="center"/>
    </xf>
    <xf numFmtId="49" fontId="83" fillId="2" borderId="0" xfId="0" applyNumberFormat="1" applyFont="1" applyFill="1" applyAlignment="1">
      <alignment horizontal="center" vertical="center"/>
    </xf>
    <xf numFmtId="0" fontId="83" fillId="6" borderId="7" xfId="0" applyFont="1" applyFill="1" applyBorder="1" applyAlignment="1">
      <alignment vertical="center"/>
    </xf>
    <xf numFmtId="0" fontId="87" fillId="6" borderId="7" xfId="0" applyFont="1" applyFill="1" applyBorder="1" applyAlignment="1">
      <alignment vertical="center"/>
    </xf>
    <xf numFmtId="49" fontId="87" fillId="2" borderId="0" xfId="0" applyNumberFormat="1" applyFont="1" applyFill="1" applyAlignment="1">
      <alignment horizontal="center" vertical="center"/>
    </xf>
    <xf numFmtId="0" fontId="0" fillId="6" borderId="0" xfId="0" applyFill="1" applyAlignment="1">
      <alignment horizontal="center"/>
    </xf>
    <xf numFmtId="49" fontId="71" fillId="2" borderId="28" xfId="0" applyNumberFormat="1" applyFont="1" applyFill="1" applyBorder="1" applyAlignment="1">
      <alignment horizontal="center" vertical="center"/>
    </xf>
    <xf numFmtId="49" fontId="71" fillId="2" borderId="28" xfId="0" applyNumberFormat="1" applyFont="1" applyFill="1" applyBorder="1" applyAlignment="1">
      <alignment vertical="center"/>
    </xf>
    <xf numFmtId="49" fontId="21" fillId="6" borderId="27" xfId="0" applyNumberFormat="1" applyFont="1" applyFill="1" applyBorder="1" applyAlignment="1">
      <alignment horizontal="center" vertical="center"/>
    </xf>
    <xf numFmtId="49" fontId="54" fillId="6" borderId="28" xfId="0" applyNumberFormat="1" applyFont="1" applyFill="1" applyBorder="1" applyAlignment="1">
      <alignment vertical="center"/>
    </xf>
    <xf numFmtId="0" fontId="0" fillId="6" borderId="23" xfId="0" applyFill="1" applyBorder="1"/>
    <xf numFmtId="49" fontId="21" fillId="6" borderId="30" xfId="0" applyNumberFormat="1" applyFont="1" applyFill="1" applyBorder="1" applyAlignment="1">
      <alignment horizontal="center" vertical="center"/>
    </xf>
    <xf numFmtId="0" fontId="0" fillId="6" borderId="17" xfId="0" applyFill="1" applyBorder="1"/>
    <xf numFmtId="49" fontId="21" fillId="6" borderId="29" xfId="0" applyNumberFormat="1" applyFont="1" applyFill="1" applyBorder="1" applyAlignment="1">
      <alignment horizontal="center" vertical="center"/>
    </xf>
    <xf numFmtId="0" fontId="0" fillId="6" borderId="18" xfId="0" applyFill="1" applyBorder="1"/>
    <xf numFmtId="49" fontId="48" fillId="6" borderId="27" xfId="0" applyNumberFormat="1" applyFont="1" applyFill="1" applyBorder="1" applyAlignment="1">
      <alignment horizontal="center" vertical="center"/>
    </xf>
    <xf numFmtId="49" fontId="21" fillId="6" borderId="23" xfId="0" applyNumberFormat="1" applyFont="1" applyFill="1" applyBorder="1" applyAlignment="1">
      <alignment vertical="center"/>
    </xf>
    <xf numFmtId="49" fontId="48" fillId="6" borderId="30" xfId="0" applyNumberFormat="1" applyFont="1" applyFill="1" applyBorder="1" applyAlignment="1">
      <alignment horizontal="center" vertical="center"/>
    </xf>
    <xf numFmtId="49" fontId="48" fillId="6" borderId="29" xfId="0" applyNumberFormat="1" applyFont="1" applyFill="1" applyBorder="1" applyAlignment="1">
      <alignment horizontal="center" vertical="center"/>
    </xf>
    <xf numFmtId="0" fontId="21" fillId="6" borderId="29" xfId="0" applyFont="1" applyFill="1" applyBorder="1" applyAlignment="1">
      <alignment vertical="center"/>
    </xf>
    <xf numFmtId="49" fontId="21" fillId="6" borderId="30" xfId="0" applyNumberFormat="1" applyFont="1" applyFill="1" applyBorder="1" applyAlignment="1">
      <alignment vertical="center"/>
    </xf>
    <xf numFmtId="0" fontId="0" fillId="2" borderId="25" xfId="0" applyFill="1" applyBorder="1"/>
    <xf numFmtId="0" fontId="0" fillId="6" borderId="28" xfId="0" applyFill="1" applyBorder="1"/>
    <xf numFmtId="0" fontId="13" fillId="6" borderId="0" xfId="0" applyFont="1" applyFill="1"/>
    <xf numFmtId="0" fontId="88" fillId="2" borderId="0" xfId="0" applyFont="1" applyFill="1" applyAlignment="1">
      <alignment horizontal="center" shrinkToFit="1"/>
    </xf>
    <xf numFmtId="0" fontId="89" fillId="9" borderId="0" xfId="0" applyFont="1" applyFill="1"/>
    <xf numFmtId="0" fontId="89" fillId="6" borderId="0" xfId="0" applyFont="1" applyFill="1"/>
    <xf numFmtId="0" fontId="0" fillId="6" borderId="5" xfId="0" applyFill="1" applyBorder="1" applyAlignment="1">
      <alignment horizontal="center" vertical="center"/>
    </xf>
    <xf numFmtId="0" fontId="15" fillId="2" borderId="0" xfId="1" applyFill="1" applyBorder="1"/>
    <xf numFmtId="0" fontId="0" fillId="3" borderId="0" xfId="0" applyFill="1"/>
    <xf numFmtId="49" fontId="0" fillId="3" borderId="0" xfId="0" applyNumberFormat="1" applyFill="1"/>
    <xf numFmtId="0" fontId="0" fillId="0" borderId="6" xfId="0" applyBorder="1"/>
    <xf numFmtId="49" fontId="31" fillId="4" borderId="5" xfId="0" applyNumberFormat="1" applyFont="1" applyFill="1" applyBorder="1" applyAlignment="1">
      <alignment horizontal="left" vertical="center"/>
    </xf>
    <xf numFmtId="0" fontId="22" fillId="2" borderId="0" xfId="0" applyFont="1" applyFill="1" applyAlignment="1">
      <alignment horizontal="right" vertical="center"/>
    </xf>
    <xf numFmtId="0" fontId="22" fillId="2" borderId="0" xfId="0" applyFont="1" applyFill="1" applyAlignment="1">
      <alignment horizontal="center" vertical="center"/>
    </xf>
    <xf numFmtId="0" fontId="22" fillId="2" borderId="0" xfId="0" applyFont="1" applyFill="1" applyAlignment="1">
      <alignment horizontal="left" vertical="center"/>
    </xf>
    <xf numFmtId="0" fontId="51" fillId="2" borderId="0" xfId="0" applyFont="1" applyFill="1" applyAlignment="1">
      <alignment horizontal="center" vertical="center"/>
    </xf>
    <xf numFmtId="0" fontId="51" fillId="2" borderId="0" xfId="0" applyFont="1" applyFill="1" applyAlignment="1">
      <alignment vertical="center"/>
    </xf>
    <xf numFmtId="0" fontId="0" fillId="3" borderId="0" xfId="0" applyFill="1" applyAlignment="1">
      <alignment horizontal="center"/>
    </xf>
    <xf numFmtId="0" fontId="0" fillId="12" borderId="0" xfId="0" applyFill="1"/>
    <xf numFmtId="0" fontId="90" fillId="13" borderId="0" xfId="0" applyFont="1" applyFill="1" applyAlignment="1">
      <alignment horizontal="center" vertical="center"/>
    </xf>
    <xf numFmtId="0" fontId="0" fillId="9" borderId="7" xfId="0" applyFill="1" applyBorder="1" applyAlignment="1">
      <alignment horizontal="center"/>
    </xf>
    <xf numFmtId="0" fontId="91" fillId="6" borderId="7" xfId="0" applyFont="1" applyFill="1" applyBorder="1" applyAlignment="1">
      <alignment horizontal="center"/>
    </xf>
    <xf numFmtId="0" fontId="91" fillId="6" borderId="0" xfId="0" applyFont="1" applyFill="1" applyAlignment="1">
      <alignment horizontal="center"/>
    </xf>
    <xf numFmtId="0" fontId="13" fillId="3" borderId="0" xfId="0" applyFont="1" applyFill="1"/>
    <xf numFmtId="0" fontId="13" fillId="3" borderId="0" xfId="0" applyFont="1" applyFill="1" applyAlignment="1">
      <alignment horizontal="center"/>
    </xf>
    <xf numFmtId="0" fontId="13" fillId="6" borderId="0" xfId="0" applyFont="1" applyFill="1" applyAlignment="1">
      <alignment horizontal="center" vertical="center"/>
    </xf>
    <xf numFmtId="0" fontId="13" fillId="6" borderId="0" xfId="0" applyFont="1" applyFill="1" applyAlignment="1">
      <alignment vertical="center"/>
    </xf>
    <xf numFmtId="0" fontId="92" fillId="6" borderId="0" xfId="0" applyFont="1" applyFill="1" applyAlignment="1">
      <alignment vertical="center"/>
    </xf>
    <xf numFmtId="0" fontId="93" fillId="6" borderId="0" xfId="0" applyFont="1" applyFill="1"/>
    <xf numFmtId="49" fontId="82" fillId="2" borderId="0" xfId="0" applyNumberFormat="1" applyFont="1" applyFill="1" applyAlignment="1">
      <alignment horizontal="center" vertical="center"/>
    </xf>
    <xf numFmtId="49" fontId="24" fillId="4" borderId="26" xfId="0" applyNumberFormat="1" applyFont="1" applyFill="1" applyBorder="1" applyAlignment="1">
      <alignment vertical="center"/>
    </xf>
    <xf numFmtId="49" fontId="78" fillId="3" borderId="1" xfId="0" applyNumberFormat="1" applyFont="1" applyFill="1" applyBorder="1" applyAlignment="1">
      <alignment vertical="center" shrinkToFit="1"/>
    </xf>
    <xf numFmtId="0" fontId="32" fillId="0" borderId="31" xfId="0" applyFont="1" applyBorder="1" applyAlignment="1">
      <alignment horizontal="center" vertical="center"/>
    </xf>
    <xf numFmtId="0" fontId="32" fillId="0" borderId="32" xfId="0" applyFont="1" applyBorder="1" applyAlignment="1">
      <alignment horizontal="center" vertical="center"/>
    </xf>
    <xf numFmtId="0" fontId="32" fillId="0" borderId="42" xfId="0" applyFont="1" applyBorder="1" applyAlignment="1">
      <alignment horizontal="center" vertical="center"/>
    </xf>
    <xf numFmtId="49" fontId="78" fillId="3" borderId="2" xfId="0" applyNumberFormat="1" applyFont="1" applyFill="1" applyBorder="1" applyAlignment="1">
      <alignment vertical="center" shrinkToFit="1"/>
    </xf>
    <xf numFmtId="49" fontId="78" fillId="3" borderId="37" xfId="0" applyNumberFormat="1" applyFont="1" applyFill="1" applyBorder="1" applyAlignment="1">
      <alignment vertical="center" shrinkToFit="1"/>
    </xf>
    <xf numFmtId="49" fontId="32" fillId="0" borderId="6" xfId="0" applyNumberFormat="1" applyFont="1" applyBorder="1" applyAlignment="1">
      <alignment horizontal="left"/>
    </xf>
    <xf numFmtId="0" fontId="21" fillId="2" borderId="1" xfId="0" applyFont="1" applyFill="1" applyBorder="1" applyAlignment="1">
      <alignment wrapText="1"/>
    </xf>
    <xf numFmtId="0" fontId="21" fillId="2" borderId="37" xfId="0" applyFont="1" applyFill="1" applyBorder="1" applyAlignment="1">
      <alignment wrapText="1"/>
    </xf>
    <xf numFmtId="0" fontId="32" fillId="0" borderId="43" xfId="0" applyFont="1" applyBorder="1" applyAlignment="1">
      <alignment horizontal="center" vertical="center"/>
    </xf>
    <xf numFmtId="49" fontId="37" fillId="2" borderId="38" xfId="0" applyNumberFormat="1" applyFont="1" applyFill="1" applyBorder="1" applyAlignment="1">
      <alignment horizontal="right" vertical="center"/>
    </xf>
    <xf numFmtId="0" fontId="32" fillId="0" borderId="25" xfId="0" applyFont="1" applyBorder="1" applyAlignment="1">
      <alignment horizontal="center" vertical="center"/>
    </xf>
    <xf numFmtId="0" fontId="32" fillId="5" borderId="25" xfId="0" applyFont="1" applyFill="1" applyBorder="1" applyAlignment="1">
      <alignment horizontal="center" vertical="center"/>
    </xf>
    <xf numFmtId="0" fontId="95" fillId="0" borderId="0" xfId="0" applyFont="1" applyAlignment="1">
      <alignment horizontal="right" vertical="center"/>
    </xf>
    <xf numFmtId="0" fontId="86" fillId="6" borderId="7" xfId="0" applyFont="1" applyFill="1" applyBorder="1" applyAlignment="1">
      <alignment horizontal="center" vertical="center"/>
    </xf>
    <xf numFmtId="0" fontId="86" fillId="6" borderId="0" xfId="0" applyFont="1" applyFill="1" applyAlignment="1">
      <alignment horizontal="center" vertical="center"/>
    </xf>
    <xf numFmtId="0" fontId="84" fillId="6" borderId="0" xfId="0" applyFont="1" applyFill="1" applyAlignment="1">
      <alignment vertical="center"/>
    </xf>
    <xf numFmtId="0" fontId="85" fillId="6" borderId="0" xfId="0" applyFont="1" applyFill="1" applyAlignment="1">
      <alignment vertical="center"/>
    </xf>
    <xf numFmtId="49" fontId="0" fillId="0" borderId="0" xfId="0" applyNumberFormat="1" applyAlignment="1">
      <alignment horizontal="center"/>
    </xf>
    <xf numFmtId="49" fontId="32" fillId="0" borderId="12" xfId="0" applyNumberFormat="1" applyFont="1" applyBorder="1" applyAlignment="1">
      <alignment horizontal="center" vertical="center" wrapText="1"/>
    </xf>
    <xf numFmtId="49" fontId="37" fillId="2" borderId="20" xfId="0" applyNumberFormat="1" applyFont="1" applyFill="1" applyBorder="1" applyAlignment="1">
      <alignment horizontal="right" vertical="center"/>
    </xf>
    <xf numFmtId="49" fontId="79" fillId="0" borderId="15" xfId="0" applyNumberFormat="1" applyFont="1" applyBorder="1" applyAlignment="1">
      <alignment horizontal="right" vertical="center"/>
    </xf>
    <xf numFmtId="0" fontId="32" fillId="0" borderId="7" xfId="0" applyFont="1" applyBorder="1" applyAlignment="1">
      <alignment horizontal="center" vertical="center"/>
    </xf>
    <xf numFmtId="0" fontId="95" fillId="6" borderId="0" xfId="0" applyFont="1" applyFill="1" applyAlignment="1">
      <alignment horizontal="right" vertical="center"/>
    </xf>
    <xf numFmtId="0" fontId="52" fillId="15" borderId="15" xfId="0" applyFont="1" applyFill="1" applyBorder="1" applyAlignment="1">
      <alignment horizontal="right" vertical="center"/>
    </xf>
    <xf numFmtId="0" fontId="60" fillId="15" borderId="0" xfId="0" applyFont="1" applyFill="1" applyAlignment="1">
      <alignment vertical="center"/>
    </xf>
    <xf numFmtId="49" fontId="69" fillId="15" borderId="0" xfId="0" applyNumberFormat="1" applyFont="1" applyFill="1" applyAlignment="1">
      <alignment vertical="center"/>
    </xf>
    <xf numFmtId="49" fontId="32" fillId="0" borderId="27" xfId="0" applyNumberFormat="1" applyFont="1" applyBorder="1" applyAlignment="1">
      <alignment horizontal="center" vertical="center"/>
    </xf>
    <xf numFmtId="49" fontId="0" fillId="0" borderId="12" xfId="0" applyNumberFormat="1" applyBorder="1" applyAlignment="1">
      <alignment horizontal="center" vertical="center"/>
    </xf>
    <xf numFmtId="0" fontId="80" fillId="0" borderId="0" xfId="0" applyFont="1" applyAlignment="1">
      <alignment horizontal="left"/>
    </xf>
    <xf numFmtId="49" fontId="23" fillId="4" borderId="24" xfId="0" applyNumberFormat="1" applyFont="1" applyFill="1" applyBorder="1" applyAlignment="1">
      <alignment vertical="center"/>
    </xf>
    <xf numFmtId="0" fontId="14" fillId="0" borderId="18" xfId="0" applyFont="1" applyBorder="1" applyAlignment="1">
      <alignment vertical="center"/>
    </xf>
    <xf numFmtId="49" fontId="41" fillId="0" borderId="6" xfId="0" applyNumberFormat="1" applyFont="1" applyBorder="1" applyAlignment="1">
      <alignment horizontal="right" vertical="center"/>
    </xf>
    <xf numFmtId="49" fontId="41" fillId="0" borderId="15" xfId="0" applyNumberFormat="1" applyFont="1" applyBorder="1" applyAlignment="1">
      <alignment horizontal="right" vertical="center"/>
    </xf>
    <xf numFmtId="0" fontId="96" fillId="16" borderId="44" xfId="0" applyFont="1" applyFill="1" applyBorder="1"/>
    <xf numFmtId="0" fontId="45" fillId="0" borderId="0" xfId="0" applyFont="1" applyAlignment="1">
      <alignment horizontal="left"/>
    </xf>
    <xf numFmtId="0" fontId="97" fillId="6" borderId="0" xfId="0" applyFont="1" applyFill="1" applyAlignment="1">
      <alignment horizontal="center" vertical="center"/>
    </xf>
    <xf numFmtId="0" fontId="45" fillId="6" borderId="0" xfId="0" applyFont="1" applyFill="1"/>
    <xf numFmtId="0" fontId="26" fillId="6" borderId="0" xfId="0" applyFont="1" applyFill="1" applyAlignment="1">
      <alignment horizontal="left"/>
    </xf>
    <xf numFmtId="0" fontId="97" fillId="6" borderId="0" xfId="0" applyFont="1" applyFill="1"/>
    <xf numFmtId="0" fontId="57" fillId="6" borderId="7" xfId="0" applyFont="1" applyFill="1" applyBorder="1" applyAlignment="1">
      <alignment vertical="center"/>
    </xf>
    <xf numFmtId="0" fontId="66" fillId="6" borderId="7" xfId="0" applyFont="1" applyFill="1" applyBorder="1" applyAlignment="1">
      <alignment vertical="center"/>
    </xf>
    <xf numFmtId="49" fontId="57" fillId="2" borderId="0" xfId="0" applyNumberFormat="1" applyFont="1" applyFill="1" applyAlignment="1">
      <alignment horizontal="center" vertical="center"/>
    </xf>
    <xf numFmtId="49" fontId="66" fillId="6" borderId="0" xfId="0" applyNumberFormat="1" applyFont="1" applyFill="1" applyAlignment="1">
      <alignment vertical="center"/>
    </xf>
    <xf numFmtId="0" fontId="68" fillId="6" borderId="7" xfId="0" applyFont="1" applyFill="1" applyBorder="1" applyAlignment="1">
      <alignment vertical="center"/>
    </xf>
    <xf numFmtId="0" fontId="97" fillId="6" borderId="0" xfId="0" applyFont="1" applyFill="1" applyAlignment="1">
      <alignment vertical="center"/>
    </xf>
    <xf numFmtId="0" fontId="14" fillId="6" borderId="0" xfId="0" applyFont="1" applyFill="1"/>
    <xf numFmtId="49" fontId="47" fillId="0" borderId="0" xfId="0" applyNumberFormat="1" applyFont="1" applyAlignment="1">
      <alignment vertical="center"/>
    </xf>
    <xf numFmtId="49" fontId="36" fillId="0" borderId="0" xfId="0" applyNumberFormat="1" applyFont="1" applyAlignment="1">
      <alignment vertical="center"/>
    </xf>
    <xf numFmtId="49" fontId="32" fillId="3" borderId="0" xfId="0" applyNumberFormat="1" applyFont="1" applyFill="1"/>
    <xf numFmtId="49" fontId="55" fillId="0" borderId="0" xfId="0" applyNumberFormat="1" applyFont="1" applyAlignment="1">
      <alignment vertical="center"/>
    </xf>
    <xf numFmtId="49" fontId="30" fillId="0" borderId="0" xfId="0" applyNumberFormat="1" applyFont="1" applyAlignment="1">
      <alignment vertical="center"/>
    </xf>
    <xf numFmtId="49" fontId="32" fillId="4" borderId="0" xfId="0" applyNumberFormat="1" applyFont="1" applyFill="1"/>
    <xf numFmtId="0" fontId="0" fillId="4" borderId="0" xfId="0" applyFill="1" applyAlignment="1">
      <alignment horizontal="center"/>
    </xf>
    <xf numFmtId="0" fontId="97" fillId="2" borderId="0" xfId="0" applyFont="1" applyFill="1"/>
    <xf numFmtId="49" fontId="32" fillId="10" borderId="0" xfId="0" applyNumberFormat="1" applyFont="1" applyFill="1"/>
    <xf numFmtId="0" fontId="0" fillId="10" borderId="0" xfId="0" applyFill="1" applyAlignment="1">
      <alignment horizontal="center"/>
    </xf>
    <xf numFmtId="0" fontId="0" fillId="11" borderId="36" xfId="0" applyFill="1" applyBorder="1" applyAlignment="1">
      <alignment horizontal="center"/>
    </xf>
    <xf numFmtId="49" fontId="42" fillId="0" borderId="0" xfId="0" applyNumberFormat="1" applyFont="1" applyAlignment="1">
      <alignment horizontal="left" vertical="center"/>
    </xf>
    <xf numFmtId="49" fontId="72" fillId="0" borderId="0" xfId="0" applyNumberFormat="1" applyFont="1" applyAlignment="1">
      <alignment vertical="center"/>
    </xf>
    <xf numFmtId="49" fontId="42" fillId="0" borderId="0" xfId="0" applyNumberFormat="1" applyFont="1" applyAlignment="1">
      <alignment vertical="center"/>
    </xf>
    <xf numFmtId="0" fontId="64" fillId="0" borderId="0" xfId="0" applyFont="1" applyAlignment="1">
      <alignment horizontal="right" vertical="center"/>
    </xf>
    <xf numFmtId="49" fontId="37" fillId="0" borderId="0" xfId="0" applyNumberFormat="1" applyFont="1" applyAlignment="1">
      <alignment horizontal="right" vertical="center"/>
    </xf>
    <xf numFmtId="0" fontId="14" fillId="6" borderId="7" xfId="0" applyFont="1" applyFill="1" applyBorder="1" applyAlignment="1">
      <alignment horizontal="center" vertical="center" shrinkToFit="1"/>
    </xf>
    <xf numFmtId="0" fontId="14" fillId="6" borderId="7" xfId="0" applyFont="1" applyFill="1" applyBorder="1" applyAlignment="1">
      <alignment vertical="center" shrinkToFit="1"/>
    </xf>
    <xf numFmtId="0" fontId="14" fillId="6" borderId="0" xfId="0" applyFont="1" applyFill="1" applyAlignment="1">
      <alignment shrinkToFit="1"/>
    </xf>
    <xf numFmtId="0" fontId="11" fillId="0" borderId="0" xfId="5"/>
    <xf numFmtId="49" fontId="106" fillId="0" borderId="0" xfId="5" applyNumberFormat="1" applyFont="1" applyAlignment="1">
      <alignment textRotation="90" wrapText="1"/>
    </xf>
    <xf numFmtId="49" fontId="11" fillId="0" borderId="0" xfId="5" applyNumberFormat="1"/>
    <xf numFmtId="49" fontId="11" fillId="0" borderId="5" xfId="5" applyNumberFormat="1" applyBorder="1"/>
    <xf numFmtId="49" fontId="101" fillId="0" borderId="5" xfId="5" applyNumberFormat="1" applyFont="1" applyBorder="1"/>
    <xf numFmtId="49" fontId="107" fillId="17" borderId="5" xfId="5" applyNumberFormat="1" applyFont="1" applyFill="1" applyBorder="1"/>
    <xf numFmtId="49" fontId="11" fillId="17" borderId="5" xfId="5" applyNumberFormat="1" applyFill="1" applyBorder="1"/>
    <xf numFmtId="49" fontId="102" fillId="0" borderId="5" xfId="5" applyNumberFormat="1" applyFont="1" applyBorder="1"/>
    <xf numFmtId="49" fontId="107" fillId="0" borderId="5" xfId="5" applyNumberFormat="1" applyFont="1" applyBorder="1"/>
    <xf numFmtId="49" fontId="11" fillId="0" borderId="30" xfId="5" applyNumberFormat="1" applyBorder="1"/>
    <xf numFmtId="49" fontId="101" fillId="15" borderId="5" xfId="5" applyNumberFormat="1" applyFont="1" applyFill="1" applyBorder="1"/>
    <xf numFmtId="49" fontId="101" fillId="0" borderId="5" xfId="5" applyNumberFormat="1" applyFont="1" applyBorder="1" applyAlignment="1">
      <alignment horizontal="center"/>
    </xf>
    <xf numFmtId="49" fontId="11" fillId="0" borderId="5" xfId="5" applyNumberFormat="1" applyBorder="1" applyAlignment="1">
      <alignment horizontal="right"/>
    </xf>
    <xf numFmtId="49" fontId="107" fillId="15" borderId="5" xfId="5" applyNumberFormat="1" applyFont="1" applyFill="1" applyBorder="1"/>
    <xf numFmtId="49" fontId="11" fillId="15" borderId="5" xfId="5" applyNumberFormat="1" applyFill="1" applyBorder="1"/>
    <xf numFmtId="49" fontId="10" fillId="0" borderId="5" xfId="5" applyNumberFormat="1" applyFont="1" applyBorder="1"/>
    <xf numFmtId="49" fontId="10" fillId="17" borderId="5" xfId="5" applyNumberFormat="1" applyFont="1" applyFill="1" applyBorder="1"/>
    <xf numFmtId="49" fontId="0" fillId="17" borderId="5" xfId="0" applyNumberFormat="1" applyFill="1" applyBorder="1"/>
    <xf numFmtId="49" fontId="9" fillId="17" borderId="5" xfId="5" applyNumberFormat="1" applyFont="1" applyFill="1" applyBorder="1"/>
    <xf numFmtId="49" fontId="13" fillId="17" borderId="5" xfId="0" applyNumberFormat="1" applyFont="1" applyFill="1" applyBorder="1"/>
    <xf numFmtId="49" fontId="9" fillId="0" borderId="5" xfId="5" applyNumberFormat="1" applyFont="1" applyBorder="1"/>
    <xf numFmtId="0" fontId="13" fillId="0" borderId="18" xfId="0" applyFont="1" applyBorder="1" applyAlignment="1">
      <alignment vertical="center"/>
    </xf>
    <xf numFmtId="49" fontId="9" fillId="15" borderId="5" xfId="5" applyNumberFormat="1" applyFont="1" applyFill="1" applyBorder="1"/>
    <xf numFmtId="49" fontId="9" fillId="0" borderId="0" xfId="5" applyNumberFormat="1" applyFont="1"/>
    <xf numFmtId="0" fontId="62" fillId="0" borderId="7" xfId="0" applyFont="1" applyBorder="1" applyAlignment="1">
      <alignment vertical="center"/>
    </xf>
    <xf numFmtId="49" fontId="8" fillId="17" borderId="5" xfId="5" applyNumberFormat="1" applyFont="1" applyFill="1" applyBorder="1"/>
    <xf numFmtId="49" fontId="7" fillId="0" borderId="5" xfId="5" applyNumberFormat="1" applyFont="1" applyBorder="1"/>
    <xf numFmtId="49" fontId="6" fillId="17" borderId="5" xfId="5" applyNumberFormat="1" applyFont="1" applyFill="1" applyBorder="1"/>
    <xf numFmtId="49" fontId="5" fillId="0" borderId="5" xfId="5" applyNumberFormat="1" applyFont="1" applyBorder="1"/>
    <xf numFmtId="49" fontId="5" fillId="17" borderId="5" xfId="5" applyNumberFormat="1" applyFont="1" applyFill="1" applyBorder="1"/>
    <xf numFmtId="49" fontId="5" fillId="15" borderId="5" xfId="5" applyNumberFormat="1" applyFont="1" applyFill="1" applyBorder="1"/>
    <xf numFmtId="49" fontId="4" fillId="0" borderId="5" xfId="5" applyNumberFormat="1" applyFont="1" applyBorder="1"/>
    <xf numFmtId="49" fontId="3" fillId="0" borderId="5" xfId="5" applyNumberFormat="1" applyFont="1" applyBorder="1"/>
    <xf numFmtId="0" fontId="13" fillId="9" borderId="7" xfId="0" applyFont="1" applyFill="1" applyBorder="1" applyAlignment="1">
      <alignment horizontal="center"/>
    </xf>
    <xf numFmtId="49" fontId="2" fillId="17" borderId="5" xfId="5" applyNumberFormat="1" applyFont="1" applyFill="1" applyBorder="1"/>
    <xf numFmtId="49" fontId="23" fillId="0" borderId="0" xfId="6" applyNumberFormat="1" applyFont="1" applyAlignment="1">
      <alignment vertical="top"/>
    </xf>
    <xf numFmtId="49" fontId="24" fillId="0" borderId="0" xfId="6" applyNumberFormat="1" applyFont="1" applyAlignment="1">
      <alignment vertical="top"/>
    </xf>
    <xf numFmtId="49" fontId="75" fillId="0" borderId="0" xfId="6" applyNumberFormat="1" applyFont="1" applyAlignment="1">
      <alignment horizontal="center"/>
    </xf>
    <xf numFmtId="49" fontId="49" fillId="0" borderId="0" xfId="6" applyNumberFormat="1" applyFont="1" applyAlignment="1">
      <alignment horizontal="center"/>
    </xf>
    <xf numFmtId="49" fontId="49" fillId="0" borderId="0" xfId="6" applyNumberFormat="1" applyFont="1" applyAlignment="1">
      <alignment horizontal="left"/>
    </xf>
    <xf numFmtId="49" fontId="17" fillId="0" borderId="0" xfId="6" applyNumberFormat="1" applyFont="1" applyAlignment="1">
      <alignment horizontal="left" vertical="top"/>
    </xf>
    <xf numFmtId="49" fontId="27" fillId="0" borderId="0" xfId="6" applyNumberFormat="1" applyFont="1" applyAlignment="1">
      <alignment horizontal="left"/>
    </xf>
    <xf numFmtId="0" fontId="35" fillId="0" borderId="0" xfId="6" applyFont="1" applyAlignment="1">
      <alignment horizontal="left"/>
    </xf>
    <xf numFmtId="49" fontId="20" fillId="0" borderId="0" xfId="6" applyNumberFormat="1" applyFont="1" applyAlignment="1">
      <alignment horizontal="left"/>
    </xf>
    <xf numFmtId="0" fontId="13" fillId="0" borderId="0" xfId="6"/>
    <xf numFmtId="49" fontId="26" fillId="0" borderId="0" xfId="6" applyNumberFormat="1" applyFont="1" applyAlignment="1">
      <alignment horizontal="left"/>
    </xf>
    <xf numFmtId="0" fontId="45" fillId="0" borderId="0" xfId="6" applyFont="1" applyAlignment="1">
      <alignment horizontal="left"/>
    </xf>
    <xf numFmtId="49" fontId="32" fillId="0" borderId="0" xfId="6" applyNumberFormat="1" applyFont="1" applyAlignment="1">
      <alignment horizontal="left"/>
    </xf>
    <xf numFmtId="49" fontId="32" fillId="0" borderId="6" xfId="6" applyNumberFormat="1" applyFont="1" applyBorder="1" applyAlignment="1">
      <alignment horizontal="left"/>
    </xf>
    <xf numFmtId="49" fontId="28" fillId="0" borderId="0" xfId="6" applyNumberFormat="1" applyFont="1" applyAlignment="1">
      <alignment horizontal="left"/>
    </xf>
    <xf numFmtId="49" fontId="13" fillId="0" borderId="0" xfId="6" applyNumberFormat="1" applyAlignment="1">
      <alignment horizontal="left"/>
    </xf>
    <xf numFmtId="49" fontId="78" fillId="3" borderId="1" xfId="6" applyNumberFormat="1" applyFont="1" applyFill="1" applyBorder="1" applyAlignment="1">
      <alignment vertical="center" shrinkToFit="1"/>
    </xf>
    <xf numFmtId="49" fontId="78" fillId="3" borderId="2" xfId="6" applyNumberFormat="1" applyFont="1" applyFill="1" applyBorder="1" applyAlignment="1">
      <alignment vertical="center" shrinkToFit="1"/>
    </xf>
    <xf numFmtId="49" fontId="78" fillId="3" borderId="37" xfId="6" applyNumberFormat="1" applyFont="1" applyFill="1" applyBorder="1" applyAlignment="1">
      <alignment vertical="center" shrinkToFit="1"/>
    </xf>
    <xf numFmtId="49" fontId="29" fillId="2" borderId="19" xfId="6" applyNumberFormat="1" applyFont="1" applyFill="1" applyBorder="1" applyAlignment="1">
      <alignment horizontal="left" vertical="center"/>
    </xf>
    <xf numFmtId="49" fontId="29" fillId="2" borderId="20" xfId="6" applyNumberFormat="1" applyFont="1" applyFill="1" applyBorder="1" applyAlignment="1">
      <alignment horizontal="right" vertical="center"/>
    </xf>
    <xf numFmtId="49" fontId="81" fillId="2" borderId="19" xfId="6" applyNumberFormat="1" applyFont="1" applyFill="1" applyBorder="1" applyAlignment="1">
      <alignment horizontal="left" vertical="center"/>
    </xf>
    <xf numFmtId="49" fontId="29" fillId="2" borderId="20" xfId="6" applyNumberFormat="1" applyFont="1" applyFill="1" applyBorder="1" applyAlignment="1">
      <alignment horizontal="left" vertical="center"/>
    </xf>
    <xf numFmtId="49" fontId="22" fillId="2" borderId="20" xfId="6" applyNumberFormat="1" applyFont="1" applyFill="1" applyBorder="1" applyAlignment="1">
      <alignment horizontal="left" vertical="center"/>
    </xf>
    <xf numFmtId="0" fontId="13" fillId="2" borderId="38" xfId="6" applyFill="1" applyBorder="1" applyAlignment="1">
      <alignment horizontal="center" vertical="center"/>
    </xf>
    <xf numFmtId="0" fontId="13" fillId="0" borderId="0" xfId="6" applyAlignment="1">
      <alignment vertical="center"/>
    </xf>
    <xf numFmtId="49" fontId="36" fillId="2" borderId="0" xfId="6" applyNumberFormat="1" applyFont="1" applyFill="1" applyAlignment="1">
      <alignment vertical="center"/>
    </xf>
    <xf numFmtId="49" fontId="36" fillId="2" borderId="0" xfId="6" applyNumberFormat="1" applyFont="1" applyFill="1" applyAlignment="1">
      <alignment horizontal="left" vertical="center"/>
    </xf>
    <xf numFmtId="49" fontId="36" fillId="2" borderId="0" xfId="6" applyNumberFormat="1" applyFont="1" applyFill="1" applyAlignment="1">
      <alignment horizontal="right" vertical="center"/>
    </xf>
    <xf numFmtId="0" fontId="36" fillId="2" borderId="0" xfId="6" applyFont="1" applyFill="1" applyAlignment="1">
      <alignment horizontal="left" vertical="center"/>
    </xf>
    <xf numFmtId="49" fontId="37" fillId="2" borderId="20" xfId="6" applyNumberFormat="1" applyFont="1" applyFill="1" applyBorder="1" applyAlignment="1">
      <alignment horizontal="right" vertical="center"/>
    </xf>
    <xf numFmtId="49" fontId="37" fillId="2" borderId="38" xfId="6" applyNumberFormat="1" applyFont="1" applyFill="1" applyBorder="1" applyAlignment="1">
      <alignment horizontal="right" vertical="center"/>
    </xf>
    <xf numFmtId="49" fontId="29" fillId="6" borderId="4" xfId="6" applyNumberFormat="1" applyFont="1" applyFill="1" applyBorder="1" applyAlignment="1">
      <alignment horizontal="left" vertical="center"/>
    </xf>
    <xf numFmtId="49" fontId="29" fillId="0" borderId="0" xfId="6" applyNumberFormat="1" applyFont="1" applyAlignment="1">
      <alignment horizontal="right" vertical="center"/>
    </xf>
    <xf numFmtId="49" fontId="22" fillId="6" borderId="0" xfId="6" applyNumberFormat="1" applyFont="1" applyFill="1" applyAlignment="1">
      <alignment horizontal="left" vertical="center"/>
    </xf>
    <xf numFmtId="0" fontId="13" fillId="6" borderId="9" xfId="6" applyFill="1" applyBorder="1" applyAlignment="1">
      <alignment horizontal="center" vertical="center"/>
    </xf>
    <xf numFmtId="14" fontId="30" fillId="0" borderId="6" xfId="6" applyNumberFormat="1" applyFont="1" applyBorder="1" applyAlignment="1">
      <alignment horizontal="left" vertical="center"/>
    </xf>
    <xf numFmtId="49" fontId="31" fillId="0" borderId="6" xfId="6" applyNumberFormat="1" applyFont="1" applyBorder="1" applyAlignment="1">
      <alignment vertical="center"/>
    </xf>
    <xf numFmtId="49" fontId="31" fillId="0" borderId="6" xfId="6" applyNumberFormat="1" applyFont="1" applyBorder="1" applyAlignment="1">
      <alignment horizontal="left" vertical="center"/>
    </xf>
    <xf numFmtId="49" fontId="41" fillId="0" borderId="6" xfId="6" applyNumberFormat="1" applyFont="1" applyBorder="1" applyAlignment="1">
      <alignment horizontal="right" vertical="center"/>
    </xf>
    <xf numFmtId="49" fontId="41" fillId="0" borderId="15" xfId="6" applyNumberFormat="1" applyFont="1" applyBorder="1" applyAlignment="1">
      <alignment horizontal="right" vertical="center"/>
    </xf>
    <xf numFmtId="49" fontId="31" fillId="0" borderId="22" xfId="6" applyNumberFormat="1" applyFont="1" applyBorder="1" applyAlignment="1">
      <alignment horizontal="left" vertical="center"/>
    </xf>
    <xf numFmtId="49" fontId="31" fillId="0" borderId="6" xfId="6" applyNumberFormat="1" applyFont="1" applyBorder="1" applyAlignment="1">
      <alignment horizontal="right" vertical="center"/>
    </xf>
    <xf numFmtId="0" fontId="52" fillId="15" borderId="15" xfId="6" applyFont="1" applyFill="1" applyBorder="1" applyAlignment="1">
      <alignment horizontal="right" vertical="center"/>
    </xf>
    <xf numFmtId="49" fontId="21" fillId="2" borderId="34" xfId="6" applyNumberFormat="1" applyFont="1" applyFill="1" applyBorder="1" applyAlignment="1">
      <alignment horizontal="center" wrapText="1"/>
    </xf>
    <xf numFmtId="49" fontId="21" fillId="2" borderId="21" xfId="6" applyNumberFormat="1" applyFont="1" applyFill="1" applyBorder="1" applyAlignment="1">
      <alignment horizontal="center" wrapText="1"/>
    </xf>
    <xf numFmtId="49" fontId="21" fillId="2" borderId="15" xfId="6" applyNumberFormat="1" applyFont="1" applyFill="1" applyBorder="1" applyAlignment="1">
      <alignment horizontal="center" wrapText="1"/>
    </xf>
    <xf numFmtId="0" fontId="21" fillId="2" borderId="1" xfId="6" applyFont="1" applyFill="1" applyBorder="1" applyAlignment="1">
      <alignment wrapText="1"/>
    </xf>
    <xf numFmtId="0" fontId="21" fillId="2" borderId="37" xfId="6" applyFont="1" applyFill="1" applyBorder="1" applyAlignment="1">
      <alignment wrapText="1"/>
    </xf>
    <xf numFmtId="49" fontId="21" fillId="5" borderId="34" xfId="6" applyNumberFormat="1" applyFont="1" applyFill="1" applyBorder="1" applyAlignment="1">
      <alignment horizontal="center" wrapText="1"/>
    </xf>
    <xf numFmtId="49" fontId="21" fillId="5" borderId="21" xfId="6" applyNumberFormat="1" applyFont="1" applyFill="1" applyBorder="1" applyAlignment="1">
      <alignment horizontal="center" wrapText="1"/>
    </xf>
    <xf numFmtId="49" fontId="21" fillId="5" borderId="35" xfId="6" applyNumberFormat="1" applyFont="1" applyFill="1" applyBorder="1" applyAlignment="1">
      <alignment horizontal="center" wrapText="1"/>
    </xf>
    <xf numFmtId="49" fontId="21" fillId="5" borderId="6" xfId="6" applyNumberFormat="1" applyFont="1" applyFill="1" applyBorder="1" applyAlignment="1">
      <alignment horizontal="center" wrapText="1"/>
    </xf>
    <xf numFmtId="49" fontId="21" fillId="2" borderId="39" xfId="6" applyNumberFormat="1" applyFont="1" applyFill="1" applyBorder="1" applyAlignment="1">
      <alignment horizontal="center" wrapText="1"/>
    </xf>
    <xf numFmtId="0" fontId="48" fillId="2" borderId="37" xfId="6" applyFont="1" applyFill="1" applyBorder="1" applyAlignment="1">
      <alignment horizontal="center" wrapText="1"/>
    </xf>
    <xf numFmtId="0" fontId="48" fillId="5" borderId="37" xfId="6" applyFont="1" applyFill="1" applyBorder="1" applyAlignment="1">
      <alignment horizontal="center" wrapText="1"/>
    </xf>
    <xf numFmtId="0" fontId="19" fillId="0" borderId="11" xfId="6" applyFont="1" applyBorder="1" applyAlignment="1">
      <alignment horizontal="center" vertical="center"/>
    </xf>
    <xf numFmtId="0" fontId="32" fillId="0" borderId="18" xfId="6" applyFont="1" applyBorder="1" applyAlignment="1">
      <alignment vertical="center"/>
    </xf>
    <xf numFmtId="0" fontId="32" fillId="0" borderId="18" xfId="6" applyFont="1" applyBorder="1" applyAlignment="1">
      <alignment horizontal="center" vertical="center"/>
    </xf>
    <xf numFmtId="49" fontId="32" fillId="0" borderId="12" xfId="6" applyNumberFormat="1" applyFont="1" applyBorder="1" applyAlignment="1">
      <alignment horizontal="center" vertical="center"/>
    </xf>
    <xf numFmtId="0" fontId="32" fillId="0" borderId="31" xfId="6" applyFont="1" applyBorder="1" applyAlignment="1">
      <alignment horizontal="center" vertical="center"/>
    </xf>
    <xf numFmtId="0" fontId="32" fillId="0" borderId="32" xfId="6" applyFont="1" applyBorder="1" applyAlignment="1">
      <alignment horizontal="center" vertical="center"/>
    </xf>
    <xf numFmtId="1" fontId="43" fillId="5" borderId="11" xfId="6" applyNumberFormat="1" applyFont="1" applyFill="1" applyBorder="1" applyAlignment="1">
      <alignment horizontal="center" vertical="center"/>
    </xf>
    <xf numFmtId="0" fontId="43" fillId="5" borderId="18" xfId="6" applyFont="1" applyFill="1" applyBorder="1" applyAlignment="1">
      <alignment horizontal="center" vertical="center"/>
    </xf>
    <xf numFmtId="1" fontId="43" fillId="5" borderId="36" xfId="6" applyNumberFormat="1" applyFont="1" applyFill="1" applyBorder="1" applyAlignment="1">
      <alignment horizontal="center" vertical="center"/>
    </xf>
    <xf numFmtId="0" fontId="32" fillId="0" borderId="33" xfId="6" applyFont="1" applyBorder="1" applyAlignment="1">
      <alignment horizontal="center" vertical="center"/>
    </xf>
    <xf numFmtId="0" fontId="32" fillId="5" borderId="12" xfId="6" applyFont="1" applyFill="1" applyBorder="1" applyAlignment="1">
      <alignment horizontal="center" vertical="center"/>
    </xf>
    <xf numFmtId="0" fontId="32" fillId="0" borderId="12" xfId="6" applyFont="1" applyBorder="1" applyAlignment="1">
      <alignment horizontal="center" vertical="center"/>
    </xf>
    <xf numFmtId="0" fontId="19" fillId="0" borderId="0" xfId="6" applyFont="1" applyAlignment="1">
      <alignment vertical="center"/>
    </xf>
    <xf numFmtId="0" fontId="32" fillId="0" borderId="42" xfId="6" applyFont="1" applyBorder="1" applyAlignment="1">
      <alignment horizontal="center" vertical="center"/>
    </xf>
    <xf numFmtId="0" fontId="32" fillId="0" borderId="41" xfId="6" applyFont="1" applyBorder="1" applyAlignment="1">
      <alignment horizontal="center" vertical="center"/>
    </xf>
    <xf numFmtId="0" fontId="32" fillId="5" borderId="25" xfId="6" applyFont="1" applyFill="1" applyBorder="1" applyAlignment="1">
      <alignment horizontal="center" vertical="center"/>
    </xf>
    <xf numFmtId="0" fontId="32" fillId="0" borderId="40" xfId="6" applyFont="1" applyBorder="1" applyAlignment="1">
      <alignment horizontal="center" vertical="center"/>
    </xf>
    <xf numFmtId="0" fontId="32" fillId="0" borderId="25" xfId="6" applyFont="1" applyBorder="1" applyAlignment="1">
      <alignment horizontal="center" vertical="center"/>
    </xf>
    <xf numFmtId="0" fontId="32" fillId="0" borderId="43" xfId="6" applyFont="1" applyBorder="1" applyAlignment="1">
      <alignment horizontal="center" vertical="center"/>
    </xf>
    <xf numFmtId="0" fontId="43" fillId="5" borderId="7" xfId="6" applyFont="1" applyFill="1" applyBorder="1" applyAlignment="1">
      <alignment horizontal="center" vertical="center"/>
    </xf>
    <xf numFmtId="0" fontId="13" fillId="0" borderId="18" xfId="6" applyBorder="1" applyAlignment="1">
      <alignment vertical="center"/>
    </xf>
    <xf numFmtId="49" fontId="32" fillId="0" borderId="27" xfId="6" applyNumberFormat="1" applyFont="1" applyBorder="1" applyAlignment="1">
      <alignment horizontal="center" vertical="center"/>
    </xf>
    <xf numFmtId="0" fontId="32" fillId="0" borderId="7" xfId="6" applyFont="1" applyBorder="1" applyAlignment="1">
      <alignment horizontal="center" vertical="center"/>
    </xf>
    <xf numFmtId="49" fontId="13" fillId="0" borderId="12" xfId="6" applyNumberFormat="1" applyBorder="1" applyAlignment="1">
      <alignment horizontal="center" vertical="center"/>
    </xf>
    <xf numFmtId="49" fontId="32" fillId="0" borderId="12" xfId="6" applyNumberFormat="1" applyFont="1" applyBorder="1" applyAlignment="1">
      <alignment horizontal="center" vertical="center" wrapText="1"/>
    </xf>
    <xf numFmtId="0" fontId="32" fillId="5" borderId="41" xfId="6" applyFont="1" applyFill="1" applyBorder="1" applyAlignment="1">
      <alignment horizontal="center" vertical="center"/>
    </xf>
    <xf numFmtId="0" fontId="13" fillId="0" borderId="0" xfId="6" applyAlignment="1">
      <alignment horizontal="center"/>
    </xf>
    <xf numFmtId="49" fontId="13" fillId="0" borderId="0" xfId="6" applyNumberFormat="1" applyAlignment="1">
      <alignment horizontal="center"/>
    </xf>
    <xf numFmtId="165" fontId="13" fillId="0" borderId="0" xfId="6" applyNumberFormat="1" applyAlignment="1">
      <alignment horizontal="center"/>
    </xf>
    <xf numFmtId="49" fontId="17" fillId="0" borderId="0" xfId="6" applyNumberFormat="1" applyFont="1" applyAlignment="1">
      <alignment vertical="top"/>
    </xf>
    <xf numFmtId="49" fontId="75" fillId="0" borderId="0" xfId="6" applyNumberFormat="1" applyFont="1" applyAlignment="1">
      <alignment vertical="top"/>
    </xf>
    <xf numFmtId="49" fontId="44" fillId="0" borderId="0" xfId="6" applyNumberFormat="1" applyFont="1" applyAlignment="1">
      <alignment vertical="top"/>
    </xf>
    <xf numFmtId="0" fontId="17" fillId="0" borderId="0" xfId="6" applyFont="1" applyAlignment="1">
      <alignment vertical="top"/>
    </xf>
    <xf numFmtId="0" fontId="17" fillId="6" borderId="0" xfId="6" applyFont="1" applyFill="1" applyAlignment="1">
      <alignment vertical="top"/>
    </xf>
    <xf numFmtId="0" fontId="90" fillId="13" borderId="0" xfId="6" applyFont="1" applyFill="1" applyAlignment="1">
      <alignment horizontal="center" vertical="center"/>
    </xf>
    <xf numFmtId="0" fontId="45" fillId="0" borderId="0" xfId="6" applyFont="1"/>
    <xf numFmtId="0" fontId="26" fillId="0" borderId="0" xfId="6" applyFont="1" applyAlignment="1">
      <alignment horizontal="left"/>
    </xf>
    <xf numFmtId="49" fontId="45" fillId="0" borderId="0" xfId="6" applyNumberFormat="1" applyFont="1"/>
    <xf numFmtId="49" fontId="32" fillId="0" borderId="0" xfId="6" applyNumberFormat="1" applyFont="1"/>
    <xf numFmtId="49" fontId="28" fillId="0" borderId="0" xfId="6" applyNumberFormat="1" applyFont="1"/>
    <xf numFmtId="0" fontId="32" fillId="0" borderId="0" xfId="6" applyFont="1"/>
    <xf numFmtId="49" fontId="13" fillId="3" borderId="0" xfId="6" applyNumberFormat="1" applyFill="1"/>
    <xf numFmtId="0" fontId="13" fillId="3" borderId="0" xfId="6" applyFill="1"/>
    <xf numFmtId="0" fontId="13" fillId="3" borderId="0" xfId="6" applyFill="1" applyAlignment="1">
      <alignment horizontal="center"/>
    </xf>
    <xf numFmtId="49" fontId="47" fillId="2" borderId="0" xfId="6" applyNumberFormat="1" applyFont="1" applyFill="1" applyAlignment="1">
      <alignment vertical="center"/>
    </xf>
    <xf numFmtId="49" fontId="37" fillId="2" borderId="0" xfId="6" applyNumberFormat="1" applyFont="1" applyFill="1" applyAlignment="1">
      <alignment horizontal="right" vertical="center"/>
    </xf>
    <xf numFmtId="0" fontId="22" fillId="0" borderId="0" xfId="6" applyFont="1" applyAlignment="1">
      <alignment vertical="center"/>
    </xf>
    <xf numFmtId="49" fontId="30" fillId="0" borderId="6" xfId="6" applyNumberFormat="1" applyFont="1" applyBorder="1" applyAlignment="1">
      <alignment vertical="center"/>
    </xf>
    <xf numFmtId="49" fontId="13" fillId="0" borderId="6" xfId="6" applyNumberFormat="1" applyBorder="1" applyAlignment="1">
      <alignment vertical="center"/>
    </xf>
    <xf numFmtId="49" fontId="55" fillId="0" borderId="6" xfId="6" applyNumberFormat="1" applyFont="1" applyBorder="1" applyAlignment="1">
      <alignment vertical="center"/>
    </xf>
    <xf numFmtId="49" fontId="30" fillId="0" borderId="6" xfId="7" applyNumberFormat="1" applyFont="1" applyBorder="1" applyAlignment="1" applyProtection="1">
      <alignment vertical="center"/>
      <protection locked="0"/>
    </xf>
    <xf numFmtId="0" fontId="31" fillId="0" borderId="6" xfId="6" applyFont="1" applyBorder="1" applyAlignment="1">
      <alignment horizontal="left" vertical="center"/>
    </xf>
    <xf numFmtId="0" fontId="30" fillId="0" borderId="0" xfId="6" applyFont="1" applyAlignment="1">
      <alignment vertical="center"/>
    </xf>
    <xf numFmtId="49" fontId="21" fillId="2" borderId="0" xfId="6" applyNumberFormat="1" applyFont="1" applyFill="1" applyAlignment="1">
      <alignment horizontal="right" vertical="center"/>
    </xf>
    <xf numFmtId="49" fontId="21" fillId="2" borderId="0" xfId="6" applyNumberFormat="1" applyFont="1" applyFill="1" applyAlignment="1">
      <alignment horizontal="center" vertical="center"/>
    </xf>
    <xf numFmtId="49" fontId="21" fillId="2" borderId="0" xfId="6" applyNumberFormat="1" applyFont="1" applyFill="1" applyAlignment="1">
      <alignment horizontal="center" vertical="center" shrinkToFit="1"/>
    </xf>
    <xf numFmtId="49" fontId="21" fillId="2" borderId="0" xfId="6" applyNumberFormat="1" applyFont="1" applyFill="1" applyAlignment="1">
      <alignment horizontal="left" vertical="center"/>
    </xf>
    <xf numFmtId="49" fontId="54" fillId="2" borderId="0" xfId="6" applyNumberFormat="1" applyFont="1" applyFill="1" applyAlignment="1">
      <alignment horizontal="center" vertical="center"/>
    </xf>
    <xf numFmtId="49" fontId="54" fillId="2" borderId="0" xfId="6" applyNumberFormat="1" applyFont="1" applyFill="1" applyAlignment="1">
      <alignment vertical="center"/>
    </xf>
    <xf numFmtId="49" fontId="22" fillId="2" borderId="0" xfId="6" applyNumberFormat="1" applyFont="1" applyFill="1" applyAlignment="1">
      <alignment horizontal="right" vertical="center"/>
    </xf>
    <xf numFmtId="0" fontId="22" fillId="2" borderId="0" xfId="6" applyFont="1" applyFill="1" applyAlignment="1">
      <alignment horizontal="center" vertical="center"/>
    </xf>
    <xf numFmtId="0" fontId="22" fillId="2" borderId="0" xfId="6" applyFont="1" applyFill="1" applyAlignment="1">
      <alignment horizontal="right" vertical="center"/>
    </xf>
    <xf numFmtId="0" fontId="22" fillId="2" borderId="0" xfId="6" applyFont="1" applyFill="1" applyAlignment="1">
      <alignment horizontal="left" vertical="center"/>
    </xf>
    <xf numFmtId="0" fontId="13" fillId="2" borderId="0" xfId="6" applyFill="1" applyAlignment="1">
      <alignment vertical="center"/>
    </xf>
    <xf numFmtId="0" fontId="51" fillId="2" borderId="0" xfId="6" applyFont="1" applyFill="1" applyAlignment="1">
      <alignment horizontal="center" vertical="center"/>
    </xf>
    <xf numFmtId="0" fontId="51" fillId="2" borderId="0" xfId="6" applyFont="1" applyFill="1" applyAlignment="1">
      <alignment vertical="center"/>
    </xf>
    <xf numFmtId="49" fontId="56" fillId="2" borderId="0" xfId="6" applyNumberFormat="1" applyFont="1" applyFill="1" applyAlignment="1">
      <alignment horizontal="center" vertical="center"/>
    </xf>
    <xf numFmtId="0" fontId="57" fillId="0" borderId="7" xfId="6" applyFont="1" applyBorder="1" applyAlignment="1">
      <alignment horizontal="center" vertical="center"/>
    </xf>
    <xf numFmtId="0" fontId="57" fillId="0" borderId="7" xfId="6" applyFont="1" applyBorder="1" applyAlignment="1">
      <alignment horizontal="center" vertical="center" shrinkToFit="1"/>
    </xf>
    <xf numFmtId="0" fontId="58" fillId="7" borderId="7" xfId="6" applyFont="1" applyFill="1" applyBorder="1" applyAlignment="1">
      <alignment horizontal="center" vertical="center"/>
    </xf>
    <xf numFmtId="0" fontId="56" fillId="0" borderId="7" xfId="6" applyFont="1" applyBorder="1" applyAlignment="1">
      <alignment vertical="center"/>
    </xf>
    <xf numFmtId="0" fontId="59" fillId="0" borderId="7" xfId="6" applyFont="1" applyBorder="1" applyAlignment="1">
      <alignment horizontal="center" vertical="center"/>
    </xf>
    <xf numFmtId="0" fontId="59" fillId="0" borderId="0" xfId="6" applyFont="1" applyAlignment="1">
      <alignment vertical="center"/>
    </xf>
    <xf numFmtId="0" fontId="60" fillId="6" borderId="0" xfId="6" applyFont="1" applyFill="1" applyAlignment="1">
      <alignment vertical="center"/>
    </xf>
    <xf numFmtId="0" fontId="61" fillId="6" borderId="0" xfId="6" applyFont="1" applyFill="1" applyAlignment="1">
      <alignment vertical="center"/>
    </xf>
    <xf numFmtId="49" fontId="60" fillId="6" borderId="0" xfId="6" applyNumberFormat="1" applyFont="1" applyFill="1" applyAlignment="1">
      <alignment vertical="center"/>
    </xf>
    <xf numFmtId="49" fontId="61" fillId="6" borderId="0" xfId="6" applyNumberFormat="1" applyFont="1" applyFill="1" applyAlignment="1">
      <alignment vertical="center"/>
    </xf>
    <xf numFmtId="0" fontId="32" fillId="6" borderId="0" xfId="6" applyFont="1" applyFill="1" applyAlignment="1">
      <alignment vertical="center"/>
    </xf>
    <xf numFmtId="0" fontId="32" fillId="0" borderId="0" xfId="6" applyFont="1" applyAlignment="1">
      <alignment vertical="center"/>
    </xf>
    <xf numFmtId="0" fontId="32" fillId="0" borderId="10" xfId="6" applyFont="1" applyBorder="1" applyAlignment="1">
      <alignment vertical="center"/>
    </xf>
    <xf numFmtId="49" fontId="60" fillId="2" borderId="0" xfId="6" applyNumberFormat="1" applyFont="1" applyFill="1" applyAlignment="1">
      <alignment horizontal="center" vertical="center"/>
    </xf>
    <xf numFmtId="0" fontId="57" fillId="0" borderId="0" xfId="6" applyFont="1" applyAlignment="1">
      <alignment horizontal="center" vertical="center"/>
    </xf>
    <xf numFmtId="0" fontId="57" fillId="0" borderId="0" xfId="6" applyFont="1" applyAlignment="1">
      <alignment horizontal="center" vertical="center" shrinkToFit="1"/>
    </xf>
    <xf numFmtId="0" fontId="60" fillId="0" borderId="0" xfId="6" applyFont="1" applyAlignment="1">
      <alignment horizontal="center" vertical="center"/>
    </xf>
    <xf numFmtId="0" fontId="62" fillId="0" borderId="0" xfId="6" applyFont="1" applyAlignment="1">
      <alignment vertical="center"/>
    </xf>
    <xf numFmtId="0" fontId="63" fillId="0" borderId="0" xfId="6" applyFont="1" applyAlignment="1">
      <alignment vertical="center"/>
    </xf>
    <xf numFmtId="0" fontId="95" fillId="0" borderId="0" xfId="6" applyFont="1" applyAlignment="1">
      <alignment horizontal="right" vertical="center"/>
    </xf>
    <xf numFmtId="0" fontId="64" fillId="8" borderId="23" xfId="6" applyFont="1" applyFill="1" applyBorder="1" applyAlignment="1">
      <alignment horizontal="right" vertical="center"/>
    </xf>
    <xf numFmtId="0" fontId="59" fillId="0" borderId="7" xfId="6" applyFont="1" applyBorder="1" applyAlignment="1">
      <alignment vertical="center"/>
    </xf>
    <xf numFmtId="0" fontId="32" fillId="0" borderId="13" xfId="6" applyFont="1" applyBorder="1" applyAlignment="1">
      <alignment vertical="center"/>
    </xf>
    <xf numFmtId="0" fontId="60" fillId="0" borderId="7" xfId="6" applyFont="1" applyBorder="1" applyAlignment="1">
      <alignment vertical="center"/>
    </xf>
    <xf numFmtId="0" fontId="59" fillId="0" borderId="18" xfId="6" applyFont="1" applyBorder="1" applyAlignment="1">
      <alignment horizontal="center" vertical="center"/>
    </xf>
    <xf numFmtId="0" fontId="59" fillId="0" borderId="17" xfId="6" applyFont="1" applyBorder="1" applyAlignment="1">
      <alignment horizontal="left" vertical="center"/>
    </xf>
    <xf numFmtId="0" fontId="58" fillId="0" borderId="0" xfId="6" applyFont="1" applyAlignment="1">
      <alignment horizontal="center" vertical="center"/>
    </xf>
    <xf numFmtId="0" fontId="59" fillId="0" borderId="0" xfId="6" applyFont="1" applyAlignment="1">
      <alignment horizontal="center" vertical="center"/>
    </xf>
    <xf numFmtId="0" fontId="54" fillId="0" borderId="0" xfId="6" applyFont="1" applyAlignment="1">
      <alignment horizontal="right" vertical="center"/>
    </xf>
    <xf numFmtId="0" fontId="64" fillId="8" borderId="17" xfId="6" applyFont="1" applyFill="1" applyBorder="1" applyAlignment="1">
      <alignment horizontal="right" vertical="center"/>
    </xf>
    <xf numFmtId="49" fontId="59" fillId="0" borderId="7" xfId="6" applyNumberFormat="1" applyFont="1" applyBorder="1" applyAlignment="1">
      <alignment vertical="center"/>
    </xf>
    <xf numFmtId="49" fontId="59" fillId="0" borderId="0" xfId="6" applyNumberFormat="1" applyFont="1" applyAlignment="1">
      <alignment vertical="center"/>
    </xf>
    <xf numFmtId="0" fontId="59" fillId="0" borderId="17" xfId="6" applyFont="1" applyBorder="1" applyAlignment="1">
      <alignment vertical="center"/>
    </xf>
    <xf numFmtId="49" fontId="59" fillId="0" borderId="17" xfId="6" applyNumberFormat="1" applyFont="1" applyBorder="1" applyAlignment="1">
      <alignment vertical="center"/>
    </xf>
    <xf numFmtId="0" fontId="59" fillId="0" borderId="18" xfId="6" applyFont="1" applyBorder="1" applyAlignment="1">
      <alignment vertical="center"/>
    </xf>
    <xf numFmtId="0" fontId="65" fillId="0" borderId="18" xfId="6" applyFont="1" applyBorder="1" applyAlignment="1">
      <alignment horizontal="center" vertical="center"/>
    </xf>
    <xf numFmtId="0" fontId="40" fillId="0" borderId="0" xfId="6" applyFont="1" applyAlignment="1">
      <alignment vertical="center"/>
    </xf>
    <xf numFmtId="0" fontId="66" fillId="0" borderId="0" xfId="6" applyFont="1" applyAlignment="1">
      <alignment vertical="center"/>
    </xf>
    <xf numFmtId="0" fontId="65" fillId="0" borderId="7" xfId="6" applyFont="1" applyBorder="1" applyAlignment="1">
      <alignment horizontal="center" vertical="center"/>
    </xf>
    <xf numFmtId="0" fontId="32" fillId="0" borderId="16" xfId="6" applyFont="1" applyBorder="1" applyAlignment="1">
      <alignment vertical="center"/>
    </xf>
    <xf numFmtId="49" fontId="59" fillId="0" borderId="18" xfId="6" applyNumberFormat="1" applyFont="1" applyBorder="1" applyAlignment="1">
      <alignment vertical="center"/>
    </xf>
    <xf numFmtId="0" fontId="67" fillId="0" borderId="0" xfId="6" applyFont="1" applyAlignment="1">
      <alignment vertical="center"/>
    </xf>
    <xf numFmtId="49" fontId="68" fillId="2" borderId="0" xfId="6" applyNumberFormat="1" applyFont="1" applyFill="1" applyAlignment="1">
      <alignment horizontal="center" vertical="center"/>
    </xf>
    <xf numFmtId="49" fontId="60" fillId="0" borderId="0" xfId="6" applyNumberFormat="1" applyFont="1" applyAlignment="1">
      <alignment horizontal="center" vertical="center"/>
    </xf>
    <xf numFmtId="49" fontId="56" fillId="0" borderId="0" xfId="6" applyNumberFormat="1" applyFont="1" applyAlignment="1">
      <alignment horizontal="center" vertical="center"/>
    </xf>
    <xf numFmtId="0" fontId="60" fillId="0" borderId="0" xfId="6" applyFont="1" applyAlignment="1">
      <alignment vertical="center"/>
    </xf>
    <xf numFmtId="49" fontId="60" fillId="0" borderId="0" xfId="6" applyNumberFormat="1" applyFont="1" applyAlignment="1">
      <alignment vertical="center"/>
    </xf>
    <xf numFmtId="0" fontId="21" fillId="0" borderId="0" xfId="6" applyFont="1" applyAlignment="1">
      <alignment horizontal="right" vertical="center"/>
    </xf>
    <xf numFmtId="0" fontId="57" fillId="0" borderId="0" xfId="6" applyFont="1" applyAlignment="1">
      <alignment vertical="center"/>
    </xf>
    <xf numFmtId="0" fontId="60" fillId="0" borderId="0" xfId="6" applyFont="1" applyAlignment="1">
      <alignment horizontal="left" vertical="center"/>
    </xf>
    <xf numFmtId="49" fontId="46" fillId="6" borderId="0" xfId="6" applyNumberFormat="1" applyFont="1" applyFill="1" applyAlignment="1">
      <alignment horizontal="center" vertical="center"/>
    </xf>
    <xf numFmtId="49" fontId="69" fillId="0" borderId="0" xfId="6" applyNumberFormat="1" applyFont="1" applyAlignment="1">
      <alignment vertical="center"/>
    </xf>
    <xf numFmtId="49" fontId="70" fillId="0" borderId="0" xfId="6" applyNumberFormat="1" applyFont="1" applyAlignment="1">
      <alignment horizontal="center" vertical="center"/>
    </xf>
    <xf numFmtId="49" fontId="69" fillId="6" borderId="0" xfId="6" applyNumberFormat="1" applyFont="1" applyFill="1" applyAlignment="1">
      <alignment vertical="center"/>
    </xf>
    <xf numFmtId="49" fontId="70" fillId="6" borderId="0" xfId="6" applyNumberFormat="1" applyFont="1" applyFill="1" applyAlignment="1">
      <alignment vertical="center"/>
    </xf>
    <xf numFmtId="0" fontId="13" fillId="6" borderId="0" xfId="6" applyFill="1" applyAlignment="1">
      <alignment vertical="center"/>
    </xf>
    <xf numFmtId="0" fontId="42" fillId="2" borderId="24" xfId="6" applyFont="1" applyFill="1" applyBorder="1" applyAlignment="1">
      <alignment vertical="center"/>
    </xf>
    <xf numFmtId="0" fontId="42" fillId="2" borderId="25" xfId="6" applyFont="1" applyFill="1" applyBorder="1" applyAlignment="1">
      <alignment vertical="center"/>
    </xf>
    <xf numFmtId="0" fontId="42" fillId="2" borderId="26" xfId="6" applyFont="1" applyFill="1" applyBorder="1" applyAlignment="1">
      <alignment vertical="center"/>
    </xf>
    <xf numFmtId="49" fontId="71" fillId="2" borderId="25" xfId="6" applyNumberFormat="1" applyFont="1" applyFill="1" applyBorder="1" applyAlignment="1">
      <alignment horizontal="center" vertical="center"/>
    </xf>
    <xf numFmtId="49" fontId="71" fillId="2" borderId="25" xfId="6" applyNumberFormat="1" applyFont="1" applyFill="1" applyBorder="1" applyAlignment="1">
      <alignment vertical="center"/>
    </xf>
    <xf numFmtId="49" fontId="71" fillId="2" borderId="25" xfId="6" applyNumberFormat="1" applyFont="1" applyFill="1" applyBorder="1" applyAlignment="1">
      <alignment horizontal="centerContinuous" vertical="center"/>
    </xf>
    <xf numFmtId="49" fontId="71" fillId="2" borderId="26" xfId="6" applyNumberFormat="1" applyFont="1" applyFill="1" applyBorder="1" applyAlignment="1">
      <alignment horizontal="centerContinuous" vertical="center"/>
    </xf>
    <xf numFmtId="49" fontId="72" fillId="2" borderId="25" xfId="6" applyNumberFormat="1" applyFont="1" applyFill="1" applyBorder="1" applyAlignment="1">
      <alignment vertical="center"/>
    </xf>
    <xf numFmtId="49" fontId="72" fillId="2" borderId="26" xfId="6" applyNumberFormat="1" applyFont="1" applyFill="1" applyBorder="1" applyAlignment="1">
      <alignment vertical="center"/>
    </xf>
    <xf numFmtId="49" fontId="42" fillId="2" borderId="25" xfId="6" applyNumberFormat="1" applyFont="1" applyFill="1" applyBorder="1" applyAlignment="1">
      <alignment horizontal="left" vertical="center"/>
    </xf>
    <xf numFmtId="49" fontId="42" fillId="0" borderId="25" xfId="6" applyNumberFormat="1" applyFont="1" applyBorder="1" applyAlignment="1">
      <alignment horizontal="left" vertical="center"/>
    </xf>
    <xf numFmtId="49" fontId="72" fillId="6" borderId="26" xfId="6" applyNumberFormat="1" applyFont="1" applyFill="1" applyBorder="1" applyAlignment="1">
      <alignment vertical="center"/>
    </xf>
    <xf numFmtId="0" fontId="21" fillId="0" borderId="0" xfId="6" applyFont="1" applyAlignment="1">
      <alignment vertical="center"/>
    </xf>
    <xf numFmtId="49" fontId="21" fillId="0" borderId="27" xfId="6" applyNumberFormat="1" applyFont="1" applyBorder="1" applyAlignment="1">
      <alignment vertical="center"/>
    </xf>
    <xf numFmtId="49" fontId="21" fillId="0" borderId="28" xfId="6" applyNumberFormat="1" applyFont="1" applyBorder="1" applyAlignment="1">
      <alignment vertical="center"/>
    </xf>
    <xf numFmtId="49" fontId="21" fillId="0" borderId="28" xfId="6" applyNumberFormat="1" applyFont="1" applyBorder="1" applyAlignment="1">
      <alignment horizontal="right" vertical="center"/>
    </xf>
    <xf numFmtId="49" fontId="21" fillId="0" borderId="23" xfId="6" applyNumberFormat="1" applyFont="1" applyBorder="1" applyAlignment="1">
      <alignment horizontal="right" vertical="center"/>
    </xf>
    <xf numFmtId="49" fontId="21" fillId="0" borderId="0" xfId="6" applyNumberFormat="1" applyFont="1" applyAlignment="1">
      <alignment horizontal="center" vertical="center"/>
    </xf>
    <xf numFmtId="0" fontId="21" fillId="6" borderId="0" xfId="6" applyFont="1" applyFill="1" applyAlignment="1">
      <alignment vertical="center"/>
    </xf>
    <xf numFmtId="49" fontId="21" fillId="6" borderId="0" xfId="6" applyNumberFormat="1" applyFont="1" applyFill="1" applyAlignment="1">
      <alignment horizontal="center" vertical="center"/>
    </xf>
    <xf numFmtId="49" fontId="21" fillId="6" borderId="17" xfId="6" applyNumberFormat="1" applyFont="1" applyFill="1" applyBorder="1" applyAlignment="1">
      <alignment vertical="center"/>
    </xf>
    <xf numFmtId="49" fontId="48" fillId="0" borderId="0" xfId="6" applyNumberFormat="1" applyFont="1" applyAlignment="1">
      <alignment horizontal="center" vertical="center"/>
    </xf>
    <xf numFmtId="49" fontId="21" fillId="0" borderId="0" xfId="6" applyNumberFormat="1" applyFont="1" applyAlignment="1">
      <alignment vertical="center"/>
    </xf>
    <xf numFmtId="49" fontId="54" fillId="0" borderId="0" xfId="6" applyNumberFormat="1" applyFont="1" applyAlignment="1">
      <alignment vertical="center"/>
    </xf>
    <xf numFmtId="49" fontId="54" fillId="0" borderId="17" xfId="6" applyNumberFormat="1" applyFont="1" applyBorder="1" applyAlignment="1">
      <alignment vertical="center"/>
    </xf>
    <xf numFmtId="49" fontId="42" fillId="2" borderId="27" xfId="6" applyNumberFormat="1" applyFont="1" applyFill="1" applyBorder="1" applyAlignment="1">
      <alignment vertical="center"/>
    </xf>
    <xf numFmtId="49" fontId="42" fillId="2" borderId="28" xfId="6" applyNumberFormat="1" applyFont="1" applyFill="1" applyBorder="1" applyAlignment="1">
      <alignment vertical="center"/>
    </xf>
    <xf numFmtId="49" fontId="54" fillId="2" borderId="17" xfId="6" applyNumberFormat="1" applyFont="1" applyFill="1" applyBorder="1" applyAlignment="1">
      <alignment vertical="center"/>
    </xf>
    <xf numFmtId="49" fontId="21" fillId="0" borderId="29" xfId="6" applyNumberFormat="1" applyFont="1" applyBorder="1" applyAlignment="1">
      <alignment vertical="center"/>
    </xf>
    <xf numFmtId="49" fontId="21" fillId="0" borderId="7" xfId="6" applyNumberFormat="1" applyFont="1" applyBorder="1" applyAlignment="1">
      <alignment vertical="center"/>
    </xf>
    <xf numFmtId="49" fontId="21" fillId="0" borderId="7" xfId="6" applyNumberFormat="1" applyFont="1" applyBorder="1" applyAlignment="1">
      <alignment horizontal="right" vertical="center"/>
    </xf>
    <xf numFmtId="49" fontId="21" fillId="0" borderId="18" xfId="6" applyNumberFormat="1" applyFont="1" applyBorder="1" applyAlignment="1">
      <alignment horizontal="right" vertical="center"/>
    </xf>
    <xf numFmtId="0" fontId="21" fillId="0" borderId="7" xfId="6" applyFont="1" applyBorder="1" applyAlignment="1">
      <alignment vertical="center"/>
    </xf>
    <xf numFmtId="49" fontId="54" fillId="0" borderId="7" xfId="6" applyNumberFormat="1" applyFont="1" applyBorder="1" applyAlignment="1">
      <alignment vertical="center"/>
    </xf>
    <xf numFmtId="49" fontId="54" fillId="0" borderId="18" xfId="6" applyNumberFormat="1" applyFont="1" applyBorder="1" applyAlignment="1">
      <alignment vertical="center"/>
    </xf>
    <xf numFmtId="49" fontId="21" fillId="2" borderId="27" xfId="6" applyNumberFormat="1" applyFont="1" applyFill="1" applyBorder="1" applyAlignment="1">
      <alignment vertical="center"/>
    </xf>
    <xf numFmtId="49" fontId="21" fillId="2" borderId="28" xfId="6" applyNumberFormat="1" applyFont="1" applyFill="1" applyBorder="1" applyAlignment="1">
      <alignment vertical="center"/>
    </xf>
    <xf numFmtId="49" fontId="21" fillId="2" borderId="28" xfId="6" applyNumberFormat="1" applyFont="1" applyFill="1" applyBorder="1" applyAlignment="1">
      <alignment horizontal="right" vertical="center"/>
    </xf>
    <xf numFmtId="49" fontId="21" fillId="2" borderId="23" xfId="6" applyNumberFormat="1" applyFont="1" applyFill="1" applyBorder="1" applyAlignment="1">
      <alignment horizontal="right" vertical="center"/>
    </xf>
    <xf numFmtId="0" fontId="21" fillId="2" borderId="30" xfId="6" applyFont="1" applyFill="1" applyBorder="1" applyAlignment="1">
      <alignment vertical="center"/>
    </xf>
    <xf numFmtId="49" fontId="21" fillId="2" borderId="17" xfId="6" applyNumberFormat="1" applyFont="1" applyFill="1" applyBorder="1" applyAlignment="1">
      <alignment horizontal="right" vertical="center"/>
    </xf>
    <xf numFmtId="0" fontId="42" fillId="2" borderId="30" xfId="6" applyFont="1" applyFill="1" applyBorder="1" applyAlignment="1">
      <alignment vertical="center"/>
    </xf>
    <xf numFmtId="0" fontId="42" fillId="2" borderId="0" xfId="6" applyFont="1" applyFill="1" applyAlignment="1">
      <alignment vertical="center"/>
    </xf>
    <xf numFmtId="0" fontId="42" fillId="2" borderId="17" xfId="6" applyFont="1" applyFill="1" applyBorder="1" applyAlignment="1">
      <alignment vertical="center"/>
    </xf>
    <xf numFmtId="49" fontId="21" fillId="2" borderId="30" xfId="6" applyNumberFormat="1" applyFont="1" applyFill="1" applyBorder="1" applyAlignment="1">
      <alignment vertical="center"/>
    </xf>
    <xf numFmtId="49" fontId="21" fillId="2" borderId="0" xfId="6" applyNumberFormat="1" applyFont="1" applyFill="1" applyAlignment="1">
      <alignment vertical="center"/>
    </xf>
    <xf numFmtId="0" fontId="21" fillId="2" borderId="0" xfId="6" applyFont="1" applyFill="1" applyAlignment="1">
      <alignment horizontal="right" vertical="center"/>
    </xf>
    <xf numFmtId="0" fontId="21" fillId="2" borderId="17" xfId="6" applyFont="1" applyFill="1" applyBorder="1" applyAlignment="1">
      <alignment horizontal="right" vertical="center"/>
    </xf>
    <xf numFmtId="49" fontId="21" fillId="2" borderId="29" xfId="6" applyNumberFormat="1" applyFont="1" applyFill="1" applyBorder="1" applyAlignment="1">
      <alignment vertical="center"/>
    </xf>
    <xf numFmtId="49" fontId="21" fillId="2" borderId="7" xfId="6" applyNumberFormat="1" applyFont="1" applyFill="1" applyBorder="1" applyAlignment="1">
      <alignment vertical="center"/>
    </xf>
    <xf numFmtId="0" fontId="21" fillId="2" borderId="7" xfId="6" applyFont="1" applyFill="1" applyBorder="1" applyAlignment="1">
      <alignment horizontal="right" vertical="center"/>
    </xf>
    <xf numFmtId="0" fontId="21" fillId="2" borderId="18" xfId="6" applyFont="1" applyFill="1" applyBorder="1" applyAlignment="1">
      <alignment horizontal="right" vertical="center"/>
    </xf>
    <xf numFmtId="49" fontId="21" fillId="0" borderId="7" xfId="6" applyNumberFormat="1" applyFont="1" applyBorder="1" applyAlignment="1">
      <alignment horizontal="center" vertical="center"/>
    </xf>
    <xf numFmtId="0" fontId="21" fillId="6" borderId="7" xfId="6" applyFont="1" applyFill="1" applyBorder="1" applyAlignment="1">
      <alignment vertical="center"/>
    </xf>
    <xf numFmtId="49" fontId="21" fillId="6" borderId="7" xfId="6" applyNumberFormat="1" applyFont="1" applyFill="1" applyBorder="1" applyAlignment="1">
      <alignment horizontal="center" vertical="center"/>
    </xf>
    <xf numFmtId="49" fontId="21" fillId="6" borderId="18" xfId="6" applyNumberFormat="1" applyFont="1" applyFill="1" applyBorder="1" applyAlignment="1">
      <alignment vertical="center"/>
    </xf>
    <xf numFmtId="49" fontId="48" fillId="0" borderId="7" xfId="6" applyNumberFormat="1" applyFont="1" applyBorder="1" applyAlignment="1">
      <alignment horizontal="center" vertical="center"/>
    </xf>
    <xf numFmtId="0" fontId="64" fillId="8" borderId="18" xfId="6" applyFont="1" applyFill="1" applyBorder="1" applyAlignment="1">
      <alignment horizontal="right" vertical="center"/>
    </xf>
    <xf numFmtId="0" fontId="54" fillId="0" borderId="0" xfId="6" applyFont="1"/>
    <xf numFmtId="0" fontId="28" fillId="0" borderId="0" xfId="6" applyFont="1"/>
    <xf numFmtId="49" fontId="24" fillId="6" borderId="0" xfId="8" applyNumberFormat="1" applyFont="1" applyFill="1" applyAlignment="1">
      <alignment vertical="top"/>
    </xf>
    <xf numFmtId="49" fontId="17" fillId="6" borderId="0" xfId="8" applyNumberFormat="1" applyFont="1" applyFill="1" applyAlignment="1">
      <alignment vertical="top"/>
    </xf>
    <xf numFmtId="49" fontId="75" fillId="6" borderId="0" xfId="8" applyNumberFormat="1" applyFont="1" applyFill="1" applyAlignment="1">
      <alignment vertical="top"/>
    </xf>
    <xf numFmtId="49" fontId="44" fillId="6" borderId="0" xfId="8" applyNumberFormat="1" applyFont="1" applyFill="1" applyAlignment="1">
      <alignment vertical="top"/>
    </xf>
    <xf numFmtId="49" fontId="49" fillId="6" borderId="0" xfId="8" applyNumberFormat="1" applyFont="1" applyFill="1" applyAlignment="1">
      <alignment horizontal="center"/>
    </xf>
    <xf numFmtId="49" fontId="49" fillId="6" borderId="0" xfId="8" applyNumberFormat="1" applyFont="1" applyFill="1" applyAlignment="1">
      <alignment horizontal="left"/>
    </xf>
    <xf numFmtId="49" fontId="27" fillId="6" borderId="0" xfId="8" applyNumberFormat="1" applyFont="1" applyFill="1" applyAlignment="1">
      <alignment horizontal="left"/>
    </xf>
    <xf numFmtId="0" fontId="17" fillId="0" borderId="0" xfId="8" applyFont="1" applyAlignment="1">
      <alignment vertical="top"/>
    </xf>
    <xf numFmtId="0" fontId="17" fillId="6" borderId="0" xfId="8" applyFont="1" applyFill="1" applyAlignment="1">
      <alignment vertical="top"/>
    </xf>
    <xf numFmtId="0" fontId="90" fillId="13" borderId="0" xfId="8" applyFont="1" applyFill="1" applyAlignment="1">
      <alignment horizontal="center" vertical="center"/>
    </xf>
    <xf numFmtId="0" fontId="13" fillId="6" borderId="0" xfId="8" applyFont="1" applyFill="1" applyAlignment="1">
      <alignment horizontal="center" vertical="center"/>
    </xf>
    <xf numFmtId="0" fontId="45" fillId="6" borderId="0" xfId="8" applyFont="1" applyFill="1"/>
    <xf numFmtId="49" fontId="26" fillId="6" borderId="0" xfId="8" applyNumberFormat="1" applyFont="1" applyFill="1" applyAlignment="1">
      <alignment horizontal="left"/>
    </xf>
    <xf numFmtId="49" fontId="45" fillId="6" borderId="0" xfId="8" applyNumberFormat="1" applyFont="1" applyFill="1"/>
    <xf numFmtId="49" fontId="32" fillId="6" borderId="0" xfId="8" applyNumberFormat="1" applyFont="1" applyFill="1"/>
    <xf numFmtId="49" fontId="28" fillId="6" borderId="0" xfId="8" applyNumberFormat="1" applyFont="1" applyFill="1"/>
    <xf numFmtId="0" fontId="32" fillId="0" borderId="0" xfId="8" applyFont="1"/>
    <xf numFmtId="0" fontId="32" fillId="6" borderId="0" xfId="8" applyFont="1" applyFill="1"/>
    <xf numFmtId="49" fontId="1" fillId="3" borderId="0" xfId="8" applyNumberFormat="1" applyFill="1"/>
    <xf numFmtId="0" fontId="1" fillId="3" borderId="0" xfId="8" applyFill="1"/>
    <xf numFmtId="0" fontId="1" fillId="3" borderId="0" xfId="8" applyFill="1" applyAlignment="1">
      <alignment horizontal="center"/>
    </xf>
    <xf numFmtId="0" fontId="13" fillId="6" borderId="0" xfId="8" applyFont="1" applyFill="1"/>
    <xf numFmtId="49" fontId="36" fillId="2" borderId="0" xfId="8" applyNumberFormat="1" applyFont="1" applyFill="1" applyAlignment="1">
      <alignment vertical="center"/>
    </xf>
    <xf numFmtId="0" fontId="36" fillId="2" borderId="0" xfId="8" applyFont="1" applyFill="1" applyAlignment="1">
      <alignment vertical="center"/>
    </xf>
    <xf numFmtId="49" fontId="47" fillId="2" borderId="0" xfId="8" applyNumberFormat="1" applyFont="1" applyFill="1" applyAlignment="1">
      <alignment vertical="center"/>
    </xf>
    <xf numFmtId="49" fontId="37" fillId="2" borderId="0" xfId="8" applyNumberFormat="1" applyFont="1" applyFill="1" applyAlignment="1">
      <alignment horizontal="right" vertical="center"/>
    </xf>
    <xf numFmtId="0" fontId="22" fillId="0" borderId="0" xfId="8" applyFont="1" applyAlignment="1">
      <alignment vertical="center"/>
    </xf>
    <xf numFmtId="0" fontId="22" fillId="6" borderId="0" xfId="8" applyFont="1" applyFill="1" applyAlignment="1">
      <alignment vertical="center"/>
    </xf>
    <xf numFmtId="14" fontId="30" fillId="6" borderId="6" xfId="8" applyNumberFormat="1" applyFont="1" applyFill="1" applyBorder="1" applyAlignment="1">
      <alignment horizontal="left" vertical="center"/>
    </xf>
    <xf numFmtId="49" fontId="30" fillId="6" borderId="6" xfId="8" applyNumberFormat="1" applyFont="1" applyFill="1" applyBorder="1" applyAlignment="1">
      <alignment vertical="center"/>
    </xf>
    <xf numFmtId="49" fontId="1" fillId="6" borderId="6" xfId="8" applyNumberFormat="1" applyFill="1" applyBorder="1" applyAlignment="1">
      <alignment vertical="center"/>
    </xf>
    <xf numFmtId="49" fontId="55" fillId="6" borderId="6" xfId="8" applyNumberFormat="1" applyFont="1" applyFill="1" applyBorder="1" applyAlignment="1">
      <alignment vertical="center"/>
    </xf>
    <xf numFmtId="49" fontId="30" fillId="6" borderId="6" xfId="9" applyNumberFormat="1" applyFont="1" applyFill="1" applyBorder="1" applyAlignment="1" applyProtection="1">
      <alignment vertical="center"/>
      <protection locked="0"/>
    </xf>
    <xf numFmtId="0" fontId="31" fillId="6" borderId="6" xfId="8" applyFont="1" applyFill="1" applyBorder="1" applyAlignment="1">
      <alignment horizontal="left" vertical="center"/>
    </xf>
    <xf numFmtId="49" fontId="31" fillId="6" borderId="6" xfId="8" applyNumberFormat="1" applyFont="1" applyFill="1" applyBorder="1" applyAlignment="1">
      <alignment horizontal="right" vertical="center"/>
    </xf>
    <xf numFmtId="0" fontId="30" fillId="0" borderId="0" xfId="8" applyFont="1" applyAlignment="1">
      <alignment vertical="center"/>
    </xf>
    <xf numFmtId="0" fontId="30" fillId="6" borderId="0" xfId="8" applyFont="1" applyFill="1" applyAlignment="1">
      <alignment vertical="center"/>
    </xf>
    <xf numFmtId="49" fontId="21" fillId="2" borderId="0" xfId="8" applyNumberFormat="1" applyFont="1" applyFill="1" applyAlignment="1">
      <alignment horizontal="right" vertical="center"/>
    </xf>
    <xf numFmtId="49" fontId="21" fillId="2" borderId="0" xfId="8" applyNumberFormat="1" applyFont="1" applyFill="1" applyAlignment="1">
      <alignment horizontal="center" vertical="center"/>
    </xf>
    <xf numFmtId="49" fontId="21" fillId="2" borderId="0" xfId="8" applyNumberFormat="1" applyFont="1" applyFill="1" applyAlignment="1">
      <alignment horizontal="center" vertical="center" shrinkToFit="1"/>
    </xf>
    <xf numFmtId="49" fontId="21" fillId="2" borderId="0" xfId="8" applyNumberFormat="1" applyFont="1" applyFill="1" applyAlignment="1">
      <alignment horizontal="left" vertical="center"/>
    </xf>
    <xf numFmtId="49" fontId="54" fillId="2" borderId="0" xfId="8" applyNumberFormat="1" applyFont="1" applyFill="1" applyAlignment="1">
      <alignment horizontal="center" vertical="center"/>
    </xf>
    <xf numFmtId="49" fontId="54" fillId="2" borderId="0" xfId="8" applyNumberFormat="1" applyFont="1" applyFill="1" applyAlignment="1">
      <alignment vertical="center"/>
    </xf>
    <xf numFmtId="0" fontId="22" fillId="2" borderId="0" xfId="8" applyFont="1" applyFill="1" applyAlignment="1">
      <alignment horizontal="right" vertical="center"/>
    </xf>
    <xf numFmtId="0" fontId="22" fillId="2" borderId="0" xfId="8" applyFont="1" applyFill="1" applyAlignment="1">
      <alignment horizontal="center" vertical="center"/>
    </xf>
    <xf numFmtId="0" fontId="22" fillId="2" borderId="0" xfId="8" applyFont="1" applyFill="1" applyAlignment="1">
      <alignment horizontal="left" vertical="center"/>
    </xf>
    <xf numFmtId="0" fontId="1" fillId="2" borderId="0" xfId="8" applyFill="1" applyAlignment="1">
      <alignment vertical="center"/>
    </xf>
    <xf numFmtId="0" fontId="51" fillId="2" borderId="0" xfId="8" applyFont="1" applyFill="1" applyAlignment="1">
      <alignment horizontal="center" vertical="center"/>
    </xf>
    <xf numFmtId="0" fontId="51" fillId="2" borderId="0" xfId="8" applyFont="1" applyFill="1" applyAlignment="1">
      <alignment vertical="center"/>
    </xf>
    <xf numFmtId="49" fontId="56" fillId="2" borderId="0" xfId="8" applyNumberFormat="1" applyFont="1" applyFill="1" applyAlignment="1">
      <alignment horizontal="center" vertical="center"/>
    </xf>
    <xf numFmtId="0" fontId="57" fillId="6" borderId="7" xfId="8" applyFont="1" applyFill="1" applyBorder="1" applyAlignment="1">
      <alignment horizontal="center" vertical="center"/>
    </xf>
    <xf numFmtId="0" fontId="57" fillId="6" borderId="7" xfId="8" applyFont="1" applyFill="1" applyBorder="1" applyAlignment="1">
      <alignment horizontal="center" vertical="center" shrinkToFit="1"/>
    </xf>
    <xf numFmtId="0" fontId="58" fillId="6" borderId="7" xfId="8" applyFont="1" applyFill="1" applyBorder="1" applyAlignment="1">
      <alignment horizontal="center" vertical="center"/>
    </xf>
    <xf numFmtId="0" fontId="56" fillId="6" borderId="7" xfId="10" applyFont="1" applyFill="1" applyBorder="1" applyAlignment="1">
      <alignment vertical="center"/>
    </xf>
    <xf numFmtId="0" fontId="56" fillId="6" borderId="7" xfId="8" applyFont="1" applyFill="1" applyBorder="1" applyAlignment="1">
      <alignment vertical="center"/>
    </xf>
    <xf numFmtId="0" fontId="59" fillId="6" borderId="7" xfId="8" applyFont="1" applyFill="1" applyBorder="1" applyAlignment="1">
      <alignment horizontal="center" vertical="center"/>
    </xf>
    <xf numFmtId="0" fontId="59" fillId="6" borderId="0" xfId="8" applyFont="1" applyFill="1" applyAlignment="1">
      <alignment vertical="center"/>
    </xf>
    <xf numFmtId="0" fontId="60" fillId="6" borderId="0" xfId="8" applyFont="1" applyFill="1" applyAlignment="1">
      <alignment vertical="center"/>
    </xf>
    <xf numFmtId="0" fontId="61" fillId="6" borderId="0" xfId="8" applyFont="1" applyFill="1" applyAlignment="1">
      <alignment vertical="center"/>
    </xf>
    <xf numFmtId="49" fontId="60" fillId="6" borderId="0" xfId="8" applyNumberFormat="1" applyFont="1" applyFill="1" applyAlignment="1">
      <alignment vertical="center"/>
    </xf>
    <xf numFmtId="49" fontId="61" fillId="6" borderId="0" xfId="8" applyNumberFormat="1" applyFont="1" applyFill="1" applyAlignment="1">
      <alignment vertical="center"/>
    </xf>
    <xf numFmtId="0" fontId="32" fillId="6" borderId="0" xfId="8" applyFont="1" applyFill="1" applyAlignment="1">
      <alignment vertical="center"/>
    </xf>
    <xf numFmtId="0" fontId="32" fillId="6" borderId="10" xfId="8" applyFont="1" applyFill="1" applyBorder="1" applyAlignment="1">
      <alignment vertical="center"/>
    </xf>
    <xf numFmtId="0" fontId="32" fillId="0" borderId="0" xfId="8" applyFont="1" applyAlignment="1">
      <alignment vertical="center"/>
    </xf>
    <xf numFmtId="49" fontId="60" fillId="2" borderId="0" xfId="8" applyNumberFormat="1" applyFont="1" applyFill="1" applyAlignment="1">
      <alignment horizontal="center" vertical="center"/>
    </xf>
    <xf numFmtId="0" fontId="57" fillId="6" borderId="0" xfId="8" applyFont="1" applyFill="1" applyAlignment="1">
      <alignment horizontal="center" vertical="center"/>
    </xf>
    <xf numFmtId="0" fontId="57" fillId="6" borderId="0" xfId="8" applyFont="1" applyFill="1" applyAlignment="1">
      <alignment horizontal="center" vertical="center" shrinkToFit="1"/>
    </xf>
    <xf numFmtId="0" fontId="60" fillId="6" borderId="0" xfId="8" applyFont="1" applyFill="1" applyAlignment="1">
      <alignment horizontal="center" vertical="center"/>
    </xf>
    <xf numFmtId="0" fontId="62" fillId="6" borderId="0" xfId="8" applyFont="1" applyFill="1" applyAlignment="1">
      <alignment vertical="center"/>
    </xf>
    <xf numFmtId="0" fontId="63" fillId="6" borderId="0" xfId="8" applyFont="1" applyFill="1" applyAlignment="1">
      <alignment vertical="center"/>
    </xf>
    <xf numFmtId="0" fontId="95" fillId="6" borderId="0" xfId="8" applyFont="1" applyFill="1" applyAlignment="1">
      <alignment horizontal="right" vertical="center"/>
    </xf>
    <xf numFmtId="0" fontId="64" fillId="8" borderId="23" xfId="8" applyFont="1" applyFill="1" applyBorder="1" applyAlignment="1">
      <alignment horizontal="right" vertical="center"/>
    </xf>
    <xf numFmtId="0" fontId="59" fillId="6" borderId="7" xfId="8" applyFont="1" applyFill="1" applyBorder="1" applyAlignment="1">
      <alignment vertical="center"/>
    </xf>
    <xf numFmtId="0" fontId="32" fillId="6" borderId="13" xfId="8" applyFont="1" applyFill="1" applyBorder="1" applyAlignment="1">
      <alignment vertical="center"/>
    </xf>
    <xf numFmtId="0" fontId="86" fillId="6" borderId="7" xfId="8" applyFont="1" applyFill="1" applyBorder="1" applyAlignment="1">
      <alignment horizontal="center" vertical="center"/>
    </xf>
    <xf numFmtId="0" fontId="57" fillId="6" borderId="7" xfId="8" applyFont="1" applyFill="1" applyBorder="1" applyAlignment="1">
      <alignment vertical="center"/>
    </xf>
    <xf numFmtId="0" fontId="59" fillId="6" borderId="18" xfId="8" applyFont="1" applyFill="1" applyBorder="1" applyAlignment="1">
      <alignment horizontal="center" vertical="center"/>
    </xf>
    <xf numFmtId="0" fontId="59" fillId="6" borderId="17" xfId="8" applyFont="1" applyFill="1" applyBorder="1" applyAlignment="1">
      <alignment horizontal="left" vertical="center"/>
    </xf>
    <xf numFmtId="0" fontId="86" fillId="6" borderId="0" xfId="8" applyFont="1" applyFill="1" applyAlignment="1">
      <alignment horizontal="center" vertical="center"/>
    </xf>
    <xf numFmtId="0" fontId="59" fillId="6" borderId="0" xfId="8" applyFont="1" applyFill="1" applyAlignment="1">
      <alignment horizontal="center" vertical="center"/>
    </xf>
    <xf numFmtId="0" fontId="64" fillId="8" borderId="17" xfId="8" applyFont="1" applyFill="1" applyBorder="1" applyAlignment="1">
      <alignment horizontal="right" vertical="center"/>
    </xf>
    <xf numFmtId="0" fontId="66" fillId="6" borderId="7" xfId="8" applyFont="1" applyFill="1" applyBorder="1" applyAlignment="1">
      <alignment vertical="center"/>
    </xf>
    <xf numFmtId="49" fontId="59" fillId="6" borderId="7" xfId="8" applyNumberFormat="1" applyFont="1" applyFill="1" applyBorder="1" applyAlignment="1">
      <alignment vertical="center"/>
    </xf>
    <xf numFmtId="49" fontId="59" fillId="6" borderId="0" xfId="8" applyNumberFormat="1" applyFont="1" applyFill="1" applyAlignment="1">
      <alignment vertical="center"/>
    </xf>
    <xf numFmtId="0" fontId="57" fillId="6" borderId="7" xfId="10" applyFont="1" applyFill="1" applyBorder="1" applyAlignment="1">
      <alignment vertical="center"/>
    </xf>
    <xf numFmtId="0" fontId="59" fillId="6" borderId="17" xfId="8" applyFont="1" applyFill="1" applyBorder="1" applyAlignment="1">
      <alignment vertical="center"/>
    </xf>
    <xf numFmtId="49" fontId="59" fillId="6" borderId="17" xfId="8" applyNumberFormat="1" applyFont="1" applyFill="1" applyBorder="1" applyAlignment="1">
      <alignment vertical="center"/>
    </xf>
    <xf numFmtId="0" fontId="59" fillId="6" borderId="18" xfId="8" applyFont="1" applyFill="1" applyBorder="1" applyAlignment="1">
      <alignment vertical="center"/>
    </xf>
    <xf numFmtId="0" fontId="65" fillId="6" borderId="18" xfId="8" applyFont="1" applyFill="1" applyBorder="1" applyAlignment="1">
      <alignment horizontal="center" vertical="center"/>
    </xf>
    <xf numFmtId="49" fontId="57" fillId="2" borderId="0" xfId="8" applyNumberFormat="1" applyFont="1" applyFill="1" applyAlignment="1">
      <alignment horizontal="center" vertical="center"/>
    </xf>
    <xf numFmtId="0" fontId="65" fillId="6" borderId="7" xfId="8" applyFont="1" applyFill="1" applyBorder="1" applyAlignment="1">
      <alignment horizontal="center" vertical="center"/>
    </xf>
    <xf numFmtId="16" fontId="59" fillId="6" borderId="0" xfId="8" applyNumberFormat="1" applyFont="1" applyFill="1" applyAlignment="1">
      <alignment vertical="center"/>
    </xf>
    <xf numFmtId="0" fontId="32" fillId="6" borderId="16" xfId="8" applyFont="1" applyFill="1" applyBorder="1" applyAlignment="1">
      <alignment vertical="center"/>
    </xf>
    <xf numFmtId="49" fontId="59" fillId="6" borderId="18" xfId="8" applyNumberFormat="1" applyFont="1" applyFill="1" applyBorder="1" applyAlignment="1">
      <alignment vertical="center"/>
    </xf>
    <xf numFmtId="49" fontId="68" fillId="2" borderId="0" xfId="8" applyNumberFormat="1" applyFont="1" applyFill="1" applyAlignment="1">
      <alignment horizontal="center" vertical="center"/>
    </xf>
    <xf numFmtId="0" fontId="68" fillId="6" borderId="7" xfId="10" applyFont="1" applyFill="1" applyBorder="1" applyAlignment="1">
      <alignment vertical="center"/>
    </xf>
    <xf numFmtId="0" fontId="68" fillId="6" borderId="7" xfId="8" applyFont="1" applyFill="1" applyBorder="1" applyAlignment="1">
      <alignment vertical="center"/>
    </xf>
    <xf numFmtId="49" fontId="56" fillId="6" borderId="0" xfId="8" applyNumberFormat="1" applyFont="1" applyFill="1" applyAlignment="1">
      <alignment horizontal="center" vertical="center"/>
    </xf>
    <xf numFmtId="49" fontId="60" fillId="6" borderId="0" xfId="8" applyNumberFormat="1" applyFont="1" applyFill="1" applyAlignment="1">
      <alignment horizontal="center" vertical="center"/>
    </xf>
    <xf numFmtId="0" fontId="21" fillId="6" borderId="0" xfId="8" applyFont="1" applyFill="1" applyAlignment="1">
      <alignment horizontal="right" vertical="center"/>
    </xf>
    <xf numFmtId="0" fontId="60" fillId="6" borderId="0" xfId="8" applyFont="1" applyFill="1" applyAlignment="1">
      <alignment horizontal="left" vertical="center"/>
    </xf>
    <xf numFmtId="49" fontId="32" fillId="6" borderId="0" xfId="8" applyNumberFormat="1" applyFont="1" applyFill="1" applyAlignment="1">
      <alignment vertical="center"/>
    </xf>
    <xf numFmtId="0" fontId="1" fillId="0" borderId="0" xfId="8"/>
    <xf numFmtId="0" fontId="13" fillId="6" borderId="0" xfId="8" applyFont="1" applyFill="1" applyAlignment="1">
      <alignment vertical="center"/>
    </xf>
    <xf numFmtId="0" fontId="66" fillId="6" borderId="0" xfId="8" applyFont="1" applyFill="1" applyAlignment="1">
      <alignment vertical="center"/>
    </xf>
    <xf numFmtId="0" fontId="67" fillId="6" borderId="0" xfId="8" applyFont="1" applyFill="1" applyAlignment="1">
      <alignment vertical="center"/>
    </xf>
    <xf numFmtId="0" fontId="60" fillId="15" borderId="0" xfId="8" applyFont="1" applyFill="1" applyAlignment="1">
      <alignment vertical="center"/>
    </xf>
    <xf numFmtId="49" fontId="46" fillId="6" borderId="0" xfId="8" applyNumberFormat="1" applyFont="1" applyFill="1" applyAlignment="1">
      <alignment horizontal="center" vertical="center"/>
    </xf>
    <xf numFmtId="49" fontId="69" fillId="15" borderId="0" xfId="8" applyNumberFormat="1" applyFont="1" applyFill="1" applyAlignment="1">
      <alignment vertical="center"/>
    </xf>
    <xf numFmtId="49" fontId="70" fillId="0" borderId="0" xfId="8" applyNumberFormat="1" applyFont="1" applyAlignment="1">
      <alignment horizontal="center" vertical="center"/>
    </xf>
    <xf numFmtId="49" fontId="69" fillId="6" borderId="0" xfId="8" applyNumberFormat="1" applyFont="1" applyFill="1" applyAlignment="1">
      <alignment vertical="center"/>
    </xf>
    <xf numFmtId="49" fontId="70" fillId="6" borderId="0" xfId="8" applyNumberFormat="1" applyFont="1" applyFill="1" applyAlignment="1">
      <alignment vertical="center"/>
    </xf>
    <xf numFmtId="0" fontId="1" fillId="6" borderId="0" xfId="8" applyFill="1" applyAlignment="1">
      <alignment vertical="center"/>
    </xf>
    <xf numFmtId="0" fontId="1" fillId="0" borderId="0" xfId="8" applyAlignment="1">
      <alignment vertical="center"/>
    </xf>
    <xf numFmtId="0" fontId="42" fillId="2" borderId="24" xfId="8" applyFont="1" applyFill="1" applyBorder="1" applyAlignment="1">
      <alignment vertical="center"/>
    </xf>
    <xf numFmtId="0" fontId="42" fillId="2" borderId="25" xfId="8" applyFont="1" applyFill="1" applyBorder="1" applyAlignment="1">
      <alignment vertical="center"/>
    </xf>
    <xf numFmtId="0" fontId="42" fillId="2" borderId="26" xfId="8" applyFont="1" applyFill="1" applyBorder="1" applyAlignment="1">
      <alignment vertical="center"/>
    </xf>
    <xf numFmtId="49" fontId="71" fillId="2" borderId="25" xfId="8" applyNumberFormat="1" applyFont="1" applyFill="1" applyBorder="1" applyAlignment="1">
      <alignment horizontal="center" vertical="center"/>
    </xf>
    <xf numFmtId="49" fontId="71" fillId="2" borderId="25" xfId="8" applyNumberFormat="1" applyFont="1" applyFill="1" applyBorder="1" applyAlignment="1">
      <alignment vertical="center"/>
    </xf>
    <xf numFmtId="49" fontId="71" fillId="2" borderId="25" xfId="8" applyNumberFormat="1" applyFont="1" applyFill="1" applyBorder="1" applyAlignment="1">
      <alignment horizontal="centerContinuous" vertical="center"/>
    </xf>
    <xf numFmtId="49" fontId="71" fillId="2" borderId="26" xfId="8" applyNumberFormat="1" applyFont="1" applyFill="1" applyBorder="1" applyAlignment="1">
      <alignment horizontal="centerContinuous" vertical="center"/>
    </xf>
    <xf numFmtId="49" fontId="72" fillId="2" borderId="25" xfId="8" applyNumberFormat="1" applyFont="1" applyFill="1" applyBorder="1" applyAlignment="1">
      <alignment vertical="center"/>
    </xf>
    <xf numFmtId="49" fontId="72" fillId="2" borderId="26" xfId="8" applyNumberFormat="1" applyFont="1" applyFill="1" applyBorder="1" applyAlignment="1">
      <alignment vertical="center"/>
    </xf>
    <xf numFmtId="49" fontId="42" fillId="2" borderId="25" xfId="8" applyNumberFormat="1" applyFont="1" applyFill="1" applyBorder="1" applyAlignment="1">
      <alignment horizontal="left" vertical="center"/>
    </xf>
    <xf numFmtId="49" fontId="42" fillId="0" borderId="25" xfId="8" applyNumberFormat="1" applyFont="1" applyBorder="1" applyAlignment="1">
      <alignment horizontal="left" vertical="center"/>
    </xf>
    <xf numFmtId="49" fontId="72" fillId="6" borderId="26" xfId="8" applyNumberFormat="1" applyFont="1" applyFill="1" applyBorder="1" applyAlignment="1">
      <alignment vertical="center"/>
    </xf>
    <xf numFmtId="0" fontId="21" fillId="0" borderId="0" xfId="8" applyFont="1" applyAlignment="1">
      <alignment vertical="center"/>
    </xf>
    <xf numFmtId="0" fontId="21" fillId="6" borderId="0" xfId="8" applyFont="1" applyFill="1" applyAlignment="1">
      <alignment vertical="center"/>
    </xf>
    <xf numFmtId="0" fontId="92" fillId="6" borderId="0" xfId="8" applyFont="1" applyFill="1" applyAlignment="1">
      <alignment vertical="center"/>
    </xf>
    <xf numFmtId="49" fontId="21" fillId="6" borderId="27" xfId="8" applyNumberFormat="1" applyFont="1" applyFill="1" applyBorder="1" applyAlignment="1">
      <alignment vertical="center"/>
    </xf>
    <xf numFmtId="49" fontId="21" fillId="6" borderId="28" xfId="8" applyNumberFormat="1" applyFont="1" applyFill="1" applyBorder="1" applyAlignment="1">
      <alignment vertical="center"/>
    </xf>
    <xf numFmtId="49" fontId="21" fillId="6" borderId="28" xfId="8" applyNumberFormat="1" applyFont="1" applyFill="1" applyBorder="1" applyAlignment="1">
      <alignment horizontal="right" vertical="center"/>
    </xf>
    <xf numFmtId="49" fontId="21" fillId="6" borderId="23" xfId="8" applyNumberFormat="1" applyFont="1" applyFill="1" applyBorder="1" applyAlignment="1">
      <alignment horizontal="right" vertical="center"/>
    </xf>
    <xf numFmtId="49" fontId="21" fillId="6" borderId="0" xfId="8" applyNumberFormat="1" applyFont="1" applyFill="1" applyAlignment="1">
      <alignment horizontal="center" vertical="center"/>
    </xf>
    <xf numFmtId="49" fontId="21" fillId="6" borderId="17" xfId="8" applyNumberFormat="1" applyFont="1" applyFill="1" applyBorder="1" applyAlignment="1">
      <alignment vertical="center"/>
    </xf>
    <xf numFmtId="49" fontId="48" fillId="6" borderId="0" xfId="8" applyNumberFormat="1" applyFont="1" applyFill="1" applyAlignment="1">
      <alignment horizontal="center" vertical="center"/>
    </xf>
    <xf numFmtId="49" fontId="21" fillId="6" borderId="0" xfId="8" applyNumberFormat="1" applyFont="1" applyFill="1" applyAlignment="1">
      <alignment vertical="center"/>
    </xf>
    <xf numFmtId="49" fontId="54" fillId="6" borderId="0" xfId="8" applyNumberFormat="1" applyFont="1" applyFill="1" applyAlignment="1">
      <alignment vertical="center"/>
    </xf>
    <xf numFmtId="49" fontId="54" fillId="6" borderId="17" xfId="8" applyNumberFormat="1" applyFont="1" applyFill="1" applyBorder="1" applyAlignment="1">
      <alignment vertical="center"/>
    </xf>
    <xf numFmtId="49" fontId="42" fillId="6" borderId="27" xfId="8" applyNumberFormat="1" applyFont="1" applyFill="1" applyBorder="1" applyAlignment="1">
      <alignment vertical="center"/>
    </xf>
    <xf numFmtId="49" fontId="42" fillId="6" borderId="28" xfId="8" applyNumberFormat="1" applyFont="1" applyFill="1" applyBorder="1" applyAlignment="1">
      <alignment vertical="center"/>
    </xf>
    <xf numFmtId="49" fontId="21" fillId="6" borderId="29" xfId="8" applyNumberFormat="1" applyFont="1" applyFill="1" applyBorder="1" applyAlignment="1">
      <alignment vertical="center"/>
    </xf>
    <xf numFmtId="49" fontId="21" fillId="6" borderId="7" xfId="8" applyNumberFormat="1" applyFont="1" applyFill="1" applyBorder="1" applyAlignment="1">
      <alignment vertical="center"/>
    </xf>
    <xf numFmtId="49" fontId="21" fillId="6" borderId="7" xfId="8" applyNumberFormat="1" applyFont="1" applyFill="1" applyBorder="1" applyAlignment="1">
      <alignment horizontal="right" vertical="center"/>
    </xf>
    <xf numFmtId="49" fontId="21" fillId="6" borderId="18" xfId="8" applyNumberFormat="1" applyFont="1" applyFill="1" applyBorder="1" applyAlignment="1">
      <alignment horizontal="right" vertical="center"/>
    </xf>
    <xf numFmtId="0" fontId="21" fillId="6" borderId="7" xfId="8" applyFont="1" applyFill="1" applyBorder="1" applyAlignment="1">
      <alignment vertical="center"/>
    </xf>
    <xf numFmtId="49" fontId="54" fillId="6" borderId="7" xfId="8" applyNumberFormat="1" applyFont="1" applyFill="1" applyBorder="1" applyAlignment="1">
      <alignment vertical="center"/>
    </xf>
    <xf numFmtId="49" fontId="54" fillId="6" borderId="18" xfId="8" applyNumberFormat="1" applyFont="1" applyFill="1" applyBorder="1" applyAlignment="1">
      <alignment vertical="center"/>
    </xf>
    <xf numFmtId="49" fontId="21" fillId="2" borderId="27" xfId="8" applyNumberFormat="1" applyFont="1" applyFill="1" applyBorder="1" applyAlignment="1">
      <alignment vertical="center"/>
    </xf>
    <xf numFmtId="49" fontId="21" fillId="2" borderId="28" xfId="8" applyNumberFormat="1" applyFont="1" applyFill="1" applyBorder="1" applyAlignment="1">
      <alignment vertical="center"/>
    </xf>
    <xf numFmtId="49" fontId="21" fillId="2" borderId="28" xfId="8" applyNumberFormat="1" applyFont="1" applyFill="1" applyBorder="1" applyAlignment="1">
      <alignment horizontal="right" vertical="center"/>
    </xf>
    <xf numFmtId="49" fontId="21" fillId="2" borderId="23" xfId="8" applyNumberFormat="1" applyFont="1" applyFill="1" applyBorder="1" applyAlignment="1">
      <alignment horizontal="right" vertical="center"/>
    </xf>
    <xf numFmtId="0" fontId="21" fillId="2" borderId="30" xfId="8" applyFont="1" applyFill="1" applyBorder="1" applyAlignment="1">
      <alignment vertical="center"/>
    </xf>
    <xf numFmtId="49" fontId="21" fillId="2" borderId="17" xfId="8" applyNumberFormat="1" applyFont="1" applyFill="1" applyBorder="1" applyAlignment="1">
      <alignment horizontal="right" vertical="center"/>
    </xf>
    <xf numFmtId="0" fontId="42" fillId="2" borderId="30" xfId="8" applyFont="1" applyFill="1" applyBorder="1" applyAlignment="1">
      <alignment vertical="center"/>
    </xf>
    <xf numFmtId="0" fontId="42" fillId="2" borderId="0" xfId="8" applyFont="1" applyFill="1" applyAlignment="1">
      <alignment vertical="center"/>
    </xf>
    <xf numFmtId="0" fontId="42" fillId="2" borderId="17" xfId="8" applyFont="1" applyFill="1" applyBorder="1" applyAlignment="1">
      <alignment vertical="center"/>
    </xf>
    <xf numFmtId="49" fontId="21" fillId="2" borderId="30" xfId="8" applyNumberFormat="1" applyFont="1" applyFill="1" applyBorder="1" applyAlignment="1">
      <alignment vertical="center"/>
    </xf>
    <xf numFmtId="49" fontId="21" fillId="2" borderId="0" xfId="8" applyNumberFormat="1" applyFont="1" applyFill="1" applyAlignment="1">
      <alignment vertical="center"/>
    </xf>
    <xf numFmtId="0" fontId="21" fillId="2" borderId="0" xfId="8" applyFont="1" applyFill="1" applyAlignment="1">
      <alignment horizontal="right" vertical="center"/>
    </xf>
    <xf numFmtId="0" fontId="21" fillId="2" borderId="17" xfId="8" applyFont="1" applyFill="1" applyBorder="1" applyAlignment="1">
      <alignment horizontal="right" vertical="center"/>
    </xf>
    <xf numFmtId="49" fontId="21" fillId="2" borderId="29" xfId="8" applyNumberFormat="1" applyFont="1" applyFill="1" applyBorder="1" applyAlignment="1">
      <alignment vertical="center"/>
    </xf>
    <xf numFmtId="49" fontId="21" fillId="2" borderId="7" xfId="8" applyNumberFormat="1" applyFont="1" applyFill="1" applyBorder="1" applyAlignment="1">
      <alignment vertical="center"/>
    </xf>
    <xf numFmtId="0" fontId="21" fillId="2" borderId="7" xfId="8" applyFont="1" applyFill="1" applyBorder="1" applyAlignment="1">
      <alignment horizontal="right" vertical="center"/>
    </xf>
    <xf numFmtId="0" fontId="21" fillId="2" borderId="18" xfId="8" applyFont="1" applyFill="1" applyBorder="1" applyAlignment="1">
      <alignment horizontal="right" vertical="center"/>
    </xf>
    <xf numFmtId="49" fontId="21" fillId="6" borderId="7" xfId="8" applyNumberFormat="1" applyFont="1" applyFill="1" applyBorder="1" applyAlignment="1">
      <alignment horizontal="center" vertical="center"/>
    </xf>
    <xf numFmtId="49" fontId="21" fillId="6" borderId="18" xfId="8" applyNumberFormat="1" applyFont="1" applyFill="1" applyBorder="1" applyAlignment="1">
      <alignment vertical="center"/>
    </xf>
    <xf numFmtId="49" fontId="48" fillId="6" borderId="7" xfId="8" applyNumberFormat="1" applyFont="1" applyFill="1" applyBorder="1" applyAlignment="1">
      <alignment horizontal="center" vertical="center"/>
    </xf>
    <xf numFmtId="0" fontId="64" fillId="8" borderId="18" xfId="8" applyFont="1" applyFill="1" applyBorder="1" applyAlignment="1">
      <alignment horizontal="right" vertical="center"/>
    </xf>
    <xf numFmtId="0" fontId="54" fillId="0" borderId="0" xfId="8" applyFont="1"/>
    <xf numFmtId="0" fontId="28" fillId="0" borderId="0" xfId="8" applyFont="1"/>
    <xf numFmtId="0" fontId="1" fillId="6" borderId="0" xfId="8" applyFill="1"/>
    <xf numFmtId="14" fontId="30" fillId="6" borderId="6" xfId="8" applyNumberFormat="1" applyFont="1" applyFill="1" applyBorder="1" applyAlignment="1">
      <alignment horizontal="left" vertical="center"/>
    </xf>
    <xf numFmtId="14" fontId="38" fillId="2" borderId="28" xfId="0" applyNumberFormat="1" applyFont="1" applyFill="1" applyBorder="1" applyAlignment="1">
      <alignment horizontal="left" vertical="center" wrapText="1"/>
    </xf>
    <xf numFmtId="0" fontId="103" fillId="0" borderId="0" xfId="5" applyFont="1" applyAlignment="1">
      <alignment horizontal="center" vertical="center"/>
    </xf>
    <xf numFmtId="0" fontId="104" fillId="17" borderId="0" xfId="5" applyFont="1" applyFill="1" applyAlignment="1">
      <alignment horizontal="center" vertical="center" wrapText="1"/>
    </xf>
    <xf numFmtId="0" fontId="105" fillId="18" borderId="0" xfId="5" applyFont="1" applyFill="1" applyAlignment="1">
      <alignment horizontal="center" vertical="center" wrapText="1"/>
    </xf>
    <xf numFmtId="49" fontId="24" fillId="6" borderId="0" xfId="0" applyNumberFormat="1" applyFont="1" applyFill="1" applyAlignment="1">
      <alignment vertical="top" shrinkToFit="1"/>
    </xf>
    <xf numFmtId="14" fontId="30" fillId="6" borderId="6" xfId="0" applyNumberFormat="1" applyFont="1" applyFill="1" applyBorder="1" applyAlignment="1">
      <alignment horizontal="left" vertical="center"/>
    </xf>
    <xf numFmtId="0" fontId="13" fillId="6" borderId="7" xfId="0" applyFont="1" applyFill="1" applyBorder="1" applyAlignment="1">
      <alignment vertical="center" shrinkToFit="1"/>
    </xf>
    <xf numFmtId="0" fontId="14" fillId="6" borderId="7" xfId="0" applyFont="1" applyFill="1" applyBorder="1" applyAlignment="1">
      <alignment vertical="center" shrinkToFit="1"/>
    </xf>
    <xf numFmtId="0" fontId="0" fillId="2" borderId="5" xfId="0" applyFill="1" applyBorder="1" applyAlignment="1">
      <alignment vertical="center"/>
    </xf>
    <xf numFmtId="0" fontId="0" fillId="0" borderId="5" xfId="0" applyBorder="1" applyAlignment="1">
      <alignment horizontal="center" vertical="center" shrinkToFit="1"/>
    </xf>
    <xf numFmtId="0" fontId="0" fillId="0" borderId="5" xfId="0" applyBorder="1" applyAlignment="1">
      <alignment horizontal="right" vertical="center" shrinkToFit="1"/>
    </xf>
    <xf numFmtId="49" fontId="0" fillId="14" borderId="5" xfId="0" applyNumberFormat="1" applyFill="1" applyBorder="1" applyAlignment="1">
      <alignment horizontal="center" vertical="center"/>
    </xf>
    <xf numFmtId="49" fontId="13" fillId="0" borderId="5" xfId="0" applyNumberFormat="1" applyFont="1" applyBorder="1" applyAlignment="1">
      <alignment horizontal="center" vertical="center"/>
    </xf>
    <xf numFmtId="49" fontId="0" fillId="0" borderId="5" xfId="0" applyNumberFormat="1" applyBorder="1" applyAlignment="1">
      <alignment horizontal="center" vertical="center"/>
    </xf>
    <xf numFmtId="49" fontId="13" fillId="0" borderId="5" xfId="0" applyNumberFormat="1" applyFont="1" applyBorder="1" applyAlignment="1">
      <alignment horizontal="center" vertical="center" shrinkToFit="1"/>
    </xf>
    <xf numFmtId="49" fontId="0" fillId="0" borderId="5" xfId="0" applyNumberFormat="1" applyBorder="1" applyAlignment="1">
      <alignment horizontal="center" vertical="center" shrinkToFit="1"/>
    </xf>
    <xf numFmtId="0" fontId="21" fillId="6" borderId="28" xfId="0" applyFont="1" applyFill="1" applyBorder="1" applyAlignment="1">
      <alignment horizontal="left" vertical="center"/>
    </xf>
    <xf numFmtId="0" fontId="21" fillId="6" borderId="0" xfId="0" applyFont="1" applyFill="1" applyAlignment="1">
      <alignment horizontal="left" vertical="center"/>
    </xf>
    <xf numFmtId="14" fontId="30" fillId="0" borderId="6" xfId="0" applyNumberFormat="1" applyFont="1" applyBorder="1" applyAlignment="1">
      <alignment horizontal="left" vertical="center"/>
    </xf>
    <xf numFmtId="14" fontId="30" fillId="0" borderId="6" xfId="6" applyNumberFormat="1" applyFont="1" applyBorder="1" applyAlignment="1">
      <alignment horizontal="left" vertical="center"/>
    </xf>
  </cellXfs>
  <cellStyles count="11">
    <cellStyle name="Hivatkozás" xfId="1" builtinId="8"/>
    <cellStyle name="Normál" xfId="0" builtinId="0"/>
    <cellStyle name="Normál 2" xfId="3" xr:uid="{00000000-0005-0000-0000-000002000000}"/>
    <cellStyle name="Normál 2 2" xfId="8" xr:uid="{03A3BBAA-13A2-494C-8A87-EE1D7A4C5DCC}"/>
    <cellStyle name="Normál 2 3" xfId="10" xr:uid="{6720C8C9-88B5-4787-A049-A9C9E29A0D33}"/>
    <cellStyle name="Normál 3" xfId="5" xr:uid="{00000000-0005-0000-0000-000003000000}"/>
    <cellStyle name="Normál 4" xfId="6" xr:uid="{7ABABD97-5F0B-4601-9D85-06E04FB16742}"/>
    <cellStyle name="Pénznem" xfId="2" builtinId="4"/>
    <cellStyle name="Pénznem 2" xfId="4" xr:uid="{00000000-0005-0000-0000-000005000000}"/>
    <cellStyle name="Pénznem 2 2" xfId="9" xr:uid="{73039CDF-0F43-4EBA-BA51-AC794C62A960}"/>
    <cellStyle name="Pénznem 3" xfId="7" xr:uid="{54EA51B4-355C-48E0-B67B-EA00C89A3EEE}"/>
  </cellStyles>
  <dxfs count="299">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10"/>
        </patternFill>
      </fill>
    </dxf>
    <dxf>
      <fill>
        <patternFill>
          <bgColor indexed="13"/>
        </patternFill>
      </fill>
    </dxf>
    <dxf>
      <fill>
        <patternFill>
          <bgColor indexed="43"/>
        </patternFill>
      </fill>
    </dxf>
    <dxf>
      <fill>
        <patternFill>
          <bgColor indexed="43"/>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0"/>
        </patternFill>
      </fill>
    </dxf>
    <dxf>
      <fill>
        <patternFill>
          <bgColor indexed="13"/>
        </patternFill>
      </fill>
    </dxf>
    <dxf>
      <fill>
        <patternFill>
          <bgColor indexed="10"/>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43"/>
        </patternFill>
      </fill>
    </dxf>
    <dxf>
      <fill>
        <patternFill>
          <bgColor indexed="10"/>
        </patternFill>
      </fill>
    </dxf>
    <dxf>
      <fill>
        <patternFill>
          <bgColor indexed="13"/>
        </patternFill>
      </fill>
    </dxf>
    <dxf>
      <fill>
        <patternFill>
          <bgColor indexed="10"/>
        </patternFill>
      </fill>
    </dxf>
    <dxf>
      <fill>
        <patternFill>
          <bgColor indexed="13"/>
        </patternFill>
      </fill>
    </dxf>
    <dxf>
      <fill>
        <patternFill>
          <bgColor indexed="4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43"/>
        </patternFill>
      </fill>
    </dxf>
    <dxf>
      <fill>
        <patternFill>
          <bgColor indexed="13"/>
        </patternFill>
      </fill>
    </dxf>
    <dxf>
      <fill>
        <patternFill>
          <bgColor indexed="10"/>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theme" Target="theme/theme1.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BE73CD04-339A-4D4B-B649-7EA6F95A0B2D}"/>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xdr:from>
      <xdr:col>4</xdr:col>
      <xdr:colOff>678180</xdr:colOff>
      <xdr:row>0</xdr:row>
      <xdr:rowOff>83820</xdr:rowOff>
    </xdr:from>
    <xdr:to>
      <xdr:col>4</xdr:col>
      <xdr:colOff>1257300</xdr:colOff>
      <xdr:row>0</xdr:row>
      <xdr:rowOff>495300</xdr:rowOff>
    </xdr:to>
    <xdr:pic>
      <xdr:nvPicPr>
        <xdr:cNvPr id="1365" name="Picture 13">
          <a:extLst>
            <a:ext uri="{FF2B5EF4-FFF2-40B4-BE49-F238E27FC236}">
              <a16:creationId xmlns:a16="http://schemas.microsoft.com/office/drawing/2014/main" id="{376AC0DC-D38C-E0F7-37B0-73EEB2BF65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 name="Picture 3">
          <a:extLst>
            <a:ext uri="{FF2B5EF4-FFF2-40B4-BE49-F238E27FC236}">
              <a16:creationId xmlns:a16="http://schemas.microsoft.com/office/drawing/2014/main" id="{181B0144-2A1B-4B5A-93E6-E8BD80DC12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9130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96673" name="Button 1" hidden="1">
              <a:extLst>
                <a:ext uri="{63B3BB69-23CF-44E3-9099-C40C66FF867C}">
                  <a14:compatExt spid="_x0000_s796673"/>
                </a:ext>
                <a:ext uri="{FF2B5EF4-FFF2-40B4-BE49-F238E27FC236}">
                  <a16:creationId xmlns:a16="http://schemas.microsoft.com/office/drawing/2014/main" id="{00000000-0008-0000-1000-0000012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796674" name="Button 2" hidden="1">
              <a:extLst>
                <a:ext uri="{63B3BB69-23CF-44E3-9099-C40C66FF867C}">
                  <a14:compatExt spid="_x0000_s796674"/>
                </a:ext>
                <a:ext uri="{FF2B5EF4-FFF2-40B4-BE49-F238E27FC236}">
                  <a16:creationId xmlns:a16="http://schemas.microsoft.com/office/drawing/2014/main" id="{00000000-0008-0000-1000-0000022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102553" name="Picture 21">
          <a:extLst>
            <a:ext uri="{FF2B5EF4-FFF2-40B4-BE49-F238E27FC236}">
              <a16:creationId xmlns:a16="http://schemas.microsoft.com/office/drawing/2014/main" id="{7222C7CF-7535-28EC-8733-E2E7969BE5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2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11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03567" name="Picture 9">
          <a:extLst>
            <a:ext uri="{FF2B5EF4-FFF2-40B4-BE49-F238E27FC236}">
              <a16:creationId xmlns:a16="http://schemas.microsoft.com/office/drawing/2014/main" id="{506CD95A-AF46-2A4D-D137-54D89973C0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id="{00000000-0008-0000-1200-000001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3426" name="Button 2" hidden="1">
              <a:extLst>
                <a:ext uri="{63B3BB69-23CF-44E3-9099-C40C66FF867C}">
                  <a14:compatExt spid="_x0000_s103426"/>
                </a:ext>
                <a:ext uri="{FF2B5EF4-FFF2-40B4-BE49-F238E27FC236}">
                  <a16:creationId xmlns:a16="http://schemas.microsoft.com/office/drawing/2014/main" id="{00000000-0008-0000-1200-000002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95049" name="Picture 3">
          <a:extLst>
            <a:ext uri="{FF2B5EF4-FFF2-40B4-BE49-F238E27FC236}">
              <a16:creationId xmlns:a16="http://schemas.microsoft.com/office/drawing/2014/main" id="{6FAD0412-E468-560F-C336-54B5A0E0A3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294913" name="Button 1" hidden="1">
              <a:extLst>
                <a:ext uri="{63B3BB69-23CF-44E3-9099-C40C66FF867C}">
                  <a14:compatExt spid="_x0000_s294913"/>
                </a:ext>
                <a:ext uri="{FF2B5EF4-FFF2-40B4-BE49-F238E27FC236}">
                  <a16:creationId xmlns:a16="http://schemas.microsoft.com/office/drawing/2014/main" id="{00000000-0008-0000-1300-000001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94914" name="Button 2" hidden="1">
              <a:extLst>
                <a:ext uri="{63B3BB69-23CF-44E3-9099-C40C66FF867C}">
                  <a14:compatExt spid="_x0000_s294914"/>
                </a:ext>
                <a:ext uri="{FF2B5EF4-FFF2-40B4-BE49-F238E27FC236}">
                  <a16:creationId xmlns:a16="http://schemas.microsoft.com/office/drawing/2014/main" id="{00000000-0008-0000-1300-000002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50312" name="Picture 21">
          <a:extLst>
            <a:ext uri="{FF2B5EF4-FFF2-40B4-BE49-F238E27FC236}">
              <a16:creationId xmlns:a16="http://schemas.microsoft.com/office/drawing/2014/main" id="{9F804DCB-7C08-5715-8DDF-64DC08B9B7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90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14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2361" name="Picture 9">
          <a:extLst>
            <a:ext uri="{FF2B5EF4-FFF2-40B4-BE49-F238E27FC236}">
              <a16:creationId xmlns:a16="http://schemas.microsoft.com/office/drawing/2014/main" id="{AB793A41-3527-699F-A32A-7A28F89A8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id="{00000000-0008-0000-1500-000001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id="{00000000-0008-0000-1500-000002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278A8A5D-7E1C-4426-AA2D-4812A9E23D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04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86433" name="Button 1" hidden="1">
              <a:extLst>
                <a:ext uri="{63B3BB69-23CF-44E3-9099-C40C66FF867C}">
                  <a14:compatExt spid="_x0000_s786433"/>
                </a:ext>
                <a:ext uri="{FF2B5EF4-FFF2-40B4-BE49-F238E27FC236}">
                  <a16:creationId xmlns:a16="http://schemas.microsoft.com/office/drawing/2014/main" id="{00000000-0008-0000-1600-0000010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7.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 name="Picture 9">
          <a:extLst>
            <a:ext uri="{FF2B5EF4-FFF2-40B4-BE49-F238E27FC236}">
              <a16:creationId xmlns:a16="http://schemas.microsoft.com/office/drawing/2014/main" id="{02BA8075-62E0-4F36-A61B-CA6F46F551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87457" name="Button 1" hidden="1">
              <a:extLst>
                <a:ext uri="{63B3BB69-23CF-44E3-9099-C40C66FF867C}">
                  <a14:compatExt spid="_x0000_s787457"/>
                </a:ext>
                <a:ext uri="{FF2B5EF4-FFF2-40B4-BE49-F238E27FC236}">
                  <a16:creationId xmlns:a16="http://schemas.microsoft.com/office/drawing/2014/main" id="{00000000-0008-0000-1700-0000010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87458" name="Button 2" hidden="1">
              <a:extLst>
                <a:ext uri="{63B3BB69-23CF-44E3-9099-C40C66FF867C}">
                  <a14:compatExt spid="_x0000_s787458"/>
                </a:ext>
                <a:ext uri="{FF2B5EF4-FFF2-40B4-BE49-F238E27FC236}">
                  <a16:creationId xmlns:a16="http://schemas.microsoft.com/office/drawing/2014/main" id="{00000000-0008-0000-1700-0000020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701511" name="Picture 21">
          <a:extLst>
            <a:ext uri="{FF2B5EF4-FFF2-40B4-BE49-F238E27FC236}">
              <a16:creationId xmlns:a16="http://schemas.microsoft.com/office/drawing/2014/main" id="{61A50324-3BF8-0DB6-289C-A46E5FA20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614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18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3559" name="Picture 9">
          <a:extLst>
            <a:ext uri="{FF2B5EF4-FFF2-40B4-BE49-F238E27FC236}">
              <a16:creationId xmlns:a16="http://schemas.microsoft.com/office/drawing/2014/main" id="{2703FA14-F298-37F5-E5E0-FF852F648D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00000000-0008-0000-1900-000001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00000000-0008-0000-1900-000002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65" name="Picture 23">
          <a:extLst>
            <a:ext uri="{FF2B5EF4-FFF2-40B4-BE49-F238E27FC236}">
              <a16:creationId xmlns:a16="http://schemas.microsoft.com/office/drawing/2014/main" id="{7CB89EFF-D51B-BDBB-001D-3270FEE116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22860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00000000-0008-0000-0100-000010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27432"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0522201E-C4C7-455F-B762-00CDD0C764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946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57761" name="Button 1" hidden="1">
              <a:extLst>
                <a:ext uri="{63B3BB69-23CF-44E3-9099-C40C66FF867C}">
                  <a14:compatExt spid="_x0000_s757761"/>
                </a:ext>
                <a:ext uri="{FF2B5EF4-FFF2-40B4-BE49-F238E27FC236}">
                  <a16:creationId xmlns:a16="http://schemas.microsoft.com/office/drawing/2014/main" id="{00000000-0008-0000-0900-0000019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EB99EA1B-15E5-4163-BAAF-127B722ABE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359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2E999CA6-F324-4737-A5FD-47A15FBD89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90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58785" name="Button 1" hidden="1">
              <a:extLst>
                <a:ext uri="{63B3BB69-23CF-44E3-9099-C40C66FF867C}">
                  <a14:compatExt spid="_x0000_s758785"/>
                </a:ext>
                <a:ext uri="{FF2B5EF4-FFF2-40B4-BE49-F238E27FC236}">
                  <a16:creationId xmlns:a16="http://schemas.microsoft.com/office/drawing/2014/main" id="{00000000-0008-0000-0B00-0000019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 name="Picture 3">
          <a:extLst>
            <a:ext uri="{FF2B5EF4-FFF2-40B4-BE49-F238E27FC236}">
              <a16:creationId xmlns:a16="http://schemas.microsoft.com/office/drawing/2014/main" id="{8F5B182C-83F3-4445-9244-DFEB0E57A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59809" name="Button 1" hidden="1">
              <a:extLst>
                <a:ext uri="{63B3BB69-23CF-44E3-9099-C40C66FF867C}">
                  <a14:compatExt spid="_x0000_s759809"/>
                </a:ext>
                <a:ext uri="{FF2B5EF4-FFF2-40B4-BE49-F238E27FC236}">
                  <a16:creationId xmlns:a16="http://schemas.microsoft.com/office/drawing/2014/main" id="{00000000-0008-0000-0C00-00000198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59810" name="Button 2" hidden="1">
              <a:extLst>
                <a:ext uri="{63B3BB69-23CF-44E3-9099-C40C66FF867C}">
                  <a14:compatExt spid="_x0000_s759810"/>
                </a:ext>
                <a:ext uri="{FF2B5EF4-FFF2-40B4-BE49-F238E27FC236}">
                  <a16:creationId xmlns:a16="http://schemas.microsoft.com/office/drawing/2014/main" id="{00000000-0008-0000-0C00-00000298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97D100E6-71F2-4D9B-901A-31D29BF016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04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60833" name="Button 1" hidden="1">
              <a:extLst>
                <a:ext uri="{63B3BB69-23CF-44E3-9099-C40C66FF867C}">
                  <a14:compatExt spid="_x0000_s760833"/>
                </a:ext>
                <a:ext uri="{FF2B5EF4-FFF2-40B4-BE49-F238E27FC236}">
                  <a16:creationId xmlns:a16="http://schemas.microsoft.com/office/drawing/2014/main" id="{00000000-0008-0000-0D00-0000019C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F730718C-CD9B-4B60-AD17-89DA093375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980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423AFE2D-D0EC-46A4-B9DE-F2C7F383C2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9620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95649" name="Button 1" hidden="1">
              <a:extLst>
                <a:ext uri="{63B3BB69-23CF-44E3-9099-C40C66FF867C}">
                  <a14:compatExt spid="_x0000_s795649"/>
                </a:ext>
                <a:ext uri="{FF2B5EF4-FFF2-40B4-BE49-F238E27FC236}">
                  <a16:creationId xmlns:a16="http://schemas.microsoft.com/office/drawing/2014/main" id="{00000000-0008-0000-0F00-0000012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videk%20csb%20lanyok.xls" TargetMode="External"/><Relationship Id="rId1" Type="http://schemas.openxmlformats.org/officeDocument/2006/relationships/externalLinkPath" Target="/Munka/Koroszt&#225;lyos%20Budapest%20&#233;s%20Vid&#233;k%20Bajnoks&#225;g/Koroszt&#225;lyos%20BP%20&#233;s%20VID&#201;K%20Bajnoks&#225;g%20-%202026/Vid&#233;k/videk%20csb%20lanyok.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Andi/Desktop/2026%20VID&#201;K/videk%20csb%20lanyok.xls" TargetMode="External"/><Relationship Id="rId1" Type="http://schemas.openxmlformats.org/officeDocument/2006/relationships/externalLinkPath" Target="/Users/Andi/Desktop/2026%20VID&#201;K/videk%20csb%20lanyok.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Munka\Koroszt&#225;lyos%20Budapest%20&#233;s%20Vid&#233;k%20Bajnoks&#225;g\Koroszt&#225;lyos%20BP%20&#233;s%20VID&#201;K%20Bajnoks&#225;g%20-%202026\Vid&#233;k\V&#233;geredm&#233;ny\videk%20csb%20fiu.xls" TargetMode="External"/><Relationship Id="rId1" Type="http://schemas.openxmlformats.org/officeDocument/2006/relationships/externalLinkPath" Target="videk%20csb%20fi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ltalanos"/>
      <sheetName val="Birók"/>
      <sheetName val="L12 csapat ELO"/>
      <sheetName val="1E3"/>
      <sheetName val="1E4"/>
      <sheetName val="1E5"/>
      <sheetName val="1E6"/>
      <sheetName val="1E7"/>
      <sheetName val="1E8"/>
      <sheetName val="1MD 8"/>
      <sheetName val="L14 csapat ELO"/>
      <sheetName val="L14 csapat"/>
      <sheetName val="L16 csaapat ELO"/>
      <sheetName val="1E3 (3)"/>
      <sheetName val="1E4 (3)"/>
      <sheetName val="1E5 (3)"/>
      <sheetName val="1E6 (3)"/>
      <sheetName val="1E7 (3)"/>
      <sheetName val="1E8 (3)"/>
      <sheetName val="1MD 8 (3)"/>
      <sheetName val="L18 csapat ELO"/>
      <sheetName val="1E3 (4)"/>
      <sheetName val="1E4 (4)"/>
      <sheetName val="1E5 (4)"/>
      <sheetName val="1E6 (4)"/>
      <sheetName val="1E7 (4)"/>
      <sheetName val="1E8 (4)"/>
      <sheetName val="L18 csapat"/>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 val="videk csb lanyok"/>
    </sheetNames>
    <definedNames>
      <definedName name="egyeni_fotabla_sorsolasi_ranglista"/>
      <definedName name="Jun_Hide_CU"/>
      <definedName name="Jun_Show_CU"/>
    </defined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ltalanos"/>
      <sheetName val="Birók"/>
      <sheetName val="L12 csapat ELO"/>
      <sheetName val="1E3"/>
      <sheetName val="1E4"/>
      <sheetName val="1E5"/>
      <sheetName val="1E6"/>
      <sheetName val="1E7"/>
      <sheetName val="1E8"/>
      <sheetName val="1MD 8"/>
      <sheetName val="L14 csapat ELO"/>
      <sheetName val="L14 csapat"/>
      <sheetName val="L16 csaapat ELO"/>
      <sheetName val="1E3 (3)"/>
      <sheetName val="1E4 (3)"/>
      <sheetName val="1E5 (3)"/>
      <sheetName val="1E6 (3)"/>
      <sheetName val="1E7 (3)"/>
      <sheetName val="1E8 (3)"/>
      <sheetName val="1MD 8 (3)"/>
      <sheetName val="L18 csapat ELO"/>
      <sheetName val="1E3 (4)"/>
      <sheetName val="1E4 (4)"/>
      <sheetName val="1E5 (4)"/>
      <sheetName val="1E6 (4)"/>
      <sheetName val="1E7 (4)"/>
      <sheetName val="1E8 (4)"/>
      <sheetName val="L18 csapat"/>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 val="videk csb lanyok"/>
    </sheetNames>
    <definedNames>
      <definedName name="Jun_Hide_CU"/>
      <definedName name="Jun_Show_CU"/>
    </defined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Birók"/>
      <sheetName val="F12 csapat ELO"/>
      <sheetName val="F12 csapat vigasz"/>
      <sheetName val="F12 csapat"/>
      <sheetName val="F14 csapat ELO"/>
      <sheetName val="F14 csapat"/>
      <sheetName val="F16 csapat ELO"/>
      <sheetName val="F16 csapat"/>
      <sheetName val="F18 csapat ELO"/>
      <sheetName val="F18 csapat"/>
      <sheetName val="videk csb fiu"/>
    </sheetNames>
    <definedNames>
      <definedName name="egyeni_fotabla_sorsolasi_ranglista"/>
      <definedName name="Jun_Hide_CU"/>
      <definedName name="Jun_Show_CU"/>
    </definedNames>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9.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omments" Target="../comments2.xml"/><Relationship Id="rId4" Type="http://schemas.openxmlformats.org/officeDocument/2006/relationships/ctrlProp" Target="../ctrlProps/ctrlProp3.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12.bin"/><Relationship Id="rId6" Type="http://schemas.openxmlformats.org/officeDocument/2006/relationships/comments" Target="../comments3.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omments" Target="../comments4.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omments" Target="../comments5.xml"/><Relationship Id="rId4" Type="http://schemas.openxmlformats.org/officeDocument/2006/relationships/ctrlProp" Target="../ctrlProps/ctrlProp7.xml"/></Relationships>
</file>

<file path=xl/worksheets/_rels/sheet17.xml.rels><?xml version="1.0" encoding="UTF-8" standalone="yes"?>
<Relationships xmlns="http://schemas.openxmlformats.org/package/2006/relationships"><Relationship Id="rId3" Type="http://schemas.openxmlformats.org/officeDocument/2006/relationships/ctrlProp" Target="../ctrlProps/ctrlProp8.xml"/><Relationship Id="rId2" Type="http://schemas.openxmlformats.org/officeDocument/2006/relationships/vmlDrawing" Target="../drawings/vmlDrawing7.vml"/><Relationship Id="rId1" Type="http://schemas.openxmlformats.org/officeDocument/2006/relationships/drawing" Target="../drawings/drawing10.xml"/><Relationship Id="rId5" Type="http://schemas.openxmlformats.org/officeDocument/2006/relationships/comments" Target="../comments6.xml"/><Relationship Id="rId4" Type="http://schemas.openxmlformats.org/officeDocument/2006/relationships/ctrlProp" Target="../ctrlProps/ctrlProp9.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6.bin"/><Relationship Id="rId5" Type="http://schemas.openxmlformats.org/officeDocument/2006/relationships/comments" Target="../comments7.xml"/><Relationship Id="rId4" Type="http://schemas.openxmlformats.org/officeDocument/2006/relationships/ctrlProp" Target="../ctrlProps/ctrlProp10.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7.bin"/><Relationship Id="rId6" Type="http://schemas.openxmlformats.org/officeDocument/2006/relationships/comments" Target="../comments8.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3.xml"/><Relationship Id="rId1" Type="http://schemas.openxmlformats.org/officeDocument/2006/relationships/printerSettings" Target="../printerSettings/printerSettings18.bin"/><Relationship Id="rId6" Type="http://schemas.openxmlformats.org/officeDocument/2006/relationships/comments" Target="../comments9.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4.xml"/><Relationship Id="rId1" Type="http://schemas.openxmlformats.org/officeDocument/2006/relationships/printerSettings" Target="../printerSettings/printerSettings19.bin"/><Relationship Id="rId5" Type="http://schemas.openxmlformats.org/officeDocument/2006/relationships/comments" Target="../comments10.xml"/><Relationship Id="rId4" Type="http://schemas.openxmlformats.org/officeDocument/2006/relationships/ctrlProp" Target="../ctrlProps/ctrlProp15.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20.bin"/><Relationship Id="rId6" Type="http://schemas.openxmlformats.org/officeDocument/2006/relationships/comments" Target="../comments11.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6.xml"/><Relationship Id="rId1" Type="http://schemas.openxmlformats.org/officeDocument/2006/relationships/printerSettings" Target="../printerSettings/printerSettings21.bin"/><Relationship Id="rId5" Type="http://schemas.openxmlformats.org/officeDocument/2006/relationships/comments" Target="../comments12.xml"/><Relationship Id="rId4" Type="http://schemas.openxmlformats.org/officeDocument/2006/relationships/ctrlProp" Target="../ctrlProps/ctrlProp18.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22.bin"/><Relationship Id="rId6" Type="http://schemas.openxmlformats.org/officeDocument/2006/relationships/comments" Target="../comments13.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8.xml"/><Relationship Id="rId1" Type="http://schemas.openxmlformats.org/officeDocument/2006/relationships/printerSettings" Target="../printerSettings/printerSettings23.bin"/><Relationship Id="rId5" Type="http://schemas.openxmlformats.org/officeDocument/2006/relationships/comments" Target="../comments14.xml"/><Relationship Id="rId4" Type="http://schemas.openxmlformats.org/officeDocument/2006/relationships/ctrlProp" Target="../ctrlProps/ctrlProp21.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9.xml"/><Relationship Id="rId1" Type="http://schemas.openxmlformats.org/officeDocument/2006/relationships/printerSettings" Target="../printerSettings/printerSettings24.bin"/><Relationship Id="rId6" Type="http://schemas.openxmlformats.org/officeDocument/2006/relationships/comments" Target="../comments15.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showGridLines="0" showZeros="0" workbookViewId="0">
      <selection activeCell="C6" sqref="C6"/>
    </sheetView>
  </sheetViews>
  <sheetFormatPr defaultRowHeight="13.2" x14ac:dyDescent="0.25"/>
  <cols>
    <col min="1" max="4" width="19.109375" customWidth="1"/>
    <col min="5" max="5" width="19.109375" style="1" customWidth="1"/>
  </cols>
  <sheetData>
    <row r="1" spans="1:7" s="2" customFormat="1" ht="49.5" customHeight="1" thickBot="1" x14ac:dyDescent="0.3">
      <c r="A1" s="227" t="s">
        <v>104</v>
      </c>
      <c r="B1" s="3"/>
      <c r="C1" s="3"/>
      <c r="D1" s="228"/>
      <c r="E1" s="4"/>
      <c r="F1" s="5"/>
      <c r="G1" s="5"/>
    </row>
    <row r="2" spans="1:7" s="6" customFormat="1" ht="36.75" customHeight="1" thickBot="1" x14ac:dyDescent="0.3">
      <c r="A2" s="7" t="s">
        <v>18</v>
      </c>
      <c r="B2" s="8"/>
      <c r="C2" s="8"/>
      <c r="D2" s="8"/>
      <c r="E2" s="9"/>
      <c r="F2" s="10"/>
      <c r="G2" s="10"/>
    </row>
    <row r="3" spans="1:7" s="2" customFormat="1" ht="6" customHeight="1" thickBot="1" x14ac:dyDescent="0.3">
      <c r="A3" s="12"/>
      <c r="B3" s="13"/>
      <c r="C3" s="13"/>
      <c r="D3" s="13"/>
      <c r="E3" s="14"/>
      <c r="F3" s="5"/>
      <c r="G3" s="5"/>
    </row>
    <row r="4" spans="1:7" s="2" customFormat="1" ht="20.25" customHeight="1" thickBot="1" x14ac:dyDescent="0.3">
      <c r="A4" s="15" t="s">
        <v>19</v>
      </c>
      <c r="B4" s="16"/>
      <c r="C4" s="16"/>
      <c r="D4" s="16"/>
      <c r="E4" s="17"/>
      <c r="F4" s="5"/>
      <c r="G4" s="5"/>
    </row>
    <row r="5" spans="1:7" s="18" customFormat="1" ht="15" customHeight="1" x14ac:dyDescent="0.25">
      <c r="A5" s="255" t="s">
        <v>20</v>
      </c>
      <c r="B5" s="21"/>
      <c r="C5" s="21"/>
      <c r="D5" s="21"/>
      <c r="E5" s="409"/>
      <c r="F5" s="22"/>
      <c r="G5" s="23"/>
    </row>
    <row r="6" spans="1:7" s="2" customFormat="1" ht="24.6" x14ac:dyDescent="0.25">
      <c r="A6" s="441" t="s">
        <v>111</v>
      </c>
      <c r="B6" s="410"/>
      <c r="C6" s="24"/>
      <c r="D6" s="25"/>
      <c r="E6" s="26"/>
      <c r="F6" s="5"/>
      <c r="G6" s="5"/>
    </row>
    <row r="7" spans="1:7" s="18" customFormat="1" ht="15" customHeight="1" x14ac:dyDescent="0.25">
      <c r="A7" s="256" t="s">
        <v>105</v>
      </c>
      <c r="B7" s="256" t="s">
        <v>106</v>
      </c>
      <c r="C7" s="256" t="s">
        <v>107</v>
      </c>
      <c r="D7" s="256" t="s">
        <v>108</v>
      </c>
      <c r="E7" s="256" t="s">
        <v>109</v>
      </c>
      <c r="F7" s="22"/>
      <c r="G7" s="23"/>
    </row>
    <row r="8" spans="1:7" s="2" customFormat="1" ht="16.5" customHeight="1" x14ac:dyDescent="0.25">
      <c r="A8" s="287" t="s">
        <v>112</v>
      </c>
      <c r="B8" s="287" t="s">
        <v>113</v>
      </c>
      <c r="C8" s="287" t="s">
        <v>114</v>
      </c>
      <c r="D8" s="287" t="s">
        <v>115</v>
      </c>
      <c r="E8" s="287"/>
      <c r="F8" s="5"/>
      <c r="G8" s="5"/>
    </row>
    <row r="9" spans="1:7" s="2" customFormat="1" ht="15" customHeight="1" x14ac:dyDescent="0.25">
      <c r="A9" s="255" t="s">
        <v>21</v>
      </c>
      <c r="B9" s="21"/>
      <c r="C9" s="256" t="s">
        <v>22</v>
      </c>
      <c r="D9" s="256"/>
      <c r="E9" s="257" t="s">
        <v>23</v>
      </c>
      <c r="F9" s="5"/>
      <c r="G9" s="5"/>
    </row>
    <row r="10" spans="1:7" s="2" customFormat="1" x14ac:dyDescent="0.25">
      <c r="A10" s="29" t="s">
        <v>116</v>
      </c>
      <c r="B10" s="30"/>
      <c r="C10" s="31" t="s">
        <v>117</v>
      </c>
      <c r="D10" s="256" t="s">
        <v>65</v>
      </c>
      <c r="E10" s="391" t="s">
        <v>118</v>
      </c>
      <c r="F10" s="5"/>
      <c r="G10" s="5"/>
    </row>
    <row r="11" spans="1:7" x14ac:dyDescent="0.25">
      <c r="A11" s="20"/>
      <c r="B11" s="21"/>
      <c r="C11" s="280" t="s">
        <v>63</v>
      </c>
      <c r="D11" s="280" t="s">
        <v>101</v>
      </c>
      <c r="E11" s="280" t="s">
        <v>102</v>
      </c>
      <c r="F11" s="33"/>
      <c r="G11" s="33"/>
    </row>
    <row r="12" spans="1:7" s="2" customFormat="1" x14ac:dyDescent="0.25">
      <c r="A12" s="229"/>
      <c r="B12" s="5"/>
      <c r="C12" s="288"/>
      <c r="D12" s="288" t="s">
        <v>119</v>
      </c>
      <c r="E12" s="288" t="s">
        <v>120</v>
      </c>
      <c r="F12" s="5"/>
      <c r="G12" s="5"/>
    </row>
    <row r="13" spans="1:7" ht="7.5" customHeight="1" x14ac:dyDescent="0.25">
      <c r="A13" s="33"/>
      <c r="B13" s="33"/>
      <c r="C13" s="33"/>
      <c r="D13" s="33"/>
      <c r="E13" s="37"/>
      <c r="F13" s="33"/>
      <c r="G13" s="33"/>
    </row>
    <row r="14" spans="1:7" ht="112.5" customHeight="1" x14ac:dyDescent="0.25">
      <c r="A14" s="33"/>
      <c r="B14" s="33"/>
      <c r="C14" s="33"/>
      <c r="D14" s="33"/>
      <c r="E14" s="37"/>
      <c r="F14" s="33"/>
      <c r="G14" s="33"/>
    </row>
    <row r="15" spans="1:7" ht="18.75" customHeight="1" x14ac:dyDescent="0.25">
      <c r="A15" s="32"/>
      <c r="B15" s="32"/>
      <c r="C15" s="32"/>
      <c r="D15" s="32"/>
      <c r="E15" s="37"/>
      <c r="F15" s="33"/>
      <c r="G15" s="33"/>
    </row>
    <row r="16" spans="1:7" ht="17.25" customHeight="1" x14ac:dyDescent="0.25">
      <c r="A16" s="32"/>
      <c r="B16" s="32"/>
      <c r="C16" s="32"/>
      <c r="D16" s="32"/>
      <c r="E16" s="32"/>
      <c r="F16" s="33"/>
      <c r="G16" s="33"/>
    </row>
    <row r="17" spans="1:7" ht="12.75" customHeight="1" x14ac:dyDescent="0.25">
      <c r="A17" s="38"/>
      <c r="B17" s="387"/>
      <c r="C17" s="230"/>
      <c r="D17" s="39"/>
      <c r="E17" s="37"/>
      <c r="F17" s="33"/>
      <c r="G17" s="33"/>
    </row>
    <row r="18" spans="1:7" x14ac:dyDescent="0.25">
      <c r="A18" s="33"/>
      <c r="B18" s="33"/>
      <c r="C18" s="33"/>
      <c r="D18" s="33"/>
      <c r="E18" s="37"/>
      <c r="F18" s="33"/>
      <c r="G18" s="33"/>
    </row>
  </sheetData>
  <phoneticPr fontId="73"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tabColor indexed="42"/>
  </sheetPr>
  <dimension ref="A1:Q156"/>
  <sheetViews>
    <sheetView showGridLines="0" showZeros="0" workbookViewId="0">
      <pane ySplit="6" topLeftCell="A7" activePane="bottomLeft" state="frozen"/>
      <selection activeCell="U16" sqref="U16"/>
      <selection pane="bottomLeft" activeCell="D1" sqref="D1"/>
    </sheetView>
  </sheetViews>
  <sheetFormatPr defaultRowHeight="13.2" x14ac:dyDescent="0.25"/>
  <cols>
    <col min="1" max="1" width="3.88671875" customWidth="1"/>
    <col min="2" max="2" width="26" bestFit="1" customWidth="1"/>
    <col min="3" max="3" width="14.33203125" customWidth="1"/>
    <col min="4" max="4" width="12" style="40" customWidth="1"/>
    <col min="5" max="5" width="10.5546875" style="429" customWidth="1"/>
    <col min="6" max="6" width="6.109375" style="93" hidden="1" customWidth="1"/>
    <col min="7" max="7" width="28.664062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44" t="str">
        <f>[1]Altalanos!$A$6</f>
        <v>Vidék Bajnokság</v>
      </c>
      <c r="B1" s="87"/>
      <c r="C1" s="87"/>
      <c r="D1" s="240"/>
      <c r="E1" s="260" t="s">
        <v>53</v>
      </c>
      <c r="F1" s="106"/>
      <c r="G1" s="251"/>
      <c r="H1" s="88"/>
      <c r="I1" s="88"/>
      <c r="J1" s="252"/>
      <c r="K1" s="252"/>
      <c r="L1" s="252"/>
      <c r="M1" s="252"/>
      <c r="N1" s="252"/>
      <c r="O1" s="252"/>
      <c r="P1" s="252"/>
      <c r="Q1" s="253"/>
    </row>
    <row r="2" spans="1:17" ht="13.8" thickBot="1" x14ac:dyDescent="0.3">
      <c r="B2" s="89" t="s">
        <v>52</v>
      </c>
      <c r="C2" s="89" t="str">
        <f>[1]Altalanos!$A$8</f>
        <v>L12 csapat</v>
      </c>
      <c r="D2" s="106"/>
      <c r="E2" s="260" t="s">
        <v>35</v>
      </c>
      <c r="F2" s="94"/>
      <c r="G2" s="94"/>
      <c r="H2" s="417"/>
      <c r="I2" s="417"/>
      <c r="J2" s="88"/>
      <c r="K2" s="88"/>
      <c r="L2" s="88"/>
      <c r="M2" s="88"/>
      <c r="N2" s="100"/>
      <c r="O2" s="81"/>
      <c r="P2" s="81"/>
      <c r="Q2" s="100"/>
    </row>
    <row r="3" spans="1:17" s="2" customFormat="1" ht="13.8" thickBot="1" x14ac:dyDescent="0.3">
      <c r="A3" s="411" t="s">
        <v>51</v>
      </c>
      <c r="B3" s="415"/>
      <c r="C3" s="415"/>
      <c r="D3" s="415"/>
      <c r="E3" s="415"/>
      <c r="F3" s="415"/>
      <c r="G3" s="415"/>
      <c r="H3" s="415"/>
      <c r="I3" s="416"/>
      <c r="J3" s="101"/>
      <c r="K3" s="107"/>
      <c r="L3" s="107"/>
      <c r="M3" s="107"/>
      <c r="N3" s="289" t="s">
        <v>34</v>
      </c>
      <c r="O3" s="102"/>
      <c r="P3" s="108"/>
      <c r="Q3" s="261"/>
    </row>
    <row r="4" spans="1:17" s="2" customFormat="1" x14ac:dyDescent="0.25">
      <c r="A4" s="50" t="s">
        <v>25</v>
      </c>
      <c r="B4" s="50"/>
      <c r="C4" s="48" t="s">
        <v>22</v>
      </c>
      <c r="D4" s="50" t="s">
        <v>30</v>
      </c>
      <c r="E4" s="82"/>
      <c r="G4" s="109"/>
      <c r="H4" s="431" t="s">
        <v>31</v>
      </c>
      <c r="I4" s="421"/>
      <c r="J4" s="110"/>
      <c r="K4" s="111"/>
      <c r="L4" s="111"/>
      <c r="M4" s="111"/>
      <c r="N4" s="110"/>
      <c r="O4" s="262"/>
      <c r="P4" s="262"/>
      <c r="Q4" s="112"/>
    </row>
    <row r="5" spans="1:17" s="2" customFormat="1" ht="13.8" thickBot="1" x14ac:dyDescent="0.3">
      <c r="A5" s="254" t="str">
        <f>[1]Altalanos!$A$10</f>
        <v>2026.06.20-30</v>
      </c>
      <c r="B5" s="254"/>
      <c r="C5" s="90" t="str">
        <f>[1]Altalanos!$C$10</f>
        <v>SZEGED</v>
      </c>
      <c r="D5" s="91" t="str">
        <f>[1]Altalanos!$D$10</f>
        <v xml:space="preserve">  </v>
      </c>
      <c r="E5" s="91"/>
      <c r="F5" s="91"/>
      <c r="G5" s="91"/>
      <c r="H5" s="443" t="str">
        <f>[1]Altalanos!$E$10</f>
        <v>Rákóczi Andrea</v>
      </c>
      <c r="I5" s="444"/>
      <c r="J5" s="113"/>
      <c r="K5" s="83"/>
      <c r="L5" s="83"/>
      <c r="M5" s="83"/>
      <c r="N5" s="113"/>
      <c r="O5" s="91"/>
      <c r="P5" s="91"/>
      <c r="Q5" s="435"/>
    </row>
    <row r="6" spans="1:17" ht="30" customHeight="1" thickBot="1" x14ac:dyDescent="0.3">
      <c r="A6" s="243" t="s">
        <v>36</v>
      </c>
      <c r="B6" s="103" t="s">
        <v>28</v>
      </c>
      <c r="C6" s="103" t="s">
        <v>29</v>
      </c>
      <c r="D6" s="103" t="s">
        <v>32</v>
      </c>
      <c r="E6" s="104" t="s">
        <v>33</v>
      </c>
      <c r="F6" s="104" t="s">
        <v>37</v>
      </c>
      <c r="G6" s="104" t="s">
        <v>110</v>
      </c>
      <c r="H6" s="418" t="s">
        <v>38</v>
      </c>
      <c r="I6" s="419"/>
      <c r="J6" s="246" t="s">
        <v>17</v>
      </c>
      <c r="K6" s="105" t="s">
        <v>15</v>
      </c>
      <c r="L6" s="248" t="s">
        <v>1</v>
      </c>
      <c r="M6" s="217" t="s">
        <v>16</v>
      </c>
      <c r="N6" s="276" t="s">
        <v>49</v>
      </c>
      <c r="O6" s="258" t="s">
        <v>39</v>
      </c>
      <c r="P6" s="259" t="s">
        <v>2</v>
      </c>
      <c r="Q6" s="104" t="s">
        <v>40</v>
      </c>
    </row>
    <row r="7" spans="1:17" s="11" customFormat="1" ht="18.899999999999999" customHeight="1" x14ac:dyDescent="0.3">
      <c r="A7" s="250">
        <v>1</v>
      </c>
      <c r="B7" s="445" t="s">
        <v>175</v>
      </c>
      <c r="C7" s="95"/>
      <c r="D7" s="96"/>
      <c r="E7" s="263"/>
      <c r="F7" s="412"/>
      <c r="G7" s="413"/>
      <c r="H7" s="96"/>
      <c r="I7" s="96"/>
      <c r="J7" s="247"/>
      <c r="K7" s="245"/>
      <c r="L7" s="249"/>
      <c r="M7" s="245"/>
      <c r="N7" s="241"/>
      <c r="O7" s="96">
        <v>40</v>
      </c>
      <c r="P7" s="114"/>
      <c r="Q7" s="97"/>
    </row>
    <row r="8" spans="1:17" s="11" customFormat="1" ht="18.899999999999999" customHeight="1" x14ac:dyDescent="0.25">
      <c r="A8" s="250">
        <v>2</v>
      </c>
      <c r="B8" s="95" t="s">
        <v>176</v>
      </c>
      <c r="C8" s="95"/>
      <c r="D8" s="96"/>
      <c r="E8" s="263"/>
      <c r="F8" s="414"/>
      <c r="G8" s="283"/>
      <c r="H8" s="96"/>
      <c r="I8" s="96"/>
      <c r="J8" s="247"/>
      <c r="K8" s="245"/>
      <c r="L8" s="249"/>
      <c r="M8" s="245"/>
      <c r="N8" s="241"/>
      <c r="O8" s="96">
        <v>65</v>
      </c>
      <c r="P8" s="114"/>
      <c r="Q8" s="97"/>
    </row>
    <row r="9" spans="1:17" s="11" customFormat="1" ht="18.899999999999999" customHeight="1" x14ac:dyDescent="0.25">
      <c r="A9" s="250">
        <v>3</v>
      </c>
      <c r="B9" s="95" t="s">
        <v>123</v>
      </c>
      <c r="C9" s="95"/>
      <c r="D9" s="96"/>
      <c r="E9" s="263"/>
      <c r="F9" s="414"/>
      <c r="G9" s="283"/>
      <c r="H9" s="96"/>
      <c r="I9" s="96"/>
      <c r="J9" s="247"/>
      <c r="K9" s="245"/>
      <c r="L9" s="249"/>
      <c r="M9" s="245"/>
      <c r="N9" s="241"/>
      <c r="O9" s="96">
        <v>86</v>
      </c>
      <c r="P9" s="423"/>
      <c r="Q9" s="277"/>
    </row>
    <row r="10" spans="1:17" s="11" customFormat="1" ht="18.899999999999999" customHeight="1" x14ac:dyDescent="0.25">
      <c r="A10" s="250">
        <v>4</v>
      </c>
      <c r="B10" s="95" t="s">
        <v>127</v>
      </c>
      <c r="C10" s="95"/>
      <c r="D10" s="96"/>
      <c r="E10" s="263"/>
      <c r="F10" s="414"/>
      <c r="G10" s="283"/>
      <c r="H10" s="96"/>
      <c r="I10" s="96"/>
      <c r="J10" s="247"/>
      <c r="K10" s="245"/>
      <c r="L10" s="249"/>
      <c r="M10" s="245"/>
      <c r="N10" s="241"/>
      <c r="O10" s="96">
        <v>148</v>
      </c>
      <c r="P10" s="422"/>
      <c r="Q10" s="420"/>
    </row>
    <row r="11" spans="1:17" s="11" customFormat="1" ht="18.899999999999999" customHeight="1" x14ac:dyDescent="0.25">
      <c r="A11" s="250">
        <v>5</v>
      </c>
      <c r="B11" s="95"/>
      <c r="C11" s="95"/>
      <c r="D11" s="96"/>
      <c r="E11" s="263"/>
      <c r="F11" s="414"/>
      <c r="G11" s="283"/>
      <c r="H11" s="96"/>
      <c r="I11" s="96"/>
      <c r="J11" s="247"/>
      <c r="K11" s="245"/>
      <c r="L11" s="249"/>
      <c r="M11" s="245"/>
      <c r="N11" s="241"/>
      <c r="O11" s="96"/>
      <c r="P11" s="422"/>
      <c r="Q11" s="420"/>
    </row>
    <row r="12" spans="1:17" s="11" customFormat="1" ht="18.899999999999999" customHeight="1" x14ac:dyDescent="0.25">
      <c r="A12" s="250">
        <v>6</v>
      </c>
      <c r="B12" s="95"/>
      <c r="C12" s="95"/>
      <c r="D12" s="96"/>
      <c r="E12" s="263"/>
      <c r="F12" s="414"/>
      <c r="G12" s="283"/>
      <c r="H12" s="96"/>
      <c r="I12" s="96"/>
      <c r="J12" s="247"/>
      <c r="K12" s="245"/>
      <c r="L12" s="249"/>
      <c r="M12" s="245"/>
      <c r="N12" s="241"/>
      <c r="O12" s="96"/>
      <c r="P12" s="422"/>
      <c r="Q12" s="420"/>
    </row>
    <row r="13" spans="1:17" s="11" customFormat="1" ht="18.899999999999999" customHeight="1" x14ac:dyDescent="0.25">
      <c r="A13" s="250">
        <v>7</v>
      </c>
      <c r="B13" s="95"/>
      <c r="C13" s="95"/>
      <c r="D13" s="96"/>
      <c r="E13" s="263"/>
      <c r="F13" s="414"/>
      <c r="G13" s="283"/>
      <c r="H13" s="96"/>
      <c r="I13" s="96"/>
      <c r="J13" s="247"/>
      <c r="K13" s="245"/>
      <c r="L13" s="249"/>
      <c r="M13" s="245"/>
      <c r="N13" s="241"/>
      <c r="O13" s="96"/>
      <c r="P13" s="422"/>
      <c r="Q13" s="420"/>
    </row>
    <row r="14" spans="1:17" s="11" customFormat="1" ht="18.899999999999999" customHeight="1" x14ac:dyDescent="0.25">
      <c r="A14" s="250">
        <v>8</v>
      </c>
      <c r="B14" s="95"/>
      <c r="C14" s="95"/>
      <c r="D14" s="96"/>
      <c r="E14" s="263"/>
      <c r="F14" s="414"/>
      <c r="G14" s="283"/>
      <c r="H14" s="96"/>
      <c r="I14" s="96"/>
      <c r="J14" s="247"/>
      <c r="K14" s="245"/>
      <c r="L14" s="249"/>
      <c r="M14" s="245"/>
      <c r="N14" s="241"/>
      <c r="O14" s="96"/>
      <c r="P14" s="422"/>
      <c r="Q14" s="420"/>
    </row>
    <row r="15" spans="1:17" s="11" customFormat="1" ht="18.899999999999999" customHeight="1" x14ac:dyDescent="0.25">
      <c r="A15" s="250">
        <v>9</v>
      </c>
      <c r="B15" s="95"/>
      <c r="C15" s="95"/>
      <c r="D15" s="96"/>
      <c r="E15" s="263"/>
      <c r="F15" s="97"/>
      <c r="G15" s="97"/>
      <c r="H15" s="96"/>
      <c r="I15" s="96"/>
      <c r="J15" s="247"/>
      <c r="K15" s="245"/>
      <c r="L15" s="249"/>
      <c r="M15" s="282"/>
      <c r="N15" s="241"/>
      <c r="O15" s="96"/>
      <c r="P15" s="97"/>
      <c r="Q15" s="97"/>
    </row>
    <row r="16" spans="1:17" s="11" customFormat="1" ht="18.899999999999999" customHeight="1" x14ac:dyDescent="0.25">
      <c r="A16" s="250">
        <v>10</v>
      </c>
      <c r="B16" s="442"/>
      <c r="C16" s="95"/>
      <c r="D16" s="96"/>
      <c r="E16" s="263"/>
      <c r="F16" s="97"/>
      <c r="G16" s="97"/>
      <c r="H16" s="96"/>
      <c r="I16" s="96"/>
      <c r="J16" s="247"/>
      <c r="K16" s="245"/>
      <c r="L16" s="249"/>
      <c r="M16" s="282"/>
      <c r="N16" s="241"/>
      <c r="O16" s="96"/>
      <c r="P16" s="114"/>
      <c r="Q16" s="97"/>
    </row>
    <row r="17" spans="1:17" s="11" customFormat="1" ht="18.899999999999999" customHeight="1" x14ac:dyDescent="0.25">
      <c r="A17" s="250">
        <v>11</v>
      </c>
      <c r="B17" s="95"/>
      <c r="C17" s="95"/>
      <c r="D17" s="96"/>
      <c r="E17" s="263"/>
      <c r="F17" s="97"/>
      <c r="G17" s="97"/>
      <c r="H17" s="96"/>
      <c r="I17" s="96"/>
      <c r="J17" s="247"/>
      <c r="K17" s="245"/>
      <c r="L17" s="249"/>
      <c r="M17" s="282"/>
      <c r="N17" s="241"/>
      <c r="O17" s="96"/>
      <c r="P17" s="114"/>
      <c r="Q17" s="97"/>
    </row>
    <row r="18" spans="1:17" s="11" customFormat="1" ht="18.899999999999999" customHeight="1" x14ac:dyDescent="0.25">
      <c r="A18" s="250">
        <v>12</v>
      </c>
      <c r="B18" s="95"/>
      <c r="C18" s="95"/>
      <c r="D18" s="96"/>
      <c r="E18" s="263"/>
      <c r="F18" s="97"/>
      <c r="G18" s="97"/>
      <c r="H18" s="96"/>
      <c r="I18" s="96"/>
      <c r="J18" s="247"/>
      <c r="K18" s="245"/>
      <c r="L18" s="249"/>
      <c r="M18" s="282"/>
      <c r="N18" s="241"/>
      <c r="O18" s="96"/>
      <c r="P18" s="114"/>
      <c r="Q18" s="97"/>
    </row>
    <row r="19" spans="1:17" s="11" customFormat="1" ht="18.899999999999999" customHeight="1" x14ac:dyDescent="0.25">
      <c r="A19" s="250">
        <v>13</v>
      </c>
      <c r="B19" s="95"/>
      <c r="C19" s="95"/>
      <c r="D19" s="96"/>
      <c r="E19" s="263"/>
      <c r="F19" s="97"/>
      <c r="G19" s="97"/>
      <c r="H19" s="96"/>
      <c r="I19" s="96"/>
      <c r="J19" s="247"/>
      <c r="K19" s="245"/>
      <c r="L19" s="249"/>
      <c r="M19" s="282"/>
      <c r="N19" s="241"/>
      <c r="O19" s="96"/>
      <c r="P19" s="114"/>
      <c r="Q19" s="97"/>
    </row>
    <row r="20" spans="1:17" s="11" customFormat="1" ht="18.899999999999999" customHeight="1" x14ac:dyDescent="0.25">
      <c r="A20" s="250">
        <v>14</v>
      </c>
      <c r="B20" s="95"/>
      <c r="C20" s="95"/>
      <c r="D20" s="96"/>
      <c r="E20" s="263"/>
      <c r="F20" s="97"/>
      <c r="G20" s="97"/>
      <c r="H20" s="96"/>
      <c r="I20" s="96"/>
      <c r="J20" s="247"/>
      <c r="K20" s="245"/>
      <c r="L20" s="249"/>
      <c r="M20" s="282"/>
      <c r="N20" s="241"/>
      <c r="O20" s="96"/>
      <c r="P20" s="114"/>
      <c r="Q20" s="97"/>
    </row>
    <row r="21" spans="1:17" s="11" customFormat="1" ht="18.899999999999999" customHeight="1" x14ac:dyDescent="0.25">
      <c r="A21" s="250">
        <v>15</v>
      </c>
      <c r="B21" s="95"/>
      <c r="C21" s="95"/>
      <c r="D21" s="96"/>
      <c r="E21" s="263"/>
      <c r="F21" s="97"/>
      <c r="G21" s="97"/>
      <c r="H21" s="96"/>
      <c r="I21" s="96"/>
      <c r="J21" s="247"/>
      <c r="K21" s="245"/>
      <c r="L21" s="249"/>
      <c r="M21" s="282"/>
      <c r="N21" s="241"/>
      <c r="O21" s="96"/>
      <c r="P21" s="114"/>
      <c r="Q21" s="97"/>
    </row>
    <row r="22" spans="1:17" s="11" customFormat="1" ht="18.899999999999999" customHeight="1" x14ac:dyDescent="0.25">
      <c r="A22" s="250">
        <v>16</v>
      </c>
      <c r="B22" s="95"/>
      <c r="C22" s="95"/>
      <c r="D22" s="96"/>
      <c r="E22" s="263"/>
      <c r="F22" s="97"/>
      <c r="G22" s="97"/>
      <c r="H22" s="96"/>
      <c r="I22" s="96"/>
      <c r="J22" s="247"/>
      <c r="K22" s="245"/>
      <c r="L22" s="249"/>
      <c r="M22" s="282"/>
      <c r="N22" s="241"/>
      <c r="O22" s="96"/>
      <c r="P22" s="114"/>
      <c r="Q22" s="97"/>
    </row>
    <row r="23" spans="1:17" s="11" customFormat="1" ht="18.899999999999999" customHeight="1" x14ac:dyDescent="0.25">
      <c r="A23" s="250">
        <v>17</v>
      </c>
      <c r="B23" s="95"/>
      <c r="C23" s="95"/>
      <c r="D23" s="96"/>
      <c r="E23" s="263"/>
      <c r="F23" s="97"/>
      <c r="G23" s="97"/>
      <c r="H23" s="96"/>
      <c r="I23" s="96"/>
      <c r="J23" s="247"/>
      <c r="K23" s="245"/>
      <c r="L23" s="249"/>
      <c r="M23" s="282"/>
      <c r="N23" s="241"/>
      <c r="O23" s="96"/>
      <c r="P23" s="114"/>
      <c r="Q23" s="97"/>
    </row>
    <row r="24" spans="1:17" s="11" customFormat="1" ht="18.899999999999999" customHeight="1" x14ac:dyDescent="0.25">
      <c r="A24" s="250">
        <v>18</v>
      </c>
      <c r="B24" s="95"/>
      <c r="C24" s="95"/>
      <c r="D24" s="96"/>
      <c r="E24" s="263"/>
      <c r="F24" s="97"/>
      <c r="G24" s="97"/>
      <c r="H24" s="96"/>
      <c r="I24" s="96"/>
      <c r="J24" s="247"/>
      <c r="K24" s="245"/>
      <c r="L24" s="249"/>
      <c r="M24" s="282"/>
      <c r="N24" s="241"/>
      <c r="O24" s="96"/>
      <c r="P24" s="114"/>
      <c r="Q24" s="97"/>
    </row>
    <row r="25" spans="1:17" s="11" customFormat="1" ht="18.899999999999999" customHeight="1" x14ac:dyDescent="0.25">
      <c r="A25" s="250">
        <v>19</v>
      </c>
      <c r="B25" s="95"/>
      <c r="C25" s="95"/>
      <c r="D25" s="96"/>
      <c r="E25" s="263"/>
      <c r="F25" s="97"/>
      <c r="G25" s="97"/>
      <c r="H25" s="96"/>
      <c r="I25" s="96"/>
      <c r="J25" s="247"/>
      <c r="K25" s="245"/>
      <c r="L25" s="249"/>
      <c r="M25" s="282"/>
      <c r="N25" s="241"/>
      <c r="O25" s="96"/>
      <c r="P25" s="114"/>
      <c r="Q25" s="97"/>
    </row>
    <row r="26" spans="1:17" s="11" customFormat="1" ht="18.899999999999999" customHeight="1" x14ac:dyDescent="0.25">
      <c r="A26" s="250">
        <v>20</v>
      </c>
      <c r="B26" s="95"/>
      <c r="C26" s="95"/>
      <c r="D26" s="96"/>
      <c r="E26" s="263"/>
      <c r="F26" s="97"/>
      <c r="G26" s="97"/>
      <c r="H26" s="96"/>
      <c r="I26" s="96"/>
      <c r="J26" s="247"/>
      <c r="K26" s="245"/>
      <c r="L26" s="249"/>
      <c r="M26" s="282"/>
      <c r="N26" s="241"/>
      <c r="O26" s="96"/>
      <c r="P26" s="114"/>
      <c r="Q26" s="97"/>
    </row>
    <row r="27" spans="1:17" s="11" customFormat="1" ht="18.899999999999999" customHeight="1" x14ac:dyDescent="0.25">
      <c r="A27" s="250">
        <v>21</v>
      </c>
      <c r="B27" s="95"/>
      <c r="C27" s="95"/>
      <c r="D27" s="96"/>
      <c r="E27" s="263"/>
      <c r="F27" s="97"/>
      <c r="G27" s="97"/>
      <c r="H27" s="96"/>
      <c r="I27" s="96"/>
      <c r="J27" s="247"/>
      <c r="K27" s="245"/>
      <c r="L27" s="249"/>
      <c r="M27" s="282"/>
      <c r="N27" s="241"/>
      <c r="O27" s="96"/>
      <c r="P27" s="114"/>
      <c r="Q27" s="97"/>
    </row>
    <row r="28" spans="1:17" s="11" customFormat="1" ht="18.899999999999999" customHeight="1" x14ac:dyDescent="0.25">
      <c r="A28" s="250">
        <v>22</v>
      </c>
      <c r="B28" s="95"/>
      <c r="C28" s="95"/>
      <c r="D28" s="96"/>
      <c r="E28" s="438"/>
      <c r="F28" s="433"/>
      <c r="G28" s="277"/>
      <c r="H28" s="96"/>
      <c r="I28" s="96"/>
      <c r="J28" s="247"/>
      <c r="K28" s="245"/>
      <c r="L28" s="249"/>
      <c r="M28" s="282"/>
      <c r="N28" s="241"/>
      <c r="O28" s="96"/>
      <c r="P28" s="114"/>
      <c r="Q28" s="97"/>
    </row>
    <row r="29" spans="1:17" s="11" customFormat="1" ht="18.899999999999999" customHeight="1" x14ac:dyDescent="0.25">
      <c r="A29" s="250">
        <v>23</v>
      </c>
      <c r="B29" s="95"/>
      <c r="C29" s="95"/>
      <c r="D29" s="96"/>
      <c r="E29" s="439"/>
      <c r="F29" s="97"/>
      <c r="G29" s="97"/>
      <c r="H29" s="96"/>
      <c r="I29" s="96"/>
      <c r="J29" s="247"/>
      <c r="K29" s="245"/>
      <c r="L29" s="249"/>
      <c r="M29" s="282"/>
      <c r="N29" s="241"/>
      <c r="O29" s="96"/>
      <c r="P29" s="114"/>
      <c r="Q29" s="97"/>
    </row>
    <row r="30" spans="1:17" s="11" customFormat="1" ht="18.899999999999999" customHeight="1" x14ac:dyDescent="0.25">
      <c r="A30" s="250">
        <v>24</v>
      </c>
      <c r="B30" s="95"/>
      <c r="C30" s="95"/>
      <c r="D30" s="96"/>
      <c r="E30" s="263"/>
      <c r="F30" s="97"/>
      <c r="G30" s="97"/>
      <c r="H30" s="96"/>
      <c r="I30" s="96"/>
      <c r="J30" s="247"/>
      <c r="K30" s="245"/>
      <c r="L30" s="249"/>
      <c r="M30" s="282"/>
      <c r="N30" s="241"/>
      <c r="O30" s="96"/>
      <c r="P30" s="114"/>
      <c r="Q30" s="97"/>
    </row>
    <row r="31" spans="1:17" s="11" customFormat="1" ht="18.899999999999999" customHeight="1" x14ac:dyDescent="0.25">
      <c r="A31" s="250">
        <v>25</v>
      </c>
      <c r="B31" s="95"/>
      <c r="C31" s="95"/>
      <c r="D31" s="96"/>
      <c r="E31" s="263"/>
      <c r="F31" s="97"/>
      <c r="G31" s="97"/>
      <c r="H31" s="96"/>
      <c r="I31" s="96"/>
      <c r="J31" s="247"/>
      <c r="K31" s="245"/>
      <c r="L31" s="249"/>
      <c r="M31" s="282"/>
      <c r="N31" s="241"/>
      <c r="O31" s="96"/>
      <c r="P31" s="114"/>
      <c r="Q31" s="97"/>
    </row>
    <row r="32" spans="1:17" s="11" customFormat="1" ht="18.899999999999999" customHeight="1" x14ac:dyDescent="0.25">
      <c r="A32" s="250">
        <v>26</v>
      </c>
      <c r="B32" s="95"/>
      <c r="C32" s="95"/>
      <c r="D32" s="96"/>
      <c r="E32" s="430"/>
      <c r="F32" s="97"/>
      <c r="G32" s="97"/>
      <c r="H32" s="96"/>
      <c r="I32" s="96"/>
      <c r="J32" s="247"/>
      <c r="K32" s="245"/>
      <c r="L32" s="249"/>
      <c r="M32" s="282"/>
      <c r="N32" s="241"/>
      <c r="O32" s="96"/>
      <c r="P32" s="114"/>
      <c r="Q32" s="97"/>
    </row>
    <row r="33" spans="1:17" s="11" customFormat="1" ht="18.899999999999999" customHeight="1" x14ac:dyDescent="0.25">
      <c r="A33" s="250">
        <v>27</v>
      </c>
      <c r="B33" s="95"/>
      <c r="C33" s="95"/>
      <c r="D33" s="96"/>
      <c r="E33" s="263"/>
      <c r="F33" s="97"/>
      <c r="G33" s="97"/>
      <c r="H33" s="96"/>
      <c r="I33" s="96"/>
      <c r="J33" s="247"/>
      <c r="K33" s="245"/>
      <c r="L33" s="249"/>
      <c r="M33" s="282"/>
      <c r="N33" s="241"/>
      <c r="O33" s="96"/>
      <c r="P33" s="114"/>
      <c r="Q33" s="97"/>
    </row>
    <row r="34" spans="1:17" s="11" customFormat="1" ht="18.899999999999999" customHeight="1" x14ac:dyDescent="0.25">
      <c r="A34" s="250">
        <v>28</v>
      </c>
      <c r="B34" s="95"/>
      <c r="C34" s="95"/>
      <c r="D34" s="96"/>
      <c r="E34" s="263"/>
      <c r="F34" s="97"/>
      <c r="G34" s="97"/>
      <c r="H34" s="96"/>
      <c r="I34" s="96"/>
      <c r="J34" s="247"/>
      <c r="K34" s="245"/>
      <c r="L34" s="249"/>
      <c r="M34" s="282"/>
      <c r="N34" s="241"/>
      <c r="O34" s="96"/>
      <c r="P34" s="114"/>
      <c r="Q34" s="97"/>
    </row>
    <row r="35" spans="1:17" s="11" customFormat="1" ht="18.899999999999999" customHeight="1" x14ac:dyDescent="0.25">
      <c r="A35" s="250">
        <v>29</v>
      </c>
      <c r="B35" s="95"/>
      <c r="C35" s="95"/>
      <c r="D35" s="96"/>
      <c r="E35" s="263"/>
      <c r="F35" s="97"/>
      <c r="G35" s="97"/>
      <c r="H35" s="96"/>
      <c r="I35" s="96"/>
      <c r="J35" s="247"/>
      <c r="K35" s="245"/>
      <c r="L35" s="249"/>
      <c r="M35" s="282"/>
      <c r="N35" s="241"/>
      <c r="O35" s="96"/>
      <c r="P35" s="114"/>
      <c r="Q35" s="97"/>
    </row>
    <row r="36" spans="1:17" s="11" customFormat="1" ht="18.899999999999999" customHeight="1" x14ac:dyDescent="0.25">
      <c r="A36" s="250">
        <v>30</v>
      </c>
      <c r="B36" s="95"/>
      <c r="C36" s="95"/>
      <c r="D36" s="96"/>
      <c r="E36" s="263"/>
      <c r="F36" s="97"/>
      <c r="G36" s="97"/>
      <c r="H36" s="96"/>
      <c r="I36" s="96"/>
      <c r="J36" s="247"/>
      <c r="K36" s="245"/>
      <c r="L36" s="249"/>
      <c r="M36" s="282"/>
      <c r="N36" s="241"/>
      <c r="O36" s="96"/>
      <c r="P36" s="114"/>
      <c r="Q36" s="97"/>
    </row>
    <row r="37" spans="1:17" s="11" customFormat="1" ht="18.899999999999999" customHeight="1" x14ac:dyDescent="0.25">
      <c r="A37" s="250">
        <v>31</v>
      </c>
      <c r="B37" s="95"/>
      <c r="C37" s="95"/>
      <c r="D37" s="96"/>
      <c r="E37" s="263"/>
      <c r="F37" s="97"/>
      <c r="G37" s="97"/>
      <c r="H37" s="96"/>
      <c r="I37" s="96"/>
      <c r="J37" s="247"/>
      <c r="K37" s="245"/>
      <c r="L37" s="249"/>
      <c r="M37" s="282"/>
      <c r="N37" s="241"/>
      <c r="O37" s="96"/>
      <c r="P37" s="114"/>
      <c r="Q37" s="97"/>
    </row>
    <row r="38" spans="1:17" s="11" customFormat="1" ht="18.899999999999999" customHeight="1" x14ac:dyDescent="0.25">
      <c r="A38" s="250">
        <v>32</v>
      </c>
      <c r="B38" s="95"/>
      <c r="C38" s="95"/>
      <c r="D38" s="96"/>
      <c r="E38" s="263"/>
      <c r="F38" s="97"/>
      <c r="G38" s="97"/>
      <c r="H38" s="414"/>
      <c r="I38" s="283"/>
      <c r="J38" s="247"/>
      <c r="K38" s="245"/>
      <c r="L38" s="249"/>
      <c r="M38" s="282"/>
      <c r="N38" s="241"/>
      <c r="O38" s="97"/>
      <c r="P38" s="114"/>
      <c r="Q38" s="97"/>
    </row>
    <row r="39" spans="1:17" s="11" customFormat="1" ht="18.899999999999999" customHeight="1" x14ac:dyDescent="0.25">
      <c r="A39" s="250">
        <v>33</v>
      </c>
      <c r="B39" s="95"/>
      <c r="C39" s="95"/>
      <c r="D39" s="96"/>
      <c r="E39" s="263"/>
      <c r="F39" s="97"/>
      <c r="G39" s="97"/>
      <c r="H39" s="414"/>
      <c r="I39" s="283"/>
      <c r="J39" s="247"/>
      <c r="K39" s="245"/>
      <c r="L39" s="249"/>
      <c r="M39" s="282"/>
      <c r="N39" s="277"/>
      <c r="O39" s="97"/>
      <c r="P39" s="114"/>
      <c r="Q39" s="97"/>
    </row>
    <row r="40" spans="1:17" s="11" customFormat="1" ht="18.899999999999999" customHeight="1" x14ac:dyDescent="0.25">
      <c r="A40" s="250">
        <v>34</v>
      </c>
      <c r="B40" s="95"/>
      <c r="C40" s="95"/>
      <c r="D40" s="96"/>
      <c r="E40" s="263"/>
      <c r="F40" s="97"/>
      <c r="G40" s="97"/>
      <c r="H40" s="414"/>
      <c r="I40" s="283"/>
      <c r="J40" s="247" t="e">
        <f>IF(AND(Q40="",#REF!&gt;0,#REF!&lt;5),K40,)</f>
        <v>#REF!</v>
      </c>
      <c r="K40" s="245" t="str">
        <f>IF(D40="","ZZZ9",IF(AND(#REF!&gt;0,#REF!&lt;5),D40&amp;#REF!,D40&amp;"9"))</f>
        <v>ZZZ9</v>
      </c>
      <c r="L40" s="249">
        <f t="shared" ref="L40:L103" si="0">IF(Q40="",999,Q40)</f>
        <v>999</v>
      </c>
      <c r="M40" s="282">
        <f t="shared" ref="M40:M103" si="1">IF(P40=999,999,1)</f>
        <v>999</v>
      </c>
      <c r="N40" s="277"/>
      <c r="O40" s="97"/>
      <c r="P40" s="114">
        <f t="shared" ref="P40:P103" si="2">IF(N40="DA",1,IF(N40="WC",2,IF(N40="SE",3,IF(N40="Q",4,IF(N40="LL",5,999)))))</f>
        <v>999</v>
      </c>
      <c r="Q40" s="97"/>
    </row>
    <row r="41" spans="1:17" s="11" customFormat="1" ht="18.899999999999999" customHeight="1" x14ac:dyDescent="0.25">
      <c r="A41" s="250">
        <v>35</v>
      </c>
      <c r="B41" s="95"/>
      <c r="C41" s="95"/>
      <c r="D41" s="96"/>
      <c r="E41" s="263"/>
      <c r="F41" s="97"/>
      <c r="G41" s="97"/>
      <c r="H41" s="414"/>
      <c r="I41" s="283"/>
      <c r="J41" s="247" t="e">
        <f>IF(AND(Q41="",#REF!&gt;0,#REF!&lt;5),K41,)</f>
        <v>#REF!</v>
      </c>
      <c r="K41" s="245" t="str">
        <f>IF(D41="","ZZZ9",IF(AND(#REF!&gt;0,#REF!&lt;5),D41&amp;#REF!,D41&amp;"9"))</f>
        <v>ZZZ9</v>
      </c>
      <c r="L41" s="249">
        <f t="shared" si="0"/>
        <v>999</v>
      </c>
      <c r="M41" s="282">
        <f t="shared" si="1"/>
        <v>999</v>
      </c>
      <c r="N41" s="277"/>
      <c r="O41" s="97"/>
      <c r="P41" s="114">
        <f t="shared" si="2"/>
        <v>999</v>
      </c>
      <c r="Q41" s="97"/>
    </row>
    <row r="42" spans="1:17" s="11" customFormat="1" ht="18.899999999999999" customHeight="1" x14ac:dyDescent="0.25">
      <c r="A42" s="250">
        <v>36</v>
      </c>
      <c r="B42" s="95"/>
      <c r="C42" s="95"/>
      <c r="D42" s="96"/>
      <c r="E42" s="263"/>
      <c r="F42" s="97"/>
      <c r="G42" s="97"/>
      <c r="H42" s="414"/>
      <c r="I42" s="283"/>
      <c r="J42" s="247" t="e">
        <f>IF(AND(Q42="",#REF!&gt;0,#REF!&lt;5),K42,)</f>
        <v>#REF!</v>
      </c>
      <c r="K42" s="245" t="str">
        <f>IF(D42="","ZZZ9",IF(AND(#REF!&gt;0,#REF!&lt;5),D42&amp;#REF!,D42&amp;"9"))</f>
        <v>ZZZ9</v>
      </c>
      <c r="L42" s="249">
        <f t="shared" si="0"/>
        <v>999</v>
      </c>
      <c r="M42" s="282">
        <f t="shared" si="1"/>
        <v>999</v>
      </c>
      <c r="N42" s="277"/>
      <c r="O42" s="97"/>
      <c r="P42" s="114">
        <f t="shared" si="2"/>
        <v>999</v>
      </c>
      <c r="Q42" s="97"/>
    </row>
    <row r="43" spans="1:17" s="11" customFormat="1" ht="18.899999999999999" customHeight="1" x14ac:dyDescent="0.25">
      <c r="A43" s="250">
        <v>37</v>
      </c>
      <c r="B43" s="95"/>
      <c r="C43" s="95"/>
      <c r="D43" s="96"/>
      <c r="E43" s="263"/>
      <c r="F43" s="97"/>
      <c r="G43" s="97"/>
      <c r="H43" s="414"/>
      <c r="I43" s="283"/>
      <c r="J43" s="247" t="e">
        <f>IF(AND(Q43="",#REF!&gt;0,#REF!&lt;5),K43,)</f>
        <v>#REF!</v>
      </c>
      <c r="K43" s="245" t="str">
        <f>IF(D43="","ZZZ9",IF(AND(#REF!&gt;0,#REF!&lt;5),D43&amp;#REF!,D43&amp;"9"))</f>
        <v>ZZZ9</v>
      </c>
      <c r="L43" s="249">
        <f t="shared" si="0"/>
        <v>999</v>
      </c>
      <c r="M43" s="282">
        <f t="shared" si="1"/>
        <v>999</v>
      </c>
      <c r="N43" s="277"/>
      <c r="O43" s="97"/>
      <c r="P43" s="114">
        <f t="shared" si="2"/>
        <v>999</v>
      </c>
      <c r="Q43" s="97"/>
    </row>
    <row r="44" spans="1:17" s="11" customFormat="1" ht="18.899999999999999" customHeight="1" x14ac:dyDescent="0.25">
      <c r="A44" s="250">
        <v>38</v>
      </c>
      <c r="B44" s="95"/>
      <c r="C44" s="95"/>
      <c r="D44" s="96"/>
      <c r="E44" s="263"/>
      <c r="F44" s="97"/>
      <c r="G44" s="97"/>
      <c r="H44" s="414"/>
      <c r="I44" s="283"/>
      <c r="J44" s="247" t="e">
        <f>IF(AND(Q44="",#REF!&gt;0,#REF!&lt;5),K44,)</f>
        <v>#REF!</v>
      </c>
      <c r="K44" s="245" t="str">
        <f>IF(D44="","ZZZ9",IF(AND(#REF!&gt;0,#REF!&lt;5),D44&amp;#REF!,D44&amp;"9"))</f>
        <v>ZZZ9</v>
      </c>
      <c r="L44" s="249">
        <f t="shared" si="0"/>
        <v>999</v>
      </c>
      <c r="M44" s="282">
        <f t="shared" si="1"/>
        <v>999</v>
      </c>
      <c r="N44" s="277"/>
      <c r="O44" s="97"/>
      <c r="P44" s="114">
        <f t="shared" si="2"/>
        <v>999</v>
      </c>
      <c r="Q44" s="97"/>
    </row>
    <row r="45" spans="1:17" s="11" customFormat="1" ht="18.899999999999999" customHeight="1" x14ac:dyDescent="0.25">
      <c r="A45" s="250">
        <v>39</v>
      </c>
      <c r="B45" s="95"/>
      <c r="C45" s="95"/>
      <c r="D45" s="96"/>
      <c r="E45" s="263"/>
      <c r="F45" s="97"/>
      <c r="G45" s="97"/>
      <c r="H45" s="414"/>
      <c r="I45" s="283"/>
      <c r="J45" s="247" t="e">
        <f>IF(AND(Q45="",#REF!&gt;0,#REF!&lt;5),K45,)</f>
        <v>#REF!</v>
      </c>
      <c r="K45" s="245" t="str">
        <f>IF(D45="","ZZZ9",IF(AND(#REF!&gt;0,#REF!&lt;5),D45&amp;#REF!,D45&amp;"9"))</f>
        <v>ZZZ9</v>
      </c>
      <c r="L45" s="249">
        <f t="shared" si="0"/>
        <v>999</v>
      </c>
      <c r="M45" s="282">
        <f t="shared" si="1"/>
        <v>999</v>
      </c>
      <c r="N45" s="277"/>
      <c r="O45" s="97"/>
      <c r="P45" s="114">
        <f t="shared" si="2"/>
        <v>999</v>
      </c>
      <c r="Q45" s="97"/>
    </row>
    <row r="46" spans="1:17" s="11" customFormat="1" ht="18.899999999999999" customHeight="1" x14ac:dyDescent="0.25">
      <c r="A46" s="250">
        <v>40</v>
      </c>
      <c r="B46" s="95"/>
      <c r="C46" s="95"/>
      <c r="D46" s="96"/>
      <c r="E46" s="263"/>
      <c r="F46" s="97"/>
      <c r="G46" s="97"/>
      <c r="H46" s="414"/>
      <c r="I46" s="283"/>
      <c r="J46" s="247" t="e">
        <f>IF(AND(Q46="",#REF!&gt;0,#REF!&lt;5),K46,)</f>
        <v>#REF!</v>
      </c>
      <c r="K46" s="245" t="str">
        <f>IF(D46="","ZZZ9",IF(AND(#REF!&gt;0,#REF!&lt;5),D46&amp;#REF!,D46&amp;"9"))</f>
        <v>ZZZ9</v>
      </c>
      <c r="L46" s="249">
        <f t="shared" si="0"/>
        <v>999</v>
      </c>
      <c r="M46" s="282">
        <f t="shared" si="1"/>
        <v>999</v>
      </c>
      <c r="N46" s="277"/>
      <c r="O46" s="97"/>
      <c r="P46" s="114">
        <f t="shared" si="2"/>
        <v>999</v>
      </c>
      <c r="Q46" s="97"/>
    </row>
    <row r="47" spans="1:17" s="11" customFormat="1" ht="18.899999999999999" customHeight="1" x14ac:dyDescent="0.25">
      <c r="A47" s="250">
        <v>41</v>
      </c>
      <c r="B47" s="95"/>
      <c r="C47" s="95"/>
      <c r="D47" s="96"/>
      <c r="E47" s="263"/>
      <c r="F47" s="97"/>
      <c r="G47" s="97"/>
      <c r="H47" s="414"/>
      <c r="I47" s="283"/>
      <c r="J47" s="247" t="e">
        <f>IF(AND(Q47="",#REF!&gt;0,#REF!&lt;5),K47,)</f>
        <v>#REF!</v>
      </c>
      <c r="K47" s="245" t="str">
        <f>IF(D47="","ZZZ9",IF(AND(#REF!&gt;0,#REF!&lt;5),D47&amp;#REF!,D47&amp;"9"))</f>
        <v>ZZZ9</v>
      </c>
      <c r="L47" s="249">
        <f t="shared" si="0"/>
        <v>999</v>
      </c>
      <c r="M47" s="282">
        <f t="shared" si="1"/>
        <v>999</v>
      </c>
      <c r="N47" s="277"/>
      <c r="O47" s="97"/>
      <c r="P47" s="114">
        <f t="shared" si="2"/>
        <v>999</v>
      </c>
      <c r="Q47" s="97"/>
    </row>
    <row r="48" spans="1:17" s="11" customFormat="1" ht="18.899999999999999" customHeight="1" x14ac:dyDescent="0.25">
      <c r="A48" s="250">
        <v>42</v>
      </c>
      <c r="B48" s="95"/>
      <c r="C48" s="95"/>
      <c r="D48" s="96"/>
      <c r="E48" s="263"/>
      <c r="F48" s="97"/>
      <c r="G48" s="97"/>
      <c r="H48" s="414"/>
      <c r="I48" s="283"/>
      <c r="J48" s="247" t="e">
        <f>IF(AND(Q48="",#REF!&gt;0,#REF!&lt;5),K48,)</f>
        <v>#REF!</v>
      </c>
      <c r="K48" s="245" t="str">
        <f>IF(D48="","ZZZ9",IF(AND(#REF!&gt;0,#REF!&lt;5),D48&amp;#REF!,D48&amp;"9"))</f>
        <v>ZZZ9</v>
      </c>
      <c r="L48" s="249">
        <f t="shared" si="0"/>
        <v>999</v>
      </c>
      <c r="M48" s="282">
        <f t="shared" si="1"/>
        <v>999</v>
      </c>
      <c r="N48" s="277"/>
      <c r="O48" s="97"/>
      <c r="P48" s="114">
        <f t="shared" si="2"/>
        <v>999</v>
      </c>
      <c r="Q48" s="97"/>
    </row>
    <row r="49" spans="1:17" s="11" customFormat="1" ht="18.899999999999999" customHeight="1" x14ac:dyDescent="0.25">
      <c r="A49" s="250">
        <v>43</v>
      </c>
      <c r="B49" s="95"/>
      <c r="C49" s="95"/>
      <c r="D49" s="96"/>
      <c r="E49" s="263"/>
      <c r="F49" s="97"/>
      <c r="G49" s="97"/>
      <c r="H49" s="414"/>
      <c r="I49" s="283"/>
      <c r="J49" s="247" t="e">
        <f>IF(AND(Q49="",#REF!&gt;0,#REF!&lt;5),K49,)</f>
        <v>#REF!</v>
      </c>
      <c r="K49" s="245" t="str">
        <f>IF(D49="","ZZZ9",IF(AND(#REF!&gt;0,#REF!&lt;5),D49&amp;#REF!,D49&amp;"9"))</f>
        <v>ZZZ9</v>
      </c>
      <c r="L49" s="249">
        <f t="shared" si="0"/>
        <v>999</v>
      </c>
      <c r="M49" s="282">
        <f t="shared" si="1"/>
        <v>999</v>
      </c>
      <c r="N49" s="277"/>
      <c r="O49" s="97"/>
      <c r="P49" s="114">
        <f t="shared" si="2"/>
        <v>999</v>
      </c>
      <c r="Q49" s="97"/>
    </row>
    <row r="50" spans="1:17" s="11" customFormat="1" ht="18.899999999999999" customHeight="1" x14ac:dyDescent="0.25">
      <c r="A50" s="250">
        <v>44</v>
      </c>
      <c r="B50" s="95"/>
      <c r="C50" s="95"/>
      <c r="D50" s="96"/>
      <c r="E50" s="263"/>
      <c r="F50" s="97"/>
      <c r="G50" s="97"/>
      <c r="H50" s="414"/>
      <c r="I50" s="283"/>
      <c r="J50" s="247" t="e">
        <f>IF(AND(Q50="",#REF!&gt;0,#REF!&lt;5),K50,)</f>
        <v>#REF!</v>
      </c>
      <c r="K50" s="245" t="str">
        <f>IF(D50="","ZZZ9",IF(AND(#REF!&gt;0,#REF!&lt;5),D50&amp;#REF!,D50&amp;"9"))</f>
        <v>ZZZ9</v>
      </c>
      <c r="L50" s="249">
        <f t="shared" si="0"/>
        <v>999</v>
      </c>
      <c r="M50" s="282">
        <f t="shared" si="1"/>
        <v>999</v>
      </c>
      <c r="N50" s="277"/>
      <c r="O50" s="97"/>
      <c r="P50" s="114">
        <f t="shared" si="2"/>
        <v>999</v>
      </c>
      <c r="Q50" s="97"/>
    </row>
    <row r="51" spans="1:17" s="11" customFormat="1" ht="18.899999999999999" customHeight="1" x14ac:dyDescent="0.25">
      <c r="A51" s="250">
        <v>45</v>
      </c>
      <c r="B51" s="95"/>
      <c r="C51" s="95"/>
      <c r="D51" s="96"/>
      <c r="E51" s="263"/>
      <c r="F51" s="97"/>
      <c r="G51" s="97"/>
      <c r="H51" s="414"/>
      <c r="I51" s="283"/>
      <c r="J51" s="247" t="e">
        <f>IF(AND(Q51="",#REF!&gt;0,#REF!&lt;5),K51,)</f>
        <v>#REF!</v>
      </c>
      <c r="K51" s="245" t="str">
        <f>IF(D51="","ZZZ9",IF(AND(#REF!&gt;0,#REF!&lt;5),D51&amp;#REF!,D51&amp;"9"))</f>
        <v>ZZZ9</v>
      </c>
      <c r="L51" s="249">
        <f t="shared" si="0"/>
        <v>999</v>
      </c>
      <c r="M51" s="282">
        <f t="shared" si="1"/>
        <v>999</v>
      </c>
      <c r="N51" s="277"/>
      <c r="O51" s="97"/>
      <c r="P51" s="114">
        <f t="shared" si="2"/>
        <v>999</v>
      </c>
      <c r="Q51" s="97"/>
    </row>
    <row r="52" spans="1:17" s="11" customFormat="1" ht="18.899999999999999" customHeight="1" x14ac:dyDescent="0.25">
      <c r="A52" s="250">
        <v>46</v>
      </c>
      <c r="B52" s="95"/>
      <c r="C52" s="95"/>
      <c r="D52" s="96"/>
      <c r="E52" s="263"/>
      <c r="F52" s="97"/>
      <c r="G52" s="97"/>
      <c r="H52" s="414"/>
      <c r="I52" s="283"/>
      <c r="J52" s="247" t="e">
        <f>IF(AND(Q52="",#REF!&gt;0,#REF!&lt;5),K52,)</f>
        <v>#REF!</v>
      </c>
      <c r="K52" s="245" t="str">
        <f>IF(D52="","ZZZ9",IF(AND(#REF!&gt;0,#REF!&lt;5),D52&amp;#REF!,D52&amp;"9"))</f>
        <v>ZZZ9</v>
      </c>
      <c r="L52" s="249">
        <f t="shared" si="0"/>
        <v>999</v>
      </c>
      <c r="M52" s="282">
        <f t="shared" si="1"/>
        <v>999</v>
      </c>
      <c r="N52" s="277"/>
      <c r="O52" s="97"/>
      <c r="P52" s="114">
        <f t="shared" si="2"/>
        <v>999</v>
      </c>
      <c r="Q52" s="97"/>
    </row>
    <row r="53" spans="1:17" s="11" customFormat="1" ht="18.899999999999999" customHeight="1" x14ac:dyDescent="0.25">
      <c r="A53" s="250">
        <v>47</v>
      </c>
      <c r="B53" s="95"/>
      <c r="C53" s="95"/>
      <c r="D53" s="96"/>
      <c r="E53" s="263"/>
      <c r="F53" s="97"/>
      <c r="G53" s="97"/>
      <c r="H53" s="414"/>
      <c r="I53" s="283"/>
      <c r="J53" s="247" t="e">
        <f>IF(AND(Q53="",#REF!&gt;0,#REF!&lt;5),K53,)</f>
        <v>#REF!</v>
      </c>
      <c r="K53" s="245" t="str">
        <f>IF(D53="","ZZZ9",IF(AND(#REF!&gt;0,#REF!&lt;5),D53&amp;#REF!,D53&amp;"9"))</f>
        <v>ZZZ9</v>
      </c>
      <c r="L53" s="249">
        <f t="shared" si="0"/>
        <v>999</v>
      </c>
      <c r="M53" s="282">
        <f t="shared" si="1"/>
        <v>999</v>
      </c>
      <c r="N53" s="277"/>
      <c r="O53" s="97"/>
      <c r="P53" s="114">
        <f t="shared" si="2"/>
        <v>999</v>
      </c>
      <c r="Q53" s="97"/>
    </row>
    <row r="54" spans="1:17" s="11" customFormat="1" ht="18.899999999999999" customHeight="1" x14ac:dyDescent="0.25">
      <c r="A54" s="250">
        <v>48</v>
      </c>
      <c r="B54" s="95"/>
      <c r="C54" s="95"/>
      <c r="D54" s="96"/>
      <c r="E54" s="263"/>
      <c r="F54" s="97"/>
      <c r="G54" s="97"/>
      <c r="H54" s="414"/>
      <c r="I54" s="283"/>
      <c r="J54" s="247" t="e">
        <f>IF(AND(Q54="",#REF!&gt;0,#REF!&lt;5),K54,)</f>
        <v>#REF!</v>
      </c>
      <c r="K54" s="245" t="str">
        <f>IF(D54="","ZZZ9",IF(AND(#REF!&gt;0,#REF!&lt;5),D54&amp;#REF!,D54&amp;"9"))</f>
        <v>ZZZ9</v>
      </c>
      <c r="L54" s="249">
        <f t="shared" si="0"/>
        <v>999</v>
      </c>
      <c r="M54" s="282">
        <f t="shared" si="1"/>
        <v>999</v>
      </c>
      <c r="N54" s="277"/>
      <c r="O54" s="97"/>
      <c r="P54" s="114">
        <f t="shared" si="2"/>
        <v>999</v>
      </c>
      <c r="Q54" s="97"/>
    </row>
    <row r="55" spans="1:17" s="11" customFormat="1" ht="18.899999999999999" customHeight="1" x14ac:dyDescent="0.25">
      <c r="A55" s="250">
        <v>49</v>
      </c>
      <c r="B55" s="95"/>
      <c r="C55" s="95"/>
      <c r="D55" s="96"/>
      <c r="E55" s="263"/>
      <c r="F55" s="97"/>
      <c r="G55" s="97"/>
      <c r="H55" s="414"/>
      <c r="I55" s="283"/>
      <c r="J55" s="247" t="e">
        <f>IF(AND(Q55="",#REF!&gt;0,#REF!&lt;5),K55,)</f>
        <v>#REF!</v>
      </c>
      <c r="K55" s="245" t="str">
        <f>IF(D55="","ZZZ9",IF(AND(#REF!&gt;0,#REF!&lt;5),D55&amp;#REF!,D55&amp;"9"))</f>
        <v>ZZZ9</v>
      </c>
      <c r="L55" s="249">
        <f t="shared" si="0"/>
        <v>999</v>
      </c>
      <c r="M55" s="282">
        <f t="shared" si="1"/>
        <v>999</v>
      </c>
      <c r="N55" s="277"/>
      <c r="O55" s="97"/>
      <c r="P55" s="114">
        <f t="shared" si="2"/>
        <v>999</v>
      </c>
      <c r="Q55" s="97"/>
    </row>
    <row r="56" spans="1:17" s="11" customFormat="1" ht="18.899999999999999" customHeight="1" x14ac:dyDescent="0.25">
      <c r="A56" s="250">
        <v>50</v>
      </c>
      <c r="B56" s="95"/>
      <c r="C56" s="95"/>
      <c r="D56" s="96"/>
      <c r="E56" s="263"/>
      <c r="F56" s="97"/>
      <c r="G56" s="97"/>
      <c r="H56" s="414"/>
      <c r="I56" s="283"/>
      <c r="J56" s="247" t="e">
        <f>IF(AND(Q56="",#REF!&gt;0,#REF!&lt;5),K56,)</f>
        <v>#REF!</v>
      </c>
      <c r="K56" s="245" t="str">
        <f>IF(D56="","ZZZ9",IF(AND(#REF!&gt;0,#REF!&lt;5),D56&amp;#REF!,D56&amp;"9"))</f>
        <v>ZZZ9</v>
      </c>
      <c r="L56" s="249">
        <f t="shared" si="0"/>
        <v>999</v>
      </c>
      <c r="M56" s="282">
        <f t="shared" si="1"/>
        <v>999</v>
      </c>
      <c r="N56" s="277"/>
      <c r="O56" s="97"/>
      <c r="P56" s="114">
        <f t="shared" si="2"/>
        <v>999</v>
      </c>
      <c r="Q56" s="97"/>
    </row>
    <row r="57" spans="1:17" s="11" customFormat="1" ht="18.899999999999999" customHeight="1" x14ac:dyDescent="0.25">
      <c r="A57" s="250">
        <v>51</v>
      </c>
      <c r="B57" s="95"/>
      <c r="C57" s="95"/>
      <c r="D57" s="96"/>
      <c r="E57" s="263"/>
      <c r="F57" s="97"/>
      <c r="G57" s="97"/>
      <c r="H57" s="414"/>
      <c r="I57" s="283"/>
      <c r="J57" s="247" t="e">
        <f>IF(AND(Q57="",#REF!&gt;0,#REF!&lt;5),K57,)</f>
        <v>#REF!</v>
      </c>
      <c r="K57" s="245" t="str">
        <f>IF(D57="","ZZZ9",IF(AND(#REF!&gt;0,#REF!&lt;5),D57&amp;#REF!,D57&amp;"9"))</f>
        <v>ZZZ9</v>
      </c>
      <c r="L57" s="249">
        <f t="shared" si="0"/>
        <v>999</v>
      </c>
      <c r="M57" s="282">
        <f t="shared" si="1"/>
        <v>999</v>
      </c>
      <c r="N57" s="277"/>
      <c r="O57" s="97"/>
      <c r="P57" s="114">
        <f t="shared" si="2"/>
        <v>999</v>
      </c>
      <c r="Q57" s="97"/>
    </row>
    <row r="58" spans="1:17" s="11" customFormat="1" ht="18.899999999999999" customHeight="1" x14ac:dyDescent="0.25">
      <c r="A58" s="250">
        <v>52</v>
      </c>
      <c r="B58" s="95"/>
      <c r="C58" s="95"/>
      <c r="D58" s="96"/>
      <c r="E58" s="263"/>
      <c r="F58" s="97"/>
      <c r="G58" s="97"/>
      <c r="H58" s="414"/>
      <c r="I58" s="283"/>
      <c r="J58" s="247" t="e">
        <f>IF(AND(Q58="",#REF!&gt;0,#REF!&lt;5),K58,)</f>
        <v>#REF!</v>
      </c>
      <c r="K58" s="245" t="str">
        <f>IF(D58="","ZZZ9",IF(AND(#REF!&gt;0,#REF!&lt;5),D58&amp;#REF!,D58&amp;"9"))</f>
        <v>ZZZ9</v>
      </c>
      <c r="L58" s="249">
        <f t="shared" si="0"/>
        <v>999</v>
      </c>
      <c r="M58" s="282">
        <f t="shared" si="1"/>
        <v>999</v>
      </c>
      <c r="N58" s="277"/>
      <c r="O58" s="97"/>
      <c r="P58" s="114">
        <f t="shared" si="2"/>
        <v>999</v>
      </c>
      <c r="Q58" s="97"/>
    </row>
    <row r="59" spans="1:17" s="11" customFormat="1" ht="18.899999999999999" customHeight="1" x14ac:dyDescent="0.25">
      <c r="A59" s="250">
        <v>53</v>
      </c>
      <c r="B59" s="95"/>
      <c r="C59" s="95"/>
      <c r="D59" s="96"/>
      <c r="E59" s="263"/>
      <c r="F59" s="97"/>
      <c r="G59" s="97"/>
      <c r="H59" s="414"/>
      <c r="I59" s="283"/>
      <c r="J59" s="247" t="e">
        <f>IF(AND(Q59="",#REF!&gt;0,#REF!&lt;5),K59,)</f>
        <v>#REF!</v>
      </c>
      <c r="K59" s="245" t="str">
        <f>IF(D59="","ZZZ9",IF(AND(#REF!&gt;0,#REF!&lt;5),D59&amp;#REF!,D59&amp;"9"))</f>
        <v>ZZZ9</v>
      </c>
      <c r="L59" s="249">
        <f t="shared" si="0"/>
        <v>999</v>
      </c>
      <c r="M59" s="282">
        <f t="shared" si="1"/>
        <v>999</v>
      </c>
      <c r="N59" s="277"/>
      <c r="O59" s="97"/>
      <c r="P59" s="114">
        <f t="shared" si="2"/>
        <v>999</v>
      </c>
      <c r="Q59" s="97"/>
    </row>
    <row r="60" spans="1:17" s="11" customFormat="1" ht="18.899999999999999" customHeight="1" x14ac:dyDescent="0.25">
      <c r="A60" s="250">
        <v>54</v>
      </c>
      <c r="B60" s="95"/>
      <c r="C60" s="95"/>
      <c r="D60" s="96"/>
      <c r="E60" s="263"/>
      <c r="F60" s="97"/>
      <c r="G60" s="97"/>
      <c r="H60" s="414"/>
      <c r="I60" s="283"/>
      <c r="J60" s="247" t="e">
        <f>IF(AND(Q60="",#REF!&gt;0,#REF!&lt;5),K60,)</f>
        <v>#REF!</v>
      </c>
      <c r="K60" s="245" t="str">
        <f>IF(D60="","ZZZ9",IF(AND(#REF!&gt;0,#REF!&lt;5),D60&amp;#REF!,D60&amp;"9"))</f>
        <v>ZZZ9</v>
      </c>
      <c r="L60" s="249">
        <f t="shared" si="0"/>
        <v>999</v>
      </c>
      <c r="M60" s="282">
        <f t="shared" si="1"/>
        <v>999</v>
      </c>
      <c r="N60" s="277"/>
      <c r="O60" s="97"/>
      <c r="P60" s="114">
        <f t="shared" si="2"/>
        <v>999</v>
      </c>
      <c r="Q60" s="97"/>
    </row>
    <row r="61" spans="1:17" s="11" customFormat="1" ht="18.899999999999999" customHeight="1" x14ac:dyDescent="0.25">
      <c r="A61" s="250">
        <v>55</v>
      </c>
      <c r="B61" s="95"/>
      <c r="C61" s="95"/>
      <c r="D61" s="96"/>
      <c r="E61" s="263"/>
      <c r="F61" s="97"/>
      <c r="G61" s="97"/>
      <c r="H61" s="414"/>
      <c r="I61" s="283"/>
      <c r="J61" s="247" t="e">
        <f>IF(AND(Q61="",#REF!&gt;0,#REF!&lt;5),K61,)</f>
        <v>#REF!</v>
      </c>
      <c r="K61" s="245" t="str">
        <f>IF(D61="","ZZZ9",IF(AND(#REF!&gt;0,#REF!&lt;5),D61&amp;#REF!,D61&amp;"9"))</f>
        <v>ZZZ9</v>
      </c>
      <c r="L61" s="249">
        <f t="shared" si="0"/>
        <v>999</v>
      </c>
      <c r="M61" s="282">
        <f t="shared" si="1"/>
        <v>999</v>
      </c>
      <c r="N61" s="277"/>
      <c r="O61" s="97"/>
      <c r="P61" s="114">
        <f t="shared" si="2"/>
        <v>999</v>
      </c>
      <c r="Q61" s="97"/>
    </row>
    <row r="62" spans="1:17" s="11" customFormat="1" ht="18.899999999999999" customHeight="1" x14ac:dyDescent="0.25">
      <c r="A62" s="250">
        <v>56</v>
      </c>
      <c r="B62" s="95"/>
      <c r="C62" s="95"/>
      <c r="D62" s="96"/>
      <c r="E62" s="263"/>
      <c r="F62" s="97"/>
      <c r="G62" s="97"/>
      <c r="H62" s="414"/>
      <c r="I62" s="283"/>
      <c r="J62" s="247" t="e">
        <f>IF(AND(Q62="",#REF!&gt;0,#REF!&lt;5),K62,)</f>
        <v>#REF!</v>
      </c>
      <c r="K62" s="245" t="str">
        <f>IF(D62="","ZZZ9",IF(AND(#REF!&gt;0,#REF!&lt;5),D62&amp;#REF!,D62&amp;"9"))</f>
        <v>ZZZ9</v>
      </c>
      <c r="L62" s="249">
        <f t="shared" si="0"/>
        <v>999</v>
      </c>
      <c r="M62" s="282">
        <f t="shared" si="1"/>
        <v>999</v>
      </c>
      <c r="N62" s="277"/>
      <c r="O62" s="97"/>
      <c r="P62" s="114">
        <f t="shared" si="2"/>
        <v>999</v>
      </c>
      <c r="Q62" s="97"/>
    </row>
    <row r="63" spans="1:17" s="11" customFormat="1" ht="18.899999999999999" customHeight="1" x14ac:dyDescent="0.25">
      <c r="A63" s="250">
        <v>57</v>
      </c>
      <c r="B63" s="95"/>
      <c r="C63" s="95"/>
      <c r="D63" s="96"/>
      <c r="E63" s="263"/>
      <c r="F63" s="97"/>
      <c r="G63" s="97"/>
      <c r="H63" s="414"/>
      <c r="I63" s="283"/>
      <c r="J63" s="247" t="e">
        <f>IF(AND(Q63="",#REF!&gt;0,#REF!&lt;5),K63,)</f>
        <v>#REF!</v>
      </c>
      <c r="K63" s="245" t="str">
        <f>IF(D63="","ZZZ9",IF(AND(#REF!&gt;0,#REF!&lt;5),D63&amp;#REF!,D63&amp;"9"))</f>
        <v>ZZZ9</v>
      </c>
      <c r="L63" s="249">
        <f t="shared" si="0"/>
        <v>999</v>
      </c>
      <c r="M63" s="282">
        <f t="shared" si="1"/>
        <v>999</v>
      </c>
      <c r="N63" s="277"/>
      <c r="O63" s="97"/>
      <c r="P63" s="114">
        <f t="shared" si="2"/>
        <v>999</v>
      </c>
      <c r="Q63" s="97"/>
    </row>
    <row r="64" spans="1:17" s="11" customFormat="1" ht="18.899999999999999" customHeight="1" x14ac:dyDescent="0.25">
      <c r="A64" s="250">
        <v>58</v>
      </c>
      <c r="B64" s="95"/>
      <c r="C64" s="95"/>
      <c r="D64" s="96"/>
      <c r="E64" s="263"/>
      <c r="F64" s="97"/>
      <c r="G64" s="97"/>
      <c r="H64" s="414"/>
      <c r="I64" s="283"/>
      <c r="J64" s="247" t="e">
        <f>IF(AND(Q64="",#REF!&gt;0,#REF!&lt;5),K64,)</f>
        <v>#REF!</v>
      </c>
      <c r="K64" s="245" t="str">
        <f>IF(D64="","ZZZ9",IF(AND(#REF!&gt;0,#REF!&lt;5),D64&amp;#REF!,D64&amp;"9"))</f>
        <v>ZZZ9</v>
      </c>
      <c r="L64" s="249">
        <f t="shared" si="0"/>
        <v>999</v>
      </c>
      <c r="M64" s="282">
        <f t="shared" si="1"/>
        <v>999</v>
      </c>
      <c r="N64" s="277"/>
      <c r="O64" s="97"/>
      <c r="P64" s="114">
        <f t="shared" si="2"/>
        <v>999</v>
      </c>
      <c r="Q64" s="97"/>
    </row>
    <row r="65" spans="1:17" s="11" customFormat="1" ht="18.899999999999999" customHeight="1" x14ac:dyDescent="0.25">
      <c r="A65" s="250">
        <v>59</v>
      </c>
      <c r="B65" s="95"/>
      <c r="C65" s="95"/>
      <c r="D65" s="96"/>
      <c r="E65" s="263"/>
      <c r="F65" s="97"/>
      <c r="G65" s="97"/>
      <c r="H65" s="414"/>
      <c r="I65" s="283"/>
      <c r="J65" s="247" t="e">
        <f>IF(AND(Q65="",#REF!&gt;0,#REF!&lt;5),K65,)</f>
        <v>#REF!</v>
      </c>
      <c r="K65" s="245" t="str">
        <f>IF(D65="","ZZZ9",IF(AND(#REF!&gt;0,#REF!&lt;5),D65&amp;#REF!,D65&amp;"9"))</f>
        <v>ZZZ9</v>
      </c>
      <c r="L65" s="249">
        <f t="shared" si="0"/>
        <v>999</v>
      </c>
      <c r="M65" s="282">
        <f t="shared" si="1"/>
        <v>999</v>
      </c>
      <c r="N65" s="277"/>
      <c r="O65" s="97"/>
      <c r="P65" s="114">
        <f t="shared" si="2"/>
        <v>999</v>
      </c>
      <c r="Q65" s="97"/>
    </row>
    <row r="66" spans="1:17" s="11" customFormat="1" ht="18.899999999999999" customHeight="1" x14ac:dyDescent="0.25">
      <c r="A66" s="250">
        <v>60</v>
      </c>
      <c r="B66" s="95"/>
      <c r="C66" s="95"/>
      <c r="D66" s="96"/>
      <c r="E66" s="263"/>
      <c r="F66" s="97"/>
      <c r="G66" s="97"/>
      <c r="H66" s="414"/>
      <c r="I66" s="283"/>
      <c r="J66" s="247" t="e">
        <f>IF(AND(Q66="",#REF!&gt;0,#REF!&lt;5),K66,)</f>
        <v>#REF!</v>
      </c>
      <c r="K66" s="245" t="str">
        <f>IF(D66="","ZZZ9",IF(AND(#REF!&gt;0,#REF!&lt;5),D66&amp;#REF!,D66&amp;"9"))</f>
        <v>ZZZ9</v>
      </c>
      <c r="L66" s="249">
        <f t="shared" si="0"/>
        <v>999</v>
      </c>
      <c r="M66" s="282">
        <f t="shared" si="1"/>
        <v>999</v>
      </c>
      <c r="N66" s="277"/>
      <c r="O66" s="97"/>
      <c r="P66" s="114">
        <f t="shared" si="2"/>
        <v>999</v>
      </c>
      <c r="Q66" s="97"/>
    </row>
    <row r="67" spans="1:17" s="11" customFormat="1" ht="18.899999999999999" customHeight="1" x14ac:dyDescent="0.25">
      <c r="A67" s="250">
        <v>61</v>
      </c>
      <c r="B67" s="95"/>
      <c r="C67" s="95"/>
      <c r="D67" s="96"/>
      <c r="E67" s="263"/>
      <c r="F67" s="97"/>
      <c r="G67" s="97"/>
      <c r="H67" s="414"/>
      <c r="I67" s="283"/>
      <c r="J67" s="247" t="e">
        <f>IF(AND(Q67="",#REF!&gt;0,#REF!&lt;5),K67,)</f>
        <v>#REF!</v>
      </c>
      <c r="K67" s="245" t="str">
        <f>IF(D67="","ZZZ9",IF(AND(#REF!&gt;0,#REF!&lt;5),D67&amp;#REF!,D67&amp;"9"))</f>
        <v>ZZZ9</v>
      </c>
      <c r="L67" s="249">
        <f t="shared" si="0"/>
        <v>999</v>
      </c>
      <c r="M67" s="282">
        <f t="shared" si="1"/>
        <v>999</v>
      </c>
      <c r="N67" s="277"/>
      <c r="O67" s="97"/>
      <c r="P67" s="114">
        <f t="shared" si="2"/>
        <v>999</v>
      </c>
      <c r="Q67" s="97"/>
    </row>
    <row r="68" spans="1:17" s="11" customFormat="1" ht="18.899999999999999" customHeight="1" x14ac:dyDescent="0.25">
      <c r="A68" s="250">
        <v>62</v>
      </c>
      <c r="B68" s="95"/>
      <c r="C68" s="95"/>
      <c r="D68" s="96"/>
      <c r="E68" s="263"/>
      <c r="F68" s="97"/>
      <c r="G68" s="97"/>
      <c r="H68" s="414"/>
      <c r="I68" s="283"/>
      <c r="J68" s="247" t="e">
        <f>IF(AND(Q68="",#REF!&gt;0,#REF!&lt;5),K68,)</f>
        <v>#REF!</v>
      </c>
      <c r="K68" s="245" t="str">
        <f>IF(D68="","ZZZ9",IF(AND(#REF!&gt;0,#REF!&lt;5),D68&amp;#REF!,D68&amp;"9"))</f>
        <v>ZZZ9</v>
      </c>
      <c r="L68" s="249">
        <f t="shared" si="0"/>
        <v>999</v>
      </c>
      <c r="M68" s="282">
        <f t="shared" si="1"/>
        <v>999</v>
      </c>
      <c r="N68" s="277"/>
      <c r="O68" s="97"/>
      <c r="P68" s="114">
        <f t="shared" si="2"/>
        <v>999</v>
      </c>
      <c r="Q68" s="97"/>
    </row>
    <row r="69" spans="1:17" s="11" customFormat="1" ht="18.899999999999999" customHeight="1" x14ac:dyDescent="0.25">
      <c r="A69" s="250">
        <v>63</v>
      </c>
      <c r="B69" s="95"/>
      <c r="C69" s="95"/>
      <c r="D69" s="96"/>
      <c r="E69" s="263"/>
      <c r="F69" s="97"/>
      <c r="G69" s="97"/>
      <c r="H69" s="414"/>
      <c r="I69" s="283"/>
      <c r="J69" s="247" t="e">
        <f>IF(AND(Q69="",#REF!&gt;0,#REF!&lt;5),K69,)</f>
        <v>#REF!</v>
      </c>
      <c r="K69" s="245" t="str">
        <f>IF(D69="","ZZZ9",IF(AND(#REF!&gt;0,#REF!&lt;5),D69&amp;#REF!,D69&amp;"9"))</f>
        <v>ZZZ9</v>
      </c>
      <c r="L69" s="249">
        <f t="shared" si="0"/>
        <v>999</v>
      </c>
      <c r="M69" s="282">
        <f t="shared" si="1"/>
        <v>999</v>
      </c>
      <c r="N69" s="277"/>
      <c r="O69" s="97"/>
      <c r="P69" s="114">
        <f t="shared" si="2"/>
        <v>999</v>
      </c>
      <c r="Q69" s="97"/>
    </row>
    <row r="70" spans="1:17" s="11" customFormat="1" ht="18.899999999999999" customHeight="1" x14ac:dyDescent="0.25">
      <c r="A70" s="250">
        <v>64</v>
      </c>
      <c r="B70" s="95"/>
      <c r="C70" s="95"/>
      <c r="D70" s="96"/>
      <c r="E70" s="263"/>
      <c r="F70" s="97"/>
      <c r="G70" s="97"/>
      <c r="H70" s="414"/>
      <c r="I70" s="283"/>
      <c r="J70" s="247" t="e">
        <f>IF(AND(Q70="",#REF!&gt;0,#REF!&lt;5),K70,)</f>
        <v>#REF!</v>
      </c>
      <c r="K70" s="245" t="str">
        <f>IF(D70="","ZZZ9",IF(AND(#REF!&gt;0,#REF!&lt;5),D70&amp;#REF!,D70&amp;"9"))</f>
        <v>ZZZ9</v>
      </c>
      <c r="L70" s="249">
        <f t="shared" si="0"/>
        <v>999</v>
      </c>
      <c r="M70" s="282">
        <f t="shared" si="1"/>
        <v>999</v>
      </c>
      <c r="N70" s="277"/>
      <c r="O70" s="97"/>
      <c r="P70" s="114">
        <f t="shared" si="2"/>
        <v>999</v>
      </c>
      <c r="Q70" s="97"/>
    </row>
    <row r="71" spans="1:17" s="11" customFormat="1" ht="18.899999999999999" customHeight="1" x14ac:dyDescent="0.25">
      <c r="A71" s="250">
        <v>65</v>
      </c>
      <c r="B71" s="95"/>
      <c r="C71" s="95"/>
      <c r="D71" s="96"/>
      <c r="E71" s="263"/>
      <c r="F71" s="97"/>
      <c r="G71" s="97"/>
      <c r="H71" s="414"/>
      <c r="I71" s="283"/>
      <c r="J71" s="247" t="e">
        <f>IF(AND(Q71="",#REF!&gt;0,#REF!&lt;5),K71,)</f>
        <v>#REF!</v>
      </c>
      <c r="K71" s="245" t="str">
        <f>IF(D71="","ZZZ9",IF(AND(#REF!&gt;0,#REF!&lt;5),D71&amp;#REF!,D71&amp;"9"))</f>
        <v>ZZZ9</v>
      </c>
      <c r="L71" s="249">
        <f t="shared" si="0"/>
        <v>999</v>
      </c>
      <c r="M71" s="282">
        <f t="shared" si="1"/>
        <v>999</v>
      </c>
      <c r="N71" s="277"/>
      <c r="O71" s="97"/>
      <c r="P71" s="114">
        <f t="shared" si="2"/>
        <v>999</v>
      </c>
      <c r="Q71" s="97"/>
    </row>
    <row r="72" spans="1:17" s="11" customFormat="1" ht="18.899999999999999" customHeight="1" x14ac:dyDescent="0.25">
      <c r="A72" s="250">
        <v>66</v>
      </c>
      <c r="B72" s="95"/>
      <c r="C72" s="95"/>
      <c r="D72" s="96"/>
      <c r="E72" s="263"/>
      <c r="F72" s="97"/>
      <c r="G72" s="97"/>
      <c r="H72" s="414"/>
      <c r="I72" s="283"/>
      <c r="J72" s="247" t="e">
        <f>IF(AND(Q72="",#REF!&gt;0,#REF!&lt;5),K72,)</f>
        <v>#REF!</v>
      </c>
      <c r="K72" s="245" t="str">
        <f>IF(D72="","ZZZ9",IF(AND(#REF!&gt;0,#REF!&lt;5),D72&amp;#REF!,D72&amp;"9"))</f>
        <v>ZZZ9</v>
      </c>
      <c r="L72" s="249">
        <f t="shared" si="0"/>
        <v>999</v>
      </c>
      <c r="M72" s="282">
        <f t="shared" si="1"/>
        <v>999</v>
      </c>
      <c r="N72" s="277"/>
      <c r="O72" s="97"/>
      <c r="P72" s="114">
        <f t="shared" si="2"/>
        <v>999</v>
      </c>
      <c r="Q72" s="97"/>
    </row>
    <row r="73" spans="1:17" s="11" customFormat="1" ht="18.899999999999999" customHeight="1" x14ac:dyDescent="0.25">
      <c r="A73" s="250">
        <v>67</v>
      </c>
      <c r="B73" s="95"/>
      <c r="C73" s="95"/>
      <c r="D73" s="96"/>
      <c r="E73" s="263"/>
      <c r="F73" s="97"/>
      <c r="G73" s="97"/>
      <c r="H73" s="414"/>
      <c r="I73" s="283"/>
      <c r="J73" s="247" t="e">
        <f>IF(AND(Q73="",#REF!&gt;0,#REF!&lt;5),K73,)</f>
        <v>#REF!</v>
      </c>
      <c r="K73" s="245" t="str">
        <f>IF(D73="","ZZZ9",IF(AND(#REF!&gt;0,#REF!&lt;5),D73&amp;#REF!,D73&amp;"9"))</f>
        <v>ZZZ9</v>
      </c>
      <c r="L73" s="249">
        <f t="shared" si="0"/>
        <v>999</v>
      </c>
      <c r="M73" s="282">
        <f t="shared" si="1"/>
        <v>999</v>
      </c>
      <c r="N73" s="277"/>
      <c r="O73" s="97"/>
      <c r="P73" s="114">
        <f t="shared" si="2"/>
        <v>999</v>
      </c>
      <c r="Q73" s="97"/>
    </row>
    <row r="74" spans="1:17" s="11" customFormat="1" ht="18.899999999999999" customHeight="1" x14ac:dyDescent="0.25">
      <c r="A74" s="250">
        <v>68</v>
      </c>
      <c r="B74" s="95"/>
      <c r="C74" s="95"/>
      <c r="D74" s="96"/>
      <c r="E74" s="263"/>
      <c r="F74" s="97"/>
      <c r="G74" s="97"/>
      <c r="H74" s="414"/>
      <c r="I74" s="283"/>
      <c r="J74" s="247" t="e">
        <f>IF(AND(Q74="",#REF!&gt;0,#REF!&lt;5),K74,)</f>
        <v>#REF!</v>
      </c>
      <c r="K74" s="245" t="str">
        <f>IF(D74="","ZZZ9",IF(AND(#REF!&gt;0,#REF!&lt;5),D74&amp;#REF!,D74&amp;"9"))</f>
        <v>ZZZ9</v>
      </c>
      <c r="L74" s="249">
        <f t="shared" si="0"/>
        <v>999</v>
      </c>
      <c r="M74" s="282">
        <f t="shared" si="1"/>
        <v>999</v>
      </c>
      <c r="N74" s="277"/>
      <c r="O74" s="97"/>
      <c r="P74" s="114">
        <f t="shared" si="2"/>
        <v>999</v>
      </c>
      <c r="Q74" s="97"/>
    </row>
    <row r="75" spans="1:17" s="11" customFormat="1" ht="18.899999999999999" customHeight="1" x14ac:dyDescent="0.25">
      <c r="A75" s="250">
        <v>69</v>
      </c>
      <c r="B75" s="95"/>
      <c r="C75" s="95"/>
      <c r="D75" s="96"/>
      <c r="E75" s="263"/>
      <c r="F75" s="97"/>
      <c r="G75" s="97"/>
      <c r="H75" s="414"/>
      <c r="I75" s="283"/>
      <c r="J75" s="247" t="e">
        <f>IF(AND(Q75="",#REF!&gt;0,#REF!&lt;5),K75,)</f>
        <v>#REF!</v>
      </c>
      <c r="K75" s="245" t="str">
        <f>IF(D75="","ZZZ9",IF(AND(#REF!&gt;0,#REF!&lt;5),D75&amp;#REF!,D75&amp;"9"))</f>
        <v>ZZZ9</v>
      </c>
      <c r="L75" s="249">
        <f t="shared" si="0"/>
        <v>999</v>
      </c>
      <c r="M75" s="282">
        <f t="shared" si="1"/>
        <v>999</v>
      </c>
      <c r="N75" s="277"/>
      <c r="O75" s="97"/>
      <c r="P75" s="114">
        <f t="shared" si="2"/>
        <v>999</v>
      </c>
      <c r="Q75" s="97"/>
    </row>
    <row r="76" spans="1:17" s="11" customFormat="1" ht="18.899999999999999" customHeight="1" x14ac:dyDescent="0.25">
      <c r="A76" s="250">
        <v>70</v>
      </c>
      <c r="B76" s="95"/>
      <c r="C76" s="95"/>
      <c r="D76" s="96"/>
      <c r="E76" s="263"/>
      <c r="F76" s="97"/>
      <c r="G76" s="97"/>
      <c r="H76" s="414"/>
      <c r="I76" s="283"/>
      <c r="J76" s="247" t="e">
        <f>IF(AND(Q76="",#REF!&gt;0,#REF!&lt;5),K76,)</f>
        <v>#REF!</v>
      </c>
      <c r="K76" s="245" t="str">
        <f>IF(D76="","ZZZ9",IF(AND(#REF!&gt;0,#REF!&lt;5),D76&amp;#REF!,D76&amp;"9"))</f>
        <v>ZZZ9</v>
      </c>
      <c r="L76" s="249">
        <f t="shared" si="0"/>
        <v>999</v>
      </c>
      <c r="M76" s="282">
        <f t="shared" si="1"/>
        <v>999</v>
      </c>
      <c r="N76" s="277"/>
      <c r="O76" s="97"/>
      <c r="P76" s="114">
        <f t="shared" si="2"/>
        <v>999</v>
      </c>
      <c r="Q76" s="97"/>
    </row>
    <row r="77" spans="1:17" s="11" customFormat="1" ht="18.899999999999999" customHeight="1" x14ac:dyDescent="0.25">
      <c r="A77" s="250">
        <v>71</v>
      </c>
      <c r="B77" s="95"/>
      <c r="C77" s="95"/>
      <c r="D77" s="96"/>
      <c r="E77" s="263"/>
      <c r="F77" s="97"/>
      <c r="G77" s="97"/>
      <c r="H77" s="414"/>
      <c r="I77" s="283"/>
      <c r="J77" s="247" t="e">
        <f>IF(AND(Q77="",#REF!&gt;0,#REF!&lt;5),K77,)</f>
        <v>#REF!</v>
      </c>
      <c r="K77" s="245" t="str">
        <f>IF(D77="","ZZZ9",IF(AND(#REF!&gt;0,#REF!&lt;5),D77&amp;#REF!,D77&amp;"9"))</f>
        <v>ZZZ9</v>
      </c>
      <c r="L77" s="249">
        <f t="shared" si="0"/>
        <v>999</v>
      </c>
      <c r="M77" s="282">
        <f t="shared" si="1"/>
        <v>999</v>
      </c>
      <c r="N77" s="277"/>
      <c r="O77" s="97"/>
      <c r="P77" s="114">
        <f t="shared" si="2"/>
        <v>999</v>
      </c>
      <c r="Q77" s="97"/>
    </row>
    <row r="78" spans="1:17" s="11" customFormat="1" ht="18.899999999999999" customHeight="1" x14ac:dyDescent="0.25">
      <c r="A78" s="250">
        <v>72</v>
      </c>
      <c r="B78" s="95"/>
      <c r="C78" s="95"/>
      <c r="D78" s="96"/>
      <c r="E78" s="263"/>
      <c r="F78" s="97"/>
      <c r="G78" s="97"/>
      <c r="H78" s="414"/>
      <c r="I78" s="283"/>
      <c r="J78" s="247" t="e">
        <f>IF(AND(Q78="",#REF!&gt;0,#REF!&lt;5),K78,)</f>
        <v>#REF!</v>
      </c>
      <c r="K78" s="245" t="str">
        <f>IF(D78="","ZZZ9",IF(AND(#REF!&gt;0,#REF!&lt;5),D78&amp;#REF!,D78&amp;"9"))</f>
        <v>ZZZ9</v>
      </c>
      <c r="L78" s="249">
        <f t="shared" si="0"/>
        <v>999</v>
      </c>
      <c r="M78" s="282">
        <f t="shared" si="1"/>
        <v>999</v>
      </c>
      <c r="N78" s="277"/>
      <c r="O78" s="97"/>
      <c r="P78" s="114">
        <f t="shared" si="2"/>
        <v>999</v>
      </c>
      <c r="Q78" s="97"/>
    </row>
    <row r="79" spans="1:17" s="11" customFormat="1" ht="18.899999999999999" customHeight="1" x14ac:dyDescent="0.25">
      <c r="A79" s="250">
        <v>73</v>
      </c>
      <c r="B79" s="95"/>
      <c r="C79" s="95"/>
      <c r="D79" s="96"/>
      <c r="E79" s="263"/>
      <c r="F79" s="97"/>
      <c r="G79" s="97"/>
      <c r="H79" s="414"/>
      <c r="I79" s="283"/>
      <c r="J79" s="247" t="e">
        <f>IF(AND(Q79="",#REF!&gt;0,#REF!&lt;5),K79,)</f>
        <v>#REF!</v>
      </c>
      <c r="K79" s="245" t="str">
        <f>IF(D79="","ZZZ9",IF(AND(#REF!&gt;0,#REF!&lt;5),D79&amp;#REF!,D79&amp;"9"))</f>
        <v>ZZZ9</v>
      </c>
      <c r="L79" s="249">
        <f t="shared" si="0"/>
        <v>999</v>
      </c>
      <c r="M79" s="282">
        <f t="shared" si="1"/>
        <v>999</v>
      </c>
      <c r="N79" s="277"/>
      <c r="O79" s="97"/>
      <c r="P79" s="114">
        <f t="shared" si="2"/>
        <v>999</v>
      </c>
      <c r="Q79" s="97"/>
    </row>
    <row r="80" spans="1:17" s="11" customFormat="1" ht="18.899999999999999" customHeight="1" x14ac:dyDescent="0.25">
      <c r="A80" s="250">
        <v>74</v>
      </c>
      <c r="B80" s="95"/>
      <c r="C80" s="95"/>
      <c r="D80" s="96"/>
      <c r="E80" s="263"/>
      <c r="F80" s="97"/>
      <c r="G80" s="97"/>
      <c r="H80" s="414"/>
      <c r="I80" s="283"/>
      <c r="J80" s="247" t="e">
        <f>IF(AND(Q80="",#REF!&gt;0,#REF!&lt;5),K80,)</f>
        <v>#REF!</v>
      </c>
      <c r="K80" s="245" t="str">
        <f>IF(D80="","ZZZ9",IF(AND(#REF!&gt;0,#REF!&lt;5),D80&amp;#REF!,D80&amp;"9"))</f>
        <v>ZZZ9</v>
      </c>
      <c r="L80" s="249">
        <f t="shared" si="0"/>
        <v>999</v>
      </c>
      <c r="M80" s="282">
        <f t="shared" si="1"/>
        <v>999</v>
      </c>
      <c r="N80" s="277"/>
      <c r="O80" s="97"/>
      <c r="P80" s="114">
        <f t="shared" si="2"/>
        <v>999</v>
      </c>
      <c r="Q80" s="97"/>
    </row>
    <row r="81" spans="1:17" s="11" customFormat="1" ht="18.899999999999999" customHeight="1" x14ac:dyDescent="0.25">
      <c r="A81" s="250">
        <v>75</v>
      </c>
      <c r="B81" s="95"/>
      <c r="C81" s="95"/>
      <c r="D81" s="96"/>
      <c r="E81" s="263"/>
      <c r="F81" s="97"/>
      <c r="G81" s="97"/>
      <c r="H81" s="414"/>
      <c r="I81" s="283"/>
      <c r="J81" s="247" t="e">
        <f>IF(AND(Q81="",#REF!&gt;0,#REF!&lt;5),K81,)</f>
        <v>#REF!</v>
      </c>
      <c r="K81" s="245" t="str">
        <f>IF(D81="","ZZZ9",IF(AND(#REF!&gt;0,#REF!&lt;5),D81&amp;#REF!,D81&amp;"9"))</f>
        <v>ZZZ9</v>
      </c>
      <c r="L81" s="249">
        <f t="shared" si="0"/>
        <v>999</v>
      </c>
      <c r="M81" s="282">
        <f t="shared" si="1"/>
        <v>999</v>
      </c>
      <c r="N81" s="277"/>
      <c r="O81" s="97"/>
      <c r="P81" s="114">
        <f t="shared" si="2"/>
        <v>999</v>
      </c>
      <c r="Q81" s="97"/>
    </row>
    <row r="82" spans="1:17" s="11" customFormat="1" ht="18.899999999999999" customHeight="1" x14ac:dyDescent="0.25">
      <c r="A82" s="250">
        <v>76</v>
      </c>
      <c r="B82" s="95"/>
      <c r="C82" s="95"/>
      <c r="D82" s="96"/>
      <c r="E82" s="263"/>
      <c r="F82" s="97"/>
      <c r="G82" s="97"/>
      <c r="H82" s="414"/>
      <c r="I82" s="283"/>
      <c r="J82" s="247" t="e">
        <f>IF(AND(Q82="",#REF!&gt;0,#REF!&lt;5),K82,)</f>
        <v>#REF!</v>
      </c>
      <c r="K82" s="245" t="str">
        <f>IF(D82="","ZZZ9",IF(AND(#REF!&gt;0,#REF!&lt;5),D82&amp;#REF!,D82&amp;"9"))</f>
        <v>ZZZ9</v>
      </c>
      <c r="L82" s="249">
        <f t="shared" si="0"/>
        <v>999</v>
      </c>
      <c r="M82" s="282">
        <f t="shared" si="1"/>
        <v>999</v>
      </c>
      <c r="N82" s="277"/>
      <c r="O82" s="97"/>
      <c r="P82" s="114">
        <f t="shared" si="2"/>
        <v>999</v>
      </c>
      <c r="Q82" s="97"/>
    </row>
    <row r="83" spans="1:17" s="11" customFormat="1" ht="18.899999999999999" customHeight="1" x14ac:dyDescent="0.25">
      <c r="A83" s="250">
        <v>77</v>
      </c>
      <c r="B83" s="95"/>
      <c r="C83" s="95"/>
      <c r="D83" s="96"/>
      <c r="E83" s="263"/>
      <c r="F83" s="97"/>
      <c r="G83" s="97"/>
      <c r="H83" s="414"/>
      <c r="I83" s="283"/>
      <c r="J83" s="247" t="e">
        <f>IF(AND(Q83="",#REF!&gt;0,#REF!&lt;5),K83,)</f>
        <v>#REF!</v>
      </c>
      <c r="K83" s="245" t="str">
        <f>IF(D83="","ZZZ9",IF(AND(#REF!&gt;0,#REF!&lt;5),D83&amp;#REF!,D83&amp;"9"))</f>
        <v>ZZZ9</v>
      </c>
      <c r="L83" s="249">
        <f t="shared" si="0"/>
        <v>999</v>
      </c>
      <c r="M83" s="282">
        <f t="shared" si="1"/>
        <v>999</v>
      </c>
      <c r="N83" s="277"/>
      <c r="O83" s="97"/>
      <c r="P83" s="114">
        <f t="shared" si="2"/>
        <v>999</v>
      </c>
      <c r="Q83" s="97"/>
    </row>
    <row r="84" spans="1:17" s="11" customFormat="1" ht="18.899999999999999" customHeight="1" x14ac:dyDescent="0.25">
      <c r="A84" s="250">
        <v>78</v>
      </c>
      <c r="B84" s="95"/>
      <c r="C84" s="95"/>
      <c r="D84" s="96"/>
      <c r="E84" s="263"/>
      <c r="F84" s="97"/>
      <c r="G84" s="97"/>
      <c r="H84" s="414"/>
      <c r="I84" s="283"/>
      <c r="J84" s="247" t="e">
        <f>IF(AND(Q84="",#REF!&gt;0,#REF!&lt;5),K84,)</f>
        <v>#REF!</v>
      </c>
      <c r="K84" s="245" t="str">
        <f>IF(D84="","ZZZ9",IF(AND(#REF!&gt;0,#REF!&lt;5),D84&amp;#REF!,D84&amp;"9"))</f>
        <v>ZZZ9</v>
      </c>
      <c r="L84" s="249">
        <f t="shared" si="0"/>
        <v>999</v>
      </c>
      <c r="M84" s="282">
        <f t="shared" si="1"/>
        <v>999</v>
      </c>
      <c r="N84" s="277"/>
      <c r="O84" s="97"/>
      <c r="P84" s="114">
        <f t="shared" si="2"/>
        <v>999</v>
      </c>
      <c r="Q84" s="97"/>
    </row>
    <row r="85" spans="1:17" s="11" customFormat="1" ht="18.899999999999999" customHeight="1" x14ac:dyDescent="0.25">
      <c r="A85" s="250">
        <v>79</v>
      </c>
      <c r="B85" s="95"/>
      <c r="C85" s="95"/>
      <c r="D85" s="96"/>
      <c r="E85" s="263"/>
      <c r="F85" s="97"/>
      <c r="G85" s="97"/>
      <c r="H85" s="414"/>
      <c r="I85" s="283"/>
      <c r="J85" s="247" t="e">
        <f>IF(AND(Q85="",#REF!&gt;0,#REF!&lt;5),K85,)</f>
        <v>#REF!</v>
      </c>
      <c r="K85" s="245" t="str">
        <f>IF(D85="","ZZZ9",IF(AND(#REF!&gt;0,#REF!&lt;5),D85&amp;#REF!,D85&amp;"9"))</f>
        <v>ZZZ9</v>
      </c>
      <c r="L85" s="249">
        <f t="shared" si="0"/>
        <v>999</v>
      </c>
      <c r="M85" s="282">
        <f t="shared" si="1"/>
        <v>999</v>
      </c>
      <c r="N85" s="277"/>
      <c r="O85" s="97"/>
      <c r="P85" s="114">
        <f t="shared" si="2"/>
        <v>999</v>
      </c>
      <c r="Q85" s="97"/>
    </row>
    <row r="86" spans="1:17" s="11" customFormat="1" ht="18.899999999999999" customHeight="1" x14ac:dyDescent="0.25">
      <c r="A86" s="250">
        <v>80</v>
      </c>
      <c r="B86" s="95"/>
      <c r="C86" s="95"/>
      <c r="D86" s="96"/>
      <c r="E86" s="263"/>
      <c r="F86" s="97"/>
      <c r="G86" s="97"/>
      <c r="H86" s="414"/>
      <c r="I86" s="283"/>
      <c r="J86" s="247" t="e">
        <f>IF(AND(Q86="",#REF!&gt;0,#REF!&lt;5),K86,)</f>
        <v>#REF!</v>
      </c>
      <c r="K86" s="245" t="str">
        <f>IF(D86="","ZZZ9",IF(AND(#REF!&gt;0,#REF!&lt;5),D86&amp;#REF!,D86&amp;"9"))</f>
        <v>ZZZ9</v>
      </c>
      <c r="L86" s="249">
        <f t="shared" si="0"/>
        <v>999</v>
      </c>
      <c r="M86" s="282">
        <f t="shared" si="1"/>
        <v>999</v>
      </c>
      <c r="N86" s="277"/>
      <c r="O86" s="97"/>
      <c r="P86" s="114">
        <f t="shared" si="2"/>
        <v>999</v>
      </c>
      <c r="Q86" s="97"/>
    </row>
    <row r="87" spans="1:17" s="11" customFormat="1" ht="18.899999999999999" customHeight="1" x14ac:dyDescent="0.25">
      <c r="A87" s="250">
        <v>81</v>
      </c>
      <c r="B87" s="95"/>
      <c r="C87" s="95"/>
      <c r="D87" s="96"/>
      <c r="E87" s="263"/>
      <c r="F87" s="97"/>
      <c r="G87" s="97"/>
      <c r="H87" s="414"/>
      <c r="I87" s="283"/>
      <c r="J87" s="247" t="e">
        <f>IF(AND(Q87="",#REF!&gt;0,#REF!&lt;5),K87,)</f>
        <v>#REF!</v>
      </c>
      <c r="K87" s="245" t="str">
        <f>IF(D87="","ZZZ9",IF(AND(#REF!&gt;0,#REF!&lt;5),D87&amp;#REF!,D87&amp;"9"))</f>
        <v>ZZZ9</v>
      </c>
      <c r="L87" s="249">
        <f t="shared" si="0"/>
        <v>999</v>
      </c>
      <c r="M87" s="282">
        <f t="shared" si="1"/>
        <v>999</v>
      </c>
      <c r="N87" s="277"/>
      <c r="O87" s="97"/>
      <c r="P87" s="114">
        <f t="shared" si="2"/>
        <v>999</v>
      </c>
      <c r="Q87" s="97"/>
    </row>
    <row r="88" spans="1:17" s="11" customFormat="1" ht="18.899999999999999" customHeight="1" x14ac:dyDescent="0.25">
      <c r="A88" s="250">
        <v>82</v>
      </c>
      <c r="B88" s="95"/>
      <c r="C88" s="95"/>
      <c r="D88" s="96"/>
      <c r="E88" s="263"/>
      <c r="F88" s="97"/>
      <c r="G88" s="97"/>
      <c r="H88" s="414"/>
      <c r="I88" s="283"/>
      <c r="J88" s="247" t="e">
        <f>IF(AND(Q88="",#REF!&gt;0,#REF!&lt;5),K88,)</f>
        <v>#REF!</v>
      </c>
      <c r="K88" s="245" t="str">
        <f>IF(D88="","ZZZ9",IF(AND(#REF!&gt;0,#REF!&lt;5),D88&amp;#REF!,D88&amp;"9"))</f>
        <v>ZZZ9</v>
      </c>
      <c r="L88" s="249">
        <f t="shared" si="0"/>
        <v>999</v>
      </c>
      <c r="M88" s="282">
        <f t="shared" si="1"/>
        <v>999</v>
      </c>
      <c r="N88" s="277"/>
      <c r="O88" s="97"/>
      <c r="P88" s="114">
        <f t="shared" si="2"/>
        <v>999</v>
      </c>
      <c r="Q88" s="97"/>
    </row>
    <row r="89" spans="1:17" s="11" customFormat="1" ht="18.899999999999999" customHeight="1" x14ac:dyDescent="0.25">
      <c r="A89" s="250">
        <v>83</v>
      </c>
      <c r="B89" s="95"/>
      <c r="C89" s="95"/>
      <c r="D89" s="96"/>
      <c r="E89" s="263"/>
      <c r="F89" s="97"/>
      <c r="G89" s="97"/>
      <c r="H89" s="414"/>
      <c r="I89" s="283"/>
      <c r="J89" s="247" t="e">
        <f>IF(AND(Q89="",#REF!&gt;0,#REF!&lt;5),K89,)</f>
        <v>#REF!</v>
      </c>
      <c r="K89" s="245" t="str">
        <f>IF(D89="","ZZZ9",IF(AND(#REF!&gt;0,#REF!&lt;5),D89&amp;#REF!,D89&amp;"9"))</f>
        <v>ZZZ9</v>
      </c>
      <c r="L89" s="249">
        <f t="shared" si="0"/>
        <v>999</v>
      </c>
      <c r="M89" s="282">
        <f t="shared" si="1"/>
        <v>999</v>
      </c>
      <c r="N89" s="277"/>
      <c r="O89" s="97"/>
      <c r="P89" s="114">
        <f t="shared" si="2"/>
        <v>999</v>
      </c>
      <c r="Q89" s="97"/>
    </row>
    <row r="90" spans="1:17" s="11" customFormat="1" ht="18.899999999999999" customHeight="1" x14ac:dyDescent="0.25">
      <c r="A90" s="250">
        <v>84</v>
      </c>
      <c r="B90" s="95"/>
      <c r="C90" s="95"/>
      <c r="D90" s="96"/>
      <c r="E90" s="263"/>
      <c r="F90" s="97"/>
      <c r="G90" s="97"/>
      <c r="H90" s="414"/>
      <c r="I90" s="283"/>
      <c r="J90" s="247" t="e">
        <f>IF(AND(Q90="",#REF!&gt;0,#REF!&lt;5),K90,)</f>
        <v>#REF!</v>
      </c>
      <c r="K90" s="245" t="str">
        <f>IF(D90="","ZZZ9",IF(AND(#REF!&gt;0,#REF!&lt;5),D90&amp;#REF!,D90&amp;"9"))</f>
        <v>ZZZ9</v>
      </c>
      <c r="L90" s="249">
        <f t="shared" si="0"/>
        <v>999</v>
      </c>
      <c r="M90" s="282">
        <f t="shared" si="1"/>
        <v>999</v>
      </c>
      <c r="N90" s="277"/>
      <c r="O90" s="97"/>
      <c r="P90" s="114">
        <f t="shared" si="2"/>
        <v>999</v>
      </c>
      <c r="Q90" s="97"/>
    </row>
    <row r="91" spans="1:17" s="11" customFormat="1" ht="18.899999999999999" customHeight="1" x14ac:dyDescent="0.25">
      <c r="A91" s="250">
        <v>85</v>
      </c>
      <c r="B91" s="95"/>
      <c r="C91" s="95"/>
      <c r="D91" s="96"/>
      <c r="E91" s="263"/>
      <c r="F91" s="97"/>
      <c r="G91" s="97"/>
      <c r="H91" s="414"/>
      <c r="I91" s="283"/>
      <c r="J91" s="247" t="e">
        <f>IF(AND(Q91="",#REF!&gt;0,#REF!&lt;5),K91,)</f>
        <v>#REF!</v>
      </c>
      <c r="K91" s="245" t="str">
        <f>IF(D91="","ZZZ9",IF(AND(#REF!&gt;0,#REF!&lt;5),D91&amp;#REF!,D91&amp;"9"))</f>
        <v>ZZZ9</v>
      </c>
      <c r="L91" s="249">
        <f t="shared" si="0"/>
        <v>999</v>
      </c>
      <c r="M91" s="282">
        <f t="shared" si="1"/>
        <v>999</v>
      </c>
      <c r="N91" s="277"/>
      <c r="O91" s="97"/>
      <c r="P91" s="114">
        <f t="shared" si="2"/>
        <v>999</v>
      </c>
      <c r="Q91" s="97"/>
    </row>
    <row r="92" spans="1:17" s="11" customFormat="1" ht="18.899999999999999" customHeight="1" x14ac:dyDescent="0.25">
      <c r="A92" s="250">
        <v>86</v>
      </c>
      <c r="B92" s="95"/>
      <c r="C92" s="95"/>
      <c r="D92" s="96"/>
      <c r="E92" s="263"/>
      <c r="F92" s="97"/>
      <c r="G92" s="97"/>
      <c r="H92" s="414"/>
      <c r="I92" s="283"/>
      <c r="J92" s="247" t="e">
        <f>IF(AND(Q92="",#REF!&gt;0,#REF!&lt;5),K92,)</f>
        <v>#REF!</v>
      </c>
      <c r="K92" s="245" t="str">
        <f>IF(D92="","ZZZ9",IF(AND(#REF!&gt;0,#REF!&lt;5),D92&amp;#REF!,D92&amp;"9"))</f>
        <v>ZZZ9</v>
      </c>
      <c r="L92" s="249">
        <f t="shared" si="0"/>
        <v>999</v>
      </c>
      <c r="M92" s="282">
        <f t="shared" si="1"/>
        <v>999</v>
      </c>
      <c r="N92" s="277"/>
      <c r="O92" s="97"/>
      <c r="P92" s="114">
        <f t="shared" si="2"/>
        <v>999</v>
      </c>
      <c r="Q92" s="97"/>
    </row>
    <row r="93" spans="1:17" s="11" customFormat="1" ht="18.899999999999999" customHeight="1" x14ac:dyDescent="0.25">
      <c r="A93" s="250">
        <v>87</v>
      </c>
      <c r="B93" s="95"/>
      <c r="C93" s="95"/>
      <c r="D93" s="96"/>
      <c r="E93" s="263"/>
      <c r="F93" s="97"/>
      <c r="G93" s="97"/>
      <c r="H93" s="414"/>
      <c r="I93" s="283"/>
      <c r="J93" s="247" t="e">
        <f>IF(AND(Q93="",#REF!&gt;0,#REF!&lt;5),K93,)</f>
        <v>#REF!</v>
      </c>
      <c r="K93" s="245" t="str">
        <f>IF(D93="","ZZZ9",IF(AND(#REF!&gt;0,#REF!&lt;5),D93&amp;#REF!,D93&amp;"9"))</f>
        <v>ZZZ9</v>
      </c>
      <c r="L93" s="249">
        <f t="shared" si="0"/>
        <v>999</v>
      </c>
      <c r="M93" s="282">
        <f t="shared" si="1"/>
        <v>999</v>
      </c>
      <c r="N93" s="277"/>
      <c r="O93" s="97"/>
      <c r="P93" s="114">
        <f t="shared" si="2"/>
        <v>999</v>
      </c>
      <c r="Q93" s="97"/>
    </row>
    <row r="94" spans="1:17" s="11" customFormat="1" ht="18.899999999999999" customHeight="1" x14ac:dyDescent="0.25">
      <c r="A94" s="250">
        <v>88</v>
      </c>
      <c r="B94" s="95"/>
      <c r="C94" s="95"/>
      <c r="D94" s="96"/>
      <c r="E94" s="263"/>
      <c r="F94" s="97"/>
      <c r="G94" s="97"/>
      <c r="H94" s="414"/>
      <c r="I94" s="283"/>
      <c r="J94" s="247" t="e">
        <f>IF(AND(Q94="",#REF!&gt;0,#REF!&lt;5),K94,)</f>
        <v>#REF!</v>
      </c>
      <c r="K94" s="245" t="str">
        <f>IF(D94="","ZZZ9",IF(AND(#REF!&gt;0,#REF!&lt;5),D94&amp;#REF!,D94&amp;"9"))</f>
        <v>ZZZ9</v>
      </c>
      <c r="L94" s="249">
        <f t="shared" si="0"/>
        <v>999</v>
      </c>
      <c r="M94" s="282">
        <f t="shared" si="1"/>
        <v>999</v>
      </c>
      <c r="N94" s="277"/>
      <c r="O94" s="97"/>
      <c r="P94" s="114">
        <f t="shared" si="2"/>
        <v>999</v>
      </c>
      <c r="Q94" s="97"/>
    </row>
    <row r="95" spans="1:17" s="11" customFormat="1" ht="18.899999999999999" customHeight="1" x14ac:dyDescent="0.25">
      <c r="A95" s="250">
        <v>89</v>
      </c>
      <c r="B95" s="95"/>
      <c r="C95" s="95"/>
      <c r="D95" s="96"/>
      <c r="E95" s="263"/>
      <c r="F95" s="97"/>
      <c r="G95" s="97"/>
      <c r="H95" s="414"/>
      <c r="I95" s="283"/>
      <c r="J95" s="247" t="e">
        <f>IF(AND(Q95="",#REF!&gt;0,#REF!&lt;5),K95,)</f>
        <v>#REF!</v>
      </c>
      <c r="K95" s="245" t="str">
        <f>IF(D95="","ZZZ9",IF(AND(#REF!&gt;0,#REF!&lt;5),D95&amp;#REF!,D95&amp;"9"))</f>
        <v>ZZZ9</v>
      </c>
      <c r="L95" s="249">
        <f t="shared" si="0"/>
        <v>999</v>
      </c>
      <c r="M95" s="282">
        <f t="shared" si="1"/>
        <v>999</v>
      </c>
      <c r="N95" s="277"/>
      <c r="O95" s="97"/>
      <c r="P95" s="114">
        <f t="shared" si="2"/>
        <v>999</v>
      </c>
      <c r="Q95" s="97"/>
    </row>
    <row r="96" spans="1:17" s="11" customFormat="1" ht="18.899999999999999" customHeight="1" x14ac:dyDescent="0.25">
      <c r="A96" s="250">
        <v>90</v>
      </c>
      <c r="B96" s="95"/>
      <c r="C96" s="95"/>
      <c r="D96" s="96"/>
      <c r="E96" s="263"/>
      <c r="F96" s="97"/>
      <c r="G96" s="97"/>
      <c r="H96" s="414"/>
      <c r="I96" s="283"/>
      <c r="J96" s="247" t="e">
        <f>IF(AND(Q96="",#REF!&gt;0,#REF!&lt;5),K96,)</f>
        <v>#REF!</v>
      </c>
      <c r="K96" s="245" t="str">
        <f>IF(D96="","ZZZ9",IF(AND(#REF!&gt;0,#REF!&lt;5),D96&amp;#REF!,D96&amp;"9"))</f>
        <v>ZZZ9</v>
      </c>
      <c r="L96" s="249">
        <f t="shared" si="0"/>
        <v>999</v>
      </c>
      <c r="M96" s="282">
        <f t="shared" si="1"/>
        <v>999</v>
      </c>
      <c r="N96" s="277"/>
      <c r="O96" s="97"/>
      <c r="P96" s="114">
        <f t="shared" si="2"/>
        <v>999</v>
      </c>
      <c r="Q96" s="97"/>
    </row>
    <row r="97" spans="1:17" s="11" customFormat="1" ht="18.899999999999999" customHeight="1" x14ac:dyDescent="0.25">
      <c r="A97" s="250">
        <v>91</v>
      </c>
      <c r="B97" s="95"/>
      <c r="C97" s="95"/>
      <c r="D97" s="96"/>
      <c r="E97" s="263"/>
      <c r="F97" s="97"/>
      <c r="G97" s="97"/>
      <c r="H97" s="414"/>
      <c r="I97" s="283"/>
      <c r="J97" s="247" t="e">
        <f>IF(AND(Q97="",#REF!&gt;0,#REF!&lt;5),K97,)</f>
        <v>#REF!</v>
      </c>
      <c r="K97" s="245" t="str">
        <f>IF(D97="","ZZZ9",IF(AND(#REF!&gt;0,#REF!&lt;5),D97&amp;#REF!,D97&amp;"9"))</f>
        <v>ZZZ9</v>
      </c>
      <c r="L97" s="249">
        <f t="shared" si="0"/>
        <v>999</v>
      </c>
      <c r="M97" s="282">
        <f t="shared" si="1"/>
        <v>999</v>
      </c>
      <c r="N97" s="277"/>
      <c r="O97" s="97"/>
      <c r="P97" s="114">
        <f t="shared" si="2"/>
        <v>999</v>
      </c>
      <c r="Q97" s="97"/>
    </row>
    <row r="98" spans="1:17" s="11" customFormat="1" ht="18.899999999999999" customHeight="1" x14ac:dyDescent="0.25">
      <c r="A98" s="250">
        <v>92</v>
      </c>
      <c r="B98" s="95"/>
      <c r="C98" s="95"/>
      <c r="D98" s="96"/>
      <c r="E98" s="263"/>
      <c r="F98" s="97"/>
      <c r="G98" s="97"/>
      <c r="H98" s="414"/>
      <c r="I98" s="283"/>
      <c r="J98" s="247" t="e">
        <f>IF(AND(Q98="",#REF!&gt;0,#REF!&lt;5),K98,)</f>
        <v>#REF!</v>
      </c>
      <c r="K98" s="245" t="str">
        <f>IF(D98="","ZZZ9",IF(AND(#REF!&gt;0,#REF!&lt;5),D98&amp;#REF!,D98&amp;"9"))</f>
        <v>ZZZ9</v>
      </c>
      <c r="L98" s="249">
        <f t="shared" si="0"/>
        <v>999</v>
      </c>
      <c r="M98" s="282">
        <f t="shared" si="1"/>
        <v>999</v>
      </c>
      <c r="N98" s="277"/>
      <c r="O98" s="97"/>
      <c r="P98" s="114">
        <f t="shared" si="2"/>
        <v>999</v>
      </c>
      <c r="Q98" s="97"/>
    </row>
    <row r="99" spans="1:17" s="11" customFormat="1" ht="18.899999999999999" customHeight="1" x14ac:dyDescent="0.25">
      <c r="A99" s="250">
        <v>93</v>
      </c>
      <c r="B99" s="95"/>
      <c r="C99" s="95"/>
      <c r="D99" s="96"/>
      <c r="E99" s="263"/>
      <c r="F99" s="97"/>
      <c r="G99" s="97"/>
      <c r="H99" s="414"/>
      <c r="I99" s="283"/>
      <c r="J99" s="247" t="e">
        <f>IF(AND(Q99="",#REF!&gt;0,#REF!&lt;5),K99,)</f>
        <v>#REF!</v>
      </c>
      <c r="K99" s="245" t="str">
        <f>IF(D99="","ZZZ9",IF(AND(#REF!&gt;0,#REF!&lt;5),D99&amp;#REF!,D99&amp;"9"))</f>
        <v>ZZZ9</v>
      </c>
      <c r="L99" s="249">
        <f t="shared" si="0"/>
        <v>999</v>
      </c>
      <c r="M99" s="282">
        <f t="shared" si="1"/>
        <v>999</v>
      </c>
      <c r="N99" s="277"/>
      <c r="O99" s="97"/>
      <c r="P99" s="114">
        <f t="shared" si="2"/>
        <v>999</v>
      </c>
      <c r="Q99" s="97"/>
    </row>
    <row r="100" spans="1:17" s="11" customFormat="1" ht="18.899999999999999" customHeight="1" x14ac:dyDescent="0.25">
      <c r="A100" s="250">
        <v>94</v>
      </c>
      <c r="B100" s="95"/>
      <c r="C100" s="95"/>
      <c r="D100" s="96"/>
      <c r="E100" s="263"/>
      <c r="F100" s="97"/>
      <c r="G100" s="97"/>
      <c r="H100" s="414"/>
      <c r="I100" s="283"/>
      <c r="J100" s="247" t="e">
        <f>IF(AND(Q100="",#REF!&gt;0,#REF!&lt;5),K100,)</f>
        <v>#REF!</v>
      </c>
      <c r="K100" s="245" t="str">
        <f>IF(D100="","ZZZ9",IF(AND(#REF!&gt;0,#REF!&lt;5),D100&amp;#REF!,D100&amp;"9"))</f>
        <v>ZZZ9</v>
      </c>
      <c r="L100" s="249">
        <f t="shared" si="0"/>
        <v>999</v>
      </c>
      <c r="M100" s="282">
        <f t="shared" si="1"/>
        <v>999</v>
      </c>
      <c r="N100" s="277"/>
      <c r="O100" s="97"/>
      <c r="P100" s="114">
        <f t="shared" si="2"/>
        <v>999</v>
      </c>
      <c r="Q100" s="97"/>
    </row>
    <row r="101" spans="1:17" s="11" customFormat="1" ht="18.899999999999999" customHeight="1" x14ac:dyDescent="0.25">
      <c r="A101" s="250">
        <v>95</v>
      </c>
      <c r="B101" s="95"/>
      <c r="C101" s="95"/>
      <c r="D101" s="96"/>
      <c r="E101" s="263"/>
      <c r="F101" s="97"/>
      <c r="G101" s="97"/>
      <c r="H101" s="414"/>
      <c r="I101" s="283"/>
      <c r="J101" s="247" t="e">
        <f>IF(AND(Q101="",#REF!&gt;0,#REF!&lt;5),K101,)</f>
        <v>#REF!</v>
      </c>
      <c r="K101" s="245" t="str">
        <f>IF(D101="","ZZZ9",IF(AND(#REF!&gt;0,#REF!&lt;5),D101&amp;#REF!,D101&amp;"9"))</f>
        <v>ZZZ9</v>
      </c>
      <c r="L101" s="249">
        <f t="shared" si="0"/>
        <v>999</v>
      </c>
      <c r="M101" s="282">
        <f t="shared" si="1"/>
        <v>999</v>
      </c>
      <c r="N101" s="277"/>
      <c r="O101" s="97"/>
      <c r="P101" s="114">
        <f t="shared" si="2"/>
        <v>999</v>
      </c>
      <c r="Q101" s="97"/>
    </row>
    <row r="102" spans="1:17" s="11" customFormat="1" ht="18.899999999999999" customHeight="1" x14ac:dyDescent="0.25">
      <c r="A102" s="250">
        <v>96</v>
      </c>
      <c r="B102" s="95"/>
      <c r="C102" s="95"/>
      <c r="D102" s="96"/>
      <c r="E102" s="263"/>
      <c r="F102" s="97"/>
      <c r="G102" s="97"/>
      <c r="H102" s="414"/>
      <c r="I102" s="283"/>
      <c r="J102" s="247" t="e">
        <f>IF(AND(Q102="",#REF!&gt;0,#REF!&lt;5),K102,)</f>
        <v>#REF!</v>
      </c>
      <c r="K102" s="245" t="str">
        <f>IF(D102="","ZZZ9",IF(AND(#REF!&gt;0,#REF!&lt;5),D102&amp;#REF!,D102&amp;"9"))</f>
        <v>ZZZ9</v>
      </c>
      <c r="L102" s="249">
        <f t="shared" si="0"/>
        <v>999</v>
      </c>
      <c r="M102" s="282">
        <f t="shared" si="1"/>
        <v>999</v>
      </c>
      <c r="N102" s="277"/>
      <c r="O102" s="97"/>
      <c r="P102" s="114">
        <f t="shared" si="2"/>
        <v>999</v>
      </c>
      <c r="Q102" s="97"/>
    </row>
    <row r="103" spans="1:17" s="11" customFormat="1" ht="18.899999999999999" customHeight="1" x14ac:dyDescent="0.25">
      <c r="A103" s="250">
        <v>97</v>
      </c>
      <c r="B103" s="95"/>
      <c r="C103" s="95"/>
      <c r="D103" s="96"/>
      <c r="E103" s="263"/>
      <c r="F103" s="97"/>
      <c r="G103" s="97"/>
      <c r="H103" s="414"/>
      <c r="I103" s="283"/>
      <c r="J103" s="247" t="e">
        <f>IF(AND(Q103="",#REF!&gt;0,#REF!&lt;5),K103,)</f>
        <v>#REF!</v>
      </c>
      <c r="K103" s="245" t="str">
        <f>IF(D103="","ZZZ9",IF(AND(#REF!&gt;0,#REF!&lt;5),D103&amp;#REF!,D103&amp;"9"))</f>
        <v>ZZZ9</v>
      </c>
      <c r="L103" s="249">
        <f t="shared" si="0"/>
        <v>999</v>
      </c>
      <c r="M103" s="282">
        <f t="shared" si="1"/>
        <v>999</v>
      </c>
      <c r="N103" s="277"/>
      <c r="O103" s="97"/>
      <c r="P103" s="114">
        <f t="shared" si="2"/>
        <v>999</v>
      </c>
      <c r="Q103" s="97"/>
    </row>
    <row r="104" spans="1:17" s="11" customFormat="1" ht="18.899999999999999" customHeight="1" x14ac:dyDescent="0.25">
      <c r="A104" s="250">
        <v>98</v>
      </c>
      <c r="B104" s="95"/>
      <c r="C104" s="95"/>
      <c r="D104" s="96"/>
      <c r="E104" s="263"/>
      <c r="F104" s="97"/>
      <c r="G104" s="97"/>
      <c r="H104" s="414"/>
      <c r="I104" s="283"/>
      <c r="J104" s="247" t="e">
        <f>IF(AND(Q104="",#REF!&gt;0,#REF!&lt;5),K104,)</f>
        <v>#REF!</v>
      </c>
      <c r="K104" s="245" t="str">
        <f>IF(D104="","ZZZ9",IF(AND(#REF!&gt;0,#REF!&lt;5),D104&amp;#REF!,D104&amp;"9"))</f>
        <v>ZZZ9</v>
      </c>
      <c r="L104" s="249">
        <f t="shared" ref="L104:L156" si="3">IF(Q104="",999,Q104)</f>
        <v>999</v>
      </c>
      <c r="M104" s="282">
        <f t="shared" ref="M104:M156" si="4">IF(P104=999,999,1)</f>
        <v>999</v>
      </c>
      <c r="N104" s="277"/>
      <c r="O104" s="97"/>
      <c r="P104" s="114">
        <f t="shared" ref="P104:P156" si="5">IF(N104="DA",1,IF(N104="WC",2,IF(N104="SE",3,IF(N104="Q",4,IF(N104="LL",5,999)))))</f>
        <v>999</v>
      </c>
      <c r="Q104" s="97"/>
    </row>
    <row r="105" spans="1:17" s="11" customFormat="1" ht="18.899999999999999" customHeight="1" x14ac:dyDescent="0.25">
      <c r="A105" s="250">
        <v>99</v>
      </c>
      <c r="B105" s="95"/>
      <c r="C105" s="95"/>
      <c r="D105" s="96"/>
      <c r="E105" s="263"/>
      <c r="F105" s="97"/>
      <c r="G105" s="97"/>
      <c r="H105" s="414"/>
      <c r="I105" s="283"/>
      <c r="J105" s="247" t="e">
        <f>IF(AND(Q105="",#REF!&gt;0,#REF!&lt;5),K105,)</f>
        <v>#REF!</v>
      </c>
      <c r="K105" s="245" t="str">
        <f>IF(D105="","ZZZ9",IF(AND(#REF!&gt;0,#REF!&lt;5),D105&amp;#REF!,D105&amp;"9"))</f>
        <v>ZZZ9</v>
      </c>
      <c r="L105" s="249">
        <f t="shared" si="3"/>
        <v>999</v>
      </c>
      <c r="M105" s="282">
        <f t="shared" si="4"/>
        <v>999</v>
      </c>
      <c r="N105" s="277"/>
      <c r="O105" s="97"/>
      <c r="P105" s="114">
        <f t="shared" si="5"/>
        <v>999</v>
      </c>
      <c r="Q105" s="97"/>
    </row>
    <row r="106" spans="1:17" s="11" customFormat="1" ht="18.899999999999999" customHeight="1" x14ac:dyDescent="0.25">
      <c r="A106" s="250">
        <v>100</v>
      </c>
      <c r="B106" s="95"/>
      <c r="C106" s="95"/>
      <c r="D106" s="96"/>
      <c r="E106" s="263"/>
      <c r="F106" s="97"/>
      <c r="G106" s="97"/>
      <c r="H106" s="414"/>
      <c r="I106" s="283"/>
      <c r="J106" s="247" t="e">
        <f>IF(AND(Q106="",#REF!&gt;0,#REF!&lt;5),K106,)</f>
        <v>#REF!</v>
      </c>
      <c r="K106" s="245" t="str">
        <f>IF(D106="","ZZZ9",IF(AND(#REF!&gt;0,#REF!&lt;5),D106&amp;#REF!,D106&amp;"9"))</f>
        <v>ZZZ9</v>
      </c>
      <c r="L106" s="249">
        <f t="shared" si="3"/>
        <v>999</v>
      </c>
      <c r="M106" s="282">
        <f t="shared" si="4"/>
        <v>999</v>
      </c>
      <c r="N106" s="277"/>
      <c r="O106" s="97"/>
      <c r="P106" s="114">
        <f t="shared" si="5"/>
        <v>999</v>
      </c>
      <c r="Q106" s="97"/>
    </row>
    <row r="107" spans="1:17" s="11" customFormat="1" ht="18.899999999999999" customHeight="1" x14ac:dyDescent="0.25">
      <c r="A107" s="250">
        <v>101</v>
      </c>
      <c r="B107" s="95"/>
      <c r="C107" s="95"/>
      <c r="D107" s="96"/>
      <c r="E107" s="263"/>
      <c r="F107" s="97"/>
      <c r="G107" s="97"/>
      <c r="H107" s="414"/>
      <c r="I107" s="283"/>
      <c r="J107" s="247" t="e">
        <f>IF(AND(Q107="",#REF!&gt;0,#REF!&lt;5),K107,)</f>
        <v>#REF!</v>
      </c>
      <c r="K107" s="245" t="str">
        <f>IF(D107="","ZZZ9",IF(AND(#REF!&gt;0,#REF!&lt;5),D107&amp;#REF!,D107&amp;"9"))</f>
        <v>ZZZ9</v>
      </c>
      <c r="L107" s="249">
        <f t="shared" si="3"/>
        <v>999</v>
      </c>
      <c r="M107" s="282">
        <f t="shared" si="4"/>
        <v>999</v>
      </c>
      <c r="N107" s="277"/>
      <c r="O107" s="97"/>
      <c r="P107" s="114">
        <f t="shared" si="5"/>
        <v>999</v>
      </c>
      <c r="Q107" s="97"/>
    </row>
    <row r="108" spans="1:17" s="11" customFormat="1" ht="18.899999999999999" customHeight="1" x14ac:dyDescent="0.25">
      <c r="A108" s="250">
        <v>102</v>
      </c>
      <c r="B108" s="95"/>
      <c r="C108" s="95"/>
      <c r="D108" s="96"/>
      <c r="E108" s="263"/>
      <c r="F108" s="97"/>
      <c r="G108" s="97"/>
      <c r="H108" s="414"/>
      <c r="I108" s="283"/>
      <c r="J108" s="247" t="e">
        <f>IF(AND(Q108="",#REF!&gt;0,#REF!&lt;5),K108,)</f>
        <v>#REF!</v>
      </c>
      <c r="K108" s="245" t="str">
        <f>IF(D108="","ZZZ9",IF(AND(#REF!&gt;0,#REF!&lt;5),D108&amp;#REF!,D108&amp;"9"))</f>
        <v>ZZZ9</v>
      </c>
      <c r="L108" s="249">
        <f t="shared" si="3"/>
        <v>999</v>
      </c>
      <c r="M108" s="282">
        <f t="shared" si="4"/>
        <v>999</v>
      </c>
      <c r="N108" s="277"/>
      <c r="O108" s="97"/>
      <c r="P108" s="114">
        <f t="shared" si="5"/>
        <v>999</v>
      </c>
      <c r="Q108" s="97"/>
    </row>
    <row r="109" spans="1:17" s="11" customFormat="1" ht="18.899999999999999" customHeight="1" x14ac:dyDescent="0.25">
      <c r="A109" s="250">
        <v>103</v>
      </c>
      <c r="B109" s="95"/>
      <c r="C109" s="95"/>
      <c r="D109" s="96"/>
      <c r="E109" s="263"/>
      <c r="F109" s="97"/>
      <c r="G109" s="97"/>
      <c r="H109" s="414"/>
      <c r="I109" s="283"/>
      <c r="J109" s="247" t="e">
        <f>IF(AND(Q109="",#REF!&gt;0,#REF!&lt;5),K109,)</f>
        <v>#REF!</v>
      </c>
      <c r="K109" s="245" t="str">
        <f>IF(D109="","ZZZ9",IF(AND(#REF!&gt;0,#REF!&lt;5),D109&amp;#REF!,D109&amp;"9"))</f>
        <v>ZZZ9</v>
      </c>
      <c r="L109" s="249">
        <f t="shared" si="3"/>
        <v>999</v>
      </c>
      <c r="M109" s="282">
        <f t="shared" si="4"/>
        <v>999</v>
      </c>
      <c r="N109" s="277"/>
      <c r="O109" s="97"/>
      <c r="P109" s="114">
        <f t="shared" si="5"/>
        <v>999</v>
      </c>
      <c r="Q109" s="97"/>
    </row>
    <row r="110" spans="1:17" s="11" customFormat="1" ht="18.899999999999999" customHeight="1" x14ac:dyDescent="0.25">
      <c r="A110" s="250">
        <v>104</v>
      </c>
      <c r="B110" s="95"/>
      <c r="C110" s="95"/>
      <c r="D110" s="96"/>
      <c r="E110" s="263"/>
      <c r="F110" s="97"/>
      <c r="G110" s="97"/>
      <c r="H110" s="414"/>
      <c r="I110" s="283"/>
      <c r="J110" s="247" t="e">
        <f>IF(AND(Q110="",#REF!&gt;0,#REF!&lt;5),K110,)</f>
        <v>#REF!</v>
      </c>
      <c r="K110" s="245" t="str">
        <f>IF(D110="","ZZZ9",IF(AND(#REF!&gt;0,#REF!&lt;5),D110&amp;#REF!,D110&amp;"9"))</f>
        <v>ZZZ9</v>
      </c>
      <c r="L110" s="249">
        <f t="shared" si="3"/>
        <v>999</v>
      </c>
      <c r="M110" s="282">
        <f t="shared" si="4"/>
        <v>999</v>
      </c>
      <c r="N110" s="277"/>
      <c r="O110" s="97"/>
      <c r="P110" s="114">
        <f t="shared" si="5"/>
        <v>999</v>
      </c>
      <c r="Q110" s="97"/>
    </row>
    <row r="111" spans="1:17" s="11" customFormat="1" ht="18.899999999999999" customHeight="1" x14ac:dyDescent="0.25">
      <c r="A111" s="250">
        <v>105</v>
      </c>
      <c r="B111" s="95"/>
      <c r="C111" s="95"/>
      <c r="D111" s="96"/>
      <c r="E111" s="263"/>
      <c r="F111" s="97"/>
      <c r="G111" s="97"/>
      <c r="H111" s="414"/>
      <c r="I111" s="283"/>
      <c r="J111" s="247" t="e">
        <f>IF(AND(Q111="",#REF!&gt;0,#REF!&lt;5),K111,)</f>
        <v>#REF!</v>
      </c>
      <c r="K111" s="245" t="str">
        <f>IF(D111="","ZZZ9",IF(AND(#REF!&gt;0,#REF!&lt;5),D111&amp;#REF!,D111&amp;"9"))</f>
        <v>ZZZ9</v>
      </c>
      <c r="L111" s="249">
        <f t="shared" si="3"/>
        <v>999</v>
      </c>
      <c r="M111" s="282">
        <f t="shared" si="4"/>
        <v>999</v>
      </c>
      <c r="N111" s="277"/>
      <c r="O111" s="97"/>
      <c r="P111" s="114">
        <f t="shared" si="5"/>
        <v>999</v>
      </c>
      <c r="Q111" s="97"/>
    </row>
    <row r="112" spans="1:17" s="11" customFormat="1" ht="18.899999999999999" customHeight="1" x14ac:dyDescent="0.25">
      <c r="A112" s="250">
        <v>106</v>
      </c>
      <c r="B112" s="95"/>
      <c r="C112" s="95"/>
      <c r="D112" s="96"/>
      <c r="E112" s="263"/>
      <c r="F112" s="97"/>
      <c r="G112" s="97"/>
      <c r="H112" s="414"/>
      <c r="I112" s="283"/>
      <c r="J112" s="247" t="e">
        <f>IF(AND(Q112="",#REF!&gt;0,#REF!&lt;5),K112,)</f>
        <v>#REF!</v>
      </c>
      <c r="K112" s="245" t="str">
        <f>IF(D112="","ZZZ9",IF(AND(#REF!&gt;0,#REF!&lt;5),D112&amp;#REF!,D112&amp;"9"))</f>
        <v>ZZZ9</v>
      </c>
      <c r="L112" s="249">
        <f t="shared" si="3"/>
        <v>999</v>
      </c>
      <c r="M112" s="282">
        <f t="shared" si="4"/>
        <v>999</v>
      </c>
      <c r="N112" s="277"/>
      <c r="O112" s="97"/>
      <c r="P112" s="114">
        <f t="shared" si="5"/>
        <v>999</v>
      </c>
      <c r="Q112" s="97"/>
    </row>
    <row r="113" spans="1:17" s="11" customFormat="1" ht="18.899999999999999" customHeight="1" x14ac:dyDescent="0.25">
      <c r="A113" s="250">
        <v>107</v>
      </c>
      <c r="B113" s="95"/>
      <c r="C113" s="95"/>
      <c r="D113" s="96"/>
      <c r="E113" s="263"/>
      <c r="F113" s="97"/>
      <c r="G113" s="97"/>
      <c r="H113" s="414"/>
      <c r="I113" s="283"/>
      <c r="J113" s="247" t="e">
        <f>IF(AND(Q113="",#REF!&gt;0,#REF!&lt;5),K113,)</f>
        <v>#REF!</v>
      </c>
      <c r="K113" s="245" t="str">
        <f>IF(D113="","ZZZ9",IF(AND(#REF!&gt;0,#REF!&lt;5),D113&amp;#REF!,D113&amp;"9"))</f>
        <v>ZZZ9</v>
      </c>
      <c r="L113" s="249">
        <f t="shared" si="3"/>
        <v>999</v>
      </c>
      <c r="M113" s="282">
        <f t="shared" si="4"/>
        <v>999</v>
      </c>
      <c r="N113" s="277"/>
      <c r="O113" s="97"/>
      <c r="P113" s="114">
        <f t="shared" si="5"/>
        <v>999</v>
      </c>
      <c r="Q113" s="97"/>
    </row>
    <row r="114" spans="1:17" s="11" customFormat="1" ht="18.899999999999999" customHeight="1" x14ac:dyDescent="0.25">
      <c r="A114" s="250">
        <v>108</v>
      </c>
      <c r="B114" s="95"/>
      <c r="C114" s="95"/>
      <c r="D114" s="96"/>
      <c r="E114" s="263"/>
      <c r="F114" s="97"/>
      <c r="G114" s="97"/>
      <c r="H114" s="414"/>
      <c r="I114" s="283"/>
      <c r="J114" s="247" t="e">
        <f>IF(AND(Q114="",#REF!&gt;0,#REF!&lt;5),K114,)</f>
        <v>#REF!</v>
      </c>
      <c r="K114" s="245" t="str">
        <f>IF(D114="","ZZZ9",IF(AND(#REF!&gt;0,#REF!&lt;5),D114&amp;#REF!,D114&amp;"9"))</f>
        <v>ZZZ9</v>
      </c>
      <c r="L114" s="249">
        <f t="shared" si="3"/>
        <v>999</v>
      </c>
      <c r="M114" s="282">
        <f t="shared" si="4"/>
        <v>999</v>
      </c>
      <c r="N114" s="277"/>
      <c r="O114" s="97"/>
      <c r="P114" s="114">
        <f t="shared" si="5"/>
        <v>999</v>
      </c>
      <c r="Q114" s="97"/>
    </row>
    <row r="115" spans="1:17" s="11" customFormat="1" ht="18.899999999999999" customHeight="1" x14ac:dyDescent="0.25">
      <c r="A115" s="250">
        <v>109</v>
      </c>
      <c r="B115" s="95"/>
      <c r="C115" s="95"/>
      <c r="D115" s="96"/>
      <c r="E115" s="263"/>
      <c r="F115" s="97"/>
      <c r="G115" s="97"/>
      <c r="H115" s="414"/>
      <c r="I115" s="283"/>
      <c r="J115" s="247" t="e">
        <f>IF(AND(Q115="",#REF!&gt;0,#REF!&lt;5),K115,)</f>
        <v>#REF!</v>
      </c>
      <c r="K115" s="245" t="str">
        <f>IF(D115="","ZZZ9",IF(AND(#REF!&gt;0,#REF!&lt;5),D115&amp;#REF!,D115&amp;"9"))</f>
        <v>ZZZ9</v>
      </c>
      <c r="L115" s="249">
        <f t="shared" si="3"/>
        <v>999</v>
      </c>
      <c r="M115" s="282">
        <f t="shared" si="4"/>
        <v>999</v>
      </c>
      <c r="N115" s="277"/>
      <c r="O115" s="97"/>
      <c r="P115" s="114">
        <f t="shared" si="5"/>
        <v>999</v>
      </c>
      <c r="Q115" s="97"/>
    </row>
    <row r="116" spans="1:17" s="11" customFormat="1" ht="18.899999999999999" customHeight="1" x14ac:dyDescent="0.25">
      <c r="A116" s="250">
        <v>110</v>
      </c>
      <c r="B116" s="95"/>
      <c r="C116" s="95"/>
      <c r="D116" s="96"/>
      <c r="E116" s="263"/>
      <c r="F116" s="97"/>
      <c r="G116" s="97"/>
      <c r="H116" s="414"/>
      <c r="I116" s="283"/>
      <c r="J116" s="247" t="e">
        <f>IF(AND(Q116="",#REF!&gt;0,#REF!&lt;5),K116,)</f>
        <v>#REF!</v>
      </c>
      <c r="K116" s="245" t="str">
        <f>IF(D116="","ZZZ9",IF(AND(#REF!&gt;0,#REF!&lt;5),D116&amp;#REF!,D116&amp;"9"))</f>
        <v>ZZZ9</v>
      </c>
      <c r="L116" s="249">
        <f t="shared" si="3"/>
        <v>999</v>
      </c>
      <c r="M116" s="282">
        <f t="shared" si="4"/>
        <v>999</v>
      </c>
      <c r="N116" s="277"/>
      <c r="O116" s="97"/>
      <c r="P116" s="114">
        <f t="shared" si="5"/>
        <v>999</v>
      </c>
      <c r="Q116" s="97"/>
    </row>
    <row r="117" spans="1:17" s="11" customFormat="1" ht="18.899999999999999" customHeight="1" x14ac:dyDescent="0.25">
      <c r="A117" s="250">
        <v>111</v>
      </c>
      <c r="B117" s="95"/>
      <c r="C117" s="95"/>
      <c r="D117" s="96"/>
      <c r="E117" s="263"/>
      <c r="F117" s="97"/>
      <c r="G117" s="97"/>
      <c r="H117" s="414"/>
      <c r="I117" s="283"/>
      <c r="J117" s="247" t="e">
        <f>IF(AND(Q117="",#REF!&gt;0,#REF!&lt;5),K117,)</f>
        <v>#REF!</v>
      </c>
      <c r="K117" s="245" t="str">
        <f>IF(D117="","ZZZ9",IF(AND(#REF!&gt;0,#REF!&lt;5),D117&amp;#REF!,D117&amp;"9"))</f>
        <v>ZZZ9</v>
      </c>
      <c r="L117" s="249">
        <f t="shared" si="3"/>
        <v>999</v>
      </c>
      <c r="M117" s="282">
        <f t="shared" si="4"/>
        <v>999</v>
      </c>
      <c r="N117" s="277"/>
      <c r="O117" s="97"/>
      <c r="P117" s="114">
        <f t="shared" si="5"/>
        <v>999</v>
      </c>
      <c r="Q117" s="97"/>
    </row>
    <row r="118" spans="1:17" s="11" customFormat="1" ht="18.899999999999999" customHeight="1" x14ac:dyDescent="0.25">
      <c r="A118" s="250">
        <v>112</v>
      </c>
      <c r="B118" s="95"/>
      <c r="C118" s="95"/>
      <c r="D118" s="96"/>
      <c r="E118" s="263"/>
      <c r="F118" s="97"/>
      <c r="G118" s="97"/>
      <c r="H118" s="414"/>
      <c r="I118" s="283"/>
      <c r="J118" s="247" t="e">
        <f>IF(AND(Q118="",#REF!&gt;0,#REF!&lt;5),K118,)</f>
        <v>#REF!</v>
      </c>
      <c r="K118" s="245" t="str">
        <f>IF(D118="","ZZZ9",IF(AND(#REF!&gt;0,#REF!&lt;5),D118&amp;#REF!,D118&amp;"9"))</f>
        <v>ZZZ9</v>
      </c>
      <c r="L118" s="249">
        <f t="shared" si="3"/>
        <v>999</v>
      </c>
      <c r="M118" s="282">
        <f t="shared" si="4"/>
        <v>999</v>
      </c>
      <c r="N118" s="277"/>
      <c r="O118" s="97"/>
      <c r="P118" s="114">
        <f t="shared" si="5"/>
        <v>999</v>
      </c>
      <c r="Q118" s="97"/>
    </row>
    <row r="119" spans="1:17" s="11" customFormat="1" ht="18.899999999999999" customHeight="1" x14ac:dyDescent="0.25">
      <c r="A119" s="250">
        <v>113</v>
      </c>
      <c r="B119" s="95"/>
      <c r="C119" s="95"/>
      <c r="D119" s="96"/>
      <c r="E119" s="263"/>
      <c r="F119" s="97"/>
      <c r="G119" s="97"/>
      <c r="H119" s="414"/>
      <c r="I119" s="283"/>
      <c r="J119" s="247" t="e">
        <f>IF(AND(Q119="",#REF!&gt;0,#REF!&lt;5),K119,)</f>
        <v>#REF!</v>
      </c>
      <c r="K119" s="245" t="str">
        <f>IF(D119="","ZZZ9",IF(AND(#REF!&gt;0,#REF!&lt;5),D119&amp;#REF!,D119&amp;"9"))</f>
        <v>ZZZ9</v>
      </c>
      <c r="L119" s="249">
        <f t="shared" si="3"/>
        <v>999</v>
      </c>
      <c r="M119" s="282">
        <f t="shared" si="4"/>
        <v>999</v>
      </c>
      <c r="N119" s="277"/>
      <c r="O119" s="97"/>
      <c r="P119" s="114">
        <f t="shared" si="5"/>
        <v>999</v>
      </c>
      <c r="Q119" s="97"/>
    </row>
    <row r="120" spans="1:17" s="11" customFormat="1" ht="18.899999999999999" customHeight="1" x14ac:dyDescent="0.25">
      <c r="A120" s="250">
        <v>114</v>
      </c>
      <c r="B120" s="95"/>
      <c r="C120" s="95"/>
      <c r="D120" s="96"/>
      <c r="E120" s="263"/>
      <c r="F120" s="97"/>
      <c r="G120" s="97"/>
      <c r="H120" s="414"/>
      <c r="I120" s="283"/>
      <c r="J120" s="247" t="e">
        <f>IF(AND(Q120="",#REF!&gt;0,#REF!&lt;5),K120,)</f>
        <v>#REF!</v>
      </c>
      <c r="K120" s="245" t="str">
        <f>IF(D120="","ZZZ9",IF(AND(#REF!&gt;0,#REF!&lt;5),D120&amp;#REF!,D120&amp;"9"))</f>
        <v>ZZZ9</v>
      </c>
      <c r="L120" s="249">
        <f t="shared" si="3"/>
        <v>999</v>
      </c>
      <c r="M120" s="282">
        <f t="shared" si="4"/>
        <v>999</v>
      </c>
      <c r="N120" s="277"/>
      <c r="O120" s="97"/>
      <c r="P120" s="114">
        <f t="shared" si="5"/>
        <v>999</v>
      </c>
      <c r="Q120" s="97"/>
    </row>
    <row r="121" spans="1:17" s="11" customFormat="1" ht="18.899999999999999" customHeight="1" x14ac:dyDescent="0.25">
      <c r="A121" s="250">
        <v>115</v>
      </c>
      <c r="B121" s="95"/>
      <c r="C121" s="95"/>
      <c r="D121" s="96"/>
      <c r="E121" s="263"/>
      <c r="F121" s="97"/>
      <c r="G121" s="97"/>
      <c r="H121" s="414"/>
      <c r="I121" s="283"/>
      <c r="J121" s="247" t="e">
        <f>IF(AND(Q121="",#REF!&gt;0,#REF!&lt;5),K121,)</f>
        <v>#REF!</v>
      </c>
      <c r="K121" s="245" t="str">
        <f>IF(D121="","ZZZ9",IF(AND(#REF!&gt;0,#REF!&lt;5),D121&amp;#REF!,D121&amp;"9"))</f>
        <v>ZZZ9</v>
      </c>
      <c r="L121" s="249">
        <f t="shared" si="3"/>
        <v>999</v>
      </c>
      <c r="M121" s="282">
        <f t="shared" si="4"/>
        <v>999</v>
      </c>
      <c r="N121" s="277"/>
      <c r="O121" s="97"/>
      <c r="P121" s="114">
        <f t="shared" si="5"/>
        <v>999</v>
      </c>
      <c r="Q121" s="97"/>
    </row>
    <row r="122" spans="1:17" s="11" customFormat="1" ht="18.899999999999999" customHeight="1" x14ac:dyDescent="0.25">
      <c r="A122" s="250">
        <v>116</v>
      </c>
      <c r="B122" s="95"/>
      <c r="C122" s="95"/>
      <c r="D122" s="96"/>
      <c r="E122" s="263"/>
      <c r="F122" s="97"/>
      <c r="G122" s="97"/>
      <c r="H122" s="414"/>
      <c r="I122" s="283"/>
      <c r="J122" s="247" t="e">
        <f>IF(AND(Q122="",#REF!&gt;0,#REF!&lt;5),K122,)</f>
        <v>#REF!</v>
      </c>
      <c r="K122" s="245" t="str">
        <f>IF(D122="","ZZZ9",IF(AND(#REF!&gt;0,#REF!&lt;5),D122&amp;#REF!,D122&amp;"9"))</f>
        <v>ZZZ9</v>
      </c>
      <c r="L122" s="249">
        <f t="shared" si="3"/>
        <v>999</v>
      </c>
      <c r="M122" s="282">
        <f t="shared" si="4"/>
        <v>999</v>
      </c>
      <c r="N122" s="277"/>
      <c r="O122" s="97"/>
      <c r="P122" s="114">
        <f t="shared" si="5"/>
        <v>999</v>
      </c>
      <c r="Q122" s="97"/>
    </row>
    <row r="123" spans="1:17" s="11" customFormat="1" ht="18.899999999999999" customHeight="1" x14ac:dyDescent="0.25">
      <c r="A123" s="250">
        <v>117</v>
      </c>
      <c r="B123" s="95"/>
      <c r="C123" s="95"/>
      <c r="D123" s="96"/>
      <c r="E123" s="263"/>
      <c r="F123" s="97"/>
      <c r="G123" s="97"/>
      <c r="H123" s="414"/>
      <c r="I123" s="283"/>
      <c r="J123" s="247" t="e">
        <f>IF(AND(Q123="",#REF!&gt;0,#REF!&lt;5),K123,)</f>
        <v>#REF!</v>
      </c>
      <c r="K123" s="245" t="str">
        <f>IF(D123="","ZZZ9",IF(AND(#REF!&gt;0,#REF!&lt;5),D123&amp;#REF!,D123&amp;"9"))</f>
        <v>ZZZ9</v>
      </c>
      <c r="L123" s="249">
        <f t="shared" si="3"/>
        <v>999</v>
      </c>
      <c r="M123" s="282">
        <f t="shared" si="4"/>
        <v>999</v>
      </c>
      <c r="N123" s="277"/>
      <c r="O123" s="97"/>
      <c r="P123" s="114">
        <f t="shared" si="5"/>
        <v>999</v>
      </c>
      <c r="Q123" s="97"/>
    </row>
    <row r="124" spans="1:17" s="11" customFormat="1" ht="18.899999999999999" customHeight="1" x14ac:dyDescent="0.25">
      <c r="A124" s="250">
        <v>118</v>
      </c>
      <c r="B124" s="95"/>
      <c r="C124" s="95"/>
      <c r="D124" s="96"/>
      <c r="E124" s="263"/>
      <c r="F124" s="97"/>
      <c r="G124" s="97"/>
      <c r="H124" s="414"/>
      <c r="I124" s="283"/>
      <c r="J124" s="247" t="e">
        <f>IF(AND(Q124="",#REF!&gt;0,#REF!&lt;5),K124,)</f>
        <v>#REF!</v>
      </c>
      <c r="K124" s="245" t="str">
        <f>IF(D124="","ZZZ9",IF(AND(#REF!&gt;0,#REF!&lt;5),D124&amp;#REF!,D124&amp;"9"))</f>
        <v>ZZZ9</v>
      </c>
      <c r="L124" s="249">
        <f t="shared" si="3"/>
        <v>999</v>
      </c>
      <c r="M124" s="282">
        <f t="shared" si="4"/>
        <v>999</v>
      </c>
      <c r="N124" s="277"/>
      <c r="O124" s="97"/>
      <c r="P124" s="114">
        <f t="shared" si="5"/>
        <v>999</v>
      </c>
      <c r="Q124" s="97"/>
    </row>
    <row r="125" spans="1:17" s="11" customFormat="1" ht="18.899999999999999" customHeight="1" x14ac:dyDescent="0.25">
      <c r="A125" s="250">
        <v>119</v>
      </c>
      <c r="B125" s="95"/>
      <c r="C125" s="95"/>
      <c r="D125" s="96"/>
      <c r="E125" s="263"/>
      <c r="F125" s="97"/>
      <c r="G125" s="97"/>
      <c r="H125" s="414"/>
      <c r="I125" s="283"/>
      <c r="J125" s="247" t="e">
        <f>IF(AND(Q125="",#REF!&gt;0,#REF!&lt;5),K125,)</f>
        <v>#REF!</v>
      </c>
      <c r="K125" s="245" t="str">
        <f>IF(D125="","ZZZ9",IF(AND(#REF!&gt;0,#REF!&lt;5),D125&amp;#REF!,D125&amp;"9"))</f>
        <v>ZZZ9</v>
      </c>
      <c r="L125" s="249">
        <f t="shared" si="3"/>
        <v>999</v>
      </c>
      <c r="M125" s="282">
        <f t="shared" si="4"/>
        <v>999</v>
      </c>
      <c r="N125" s="277"/>
      <c r="O125" s="97"/>
      <c r="P125" s="114">
        <f t="shared" si="5"/>
        <v>999</v>
      </c>
      <c r="Q125" s="97"/>
    </row>
    <row r="126" spans="1:17" s="11" customFormat="1" ht="18.899999999999999" customHeight="1" x14ac:dyDescent="0.25">
      <c r="A126" s="250">
        <v>120</v>
      </c>
      <c r="B126" s="95"/>
      <c r="C126" s="95"/>
      <c r="D126" s="96"/>
      <c r="E126" s="263"/>
      <c r="F126" s="97"/>
      <c r="G126" s="97"/>
      <c r="H126" s="414"/>
      <c r="I126" s="283"/>
      <c r="J126" s="247" t="e">
        <f>IF(AND(Q126="",#REF!&gt;0,#REF!&lt;5),K126,)</f>
        <v>#REF!</v>
      </c>
      <c r="K126" s="245" t="str">
        <f>IF(D126="","ZZZ9",IF(AND(#REF!&gt;0,#REF!&lt;5),D126&amp;#REF!,D126&amp;"9"))</f>
        <v>ZZZ9</v>
      </c>
      <c r="L126" s="249">
        <f t="shared" si="3"/>
        <v>999</v>
      </c>
      <c r="M126" s="282">
        <f t="shared" si="4"/>
        <v>999</v>
      </c>
      <c r="N126" s="277"/>
      <c r="O126" s="97"/>
      <c r="P126" s="114">
        <f t="shared" si="5"/>
        <v>999</v>
      </c>
      <c r="Q126" s="97"/>
    </row>
    <row r="127" spans="1:17" s="11" customFormat="1" ht="18.899999999999999" customHeight="1" x14ac:dyDescent="0.25">
      <c r="A127" s="250">
        <v>121</v>
      </c>
      <c r="B127" s="95"/>
      <c r="C127" s="95"/>
      <c r="D127" s="96"/>
      <c r="E127" s="263"/>
      <c r="F127" s="97"/>
      <c r="G127" s="97"/>
      <c r="H127" s="414"/>
      <c r="I127" s="283"/>
      <c r="J127" s="247" t="e">
        <f>IF(AND(Q127="",#REF!&gt;0,#REF!&lt;5),K127,)</f>
        <v>#REF!</v>
      </c>
      <c r="K127" s="245" t="str">
        <f>IF(D127="","ZZZ9",IF(AND(#REF!&gt;0,#REF!&lt;5),D127&amp;#REF!,D127&amp;"9"))</f>
        <v>ZZZ9</v>
      </c>
      <c r="L127" s="249">
        <f t="shared" si="3"/>
        <v>999</v>
      </c>
      <c r="M127" s="282">
        <f t="shared" si="4"/>
        <v>999</v>
      </c>
      <c r="N127" s="277"/>
      <c r="O127" s="97"/>
      <c r="P127" s="114">
        <f t="shared" si="5"/>
        <v>999</v>
      </c>
      <c r="Q127" s="97"/>
    </row>
    <row r="128" spans="1:17" s="11" customFormat="1" ht="18.899999999999999" customHeight="1" x14ac:dyDescent="0.25">
      <c r="A128" s="250">
        <v>122</v>
      </c>
      <c r="B128" s="95"/>
      <c r="C128" s="95"/>
      <c r="D128" s="96"/>
      <c r="E128" s="263"/>
      <c r="F128" s="97"/>
      <c r="G128" s="97"/>
      <c r="H128" s="414"/>
      <c r="I128" s="283"/>
      <c r="J128" s="247" t="e">
        <f>IF(AND(Q128="",#REF!&gt;0,#REF!&lt;5),K128,)</f>
        <v>#REF!</v>
      </c>
      <c r="K128" s="245" t="str">
        <f>IF(D128="","ZZZ9",IF(AND(#REF!&gt;0,#REF!&lt;5),D128&amp;#REF!,D128&amp;"9"))</f>
        <v>ZZZ9</v>
      </c>
      <c r="L128" s="249">
        <f t="shared" si="3"/>
        <v>999</v>
      </c>
      <c r="M128" s="282">
        <f t="shared" si="4"/>
        <v>999</v>
      </c>
      <c r="N128" s="277"/>
      <c r="O128" s="97"/>
      <c r="P128" s="114">
        <f t="shared" si="5"/>
        <v>999</v>
      </c>
      <c r="Q128" s="97"/>
    </row>
    <row r="129" spans="1:17" s="11" customFormat="1" ht="18.899999999999999" customHeight="1" x14ac:dyDescent="0.25">
      <c r="A129" s="250">
        <v>123</v>
      </c>
      <c r="B129" s="95"/>
      <c r="C129" s="95"/>
      <c r="D129" s="96"/>
      <c r="E129" s="263"/>
      <c r="F129" s="97"/>
      <c r="G129" s="97"/>
      <c r="H129" s="414"/>
      <c r="I129" s="283"/>
      <c r="J129" s="247" t="e">
        <f>IF(AND(Q129="",#REF!&gt;0,#REF!&lt;5),K129,)</f>
        <v>#REF!</v>
      </c>
      <c r="K129" s="245" t="str">
        <f>IF(D129="","ZZZ9",IF(AND(#REF!&gt;0,#REF!&lt;5),D129&amp;#REF!,D129&amp;"9"))</f>
        <v>ZZZ9</v>
      </c>
      <c r="L129" s="249">
        <f t="shared" si="3"/>
        <v>999</v>
      </c>
      <c r="M129" s="282">
        <f t="shared" si="4"/>
        <v>999</v>
      </c>
      <c r="N129" s="277"/>
      <c r="O129" s="97"/>
      <c r="P129" s="114">
        <f t="shared" si="5"/>
        <v>999</v>
      </c>
      <c r="Q129" s="97"/>
    </row>
    <row r="130" spans="1:17" s="11" customFormat="1" ht="18.899999999999999" customHeight="1" x14ac:dyDescent="0.25">
      <c r="A130" s="250">
        <v>124</v>
      </c>
      <c r="B130" s="95"/>
      <c r="C130" s="95"/>
      <c r="D130" s="96"/>
      <c r="E130" s="263"/>
      <c r="F130" s="97"/>
      <c r="G130" s="97"/>
      <c r="H130" s="414"/>
      <c r="I130" s="283"/>
      <c r="J130" s="247" t="e">
        <f>IF(AND(Q130="",#REF!&gt;0,#REF!&lt;5),K130,)</f>
        <v>#REF!</v>
      </c>
      <c r="K130" s="245" t="str">
        <f>IF(D130="","ZZZ9",IF(AND(#REF!&gt;0,#REF!&lt;5),D130&amp;#REF!,D130&amp;"9"))</f>
        <v>ZZZ9</v>
      </c>
      <c r="L130" s="249">
        <f t="shared" si="3"/>
        <v>999</v>
      </c>
      <c r="M130" s="282">
        <f t="shared" si="4"/>
        <v>999</v>
      </c>
      <c r="N130" s="277"/>
      <c r="O130" s="97"/>
      <c r="P130" s="114">
        <f t="shared" si="5"/>
        <v>999</v>
      </c>
      <c r="Q130" s="97"/>
    </row>
    <row r="131" spans="1:17" s="11" customFormat="1" ht="18.899999999999999" customHeight="1" x14ac:dyDescent="0.25">
      <c r="A131" s="250">
        <v>125</v>
      </c>
      <c r="B131" s="95"/>
      <c r="C131" s="95"/>
      <c r="D131" s="96"/>
      <c r="E131" s="263"/>
      <c r="F131" s="97"/>
      <c r="G131" s="97"/>
      <c r="H131" s="414"/>
      <c r="I131" s="283"/>
      <c r="J131" s="247" t="e">
        <f>IF(AND(Q131="",#REF!&gt;0,#REF!&lt;5),K131,)</f>
        <v>#REF!</v>
      </c>
      <c r="K131" s="245" t="str">
        <f>IF(D131="","ZZZ9",IF(AND(#REF!&gt;0,#REF!&lt;5),D131&amp;#REF!,D131&amp;"9"))</f>
        <v>ZZZ9</v>
      </c>
      <c r="L131" s="249">
        <f t="shared" si="3"/>
        <v>999</v>
      </c>
      <c r="M131" s="282">
        <f t="shared" si="4"/>
        <v>999</v>
      </c>
      <c r="N131" s="277"/>
      <c r="O131" s="97"/>
      <c r="P131" s="114">
        <f t="shared" si="5"/>
        <v>999</v>
      </c>
      <c r="Q131" s="97"/>
    </row>
    <row r="132" spans="1:17" s="11" customFormat="1" ht="18.899999999999999" customHeight="1" x14ac:dyDescent="0.25">
      <c r="A132" s="250">
        <v>126</v>
      </c>
      <c r="B132" s="95"/>
      <c r="C132" s="95"/>
      <c r="D132" s="96"/>
      <c r="E132" s="263"/>
      <c r="F132" s="97"/>
      <c r="G132" s="97"/>
      <c r="H132" s="414"/>
      <c r="I132" s="283"/>
      <c r="J132" s="247" t="e">
        <f>IF(AND(Q132="",#REF!&gt;0,#REF!&lt;5),K132,)</f>
        <v>#REF!</v>
      </c>
      <c r="K132" s="245" t="str">
        <f>IF(D132="","ZZZ9",IF(AND(#REF!&gt;0,#REF!&lt;5),D132&amp;#REF!,D132&amp;"9"))</f>
        <v>ZZZ9</v>
      </c>
      <c r="L132" s="249">
        <f t="shared" si="3"/>
        <v>999</v>
      </c>
      <c r="M132" s="282">
        <f t="shared" si="4"/>
        <v>999</v>
      </c>
      <c r="N132" s="277"/>
      <c r="O132" s="97"/>
      <c r="P132" s="114">
        <f t="shared" si="5"/>
        <v>999</v>
      </c>
      <c r="Q132" s="97"/>
    </row>
    <row r="133" spans="1:17" s="11" customFormat="1" ht="18.899999999999999" customHeight="1" x14ac:dyDescent="0.25">
      <c r="A133" s="250">
        <v>127</v>
      </c>
      <c r="B133" s="95"/>
      <c r="C133" s="95"/>
      <c r="D133" s="96"/>
      <c r="E133" s="263"/>
      <c r="F133" s="97"/>
      <c r="G133" s="97"/>
      <c r="H133" s="414"/>
      <c r="I133" s="283"/>
      <c r="J133" s="247" t="e">
        <f>IF(AND(Q133="",#REF!&gt;0,#REF!&lt;5),K133,)</f>
        <v>#REF!</v>
      </c>
      <c r="K133" s="245" t="str">
        <f>IF(D133="","ZZZ9",IF(AND(#REF!&gt;0,#REF!&lt;5),D133&amp;#REF!,D133&amp;"9"))</f>
        <v>ZZZ9</v>
      </c>
      <c r="L133" s="249">
        <f t="shared" si="3"/>
        <v>999</v>
      </c>
      <c r="M133" s="282">
        <f t="shared" si="4"/>
        <v>999</v>
      </c>
      <c r="N133" s="277"/>
      <c r="O133" s="97"/>
      <c r="P133" s="114">
        <f t="shared" si="5"/>
        <v>999</v>
      </c>
      <c r="Q133" s="97"/>
    </row>
    <row r="134" spans="1:17" s="11" customFormat="1" ht="18.899999999999999" customHeight="1" x14ac:dyDescent="0.25">
      <c r="A134" s="250">
        <v>128</v>
      </c>
      <c r="B134" s="95"/>
      <c r="C134" s="95"/>
      <c r="D134" s="96"/>
      <c r="E134" s="263"/>
      <c r="F134" s="97"/>
      <c r="G134" s="97"/>
      <c r="H134" s="414"/>
      <c r="I134" s="283"/>
      <c r="J134" s="247" t="e">
        <f>IF(AND(Q134="",#REF!&gt;0,#REF!&lt;5),K134,)</f>
        <v>#REF!</v>
      </c>
      <c r="K134" s="245" t="str">
        <f>IF(D134="","ZZZ9",IF(AND(#REF!&gt;0,#REF!&lt;5),D134&amp;#REF!,D134&amp;"9"))</f>
        <v>ZZZ9</v>
      </c>
      <c r="L134" s="249">
        <f t="shared" si="3"/>
        <v>999</v>
      </c>
      <c r="M134" s="282">
        <f t="shared" si="4"/>
        <v>999</v>
      </c>
      <c r="N134" s="277"/>
      <c r="O134" s="283"/>
      <c r="P134" s="284">
        <f t="shared" si="5"/>
        <v>999</v>
      </c>
      <c r="Q134" s="283"/>
    </row>
    <row r="135" spans="1:17" x14ac:dyDescent="0.25">
      <c r="A135" s="250">
        <v>129</v>
      </c>
      <c r="B135" s="95"/>
      <c r="C135" s="95"/>
      <c r="D135" s="96"/>
      <c r="E135" s="263"/>
      <c r="F135" s="97"/>
      <c r="G135" s="97"/>
      <c r="H135" s="414"/>
      <c r="I135" s="283"/>
      <c r="J135" s="247" t="e">
        <f>IF(AND(Q135="",#REF!&gt;0,#REF!&lt;5),K135,)</f>
        <v>#REF!</v>
      </c>
      <c r="K135" s="245" t="str">
        <f>IF(D135="","ZZZ9",IF(AND(#REF!&gt;0,#REF!&lt;5),D135&amp;#REF!,D135&amp;"9"))</f>
        <v>ZZZ9</v>
      </c>
      <c r="L135" s="249">
        <f t="shared" si="3"/>
        <v>999</v>
      </c>
      <c r="M135" s="282">
        <f t="shared" si="4"/>
        <v>999</v>
      </c>
      <c r="N135" s="277"/>
      <c r="O135" s="97"/>
      <c r="P135" s="114">
        <f t="shared" si="5"/>
        <v>999</v>
      </c>
      <c r="Q135" s="97"/>
    </row>
    <row r="136" spans="1:17" x14ac:dyDescent="0.25">
      <c r="A136" s="250">
        <v>130</v>
      </c>
      <c r="B136" s="95"/>
      <c r="C136" s="95"/>
      <c r="D136" s="96"/>
      <c r="E136" s="263"/>
      <c r="F136" s="97"/>
      <c r="G136" s="97"/>
      <c r="H136" s="414"/>
      <c r="I136" s="283"/>
      <c r="J136" s="247" t="e">
        <f>IF(AND(Q136="",#REF!&gt;0,#REF!&lt;5),K136,)</f>
        <v>#REF!</v>
      </c>
      <c r="K136" s="245" t="str">
        <f>IF(D136="","ZZZ9",IF(AND(#REF!&gt;0,#REF!&lt;5),D136&amp;#REF!,D136&amp;"9"))</f>
        <v>ZZZ9</v>
      </c>
      <c r="L136" s="249">
        <f t="shared" si="3"/>
        <v>999</v>
      </c>
      <c r="M136" s="282">
        <f t="shared" si="4"/>
        <v>999</v>
      </c>
      <c r="N136" s="277"/>
      <c r="O136" s="97"/>
      <c r="P136" s="114">
        <f t="shared" si="5"/>
        <v>999</v>
      </c>
      <c r="Q136" s="97"/>
    </row>
    <row r="137" spans="1:17" x14ac:dyDescent="0.25">
      <c r="A137" s="250">
        <v>131</v>
      </c>
      <c r="B137" s="95"/>
      <c r="C137" s="95"/>
      <c r="D137" s="96"/>
      <c r="E137" s="263"/>
      <c r="F137" s="97"/>
      <c r="G137" s="97"/>
      <c r="H137" s="414"/>
      <c r="I137" s="283"/>
      <c r="J137" s="247" t="e">
        <f>IF(AND(Q137="",#REF!&gt;0,#REF!&lt;5),K137,)</f>
        <v>#REF!</v>
      </c>
      <c r="K137" s="245" t="str">
        <f>IF(D137="","ZZZ9",IF(AND(#REF!&gt;0,#REF!&lt;5),D137&amp;#REF!,D137&amp;"9"))</f>
        <v>ZZZ9</v>
      </c>
      <c r="L137" s="249">
        <f t="shared" si="3"/>
        <v>999</v>
      </c>
      <c r="M137" s="282">
        <f t="shared" si="4"/>
        <v>999</v>
      </c>
      <c r="N137" s="277"/>
      <c r="O137" s="97"/>
      <c r="P137" s="114">
        <f t="shared" si="5"/>
        <v>999</v>
      </c>
      <c r="Q137" s="97"/>
    </row>
    <row r="138" spans="1:17" x14ac:dyDescent="0.25">
      <c r="A138" s="250">
        <v>132</v>
      </c>
      <c r="B138" s="95"/>
      <c r="C138" s="95"/>
      <c r="D138" s="96"/>
      <c r="E138" s="263"/>
      <c r="F138" s="97"/>
      <c r="G138" s="97"/>
      <c r="H138" s="414"/>
      <c r="I138" s="283"/>
      <c r="J138" s="247" t="e">
        <f>IF(AND(Q138="",#REF!&gt;0,#REF!&lt;5),K138,)</f>
        <v>#REF!</v>
      </c>
      <c r="K138" s="245" t="str">
        <f>IF(D138="","ZZZ9",IF(AND(#REF!&gt;0,#REF!&lt;5),D138&amp;#REF!,D138&amp;"9"))</f>
        <v>ZZZ9</v>
      </c>
      <c r="L138" s="249">
        <f t="shared" si="3"/>
        <v>999</v>
      </c>
      <c r="M138" s="282">
        <f t="shared" si="4"/>
        <v>999</v>
      </c>
      <c r="N138" s="277"/>
      <c r="O138" s="97"/>
      <c r="P138" s="114">
        <f t="shared" si="5"/>
        <v>999</v>
      </c>
      <c r="Q138" s="97"/>
    </row>
    <row r="139" spans="1:17" x14ac:dyDescent="0.25">
      <c r="A139" s="250">
        <v>133</v>
      </c>
      <c r="B139" s="95"/>
      <c r="C139" s="95"/>
      <c r="D139" s="96"/>
      <c r="E139" s="263"/>
      <c r="F139" s="97"/>
      <c r="G139" s="97"/>
      <c r="H139" s="414"/>
      <c r="I139" s="283"/>
      <c r="J139" s="247" t="e">
        <f>IF(AND(Q139="",#REF!&gt;0,#REF!&lt;5),K139,)</f>
        <v>#REF!</v>
      </c>
      <c r="K139" s="245" t="str">
        <f>IF(D139="","ZZZ9",IF(AND(#REF!&gt;0,#REF!&lt;5),D139&amp;#REF!,D139&amp;"9"))</f>
        <v>ZZZ9</v>
      </c>
      <c r="L139" s="249">
        <f t="shared" si="3"/>
        <v>999</v>
      </c>
      <c r="M139" s="282">
        <f t="shared" si="4"/>
        <v>999</v>
      </c>
      <c r="N139" s="277"/>
      <c r="O139" s="97"/>
      <c r="P139" s="114">
        <f t="shared" si="5"/>
        <v>999</v>
      </c>
      <c r="Q139" s="97"/>
    </row>
    <row r="140" spans="1:17" x14ac:dyDescent="0.25">
      <c r="A140" s="250">
        <v>134</v>
      </c>
      <c r="B140" s="95"/>
      <c r="C140" s="95"/>
      <c r="D140" s="96"/>
      <c r="E140" s="263"/>
      <c r="F140" s="97"/>
      <c r="G140" s="97"/>
      <c r="H140" s="414"/>
      <c r="I140" s="283"/>
      <c r="J140" s="247" t="e">
        <f>IF(AND(Q140="",#REF!&gt;0,#REF!&lt;5),K140,)</f>
        <v>#REF!</v>
      </c>
      <c r="K140" s="245" t="str">
        <f>IF(D140="","ZZZ9",IF(AND(#REF!&gt;0,#REF!&lt;5),D140&amp;#REF!,D140&amp;"9"))</f>
        <v>ZZZ9</v>
      </c>
      <c r="L140" s="249">
        <f t="shared" si="3"/>
        <v>999</v>
      </c>
      <c r="M140" s="282">
        <f t="shared" si="4"/>
        <v>999</v>
      </c>
      <c r="N140" s="277"/>
      <c r="O140" s="97"/>
      <c r="P140" s="114">
        <f t="shared" si="5"/>
        <v>999</v>
      </c>
      <c r="Q140" s="97"/>
    </row>
    <row r="141" spans="1:17" x14ac:dyDescent="0.25">
      <c r="A141" s="250">
        <v>135</v>
      </c>
      <c r="B141" s="95"/>
      <c r="C141" s="95"/>
      <c r="D141" s="96"/>
      <c r="E141" s="263"/>
      <c r="F141" s="97"/>
      <c r="G141" s="97"/>
      <c r="H141" s="414"/>
      <c r="I141" s="283"/>
      <c r="J141" s="247" t="e">
        <f>IF(AND(Q141="",#REF!&gt;0,#REF!&lt;5),K141,)</f>
        <v>#REF!</v>
      </c>
      <c r="K141" s="245" t="str">
        <f>IF(D141="","ZZZ9",IF(AND(#REF!&gt;0,#REF!&lt;5),D141&amp;#REF!,D141&amp;"9"))</f>
        <v>ZZZ9</v>
      </c>
      <c r="L141" s="249">
        <f t="shared" si="3"/>
        <v>999</v>
      </c>
      <c r="M141" s="282">
        <f t="shared" si="4"/>
        <v>999</v>
      </c>
      <c r="N141" s="277"/>
      <c r="O141" s="283"/>
      <c r="P141" s="284">
        <f t="shared" si="5"/>
        <v>999</v>
      </c>
      <c r="Q141" s="283"/>
    </row>
    <row r="142" spans="1:17" x14ac:dyDescent="0.25">
      <c r="A142" s="250">
        <v>136</v>
      </c>
      <c r="B142" s="95"/>
      <c r="C142" s="95"/>
      <c r="D142" s="96"/>
      <c r="E142" s="263"/>
      <c r="F142" s="97"/>
      <c r="G142" s="97"/>
      <c r="H142" s="414"/>
      <c r="I142" s="283"/>
      <c r="J142" s="247" t="e">
        <f>IF(AND(Q142="",#REF!&gt;0,#REF!&lt;5),K142,)</f>
        <v>#REF!</v>
      </c>
      <c r="K142" s="245" t="str">
        <f>IF(D142="","ZZZ9",IF(AND(#REF!&gt;0,#REF!&lt;5),D142&amp;#REF!,D142&amp;"9"))</f>
        <v>ZZZ9</v>
      </c>
      <c r="L142" s="249">
        <f t="shared" si="3"/>
        <v>999</v>
      </c>
      <c r="M142" s="282">
        <f t="shared" si="4"/>
        <v>999</v>
      </c>
      <c r="N142" s="277"/>
      <c r="O142" s="97"/>
      <c r="P142" s="114">
        <f t="shared" si="5"/>
        <v>999</v>
      </c>
      <c r="Q142" s="97"/>
    </row>
    <row r="143" spans="1:17" x14ac:dyDescent="0.25">
      <c r="A143" s="250">
        <v>137</v>
      </c>
      <c r="B143" s="95"/>
      <c r="C143" s="95"/>
      <c r="D143" s="96"/>
      <c r="E143" s="263"/>
      <c r="F143" s="97"/>
      <c r="G143" s="97"/>
      <c r="H143" s="414"/>
      <c r="I143" s="283"/>
      <c r="J143" s="247" t="e">
        <f>IF(AND(Q143="",#REF!&gt;0,#REF!&lt;5),K143,)</f>
        <v>#REF!</v>
      </c>
      <c r="K143" s="245" t="str">
        <f>IF(D143="","ZZZ9",IF(AND(#REF!&gt;0,#REF!&lt;5),D143&amp;#REF!,D143&amp;"9"))</f>
        <v>ZZZ9</v>
      </c>
      <c r="L143" s="249">
        <f t="shared" si="3"/>
        <v>999</v>
      </c>
      <c r="M143" s="282">
        <f t="shared" si="4"/>
        <v>999</v>
      </c>
      <c r="N143" s="277"/>
      <c r="O143" s="97"/>
      <c r="P143" s="114">
        <f t="shared" si="5"/>
        <v>999</v>
      </c>
      <c r="Q143" s="97"/>
    </row>
    <row r="144" spans="1:17" x14ac:dyDescent="0.25">
      <c r="A144" s="250">
        <v>138</v>
      </c>
      <c r="B144" s="95"/>
      <c r="C144" s="95"/>
      <c r="D144" s="96"/>
      <c r="E144" s="263"/>
      <c r="F144" s="97"/>
      <c r="G144" s="97"/>
      <c r="H144" s="414"/>
      <c r="I144" s="283"/>
      <c r="J144" s="247" t="e">
        <f>IF(AND(Q144="",#REF!&gt;0,#REF!&lt;5),K144,)</f>
        <v>#REF!</v>
      </c>
      <c r="K144" s="245" t="str">
        <f>IF(D144="","ZZZ9",IF(AND(#REF!&gt;0,#REF!&lt;5),D144&amp;#REF!,D144&amp;"9"))</f>
        <v>ZZZ9</v>
      </c>
      <c r="L144" s="249">
        <f t="shared" si="3"/>
        <v>999</v>
      </c>
      <c r="M144" s="282">
        <f t="shared" si="4"/>
        <v>999</v>
      </c>
      <c r="N144" s="277"/>
      <c r="O144" s="97"/>
      <c r="P144" s="114">
        <f t="shared" si="5"/>
        <v>999</v>
      </c>
      <c r="Q144" s="97"/>
    </row>
    <row r="145" spans="1:17" x14ac:dyDescent="0.25">
      <c r="A145" s="250">
        <v>139</v>
      </c>
      <c r="B145" s="95"/>
      <c r="C145" s="95"/>
      <c r="D145" s="96"/>
      <c r="E145" s="263"/>
      <c r="F145" s="97"/>
      <c r="G145" s="97"/>
      <c r="H145" s="414"/>
      <c r="I145" s="283"/>
      <c r="J145" s="247" t="e">
        <f>IF(AND(Q145="",#REF!&gt;0,#REF!&lt;5),K145,)</f>
        <v>#REF!</v>
      </c>
      <c r="K145" s="245" t="str">
        <f>IF(D145="","ZZZ9",IF(AND(#REF!&gt;0,#REF!&lt;5),D145&amp;#REF!,D145&amp;"9"))</f>
        <v>ZZZ9</v>
      </c>
      <c r="L145" s="249">
        <f t="shared" si="3"/>
        <v>999</v>
      </c>
      <c r="M145" s="282">
        <f t="shared" si="4"/>
        <v>999</v>
      </c>
      <c r="N145" s="277"/>
      <c r="O145" s="97"/>
      <c r="P145" s="114">
        <f t="shared" si="5"/>
        <v>999</v>
      </c>
      <c r="Q145" s="97"/>
    </row>
    <row r="146" spans="1:17" x14ac:dyDescent="0.25">
      <c r="A146" s="250">
        <v>140</v>
      </c>
      <c r="B146" s="95"/>
      <c r="C146" s="95"/>
      <c r="D146" s="96"/>
      <c r="E146" s="263"/>
      <c r="F146" s="97"/>
      <c r="G146" s="97"/>
      <c r="H146" s="414"/>
      <c r="I146" s="283"/>
      <c r="J146" s="247" t="e">
        <f>IF(AND(Q146="",#REF!&gt;0,#REF!&lt;5),K146,)</f>
        <v>#REF!</v>
      </c>
      <c r="K146" s="245" t="str">
        <f>IF(D146="","ZZZ9",IF(AND(#REF!&gt;0,#REF!&lt;5),D146&amp;#REF!,D146&amp;"9"))</f>
        <v>ZZZ9</v>
      </c>
      <c r="L146" s="249">
        <f t="shared" si="3"/>
        <v>999</v>
      </c>
      <c r="M146" s="282">
        <f t="shared" si="4"/>
        <v>999</v>
      </c>
      <c r="N146" s="277"/>
      <c r="O146" s="97"/>
      <c r="P146" s="114">
        <f t="shared" si="5"/>
        <v>999</v>
      </c>
      <c r="Q146" s="97"/>
    </row>
    <row r="147" spans="1:17" x14ac:dyDescent="0.25">
      <c r="A147" s="250">
        <v>141</v>
      </c>
      <c r="B147" s="95"/>
      <c r="C147" s="95"/>
      <c r="D147" s="96"/>
      <c r="E147" s="263"/>
      <c r="F147" s="97"/>
      <c r="G147" s="97"/>
      <c r="H147" s="414"/>
      <c r="I147" s="283"/>
      <c r="J147" s="247" t="e">
        <f>IF(AND(Q147="",#REF!&gt;0,#REF!&lt;5),K147,)</f>
        <v>#REF!</v>
      </c>
      <c r="K147" s="245" t="str">
        <f>IF(D147="","ZZZ9",IF(AND(#REF!&gt;0,#REF!&lt;5),D147&amp;#REF!,D147&amp;"9"))</f>
        <v>ZZZ9</v>
      </c>
      <c r="L147" s="249">
        <f t="shared" si="3"/>
        <v>999</v>
      </c>
      <c r="M147" s="282">
        <f t="shared" si="4"/>
        <v>999</v>
      </c>
      <c r="N147" s="277"/>
      <c r="O147" s="97"/>
      <c r="P147" s="114">
        <f t="shared" si="5"/>
        <v>999</v>
      </c>
      <c r="Q147" s="97"/>
    </row>
    <row r="148" spans="1:17" x14ac:dyDescent="0.25">
      <c r="A148" s="250">
        <v>142</v>
      </c>
      <c r="B148" s="95"/>
      <c r="C148" s="95"/>
      <c r="D148" s="96"/>
      <c r="E148" s="263"/>
      <c r="F148" s="97"/>
      <c r="G148" s="97"/>
      <c r="H148" s="414"/>
      <c r="I148" s="283"/>
      <c r="J148" s="247" t="e">
        <f>IF(AND(Q148="",#REF!&gt;0,#REF!&lt;5),K148,)</f>
        <v>#REF!</v>
      </c>
      <c r="K148" s="245" t="str">
        <f>IF(D148="","ZZZ9",IF(AND(#REF!&gt;0,#REF!&lt;5),D148&amp;#REF!,D148&amp;"9"))</f>
        <v>ZZZ9</v>
      </c>
      <c r="L148" s="249">
        <f t="shared" si="3"/>
        <v>999</v>
      </c>
      <c r="M148" s="282">
        <f t="shared" si="4"/>
        <v>999</v>
      </c>
      <c r="N148" s="277"/>
      <c r="O148" s="283"/>
      <c r="P148" s="284">
        <f t="shared" si="5"/>
        <v>999</v>
      </c>
      <c r="Q148" s="283"/>
    </row>
    <row r="149" spans="1:17" x14ac:dyDescent="0.25">
      <c r="A149" s="250">
        <v>143</v>
      </c>
      <c r="B149" s="95"/>
      <c r="C149" s="95"/>
      <c r="D149" s="96"/>
      <c r="E149" s="263"/>
      <c r="F149" s="97"/>
      <c r="G149" s="97"/>
      <c r="H149" s="414"/>
      <c r="I149" s="283"/>
      <c r="J149" s="247" t="e">
        <f>IF(AND(Q149="",#REF!&gt;0,#REF!&lt;5),K149,)</f>
        <v>#REF!</v>
      </c>
      <c r="K149" s="245" t="str">
        <f>IF(D149="","ZZZ9",IF(AND(#REF!&gt;0,#REF!&lt;5),D149&amp;#REF!,D149&amp;"9"))</f>
        <v>ZZZ9</v>
      </c>
      <c r="L149" s="249">
        <f t="shared" si="3"/>
        <v>999</v>
      </c>
      <c r="M149" s="282">
        <f t="shared" si="4"/>
        <v>999</v>
      </c>
      <c r="N149" s="277"/>
      <c r="O149" s="97"/>
      <c r="P149" s="114">
        <f t="shared" si="5"/>
        <v>999</v>
      </c>
      <c r="Q149" s="97"/>
    </row>
    <row r="150" spans="1:17" x14ac:dyDescent="0.25">
      <c r="A150" s="250">
        <v>144</v>
      </c>
      <c r="B150" s="95"/>
      <c r="C150" s="95"/>
      <c r="D150" s="96"/>
      <c r="E150" s="263"/>
      <c r="F150" s="97"/>
      <c r="G150" s="97"/>
      <c r="H150" s="414"/>
      <c r="I150" s="283"/>
      <c r="J150" s="247" t="e">
        <f>IF(AND(Q150="",#REF!&gt;0,#REF!&lt;5),K150,)</f>
        <v>#REF!</v>
      </c>
      <c r="K150" s="245" t="str">
        <f>IF(D150="","ZZZ9",IF(AND(#REF!&gt;0,#REF!&lt;5),D150&amp;#REF!,D150&amp;"9"))</f>
        <v>ZZZ9</v>
      </c>
      <c r="L150" s="249">
        <f t="shared" si="3"/>
        <v>999</v>
      </c>
      <c r="M150" s="282">
        <f t="shared" si="4"/>
        <v>999</v>
      </c>
      <c r="N150" s="277"/>
      <c r="O150" s="97"/>
      <c r="P150" s="114">
        <f t="shared" si="5"/>
        <v>999</v>
      </c>
      <c r="Q150" s="97"/>
    </row>
    <row r="151" spans="1:17" x14ac:dyDescent="0.25">
      <c r="A151" s="250">
        <v>145</v>
      </c>
      <c r="B151" s="95"/>
      <c r="C151" s="95"/>
      <c r="D151" s="96"/>
      <c r="E151" s="263"/>
      <c r="F151" s="97"/>
      <c r="G151" s="97"/>
      <c r="H151" s="414"/>
      <c r="I151" s="283"/>
      <c r="J151" s="247" t="e">
        <f>IF(AND(Q151="",#REF!&gt;0,#REF!&lt;5),K151,)</f>
        <v>#REF!</v>
      </c>
      <c r="K151" s="245" t="str">
        <f>IF(D151="","ZZZ9",IF(AND(#REF!&gt;0,#REF!&lt;5),D151&amp;#REF!,D151&amp;"9"))</f>
        <v>ZZZ9</v>
      </c>
      <c r="L151" s="249">
        <f t="shared" si="3"/>
        <v>999</v>
      </c>
      <c r="M151" s="282">
        <f t="shared" si="4"/>
        <v>999</v>
      </c>
      <c r="N151" s="277"/>
      <c r="O151" s="97"/>
      <c r="P151" s="114">
        <f t="shared" si="5"/>
        <v>999</v>
      </c>
      <c r="Q151" s="97"/>
    </row>
    <row r="152" spans="1:17" x14ac:dyDescent="0.25">
      <c r="A152" s="250">
        <v>146</v>
      </c>
      <c r="B152" s="95"/>
      <c r="C152" s="95"/>
      <c r="D152" s="96"/>
      <c r="E152" s="263"/>
      <c r="F152" s="97"/>
      <c r="G152" s="97"/>
      <c r="H152" s="414"/>
      <c r="I152" s="283"/>
      <c r="J152" s="247" t="e">
        <f>IF(AND(Q152="",#REF!&gt;0,#REF!&lt;5),K152,)</f>
        <v>#REF!</v>
      </c>
      <c r="K152" s="245" t="str">
        <f>IF(D152="","ZZZ9",IF(AND(#REF!&gt;0,#REF!&lt;5),D152&amp;#REF!,D152&amp;"9"))</f>
        <v>ZZZ9</v>
      </c>
      <c r="L152" s="249">
        <f t="shared" si="3"/>
        <v>999</v>
      </c>
      <c r="M152" s="282">
        <f t="shared" si="4"/>
        <v>999</v>
      </c>
      <c r="N152" s="277"/>
      <c r="O152" s="97"/>
      <c r="P152" s="114">
        <f t="shared" si="5"/>
        <v>999</v>
      </c>
      <c r="Q152" s="97"/>
    </row>
    <row r="153" spans="1:17" x14ac:dyDescent="0.25">
      <c r="A153" s="250">
        <v>147</v>
      </c>
      <c r="B153" s="95"/>
      <c r="C153" s="95"/>
      <c r="D153" s="96"/>
      <c r="E153" s="263"/>
      <c r="F153" s="97"/>
      <c r="G153" s="97"/>
      <c r="H153" s="414"/>
      <c r="I153" s="283"/>
      <c r="J153" s="247" t="e">
        <f>IF(AND(Q153="",#REF!&gt;0,#REF!&lt;5),K153,)</f>
        <v>#REF!</v>
      </c>
      <c r="K153" s="245" t="str">
        <f>IF(D153="","ZZZ9",IF(AND(#REF!&gt;0,#REF!&lt;5),D153&amp;#REF!,D153&amp;"9"))</f>
        <v>ZZZ9</v>
      </c>
      <c r="L153" s="249">
        <f t="shared" si="3"/>
        <v>999</v>
      </c>
      <c r="M153" s="282">
        <f t="shared" si="4"/>
        <v>999</v>
      </c>
      <c r="N153" s="277"/>
      <c r="O153" s="97"/>
      <c r="P153" s="114">
        <f t="shared" si="5"/>
        <v>999</v>
      </c>
      <c r="Q153" s="97"/>
    </row>
    <row r="154" spans="1:17" x14ac:dyDescent="0.25">
      <c r="A154" s="250">
        <v>148</v>
      </c>
      <c r="B154" s="95"/>
      <c r="C154" s="95"/>
      <c r="D154" s="96"/>
      <c r="E154" s="263"/>
      <c r="F154" s="97"/>
      <c r="G154" s="97"/>
      <c r="H154" s="414"/>
      <c r="I154" s="283"/>
      <c r="J154" s="247" t="e">
        <f>IF(AND(Q154="",#REF!&gt;0,#REF!&lt;5),K154,)</f>
        <v>#REF!</v>
      </c>
      <c r="K154" s="245" t="str">
        <f>IF(D154="","ZZZ9",IF(AND(#REF!&gt;0,#REF!&lt;5),D154&amp;#REF!,D154&amp;"9"))</f>
        <v>ZZZ9</v>
      </c>
      <c r="L154" s="249">
        <f t="shared" si="3"/>
        <v>999</v>
      </c>
      <c r="M154" s="282">
        <f t="shared" si="4"/>
        <v>999</v>
      </c>
      <c r="N154" s="277"/>
      <c r="O154" s="97"/>
      <c r="P154" s="114">
        <f t="shared" si="5"/>
        <v>999</v>
      </c>
      <c r="Q154" s="97"/>
    </row>
    <row r="155" spans="1:17" x14ac:dyDescent="0.25">
      <c r="A155" s="250">
        <v>149</v>
      </c>
      <c r="B155" s="95"/>
      <c r="C155" s="95"/>
      <c r="D155" s="96"/>
      <c r="E155" s="263"/>
      <c r="F155" s="97"/>
      <c r="G155" s="97"/>
      <c r="H155" s="414"/>
      <c r="I155" s="283"/>
      <c r="J155" s="247" t="e">
        <f>IF(AND(Q155="",#REF!&gt;0,#REF!&lt;5),K155,)</f>
        <v>#REF!</v>
      </c>
      <c r="K155" s="245" t="str">
        <f>IF(D155="","ZZZ9",IF(AND(#REF!&gt;0,#REF!&lt;5),D155&amp;#REF!,D155&amp;"9"))</f>
        <v>ZZZ9</v>
      </c>
      <c r="L155" s="249">
        <f t="shared" si="3"/>
        <v>999</v>
      </c>
      <c r="M155" s="282">
        <f t="shared" si="4"/>
        <v>999</v>
      </c>
      <c r="N155" s="277"/>
      <c r="O155" s="97"/>
      <c r="P155" s="114">
        <f t="shared" si="5"/>
        <v>999</v>
      </c>
      <c r="Q155" s="97"/>
    </row>
    <row r="156" spans="1:17" x14ac:dyDescent="0.25">
      <c r="A156" s="250">
        <v>150</v>
      </c>
      <c r="B156" s="95"/>
      <c r="C156" s="95"/>
      <c r="D156" s="96"/>
      <c r="E156" s="263"/>
      <c r="F156" s="97"/>
      <c r="G156" s="97"/>
      <c r="H156" s="414"/>
      <c r="I156" s="283"/>
      <c r="J156" s="247" t="e">
        <f>IF(AND(Q156="",#REF!&gt;0,#REF!&lt;5),K156,)</f>
        <v>#REF!</v>
      </c>
      <c r="K156" s="245" t="str">
        <f>IF(D156="","ZZZ9",IF(AND(#REF!&gt;0,#REF!&lt;5),D156&amp;#REF!,D156&amp;"9"))</f>
        <v>ZZZ9</v>
      </c>
      <c r="L156" s="249">
        <f t="shared" si="3"/>
        <v>999</v>
      </c>
      <c r="M156" s="282">
        <f t="shared" si="4"/>
        <v>999</v>
      </c>
      <c r="N156" s="277"/>
      <c r="O156" s="97"/>
      <c r="P156" s="114">
        <f t="shared" si="5"/>
        <v>999</v>
      </c>
      <c r="Q156" s="97"/>
    </row>
  </sheetData>
  <conditionalFormatting sqref="A7:D156">
    <cfRule type="expression" dxfId="298" priority="18" stopIfTrue="1">
      <formula>$Q7&gt;=1</formula>
    </cfRule>
  </conditionalFormatting>
  <conditionalFormatting sqref="B7:D37">
    <cfRule type="expression" dxfId="297" priority="1" stopIfTrue="1">
      <formula>$Q7&gt;=1</formula>
    </cfRule>
  </conditionalFormatting>
  <conditionalFormatting sqref="E7:E14">
    <cfRule type="expression" dxfId="296" priority="6" stopIfTrue="1">
      <formula>AND(ROUNDDOWN(($A$4-E7)/365.25,0)&lt;=13,G7&lt;&gt;"OK")</formula>
    </cfRule>
    <cfRule type="expression" dxfId="295" priority="7" stopIfTrue="1">
      <formula>AND(ROUNDDOWN(($A$4-E7)/365.25,0)&lt;=14,G7&lt;&gt;"OK")</formula>
    </cfRule>
    <cfRule type="expression" dxfId="294" priority="8" stopIfTrue="1">
      <formula>AND(ROUNDDOWN(($A$4-E7)/365.25,0)&lt;=17,G7&lt;&gt;"OK")</formula>
    </cfRule>
    <cfRule type="expression" dxfId="293" priority="11" stopIfTrue="1">
      <formula>AND(ROUNDDOWN(($A$4-E7)/365.25,0)&lt;=13,G7&lt;&gt;"OK")</formula>
    </cfRule>
    <cfRule type="expression" dxfId="292" priority="12" stopIfTrue="1">
      <formula>AND(ROUNDDOWN(($A$4-E7)/365.25,0)&lt;=14,G7&lt;&gt;"OK")</formula>
    </cfRule>
    <cfRule type="expression" dxfId="291" priority="13" stopIfTrue="1">
      <formula>AND(ROUNDDOWN(($A$4-E7)/365.25,0)&lt;=17,G7&lt;&gt;"OK")</formula>
    </cfRule>
  </conditionalFormatting>
  <conditionalFormatting sqref="E7:E27 E29:E37">
    <cfRule type="expression" dxfId="290" priority="2" stopIfTrue="1">
      <formula>AND(ROUNDDOWN(($A$4-E7)/365.25,0)&lt;=13,G7&lt;&gt;"OK")</formula>
    </cfRule>
    <cfRule type="expression" dxfId="289" priority="3" stopIfTrue="1">
      <formula>AND(ROUNDDOWN(($A$4-E7)/365.25,0)&lt;=14,G7&lt;&gt;"OK")</formula>
    </cfRule>
    <cfRule type="expression" dxfId="288" priority="4" stopIfTrue="1">
      <formula>AND(ROUNDDOWN(($A$4-E7)/365.25,0)&lt;=17,G7&lt;&gt;"OK")</formula>
    </cfRule>
  </conditionalFormatting>
  <conditionalFormatting sqref="E7:E156">
    <cfRule type="expression" dxfId="287" priority="14" stopIfTrue="1">
      <formula>AND(ROUNDDOWN(($A$4-E7)/365.25,0)&lt;=13,G7&lt;&gt;"OK")</formula>
    </cfRule>
    <cfRule type="expression" dxfId="286" priority="15" stopIfTrue="1">
      <formula>AND(ROUNDDOWN(($A$4-E7)/365.25,0)&lt;=14,G7&lt;&gt;"OK")</formula>
    </cfRule>
    <cfRule type="expression" dxfId="285" priority="16" stopIfTrue="1">
      <formula>AND(ROUNDDOWN(($A$4-E7)/365.25,0)&lt;=17,G7&lt;&gt;"OK")</formula>
    </cfRule>
  </conditionalFormatting>
  <conditionalFormatting sqref="J7:J156">
    <cfRule type="cellIs" dxfId="284"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57761" r:id="rId4" name="Button 1">
              <controlPr defaultSize="0" print="0" autoFill="0" autoPict="0" macro="[1]!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unka2">
    <tabColor indexed="11"/>
  </sheetPr>
  <dimension ref="A1:AK41"/>
  <sheetViews>
    <sheetView tabSelected="1" workbookViewId="0">
      <selection sqref="A1:F1"/>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928" t="s">
        <v>111</v>
      </c>
      <c r="B1" s="928"/>
      <c r="C1" s="928"/>
      <c r="D1" s="928"/>
      <c r="E1" s="928"/>
      <c r="F1" s="928"/>
      <c r="G1" s="291"/>
      <c r="H1" s="294" t="s">
        <v>53</v>
      </c>
      <c r="I1" s="292"/>
      <c r="J1" s="293"/>
      <c r="L1" s="295"/>
      <c r="M1" s="296"/>
      <c r="N1" s="119"/>
      <c r="O1" s="119" t="s">
        <v>14</v>
      </c>
      <c r="P1" s="119"/>
      <c r="Q1" s="118"/>
      <c r="R1" s="119"/>
      <c r="AB1" s="399" t="e">
        <f>IF(Y5=1,CONCATENATE(VLOOKUP(Y3,AA16:AH27,2)),CONCATENATE(VLOOKUP(Y3,AA2:AK13,2)))</f>
        <v>#N/A</v>
      </c>
      <c r="AC1" s="399" t="e">
        <f>IF(Y5=1,CONCATENATE(VLOOKUP(Y3,AA16:AK27,3)),CONCATENATE(VLOOKUP(Y3,AA2:AK13,3)))</f>
        <v>#N/A</v>
      </c>
      <c r="AD1" s="399" t="e">
        <f>IF(Y5=1,CONCATENATE(VLOOKUP(Y3,AA16:AK27,4)),CONCATENATE(VLOOKUP(Y3,AA2:AK13,4)))</f>
        <v>#N/A</v>
      </c>
      <c r="AE1" s="399" t="e">
        <f>IF(Y5=1,CONCATENATE(VLOOKUP(Y3,AA16:AK27,5)),CONCATENATE(VLOOKUP(Y3,AA2:AK13,5)))</f>
        <v>#N/A</v>
      </c>
      <c r="AF1" s="399" t="e">
        <f>IF(Y5=1,CONCATENATE(VLOOKUP(Y3,AA16:AK27,6)),CONCATENATE(VLOOKUP(Y3,AA2:AK13,6)))</f>
        <v>#N/A</v>
      </c>
      <c r="AG1" s="399" t="e">
        <f>IF(Y5=1,CONCATENATE(VLOOKUP(Y3,AA16:AK27,7)),CONCATENATE(VLOOKUP(Y3,AA2:AK13,7)))</f>
        <v>#N/A</v>
      </c>
      <c r="AH1" s="399" t="e">
        <f>IF(Y5=1,CONCATENATE(VLOOKUP(Y3,AA16:AK27,8)),CONCATENATE(VLOOKUP(Y3,AA2:AK13,8)))</f>
        <v>#N/A</v>
      </c>
      <c r="AI1" s="399" t="e">
        <f>IF(Y5=1,CONCATENATE(VLOOKUP(Y3,AA16:AK27,9)),CONCATENATE(VLOOKUP(Y3,AA2:AK13,9)))</f>
        <v>#N/A</v>
      </c>
      <c r="AJ1" s="399" t="e">
        <f>IF(Y5=1,CONCATENATE(VLOOKUP(Y3,AA16:AK27,10)),CONCATENATE(VLOOKUP(Y3,AA2:AK13,10)))</f>
        <v>#N/A</v>
      </c>
      <c r="AK1" s="399" t="e">
        <f>IF(Y5=1,CONCATENATE(VLOOKUP(Y3,AA16:AK27,11)),CONCATENATE(VLOOKUP(Y3,AA2:AK13,11)))</f>
        <v>#N/A</v>
      </c>
    </row>
    <row r="2" spans="1:37" x14ac:dyDescent="0.25">
      <c r="A2" s="448" t="s">
        <v>52</v>
      </c>
      <c r="B2" s="298"/>
      <c r="C2" s="298"/>
      <c r="D2" s="298"/>
      <c r="E2" s="298" t="str">
        <f>[1]Altalanos!$A$8</f>
        <v>L12 csapat</v>
      </c>
      <c r="F2" s="298"/>
      <c r="G2" s="299"/>
      <c r="H2" s="300"/>
      <c r="I2" s="300"/>
      <c r="J2" s="301"/>
      <c r="K2" s="295"/>
      <c r="L2" s="295"/>
      <c r="M2" s="295"/>
      <c r="N2" s="121"/>
      <c r="O2" s="99"/>
      <c r="P2" s="121"/>
      <c r="Q2" s="99"/>
      <c r="R2" s="121"/>
      <c r="Y2" s="389"/>
      <c r="Z2" s="388"/>
      <c r="AA2" s="388" t="s">
        <v>66</v>
      </c>
      <c r="AB2" s="397">
        <v>150</v>
      </c>
      <c r="AC2" s="397">
        <v>120</v>
      </c>
      <c r="AD2" s="397">
        <v>100</v>
      </c>
      <c r="AE2" s="397">
        <v>80</v>
      </c>
      <c r="AF2" s="397">
        <v>70</v>
      </c>
      <c r="AG2" s="397">
        <v>60</v>
      </c>
      <c r="AH2" s="397">
        <v>55</v>
      </c>
      <c r="AI2" s="397">
        <v>50</v>
      </c>
      <c r="AJ2" s="397">
        <v>45</v>
      </c>
      <c r="AK2" s="397">
        <v>40</v>
      </c>
    </row>
    <row r="3" spans="1:37" x14ac:dyDescent="0.25">
      <c r="A3" s="50" t="s">
        <v>25</v>
      </c>
      <c r="B3" s="50"/>
      <c r="C3" s="50"/>
      <c r="D3" s="50"/>
      <c r="E3" s="50" t="s">
        <v>22</v>
      </c>
      <c r="F3" s="50"/>
      <c r="G3" s="50"/>
      <c r="H3" s="50" t="s">
        <v>30</v>
      </c>
      <c r="I3" s="50"/>
      <c r="J3" s="122"/>
      <c r="K3" s="50"/>
      <c r="L3" s="51"/>
      <c r="M3" s="51" t="s">
        <v>31</v>
      </c>
      <c r="N3" s="458"/>
      <c r="O3" s="459"/>
      <c r="P3" s="458"/>
      <c r="Q3" s="460" t="s">
        <v>75</v>
      </c>
      <c r="R3" s="397" t="s">
        <v>81</v>
      </c>
      <c r="S3" s="397" t="s">
        <v>76</v>
      </c>
      <c r="Y3" s="388">
        <f>IF(H4="OB","A",IF(H4="IX","W",H4))</f>
        <v>0</v>
      </c>
      <c r="Z3" s="388"/>
      <c r="AA3" s="388" t="s">
        <v>91</v>
      </c>
      <c r="AB3" s="397">
        <v>120</v>
      </c>
      <c r="AC3" s="397">
        <v>90</v>
      </c>
      <c r="AD3" s="397">
        <v>65</v>
      </c>
      <c r="AE3" s="397">
        <v>55</v>
      </c>
      <c r="AF3" s="397">
        <v>50</v>
      </c>
      <c r="AG3" s="397">
        <v>45</v>
      </c>
      <c r="AH3" s="397">
        <v>40</v>
      </c>
      <c r="AI3" s="397">
        <v>35</v>
      </c>
      <c r="AJ3" s="397">
        <v>25</v>
      </c>
      <c r="AK3" s="397">
        <v>20</v>
      </c>
    </row>
    <row r="4" spans="1:37" ht="13.8" thickBot="1" x14ac:dyDescent="0.3">
      <c r="A4" s="929" t="str">
        <f>[1]Altalanos!$A$10</f>
        <v>2026.06.20-30</v>
      </c>
      <c r="B4" s="929"/>
      <c r="C4" s="929"/>
      <c r="D4" s="302"/>
      <c r="E4" s="303" t="str">
        <f>[1]Altalanos!$C$10</f>
        <v>SZEGED</v>
      </c>
      <c r="F4" s="303"/>
      <c r="G4" s="303"/>
      <c r="H4" s="306"/>
      <c r="I4" s="303"/>
      <c r="J4" s="305"/>
      <c r="K4" s="306"/>
      <c r="L4" s="390"/>
      <c r="M4" s="308" t="str">
        <f>[1]Altalanos!$E$10</f>
        <v>Rákóczi Andrea</v>
      </c>
      <c r="N4" s="461"/>
      <c r="O4" s="462"/>
      <c r="P4" s="461"/>
      <c r="Q4" s="463" t="s">
        <v>82</v>
      </c>
      <c r="R4" s="464" t="s">
        <v>77</v>
      </c>
      <c r="S4" s="464" t="s">
        <v>78</v>
      </c>
      <c r="Y4" s="388"/>
      <c r="Z4" s="388"/>
      <c r="AA4" s="388" t="s">
        <v>92</v>
      </c>
      <c r="AB4" s="397">
        <v>90</v>
      </c>
      <c r="AC4" s="397">
        <v>60</v>
      </c>
      <c r="AD4" s="397">
        <v>45</v>
      </c>
      <c r="AE4" s="397">
        <v>34</v>
      </c>
      <c r="AF4" s="397">
        <v>27</v>
      </c>
      <c r="AG4" s="397">
        <v>22</v>
      </c>
      <c r="AH4" s="397">
        <v>18</v>
      </c>
      <c r="AI4" s="397">
        <v>15</v>
      </c>
      <c r="AJ4" s="397">
        <v>12</v>
      </c>
      <c r="AK4" s="397">
        <v>9</v>
      </c>
    </row>
    <row r="5" spans="1:37" x14ac:dyDescent="0.25">
      <c r="A5" s="33"/>
      <c r="B5" s="33" t="s">
        <v>50</v>
      </c>
      <c r="C5" s="465" t="s">
        <v>64</v>
      </c>
      <c r="D5" s="33" t="s">
        <v>44</v>
      </c>
      <c r="E5" s="33" t="s">
        <v>69</v>
      </c>
      <c r="F5" s="33"/>
      <c r="G5" s="33" t="s">
        <v>29</v>
      </c>
      <c r="H5" s="33"/>
      <c r="I5" s="33" t="s">
        <v>32</v>
      </c>
      <c r="J5" s="33"/>
      <c r="K5" s="383" t="s">
        <v>70</v>
      </c>
      <c r="L5" s="383" t="s">
        <v>71</v>
      </c>
      <c r="M5" s="383" t="s">
        <v>72</v>
      </c>
      <c r="Q5" s="466" t="s">
        <v>83</v>
      </c>
      <c r="R5" s="467" t="s">
        <v>79</v>
      </c>
      <c r="S5" s="467" t="s">
        <v>80</v>
      </c>
      <c r="Y5" s="388">
        <f>IF(OR([1]Altalanos!$A$8="F1",[1]Altalanos!$A$8="F2",[1]Altalanos!$A$8="N1",[1]Altalanos!$A$8="N2"),1,2)</f>
        <v>2</v>
      </c>
      <c r="Z5" s="388"/>
      <c r="AA5" s="388" t="s">
        <v>93</v>
      </c>
      <c r="AB5" s="397">
        <v>60</v>
      </c>
      <c r="AC5" s="397">
        <v>40</v>
      </c>
      <c r="AD5" s="397">
        <v>30</v>
      </c>
      <c r="AE5" s="397">
        <v>20</v>
      </c>
      <c r="AF5" s="397">
        <v>18</v>
      </c>
      <c r="AG5" s="397">
        <v>15</v>
      </c>
      <c r="AH5" s="397">
        <v>12</v>
      </c>
      <c r="AI5" s="397">
        <v>10</v>
      </c>
      <c r="AJ5" s="397">
        <v>8</v>
      </c>
      <c r="AK5" s="397">
        <v>6</v>
      </c>
    </row>
    <row r="6" spans="1:37" x14ac:dyDescent="0.25">
      <c r="A6" s="342"/>
      <c r="B6" s="342"/>
      <c r="C6" s="450"/>
      <c r="D6" s="342"/>
      <c r="E6" s="342"/>
      <c r="F6" s="342"/>
      <c r="G6" s="342"/>
      <c r="H6" s="342"/>
      <c r="I6" s="342"/>
      <c r="J6" s="342"/>
      <c r="K6" s="342"/>
      <c r="L6" s="342"/>
      <c r="M6" s="342"/>
      <c r="Y6" s="388"/>
      <c r="Z6" s="388"/>
      <c r="AA6" s="388" t="s">
        <v>94</v>
      </c>
      <c r="AB6" s="397">
        <v>40</v>
      </c>
      <c r="AC6" s="397">
        <v>25</v>
      </c>
      <c r="AD6" s="397">
        <v>18</v>
      </c>
      <c r="AE6" s="397">
        <v>13</v>
      </c>
      <c r="AF6" s="397">
        <v>10</v>
      </c>
      <c r="AG6" s="397">
        <v>8</v>
      </c>
      <c r="AH6" s="397">
        <v>6</v>
      </c>
      <c r="AI6" s="397">
        <v>5</v>
      </c>
      <c r="AJ6" s="397">
        <v>4</v>
      </c>
      <c r="AK6" s="397">
        <v>3</v>
      </c>
    </row>
    <row r="7" spans="1:37" x14ac:dyDescent="0.25">
      <c r="A7" s="364" t="s">
        <v>66</v>
      </c>
      <c r="B7" s="384"/>
      <c r="C7" s="474" t="str">
        <f>IF($B7="","",VLOOKUP($B7,'[1]L12 csapat ELO'!$A$7:$O$22,5))</f>
        <v/>
      </c>
      <c r="D7" s="474" t="str">
        <f>IF($B7="","",VLOOKUP($B7,'[1]L12 csapat ELO'!$A$7:$O$22,15))</f>
        <v/>
      </c>
      <c r="E7" s="930" t="s">
        <v>332</v>
      </c>
      <c r="F7" s="931"/>
      <c r="G7" s="931" t="str">
        <f>IF($B7="","",VLOOKUP($B7,'[1]L12 csapat ELO'!$A$7:$O$22,3))</f>
        <v/>
      </c>
      <c r="H7" s="931"/>
      <c r="I7" s="475" t="str">
        <f>IF($B7="","",VLOOKUP($B7,'[1]L12 csapat ELO'!$A$7:$O$22,4))</f>
        <v/>
      </c>
      <c r="J7" s="342"/>
      <c r="K7" s="400">
        <v>2</v>
      </c>
      <c r="L7" s="468"/>
      <c r="M7" s="401"/>
      <c r="Y7" s="388"/>
      <c r="Z7" s="388"/>
      <c r="AA7" s="388" t="s">
        <v>95</v>
      </c>
      <c r="AB7" s="397">
        <v>25</v>
      </c>
      <c r="AC7" s="397">
        <v>15</v>
      </c>
      <c r="AD7" s="397">
        <v>13</v>
      </c>
      <c r="AE7" s="397">
        <v>8</v>
      </c>
      <c r="AF7" s="397">
        <v>6</v>
      </c>
      <c r="AG7" s="397">
        <v>4</v>
      </c>
      <c r="AH7" s="397">
        <v>3</v>
      </c>
      <c r="AI7" s="397">
        <v>2</v>
      </c>
      <c r="AJ7" s="397">
        <v>1</v>
      </c>
      <c r="AK7" s="397">
        <v>0</v>
      </c>
    </row>
    <row r="8" spans="1:37" x14ac:dyDescent="0.25">
      <c r="A8" s="364"/>
      <c r="B8" s="385"/>
      <c r="C8" s="476"/>
      <c r="D8" s="476"/>
      <c r="E8" s="476"/>
      <c r="F8" s="476"/>
      <c r="G8" s="476"/>
      <c r="H8" s="476"/>
      <c r="I8" s="476"/>
      <c r="J8" s="342"/>
      <c r="K8" s="364"/>
      <c r="L8" s="364"/>
      <c r="M8" s="402"/>
      <c r="Y8" s="388"/>
      <c r="Z8" s="388"/>
      <c r="AA8" s="388" t="s">
        <v>96</v>
      </c>
      <c r="AB8" s="397">
        <v>15</v>
      </c>
      <c r="AC8" s="397">
        <v>10</v>
      </c>
      <c r="AD8" s="397">
        <v>7</v>
      </c>
      <c r="AE8" s="397">
        <v>5</v>
      </c>
      <c r="AF8" s="397">
        <v>4</v>
      </c>
      <c r="AG8" s="397">
        <v>3</v>
      </c>
      <c r="AH8" s="397">
        <v>2</v>
      </c>
      <c r="AI8" s="397">
        <v>1</v>
      </c>
      <c r="AJ8" s="397">
        <v>0</v>
      </c>
      <c r="AK8" s="397">
        <v>0</v>
      </c>
    </row>
    <row r="9" spans="1:37" x14ac:dyDescent="0.25">
      <c r="A9" s="364" t="s">
        <v>67</v>
      </c>
      <c r="B9" s="384"/>
      <c r="C9" s="474" t="str">
        <f>IF($B9="","",VLOOKUP($B9,'[1]L12 csapat ELO'!$A$7:$O$22,5))</f>
        <v/>
      </c>
      <c r="D9" s="474" t="str">
        <f>IF($B9="","",VLOOKUP($B9,'[1]L12 csapat ELO'!$A$7:$O$22,15))</f>
        <v/>
      </c>
      <c r="E9" s="930" t="s">
        <v>176</v>
      </c>
      <c r="F9" s="931"/>
      <c r="G9" s="931" t="str">
        <f>IF($B9="","",VLOOKUP($B9,'[1]L12 csapat ELO'!$A$7:$O$22,3))</f>
        <v/>
      </c>
      <c r="H9" s="931"/>
      <c r="I9" s="475" t="str">
        <f>IF($B9="","",VLOOKUP($B9,'[1]L12 csapat ELO'!$A$7:$O$22,4))</f>
        <v/>
      </c>
      <c r="J9" s="342"/>
      <c r="K9" s="400">
        <v>1</v>
      </c>
      <c r="L9" s="468"/>
      <c r="M9" s="401"/>
      <c r="Y9" s="388"/>
      <c r="Z9" s="388"/>
      <c r="AA9" s="388" t="s">
        <v>97</v>
      </c>
      <c r="AB9" s="397">
        <v>10</v>
      </c>
      <c r="AC9" s="397">
        <v>6</v>
      </c>
      <c r="AD9" s="397">
        <v>4</v>
      </c>
      <c r="AE9" s="397">
        <v>2</v>
      </c>
      <c r="AF9" s="397">
        <v>1</v>
      </c>
      <c r="AG9" s="397">
        <v>0</v>
      </c>
      <c r="AH9" s="397">
        <v>0</v>
      </c>
      <c r="AI9" s="397">
        <v>0</v>
      </c>
      <c r="AJ9" s="397">
        <v>0</v>
      </c>
      <c r="AK9" s="397">
        <v>0</v>
      </c>
    </row>
    <row r="10" spans="1:37" x14ac:dyDescent="0.25">
      <c r="A10" s="364"/>
      <c r="B10" s="385"/>
      <c r="C10" s="476"/>
      <c r="D10" s="476"/>
      <c r="E10" s="476"/>
      <c r="F10" s="476"/>
      <c r="G10" s="476"/>
      <c r="H10" s="476"/>
      <c r="I10" s="476"/>
      <c r="J10" s="342"/>
      <c r="K10" s="364"/>
      <c r="L10" s="364"/>
      <c r="M10" s="402"/>
      <c r="Y10" s="388"/>
      <c r="Z10" s="388"/>
      <c r="AA10" s="388" t="s">
        <v>98</v>
      </c>
      <c r="AB10" s="397">
        <v>6</v>
      </c>
      <c r="AC10" s="397">
        <v>3</v>
      </c>
      <c r="AD10" s="397">
        <v>2</v>
      </c>
      <c r="AE10" s="397">
        <v>1</v>
      </c>
      <c r="AF10" s="397">
        <v>0</v>
      </c>
      <c r="AG10" s="397">
        <v>0</v>
      </c>
      <c r="AH10" s="397">
        <v>0</v>
      </c>
      <c r="AI10" s="397">
        <v>0</v>
      </c>
      <c r="AJ10" s="397">
        <v>0</v>
      </c>
      <c r="AK10" s="397">
        <v>0</v>
      </c>
    </row>
    <row r="11" spans="1:37" x14ac:dyDescent="0.25">
      <c r="A11" s="364" t="s">
        <v>68</v>
      </c>
      <c r="B11" s="384"/>
      <c r="C11" s="474" t="str">
        <f>IF($B11="","",VLOOKUP($B11,'[1]L12 csapat ELO'!$A$7:$O$22,5))</f>
        <v/>
      </c>
      <c r="D11" s="474" t="str">
        <f>IF($B11="","",VLOOKUP($B11,'[1]L12 csapat ELO'!$A$7:$O$22,15))</f>
        <v/>
      </c>
      <c r="E11" s="930" t="s">
        <v>123</v>
      </c>
      <c r="F11" s="931"/>
      <c r="G11" s="931" t="str">
        <f>IF($B11="","",VLOOKUP($B11,'[1]L12 csapat ELO'!$A$7:$O$22,3))</f>
        <v/>
      </c>
      <c r="H11" s="931"/>
      <c r="I11" s="475" t="str">
        <f>IF($B11="","",VLOOKUP($B11,'[1]L12 csapat ELO'!$A$7:$O$22,4))</f>
        <v/>
      </c>
      <c r="J11" s="342"/>
      <c r="K11" s="510">
        <v>3</v>
      </c>
      <c r="L11" s="468"/>
      <c r="M11" s="401"/>
      <c r="Y11" s="388"/>
      <c r="Z11" s="388"/>
      <c r="AA11" s="388" t="s">
        <v>103</v>
      </c>
      <c r="AB11" s="397">
        <v>3</v>
      </c>
      <c r="AC11" s="397">
        <v>2</v>
      </c>
      <c r="AD11" s="397">
        <v>1</v>
      </c>
      <c r="AE11" s="397">
        <v>0</v>
      </c>
      <c r="AF11" s="397">
        <v>0</v>
      </c>
      <c r="AG11" s="397">
        <v>0</v>
      </c>
      <c r="AH11" s="397">
        <v>0</v>
      </c>
      <c r="AI11" s="397">
        <v>0</v>
      </c>
      <c r="AJ11" s="397">
        <v>0</v>
      </c>
      <c r="AK11" s="397">
        <v>0</v>
      </c>
    </row>
    <row r="12" spans="1:37" x14ac:dyDescent="0.25">
      <c r="A12" s="364"/>
      <c r="B12" s="385"/>
      <c r="C12" s="476"/>
      <c r="D12" s="476"/>
      <c r="E12" s="476"/>
      <c r="F12" s="476"/>
      <c r="G12" s="476"/>
      <c r="H12" s="476"/>
      <c r="I12" s="476"/>
      <c r="J12" s="342"/>
      <c r="K12" s="450"/>
      <c r="L12" s="450"/>
      <c r="M12" s="402"/>
      <c r="Y12" s="388"/>
      <c r="Z12" s="388"/>
      <c r="AA12" s="388" t="s">
        <v>99</v>
      </c>
      <c r="AB12" s="398">
        <v>0</v>
      </c>
      <c r="AC12" s="398">
        <v>0</v>
      </c>
      <c r="AD12" s="398">
        <v>0</v>
      </c>
      <c r="AE12" s="398">
        <v>0</v>
      </c>
      <c r="AF12" s="398">
        <v>0</v>
      </c>
      <c r="AG12" s="398">
        <v>0</v>
      </c>
      <c r="AH12" s="398">
        <v>0</v>
      </c>
      <c r="AI12" s="398">
        <v>0</v>
      </c>
      <c r="AJ12" s="398">
        <v>0</v>
      </c>
      <c r="AK12" s="398">
        <v>0</v>
      </c>
    </row>
    <row r="13" spans="1:37" x14ac:dyDescent="0.25">
      <c r="A13" s="364" t="s">
        <v>73</v>
      </c>
      <c r="B13" s="384"/>
      <c r="C13" s="474" t="str">
        <f>IF($B13="","",VLOOKUP($B13,'[1]L12 csapat ELO'!$A$7:$O$22,5))</f>
        <v/>
      </c>
      <c r="D13" s="474" t="str">
        <f>IF($B13="","",VLOOKUP($B13,'[1]L12 csapat ELO'!$A$7:$O$22,15))</f>
        <v/>
      </c>
      <c r="E13" s="930" t="s">
        <v>333</v>
      </c>
      <c r="F13" s="931"/>
      <c r="G13" s="931" t="str">
        <f>IF($B13="","",VLOOKUP($B13,'[1]L12 csapat ELO'!$A$7:$O$22,3))</f>
        <v/>
      </c>
      <c r="H13" s="931"/>
      <c r="I13" s="475" t="str">
        <f>IF($B13="","",VLOOKUP($B13,'[1]L12 csapat ELO'!$A$7:$O$22,4))</f>
        <v/>
      </c>
      <c r="J13" s="342"/>
      <c r="K13" s="400">
        <v>4</v>
      </c>
      <c r="L13" s="468"/>
      <c r="M13" s="401"/>
      <c r="Y13" s="388"/>
      <c r="Z13" s="388"/>
      <c r="AA13" s="388" t="s">
        <v>100</v>
      </c>
      <c r="AB13" s="398">
        <v>0</v>
      </c>
      <c r="AC13" s="398">
        <v>0</v>
      </c>
      <c r="AD13" s="398">
        <v>0</v>
      </c>
      <c r="AE13" s="398">
        <v>0</v>
      </c>
      <c r="AF13" s="398">
        <v>0</v>
      </c>
      <c r="AG13" s="398">
        <v>0</v>
      </c>
      <c r="AH13" s="398">
        <v>0</v>
      </c>
      <c r="AI13" s="398">
        <v>0</v>
      </c>
      <c r="AJ13" s="398">
        <v>0</v>
      </c>
      <c r="AK13" s="398">
        <v>0</v>
      </c>
    </row>
    <row r="14" spans="1:37" x14ac:dyDescent="0.25">
      <c r="A14" s="342"/>
      <c r="B14" s="342"/>
      <c r="C14" s="342"/>
      <c r="D14" s="342"/>
      <c r="E14" s="342"/>
      <c r="F14" s="342"/>
      <c r="G14" s="342"/>
      <c r="H14" s="342"/>
      <c r="I14" s="342"/>
      <c r="J14" s="342"/>
      <c r="K14" s="342"/>
      <c r="L14" s="342"/>
      <c r="M14" s="342"/>
      <c r="Y14" s="388"/>
      <c r="Z14" s="388"/>
      <c r="AA14" s="388"/>
      <c r="AB14" s="388"/>
      <c r="AC14" s="388"/>
      <c r="AD14" s="388"/>
      <c r="AE14" s="388"/>
      <c r="AF14" s="388"/>
      <c r="AG14" s="388"/>
      <c r="AH14" s="388"/>
      <c r="AI14" s="388"/>
      <c r="AJ14" s="388"/>
      <c r="AK14" s="388"/>
    </row>
    <row r="15" spans="1:37" x14ac:dyDescent="0.25">
      <c r="A15" s="342"/>
      <c r="B15" s="342"/>
      <c r="C15" s="342"/>
      <c r="D15" s="342"/>
      <c r="E15" s="342"/>
      <c r="F15" s="342"/>
      <c r="G15" s="342"/>
      <c r="H15" s="342"/>
      <c r="I15" s="342"/>
      <c r="J15" s="342"/>
      <c r="K15" s="342"/>
      <c r="L15" s="342"/>
      <c r="M15" s="342"/>
      <c r="Y15" s="388"/>
      <c r="Z15" s="388"/>
      <c r="AA15" s="388"/>
      <c r="AB15" s="388"/>
      <c r="AC15" s="388"/>
      <c r="AD15" s="388"/>
      <c r="AE15" s="388"/>
      <c r="AF15" s="388"/>
      <c r="AG15" s="388"/>
      <c r="AH15" s="388"/>
      <c r="AI15" s="388"/>
      <c r="AJ15" s="388"/>
      <c r="AK15" s="388"/>
    </row>
    <row r="16" spans="1:37" x14ac:dyDescent="0.25">
      <c r="A16" s="342"/>
      <c r="B16" s="342"/>
      <c r="C16" s="342"/>
      <c r="D16" s="342"/>
      <c r="E16" s="342"/>
      <c r="F16" s="342"/>
      <c r="G16" s="342"/>
      <c r="H16" s="342"/>
      <c r="I16" s="342"/>
      <c r="J16" s="342"/>
      <c r="K16" s="342"/>
      <c r="L16" s="342"/>
      <c r="M16" s="342"/>
      <c r="Y16" s="388"/>
      <c r="Z16" s="388"/>
      <c r="AA16" s="388" t="s">
        <v>66</v>
      </c>
      <c r="AB16" s="388">
        <v>300</v>
      </c>
      <c r="AC16" s="388">
        <v>250</v>
      </c>
      <c r="AD16" s="388">
        <v>220</v>
      </c>
      <c r="AE16" s="388">
        <v>180</v>
      </c>
      <c r="AF16" s="388">
        <v>160</v>
      </c>
      <c r="AG16" s="388">
        <v>150</v>
      </c>
      <c r="AH16" s="388">
        <v>140</v>
      </c>
      <c r="AI16" s="388">
        <v>130</v>
      </c>
      <c r="AJ16" s="388">
        <v>120</v>
      </c>
      <c r="AK16" s="388">
        <v>110</v>
      </c>
    </row>
    <row r="17" spans="1:37" x14ac:dyDescent="0.25">
      <c r="A17" s="342"/>
      <c r="B17" s="342"/>
      <c r="C17" s="342"/>
      <c r="D17" s="342"/>
      <c r="E17" s="342"/>
      <c r="F17" s="342"/>
      <c r="G17" s="342"/>
      <c r="H17" s="342"/>
      <c r="I17" s="342"/>
      <c r="J17" s="342"/>
      <c r="K17" s="342"/>
      <c r="L17" s="342"/>
      <c r="M17" s="342"/>
      <c r="Y17" s="388"/>
      <c r="Z17" s="388"/>
      <c r="AA17" s="388" t="s">
        <v>91</v>
      </c>
      <c r="AB17" s="388">
        <v>250</v>
      </c>
      <c r="AC17" s="388">
        <v>200</v>
      </c>
      <c r="AD17" s="388">
        <v>160</v>
      </c>
      <c r="AE17" s="388">
        <v>140</v>
      </c>
      <c r="AF17" s="388">
        <v>120</v>
      </c>
      <c r="AG17" s="388">
        <v>110</v>
      </c>
      <c r="AH17" s="388">
        <v>100</v>
      </c>
      <c r="AI17" s="388">
        <v>90</v>
      </c>
      <c r="AJ17" s="388">
        <v>80</v>
      </c>
      <c r="AK17" s="388">
        <v>70</v>
      </c>
    </row>
    <row r="18" spans="1:37" ht="18.75" customHeight="1" x14ac:dyDescent="0.25">
      <c r="A18" s="342"/>
      <c r="B18" s="932"/>
      <c r="C18" s="932"/>
      <c r="D18" s="933" t="str">
        <f>E7</f>
        <v>LIGET TE</v>
      </c>
      <c r="E18" s="933"/>
      <c r="F18" s="933" t="str">
        <f>E9</f>
        <v>ZTE</v>
      </c>
      <c r="G18" s="933"/>
      <c r="H18" s="933" t="str">
        <f>E11</f>
        <v>GYAC</v>
      </c>
      <c r="I18" s="933"/>
      <c r="J18" s="933" t="str">
        <f>E13</f>
        <v>VIZÉZ SE</v>
      </c>
      <c r="K18" s="933"/>
      <c r="L18" s="342"/>
      <c r="M18" s="342"/>
      <c r="Y18" s="388"/>
      <c r="Z18" s="388"/>
      <c r="AA18" s="388" t="s">
        <v>92</v>
      </c>
      <c r="AB18" s="388">
        <v>200</v>
      </c>
      <c r="AC18" s="388">
        <v>150</v>
      </c>
      <c r="AD18" s="388">
        <v>130</v>
      </c>
      <c r="AE18" s="388">
        <v>110</v>
      </c>
      <c r="AF18" s="388">
        <v>95</v>
      </c>
      <c r="AG18" s="388">
        <v>80</v>
      </c>
      <c r="AH18" s="388">
        <v>70</v>
      </c>
      <c r="AI18" s="388">
        <v>60</v>
      </c>
      <c r="AJ18" s="388">
        <v>55</v>
      </c>
      <c r="AK18" s="388">
        <v>50</v>
      </c>
    </row>
    <row r="19" spans="1:37" ht="18.75" customHeight="1" x14ac:dyDescent="0.25">
      <c r="A19" s="386" t="s">
        <v>66</v>
      </c>
      <c r="B19" s="934" t="str">
        <f>E7</f>
        <v>LIGET TE</v>
      </c>
      <c r="C19" s="934"/>
      <c r="D19" s="935"/>
      <c r="E19" s="935"/>
      <c r="F19" s="936" t="s">
        <v>433</v>
      </c>
      <c r="G19" s="937"/>
      <c r="H19" s="936" t="s">
        <v>170</v>
      </c>
      <c r="I19" s="937"/>
      <c r="J19" s="938" t="s">
        <v>165</v>
      </c>
      <c r="K19" s="939"/>
      <c r="L19" s="342"/>
      <c r="M19" s="342"/>
      <c r="Y19" s="388"/>
      <c r="Z19" s="388"/>
      <c r="AA19" s="388" t="s">
        <v>93</v>
      </c>
      <c r="AB19" s="388">
        <v>150</v>
      </c>
      <c r="AC19" s="388">
        <v>120</v>
      </c>
      <c r="AD19" s="388">
        <v>100</v>
      </c>
      <c r="AE19" s="388">
        <v>80</v>
      </c>
      <c r="AF19" s="388">
        <v>70</v>
      </c>
      <c r="AG19" s="388">
        <v>60</v>
      </c>
      <c r="AH19" s="388">
        <v>55</v>
      </c>
      <c r="AI19" s="388">
        <v>50</v>
      </c>
      <c r="AJ19" s="388">
        <v>45</v>
      </c>
      <c r="AK19" s="388">
        <v>40</v>
      </c>
    </row>
    <row r="20" spans="1:37" ht="18.75" customHeight="1" x14ac:dyDescent="0.25">
      <c r="A20" s="386" t="s">
        <v>67</v>
      </c>
      <c r="B20" s="934" t="str">
        <f>E9</f>
        <v>ZTE</v>
      </c>
      <c r="C20" s="934"/>
      <c r="D20" s="936" t="s">
        <v>434</v>
      </c>
      <c r="E20" s="937"/>
      <c r="F20" s="935"/>
      <c r="G20" s="935"/>
      <c r="H20" s="936" t="s">
        <v>167</v>
      </c>
      <c r="I20" s="937"/>
      <c r="J20" s="936" t="s">
        <v>170</v>
      </c>
      <c r="K20" s="937"/>
      <c r="L20" s="342"/>
      <c r="M20" s="342"/>
      <c r="Y20" s="388"/>
      <c r="Z20" s="388"/>
      <c r="AA20" s="388" t="s">
        <v>94</v>
      </c>
      <c r="AB20" s="388">
        <v>120</v>
      </c>
      <c r="AC20" s="388">
        <v>90</v>
      </c>
      <c r="AD20" s="388">
        <v>65</v>
      </c>
      <c r="AE20" s="388">
        <v>55</v>
      </c>
      <c r="AF20" s="388">
        <v>50</v>
      </c>
      <c r="AG20" s="388">
        <v>45</v>
      </c>
      <c r="AH20" s="388">
        <v>40</v>
      </c>
      <c r="AI20" s="388">
        <v>35</v>
      </c>
      <c r="AJ20" s="388">
        <v>25</v>
      </c>
      <c r="AK20" s="388">
        <v>20</v>
      </c>
    </row>
    <row r="21" spans="1:37" ht="18.75" customHeight="1" x14ac:dyDescent="0.25">
      <c r="A21" s="386" t="s">
        <v>68</v>
      </c>
      <c r="B21" s="934" t="str">
        <f>E11</f>
        <v>GYAC</v>
      </c>
      <c r="C21" s="934"/>
      <c r="D21" s="936" t="s">
        <v>401</v>
      </c>
      <c r="E21" s="937"/>
      <c r="F21" s="936" t="s">
        <v>199</v>
      </c>
      <c r="G21" s="937"/>
      <c r="H21" s="935"/>
      <c r="I21" s="935"/>
      <c r="J21" s="936" t="s">
        <v>167</v>
      </c>
      <c r="K21" s="937"/>
      <c r="L21" s="342"/>
      <c r="M21" s="342"/>
      <c r="Y21" s="388"/>
      <c r="Z21" s="388"/>
      <c r="AA21" s="388" t="s">
        <v>95</v>
      </c>
      <c r="AB21" s="388">
        <v>90</v>
      </c>
      <c r="AC21" s="388">
        <v>60</v>
      </c>
      <c r="AD21" s="388">
        <v>45</v>
      </c>
      <c r="AE21" s="388">
        <v>34</v>
      </c>
      <c r="AF21" s="388">
        <v>27</v>
      </c>
      <c r="AG21" s="388">
        <v>22</v>
      </c>
      <c r="AH21" s="388">
        <v>18</v>
      </c>
      <c r="AI21" s="388">
        <v>15</v>
      </c>
      <c r="AJ21" s="388">
        <v>12</v>
      </c>
      <c r="AK21" s="388">
        <v>9</v>
      </c>
    </row>
    <row r="22" spans="1:37" ht="18.75" customHeight="1" x14ac:dyDescent="0.25">
      <c r="A22" s="386" t="s">
        <v>73</v>
      </c>
      <c r="B22" s="934" t="str">
        <f>E13</f>
        <v>VIZÉZ SE</v>
      </c>
      <c r="C22" s="934"/>
      <c r="D22" s="936" t="s">
        <v>400</v>
      </c>
      <c r="E22" s="937"/>
      <c r="F22" s="936" t="s">
        <v>401</v>
      </c>
      <c r="G22" s="937"/>
      <c r="H22" s="938" t="s">
        <v>199</v>
      </c>
      <c r="I22" s="939"/>
      <c r="J22" s="935"/>
      <c r="K22" s="935"/>
      <c r="L22" s="342"/>
      <c r="M22" s="342"/>
      <c r="Y22" s="388"/>
      <c r="Z22" s="388"/>
      <c r="AA22" s="388" t="s">
        <v>96</v>
      </c>
      <c r="AB22" s="388">
        <v>60</v>
      </c>
      <c r="AC22" s="388">
        <v>40</v>
      </c>
      <c r="AD22" s="388">
        <v>30</v>
      </c>
      <c r="AE22" s="388">
        <v>20</v>
      </c>
      <c r="AF22" s="388">
        <v>18</v>
      </c>
      <c r="AG22" s="388">
        <v>15</v>
      </c>
      <c r="AH22" s="388">
        <v>12</v>
      </c>
      <c r="AI22" s="388">
        <v>10</v>
      </c>
      <c r="AJ22" s="388">
        <v>8</v>
      </c>
      <c r="AK22" s="388">
        <v>6</v>
      </c>
    </row>
    <row r="23" spans="1:37" x14ac:dyDescent="0.25">
      <c r="A23" s="342"/>
      <c r="B23" s="342"/>
      <c r="C23" s="342"/>
      <c r="D23" s="342"/>
      <c r="E23" s="342"/>
      <c r="F23" s="342"/>
      <c r="G23" s="342"/>
      <c r="H23" s="342"/>
      <c r="I23" s="342"/>
      <c r="J23" s="342"/>
      <c r="K23" s="342"/>
      <c r="L23" s="342"/>
      <c r="M23" s="342"/>
      <c r="Y23" s="388"/>
      <c r="Z23" s="388"/>
      <c r="AA23" s="388" t="s">
        <v>97</v>
      </c>
      <c r="AB23" s="388">
        <v>40</v>
      </c>
      <c r="AC23" s="388">
        <v>25</v>
      </c>
      <c r="AD23" s="388">
        <v>18</v>
      </c>
      <c r="AE23" s="388">
        <v>13</v>
      </c>
      <c r="AF23" s="388">
        <v>8</v>
      </c>
      <c r="AG23" s="388">
        <v>7</v>
      </c>
      <c r="AH23" s="388">
        <v>6</v>
      </c>
      <c r="AI23" s="388">
        <v>5</v>
      </c>
      <c r="AJ23" s="388">
        <v>4</v>
      </c>
      <c r="AK23" s="388">
        <v>3</v>
      </c>
    </row>
    <row r="24" spans="1:37" x14ac:dyDescent="0.25">
      <c r="A24" s="342"/>
      <c r="B24" s="342"/>
      <c r="C24" s="342"/>
      <c r="D24" s="342"/>
      <c r="E24" s="342"/>
      <c r="F24" s="342"/>
      <c r="G24" s="342"/>
      <c r="H24" s="342"/>
      <c r="I24" s="342"/>
      <c r="J24" s="342"/>
      <c r="K24" s="342"/>
      <c r="L24" s="342"/>
      <c r="M24" s="342"/>
      <c r="Y24" s="388"/>
      <c r="Z24" s="388"/>
      <c r="AA24" s="388" t="s">
        <v>98</v>
      </c>
      <c r="AB24" s="388">
        <v>25</v>
      </c>
      <c r="AC24" s="388">
        <v>15</v>
      </c>
      <c r="AD24" s="388">
        <v>13</v>
      </c>
      <c r="AE24" s="388">
        <v>7</v>
      </c>
      <c r="AF24" s="388">
        <v>6</v>
      </c>
      <c r="AG24" s="388">
        <v>5</v>
      </c>
      <c r="AH24" s="388">
        <v>4</v>
      </c>
      <c r="AI24" s="388">
        <v>3</v>
      </c>
      <c r="AJ24" s="388">
        <v>2</v>
      </c>
      <c r="AK24" s="388">
        <v>1</v>
      </c>
    </row>
    <row r="25" spans="1:37" x14ac:dyDescent="0.25">
      <c r="A25" s="342"/>
      <c r="B25" s="342"/>
      <c r="C25" s="342"/>
      <c r="D25" s="342"/>
      <c r="E25" s="342"/>
      <c r="F25" s="342"/>
      <c r="G25" s="342"/>
      <c r="H25" s="342"/>
      <c r="I25" s="342"/>
      <c r="J25" s="342"/>
      <c r="K25" s="342"/>
      <c r="L25" s="342"/>
      <c r="M25" s="342"/>
      <c r="Y25" s="388"/>
      <c r="Z25" s="388"/>
      <c r="AA25" s="388" t="s">
        <v>103</v>
      </c>
      <c r="AB25" s="388">
        <v>15</v>
      </c>
      <c r="AC25" s="388">
        <v>10</v>
      </c>
      <c r="AD25" s="388">
        <v>8</v>
      </c>
      <c r="AE25" s="388">
        <v>4</v>
      </c>
      <c r="AF25" s="388">
        <v>3</v>
      </c>
      <c r="AG25" s="388">
        <v>2</v>
      </c>
      <c r="AH25" s="388">
        <v>1</v>
      </c>
      <c r="AI25" s="388">
        <v>0</v>
      </c>
      <c r="AJ25" s="388">
        <v>0</v>
      </c>
      <c r="AK25" s="388">
        <v>0</v>
      </c>
    </row>
    <row r="26" spans="1:37" x14ac:dyDescent="0.25">
      <c r="A26" s="342"/>
      <c r="B26" s="342"/>
      <c r="C26" s="342"/>
      <c r="D26" s="342"/>
      <c r="E26" s="342"/>
      <c r="F26" s="342"/>
      <c r="G26" s="342"/>
      <c r="H26" s="342"/>
      <c r="I26" s="342"/>
      <c r="J26" s="342"/>
      <c r="K26" s="342"/>
      <c r="L26" s="342"/>
      <c r="M26" s="342"/>
      <c r="Y26" s="388"/>
      <c r="Z26" s="388"/>
      <c r="AA26" s="388" t="s">
        <v>99</v>
      </c>
      <c r="AB26" s="388">
        <v>10</v>
      </c>
      <c r="AC26" s="388">
        <v>6</v>
      </c>
      <c r="AD26" s="388">
        <v>4</v>
      </c>
      <c r="AE26" s="388">
        <v>2</v>
      </c>
      <c r="AF26" s="388">
        <v>1</v>
      </c>
      <c r="AG26" s="388">
        <v>0</v>
      </c>
      <c r="AH26" s="388">
        <v>0</v>
      </c>
      <c r="AI26" s="388">
        <v>0</v>
      </c>
      <c r="AJ26" s="388">
        <v>0</v>
      </c>
      <c r="AK26" s="388">
        <v>0</v>
      </c>
    </row>
    <row r="27" spans="1:37" x14ac:dyDescent="0.25">
      <c r="A27" s="342"/>
      <c r="B27" s="342"/>
      <c r="C27" s="342"/>
      <c r="D27" s="342"/>
      <c r="E27" s="342"/>
      <c r="F27" s="342"/>
      <c r="G27" s="342"/>
      <c r="H27" s="342"/>
      <c r="I27" s="342"/>
      <c r="J27" s="342"/>
      <c r="K27" s="342"/>
      <c r="L27" s="342"/>
      <c r="M27" s="342"/>
      <c r="Y27" s="388"/>
      <c r="Z27" s="388"/>
      <c r="AA27" s="388" t="s">
        <v>100</v>
      </c>
      <c r="AB27" s="388">
        <v>3</v>
      </c>
      <c r="AC27" s="388">
        <v>2</v>
      </c>
      <c r="AD27" s="388">
        <v>1</v>
      </c>
      <c r="AE27" s="388">
        <v>0</v>
      </c>
      <c r="AF27" s="388">
        <v>0</v>
      </c>
      <c r="AG27" s="388">
        <v>0</v>
      </c>
      <c r="AH27" s="388">
        <v>0</v>
      </c>
      <c r="AI27" s="388">
        <v>0</v>
      </c>
      <c r="AJ27" s="388">
        <v>0</v>
      </c>
      <c r="AK27" s="388">
        <v>0</v>
      </c>
    </row>
    <row r="28" spans="1:37" x14ac:dyDescent="0.25">
      <c r="A28" s="342"/>
      <c r="B28" s="342"/>
      <c r="C28" s="342"/>
      <c r="D28" s="342"/>
      <c r="E28" s="342"/>
      <c r="F28" s="342"/>
      <c r="G28" s="342"/>
      <c r="H28" s="342"/>
      <c r="I28" s="342"/>
      <c r="J28" s="342"/>
      <c r="K28" s="342"/>
      <c r="L28" s="342"/>
      <c r="M28" s="342"/>
    </row>
    <row r="29" spans="1:37" x14ac:dyDescent="0.25">
      <c r="A29" s="342"/>
      <c r="B29" s="342"/>
      <c r="C29" s="342"/>
      <c r="D29" s="342"/>
      <c r="E29" s="342"/>
      <c r="F29" s="342"/>
      <c r="G29" s="342"/>
      <c r="H29" s="342"/>
      <c r="I29" s="342"/>
      <c r="J29" s="342"/>
      <c r="K29" s="342"/>
      <c r="L29" s="342"/>
      <c r="M29" s="342"/>
    </row>
    <row r="30" spans="1:37" x14ac:dyDescent="0.25">
      <c r="A30" s="342"/>
      <c r="B30" s="342"/>
      <c r="C30" s="342"/>
      <c r="D30" s="342"/>
      <c r="E30" s="342"/>
      <c r="F30" s="342"/>
      <c r="G30" s="342"/>
      <c r="H30" s="342"/>
      <c r="I30" s="342"/>
      <c r="J30" s="342"/>
      <c r="K30" s="342"/>
      <c r="L30" s="342"/>
      <c r="M30" s="342"/>
    </row>
    <row r="31" spans="1:37" x14ac:dyDescent="0.25">
      <c r="A31" s="342"/>
      <c r="B31" s="342"/>
      <c r="C31" s="342"/>
      <c r="D31" s="342"/>
      <c r="E31" s="342"/>
      <c r="F31" s="342"/>
      <c r="G31" s="342"/>
      <c r="H31" s="342"/>
      <c r="I31" s="342"/>
      <c r="J31" s="342"/>
      <c r="K31" s="342"/>
      <c r="L31" s="342"/>
      <c r="M31" s="342"/>
    </row>
    <row r="32" spans="1:37" x14ac:dyDescent="0.25">
      <c r="A32" s="342"/>
      <c r="B32" s="342"/>
      <c r="C32" s="342"/>
      <c r="D32" s="342"/>
      <c r="E32" s="342"/>
      <c r="F32" s="342"/>
      <c r="G32" s="342"/>
      <c r="H32" s="342"/>
      <c r="I32" s="342"/>
      <c r="J32" s="342"/>
      <c r="K32" s="342"/>
      <c r="L32" s="320"/>
      <c r="M32" s="342"/>
    </row>
    <row r="33" spans="1:18" x14ac:dyDescent="0.25">
      <c r="A33" s="183" t="s">
        <v>44</v>
      </c>
      <c r="B33" s="184"/>
      <c r="C33" s="270"/>
      <c r="D33" s="365" t="s">
        <v>5</v>
      </c>
      <c r="E33" s="366" t="s">
        <v>46</v>
      </c>
      <c r="F33" s="380"/>
      <c r="G33" s="365" t="s">
        <v>5</v>
      </c>
      <c r="H33" s="366" t="s">
        <v>55</v>
      </c>
      <c r="I33" s="222"/>
      <c r="J33" s="366" t="s">
        <v>56</v>
      </c>
      <c r="K33" s="221" t="s">
        <v>57</v>
      </c>
      <c r="L33" s="33"/>
      <c r="M33" s="380"/>
      <c r="P33" s="469"/>
      <c r="Q33" s="469"/>
      <c r="R33" s="470"/>
    </row>
    <row r="34" spans="1:18" x14ac:dyDescent="0.25">
      <c r="A34" s="353" t="s">
        <v>45</v>
      </c>
      <c r="B34" s="354"/>
      <c r="C34" s="356"/>
      <c r="D34" s="367"/>
      <c r="E34" s="940"/>
      <c r="F34" s="940"/>
      <c r="G34" s="374" t="s">
        <v>6</v>
      </c>
      <c r="H34" s="354"/>
      <c r="I34" s="368"/>
      <c r="J34" s="375"/>
      <c r="K34" s="348" t="s">
        <v>47</v>
      </c>
      <c r="L34" s="381"/>
      <c r="M34" s="369"/>
      <c r="P34" s="471"/>
      <c r="Q34" s="471"/>
      <c r="R34" s="198"/>
    </row>
    <row r="35" spans="1:18" x14ac:dyDescent="0.25">
      <c r="A35" s="357" t="s">
        <v>54</v>
      </c>
      <c r="B35" s="220"/>
      <c r="C35" s="359"/>
      <c r="D35" s="370"/>
      <c r="E35" s="941"/>
      <c r="F35" s="941"/>
      <c r="G35" s="376" t="s">
        <v>7</v>
      </c>
      <c r="H35" s="84"/>
      <c r="I35" s="346"/>
      <c r="J35" s="85"/>
      <c r="K35" s="378"/>
      <c r="L35" s="320"/>
      <c r="M35" s="373"/>
      <c r="P35" s="198"/>
      <c r="Q35" s="194"/>
      <c r="R35" s="198"/>
    </row>
    <row r="36" spans="1:18" x14ac:dyDescent="0.25">
      <c r="A36" s="236"/>
      <c r="B36" s="237"/>
      <c r="C36" s="238"/>
      <c r="D36" s="370"/>
      <c r="E36" s="86"/>
      <c r="F36" s="342"/>
      <c r="G36" s="376" t="s">
        <v>8</v>
      </c>
      <c r="H36" s="84"/>
      <c r="I36" s="346"/>
      <c r="J36" s="85"/>
      <c r="K36" s="348" t="s">
        <v>48</v>
      </c>
      <c r="L36" s="381"/>
      <c r="M36" s="369"/>
      <c r="P36" s="471"/>
      <c r="Q36" s="471"/>
      <c r="R36" s="198"/>
    </row>
    <row r="37" spans="1:18" x14ac:dyDescent="0.25">
      <c r="A37" s="209"/>
      <c r="B37" s="127"/>
      <c r="C37" s="210"/>
      <c r="D37" s="370"/>
      <c r="E37" s="86"/>
      <c r="F37" s="342"/>
      <c r="G37" s="376" t="s">
        <v>9</v>
      </c>
      <c r="H37" s="84"/>
      <c r="I37" s="346"/>
      <c r="J37" s="85"/>
      <c r="K37" s="379"/>
      <c r="L37" s="342"/>
      <c r="M37" s="371"/>
      <c r="P37" s="198"/>
      <c r="Q37" s="194"/>
      <c r="R37" s="198"/>
    </row>
    <row r="38" spans="1:18" x14ac:dyDescent="0.25">
      <c r="A38" s="224"/>
      <c r="B38" s="239"/>
      <c r="C38" s="269"/>
      <c r="D38" s="370"/>
      <c r="E38" s="86"/>
      <c r="F38" s="342"/>
      <c r="G38" s="376" t="s">
        <v>10</v>
      </c>
      <c r="H38" s="84"/>
      <c r="I38" s="346"/>
      <c r="J38" s="85"/>
      <c r="K38" s="357"/>
      <c r="L38" s="320"/>
      <c r="M38" s="373"/>
      <c r="P38" s="198"/>
      <c r="Q38" s="194"/>
      <c r="R38" s="198"/>
    </row>
    <row r="39" spans="1:18" x14ac:dyDescent="0.25">
      <c r="A39" s="225"/>
      <c r="B39" s="22"/>
      <c r="C39" s="210"/>
      <c r="D39" s="370"/>
      <c r="E39" s="86"/>
      <c r="F39" s="342"/>
      <c r="G39" s="376" t="s">
        <v>11</v>
      </c>
      <c r="H39" s="84"/>
      <c r="I39" s="346"/>
      <c r="J39" s="85"/>
      <c r="K39" s="348" t="s">
        <v>34</v>
      </c>
      <c r="L39" s="381"/>
      <c r="M39" s="369"/>
      <c r="P39" s="471"/>
      <c r="Q39" s="471"/>
      <c r="R39" s="198"/>
    </row>
    <row r="40" spans="1:18" x14ac:dyDescent="0.25">
      <c r="A40" s="225"/>
      <c r="B40" s="22"/>
      <c r="C40" s="234"/>
      <c r="D40" s="370"/>
      <c r="E40" s="86"/>
      <c r="F40" s="342"/>
      <c r="G40" s="376" t="s">
        <v>12</v>
      </c>
      <c r="H40" s="84"/>
      <c r="I40" s="346"/>
      <c r="J40" s="85"/>
      <c r="K40" s="379"/>
      <c r="L40" s="342"/>
      <c r="M40" s="371"/>
      <c r="P40" s="198"/>
      <c r="Q40" s="194"/>
      <c r="R40" s="198"/>
    </row>
    <row r="41" spans="1:18" x14ac:dyDescent="0.25">
      <c r="A41" s="226"/>
      <c r="B41" s="223"/>
      <c r="C41" s="235"/>
      <c r="D41" s="372"/>
      <c r="E41" s="212"/>
      <c r="F41" s="320"/>
      <c r="G41" s="377" t="s">
        <v>13</v>
      </c>
      <c r="H41" s="220"/>
      <c r="I41" s="350"/>
      <c r="J41" s="214"/>
      <c r="K41" s="357" t="str">
        <f>M4</f>
        <v>Rákóczi Andrea</v>
      </c>
      <c r="L41" s="320"/>
      <c r="M41" s="373"/>
      <c r="P41" s="198"/>
      <c r="Q41" s="194"/>
      <c r="R41" s="472"/>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283" priority="1" stopIfTrue="1" operator="equal">
      <formula>"Bye"</formula>
    </cfRule>
  </conditionalFormatting>
  <conditionalFormatting sqref="R41">
    <cfRule type="expression" dxfId="282"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0">
    <tabColor indexed="42"/>
  </sheetPr>
  <dimension ref="A1:Q156"/>
  <sheetViews>
    <sheetView showGridLines="0" showZeros="0" workbookViewId="0">
      <pane ySplit="6" topLeftCell="A7" activePane="bottomLeft" state="frozen"/>
      <selection activeCell="U16" sqref="U16"/>
      <selection pane="bottomLeft"/>
    </sheetView>
  </sheetViews>
  <sheetFormatPr defaultRowHeight="13.2" x14ac:dyDescent="0.25"/>
  <cols>
    <col min="1" max="1" width="3.88671875" customWidth="1"/>
    <col min="2" max="2" width="21" bestFit="1" customWidth="1"/>
    <col min="3" max="3" width="11.88671875" customWidth="1"/>
    <col min="4" max="4" width="11.88671875" style="40" customWidth="1"/>
    <col min="5" max="5" width="10.6640625" style="429" customWidth="1"/>
    <col min="6" max="6" width="6.109375" style="93" hidden="1" customWidth="1"/>
    <col min="7" max="7" width="3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44" t="str">
        <f>[1]Altalanos!$A$6</f>
        <v>Vidék Bajnokság</v>
      </c>
      <c r="B1" s="87"/>
      <c r="C1" s="87"/>
      <c r="D1" s="240"/>
      <c r="E1" s="260" t="s">
        <v>53</v>
      </c>
      <c r="F1" s="106"/>
      <c r="G1" s="251"/>
      <c r="H1" s="88"/>
      <c r="I1" s="88"/>
      <c r="J1" s="252"/>
      <c r="K1" s="252"/>
      <c r="L1" s="252"/>
      <c r="M1" s="252"/>
      <c r="N1" s="252"/>
      <c r="O1" s="252"/>
      <c r="P1" s="252"/>
      <c r="Q1" s="253"/>
    </row>
    <row r="2" spans="1:17" ht="13.8" thickBot="1" x14ac:dyDescent="0.3">
      <c r="B2" s="89" t="s">
        <v>52</v>
      </c>
      <c r="C2" s="446" t="str">
        <f>[1]Altalanos!$B$8</f>
        <v>L14 csapat</v>
      </c>
      <c r="D2" s="106"/>
      <c r="E2" s="260" t="s">
        <v>35</v>
      </c>
      <c r="F2" s="94"/>
      <c r="G2" s="94"/>
      <c r="H2" s="417"/>
      <c r="I2" s="417"/>
      <c r="J2" s="88"/>
      <c r="K2" s="88"/>
      <c r="L2" s="88"/>
      <c r="M2" s="88"/>
      <c r="N2" s="100"/>
      <c r="O2" s="81"/>
      <c r="P2" s="81"/>
      <c r="Q2" s="100"/>
    </row>
    <row r="3" spans="1:17" s="2" customFormat="1" ht="13.8" thickBot="1" x14ac:dyDescent="0.3">
      <c r="A3" s="411" t="s">
        <v>51</v>
      </c>
      <c r="B3" s="415"/>
      <c r="C3" s="415"/>
      <c r="D3" s="415"/>
      <c r="E3" s="415"/>
      <c r="F3" s="415"/>
      <c r="G3" s="415"/>
      <c r="H3" s="415"/>
      <c r="I3" s="416"/>
      <c r="J3" s="101"/>
      <c r="K3" s="107"/>
      <c r="L3" s="107"/>
      <c r="M3" s="107"/>
      <c r="N3" s="289" t="s">
        <v>34</v>
      </c>
      <c r="O3" s="102"/>
      <c r="P3" s="108"/>
      <c r="Q3" s="261"/>
    </row>
    <row r="4" spans="1:17" s="2" customFormat="1" x14ac:dyDescent="0.25">
      <c r="A4" s="50" t="s">
        <v>25</v>
      </c>
      <c r="B4" s="50"/>
      <c r="C4" s="48" t="s">
        <v>22</v>
      </c>
      <c r="D4" s="50" t="s">
        <v>30</v>
      </c>
      <c r="E4" s="82"/>
      <c r="G4" s="109"/>
      <c r="H4" s="431" t="s">
        <v>31</v>
      </c>
      <c r="I4" s="421"/>
      <c r="J4" s="110"/>
      <c r="K4" s="111"/>
      <c r="L4" s="111"/>
      <c r="M4" s="111"/>
      <c r="N4" s="110"/>
      <c r="O4" s="262"/>
      <c r="P4" s="262"/>
      <c r="Q4" s="112"/>
    </row>
    <row r="5" spans="1:17" s="2" customFormat="1" ht="13.8" thickBot="1" x14ac:dyDescent="0.3">
      <c r="A5" s="254" t="str">
        <f>[1]Altalanos!$A$10</f>
        <v>2026.06.20-30</v>
      </c>
      <c r="B5" s="254"/>
      <c r="C5" s="90" t="str">
        <f>[1]Altalanos!$C$10</f>
        <v>SZEGED</v>
      </c>
      <c r="D5" s="91" t="str">
        <f>[1]Altalanos!$D$10</f>
        <v xml:space="preserve">  </v>
      </c>
      <c r="E5" s="91"/>
      <c r="F5" s="91"/>
      <c r="G5" s="91"/>
      <c r="H5" s="443" t="str">
        <f>[1]Altalanos!$E$10</f>
        <v>Rákóczi Andrea</v>
      </c>
      <c r="I5" s="444"/>
      <c r="J5" s="113"/>
      <c r="K5" s="83"/>
      <c r="L5" s="83"/>
      <c r="M5" s="83"/>
      <c r="N5" s="113"/>
      <c r="O5" s="91"/>
      <c r="P5" s="91"/>
      <c r="Q5" s="435"/>
    </row>
    <row r="6" spans="1:17" ht="30" customHeight="1" thickBot="1" x14ac:dyDescent="0.3">
      <c r="A6" s="243" t="s">
        <v>36</v>
      </c>
      <c r="B6" s="103" t="s">
        <v>28</v>
      </c>
      <c r="C6" s="103" t="s">
        <v>29</v>
      </c>
      <c r="D6" s="103" t="s">
        <v>32</v>
      </c>
      <c r="E6" s="104" t="s">
        <v>33</v>
      </c>
      <c r="F6" s="104" t="s">
        <v>37</v>
      </c>
      <c r="G6" s="104" t="s">
        <v>110</v>
      </c>
      <c r="H6" s="418" t="s">
        <v>38</v>
      </c>
      <c r="I6" s="419"/>
      <c r="J6" s="246" t="s">
        <v>17</v>
      </c>
      <c r="K6" s="105" t="s">
        <v>15</v>
      </c>
      <c r="L6" s="248" t="s">
        <v>1</v>
      </c>
      <c r="M6" s="217" t="s">
        <v>16</v>
      </c>
      <c r="N6" s="276" t="s">
        <v>49</v>
      </c>
      <c r="O6" s="258" t="s">
        <v>39</v>
      </c>
      <c r="P6" s="259" t="s">
        <v>2</v>
      </c>
      <c r="Q6" s="104" t="s">
        <v>40</v>
      </c>
    </row>
    <row r="7" spans="1:17" s="11" customFormat="1" ht="18.899999999999999" customHeight="1" x14ac:dyDescent="0.25">
      <c r="A7" s="250">
        <v>1</v>
      </c>
      <c r="B7" s="95" t="s">
        <v>138</v>
      </c>
      <c r="C7" s="95"/>
      <c r="D7" s="96"/>
      <c r="E7" s="263"/>
      <c r="F7" s="412"/>
      <c r="G7" s="413"/>
      <c r="H7" s="96"/>
      <c r="I7" s="96"/>
      <c r="J7" s="247"/>
      <c r="K7" s="245"/>
      <c r="L7" s="249"/>
      <c r="M7" s="245"/>
      <c r="N7" s="241"/>
      <c r="O7" s="96">
        <v>27</v>
      </c>
      <c r="P7" s="114"/>
      <c r="Q7" s="97"/>
    </row>
    <row r="8" spans="1:17" s="11" customFormat="1" ht="18.899999999999999" customHeight="1" x14ac:dyDescent="0.25">
      <c r="A8" s="250">
        <v>2</v>
      </c>
      <c r="B8" s="95" t="s">
        <v>177</v>
      </c>
      <c r="C8" s="95"/>
      <c r="D8" s="96"/>
      <c r="E8" s="263"/>
      <c r="F8" s="414"/>
      <c r="G8" s="283"/>
      <c r="H8" s="96"/>
      <c r="I8" s="96"/>
      <c r="J8" s="247"/>
      <c r="K8" s="245"/>
      <c r="L8" s="249"/>
      <c r="M8" s="245"/>
      <c r="N8" s="241"/>
      <c r="O8" s="96">
        <v>61</v>
      </c>
      <c r="P8" s="114"/>
      <c r="Q8" s="97"/>
    </row>
    <row r="9" spans="1:17" s="11" customFormat="1" ht="18.899999999999999" customHeight="1" x14ac:dyDescent="0.25">
      <c r="A9" s="250">
        <v>3</v>
      </c>
      <c r="B9" s="95" t="s">
        <v>178</v>
      </c>
      <c r="C9" s="95"/>
      <c r="D9" s="96"/>
      <c r="E9" s="263"/>
      <c r="F9" s="414"/>
      <c r="G9" s="283"/>
      <c r="H9" s="96"/>
      <c r="I9" s="96"/>
      <c r="J9" s="247"/>
      <c r="K9" s="245"/>
      <c r="L9" s="249"/>
      <c r="M9" s="245"/>
      <c r="N9" s="241"/>
      <c r="O9" s="96">
        <v>79</v>
      </c>
      <c r="P9" s="423"/>
      <c r="Q9" s="277"/>
    </row>
    <row r="10" spans="1:17" s="11" customFormat="1" ht="18.899999999999999" customHeight="1" x14ac:dyDescent="0.25">
      <c r="A10" s="250">
        <v>4</v>
      </c>
      <c r="B10" s="95" t="s">
        <v>179</v>
      </c>
      <c r="C10" s="95"/>
      <c r="D10" s="96"/>
      <c r="E10" s="263"/>
      <c r="F10" s="414"/>
      <c r="G10" s="283"/>
      <c r="H10" s="96"/>
      <c r="I10" s="96"/>
      <c r="J10" s="247"/>
      <c r="K10" s="245"/>
      <c r="L10" s="249"/>
      <c r="M10" s="245"/>
      <c r="N10" s="241"/>
      <c r="O10" s="96">
        <v>122</v>
      </c>
      <c r="P10" s="422"/>
      <c r="Q10" s="420"/>
    </row>
    <row r="11" spans="1:17" s="11" customFormat="1" ht="18.899999999999999" customHeight="1" x14ac:dyDescent="0.25">
      <c r="A11" s="250">
        <v>5</v>
      </c>
      <c r="B11" s="95" t="s">
        <v>123</v>
      </c>
      <c r="C11" s="95"/>
      <c r="D11" s="96"/>
      <c r="E11" s="263"/>
      <c r="F11" s="414"/>
      <c r="G11" s="283"/>
      <c r="H11" s="96"/>
      <c r="I11" s="96"/>
      <c r="J11" s="247"/>
      <c r="K11" s="245"/>
      <c r="L11" s="249"/>
      <c r="M11" s="245"/>
      <c r="N11" s="241"/>
      <c r="O11" s="96">
        <v>124</v>
      </c>
      <c r="P11" s="422"/>
      <c r="Q11" s="420"/>
    </row>
    <row r="12" spans="1:17" s="11" customFormat="1" ht="18.899999999999999" customHeight="1" x14ac:dyDescent="0.25">
      <c r="A12" s="250">
        <v>6</v>
      </c>
      <c r="B12" s="95" t="s">
        <v>125</v>
      </c>
      <c r="C12" s="95"/>
      <c r="D12" s="96"/>
      <c r="E12" s="263"/>
      <c r="F12" s="414"/>
      <c r="G12" s="283"/>
      <c r="H12" s="96"/>
      <c r="I12" s="96"/>
      <c r="J12" s="247"/>
      <c r="K12" s="245"/>
      <c r="L12" s="249"/>
      <c r="M12" s="245"/>
      <c r="N12" s="241"/>
      <c r="O12" s="96">
        <v>153</v>
      </c>
      <c r="P12" s="422"/>
      <c r="Q12" s="420"/>
    </row>
    <row r="13" spans="1:17" s="11" customFormat="1" ht="18.899999999999999" customHeight="1" x14ac:dyDescent="0.25">
      <c r="A13" s="250">
        <v>7</v>
      </c>
      <c r="B13" s="95"/>
      <c r="C13" s="95"/>
      <c r="D13" s="96"/>
      <c r="E13" s="263"/>
      <c r="F13" s="414"/>
      <c r="G13" s="283"/>
      <c r="H13" s="96"/>
      <c r="I13" s="96"/>
      <c r="J13" s="247"/>
      <c r="K13" s="245"/>
      <c r="L13" s="249"/>
      <c r="M13" s="245"/>
      <c r="N13" s="241"/>
      <c r="O13" s="96"/>
      <c r="P13" s="422"/>
      <c r="Q13" s="420"/>
    </row>
    <row r="14" spans="1:17" s="11" customFormat="1" ht="18.899999999999999" customHeight="1" x14ac:dyDescent="0.25">
      <c r="A14" s="250">
        <v>8</v>
      </c>
      <c r="B14" s="95"/>
      <c r="C14" s="95"/>
      <c r="D14" s="96"/>
      <c r="E14" s="263"/>
      <c r="F14" s="414"/>
      <c r="G14" s="283"/>
      <c r="H14" s="96"/>
      <c r="I14" s="96"/>
      <c r="J14" s="247"/>
      <c r="K14" s="245"/>
      <c r="L14" s="249"/>
      <c r="M14" s="245"/>
      <c r="N14" s="241"/>
      <c r="O14" s="96"/>
      <c r="P14" s="422"/>
      <c r="Q14" s="420"/>
    </row>
    <row r="15" spans="1:17" s="11" customFormat="1" ht="18.899999999999999" customHeight="1" x14ac:dyDescent="0.25">
      <c r="A15" s="250">
        <v>9</v>
      </c>
      <c r="B15" s="95"/>
      <c r="C15" s="95"/>
      <c r="D15" s="96"/>
      <c r="E15" s="263"/>
      <c r="F15" s="97"/>
      <c r="G15" s="97"/>
      <c r="H15" s="96"/>
      <c r="I15" s="96"/>
      <c r="J15" s="247"/>
      <c r="K15" s="245"/>
      <c r="L15" s="249"/>
      <c r="M15" s="282"/>
      <c r="N15" s="241"/>
      <c r="O15" s="96"/>
      <c r="P15" s="97"/>
      <c r="Q15" s="97"/>
    </row>
    <row r="16" spans="1:17" s="11" customFormat="1" ht="18.899999999999999" customHeight="1" x14ac:dyDescent="0.25">
      <c r="A16" s="250">
        <v>10</v>
      </c>
      <c r="B16" s="442"/>
      <c r="C16" s="95"/>
      <c r="D16" s="96"/>
      <c r="E16" s="263"/>
      <c r="F16" s="97"/>
      <c r="G16" s="97"/>
      <c r="H16" s="96"/>
      <c r="I16" s="96"/>
      <c r="J16" s="247"/>
      <c r="K16" s="245"/>
      <c r="L16" s="249"/>
      <c r="M16" s="282"/>
      <c r="N16" s="241"/>
      <c r="O16" s="96"/>
      <c r="P16" s="114"/>
      <c r="Q16" s="97"/>
    </row>
    <row r="17" spans="1:17" s="11" customFormat="1" ht="18.899999999999999" customHeight="1" x14ac:dyDescent="0.25">
      <c r="A17" s="250">
        <v>11</v>
      </c>
      <c r="B17" s="95"/>
      <c r="C17" s="95"/>
      <c r="D17" s="96"/>
      <c r="E17" s="263"/>
      <c r="F17" s="97"/>
      <c r="G17" s="97"/>
      <c r="H17" s="96"/>
      <c r="I17" s="96"/>
      <c r="J17" s="247"/>
      <c r="K17" s="245"/>
      <c r="L17" s="249"/>
      <c r="M17" s="282"/>
      <c r="N17" s="241"/>
      <c r="O17" s="96"/>
      <c r="P17" s="114"/>
      <c r="Q17" s="97"/>
    </row>
    <row r="18" spans="1:17" s="11" customFormat="1" ht="18.899999999999999" customHeight="1" x14ac:dyDescent="0.25">
      <c r="A18" s="250">
        <v>12</v>
      </c>
      <c r="B18" s="95"/>
      <c r="C18" s="95"/>
      <c r="D18" s="96"/>
      <c r="E18" s="263"/>
      <c r="F18" s="97"/>
      <c r="G18" s="97"/>
      <c r="H18" s="96"/>
      <c r="I18" s="96"/>
      <c r="J18" s="247"/>
      <c r="K18" s="245"/>
      <c r="L18" s="249"/>
      <c r="M18" s="282"/>
      <c r="N18" s="241"/>
      <c r="O18" s="96"/>
      <c r="P18" s="114"/>
      <c r="Q18" s="97"/>
    </row>
    <row r="19" spans="1:17" s="11" customFormat="1" ht="18.899999999999999" customHeight="1" x14ac:dyDescent="0.25">
      <c r="A19" s="250">
        <v>13</v>
      </c>
      <c r="B19" s="95"/>
      <c r="C19" s="95"/>
      <c r="D19" s="96"/>
      <c r="E19" s="263"/>
      <c r="F19" s="97"/>
      <c r="G19" s="97"/>
      <c r="H19" s="96"/>
      <c r="I19" s="96"/>
      <c r="J19" s="247"/>
      <c r="K19" s="245"/>
      <c r="L19" s="249"/>
      <c r="M19" s="282"/>
      <c r="N19" s="241"/>
      <c r="O19" s="96"/>
      <c r="P19" s="114"/>
      <c r="Q19" s="97"/>
    </row>
    <row r="20" spans="1:17" s="11" customFormat="1" ht="18.899999999999999" customHeight="1" x14ac:dyDescent="0.25">
      <c r="A20" s="250">
        <v>14</v>
      </c>
      <c r="B20" s="95"/>
      <c r="C20" s="95"/>
      <c r="D20" s="96"/>
      <c r="E20" s="263"/>
      <c r="F20" s="97"/>
      <c r="G20" s="97"/>
      <c r="H20" s="96"/>
      <c r="I20" s="96"/>
      <c r="J20" s="247"/>
      <c r="K20" s="245"/>
      <c r="L20" s="249"/>
      <c r="M20" s="282"/>
      <c r="N20" s="241"/>
      <c r="O20" s="96"/>
      <c r="P20" s="114"/>
      <c r="Q20" s="97"/>
    </row>
    <row r="21" spans="1:17" s="11" customFormat="1" ht="18.899999999999999" customHeight="1" x14ac:dyDescent="0.25">
      <c r="A21" s="250">
        <v>15</v>
      </c>
      <c r="B21" s="95"/>
      <c r="C21" s="95"/>
      <c r="D21" s="96"/>
      <c r="E21" s="263"/>
      <c r="F21" s="97"/>
      <c r="G21" s="97"/>
      <c r="H21" s="96"/>
      <c r="I21" s="96"/>
      <c r="J21" s="247"/>
      <c r="K21" s="245"/>
      <c r="L21" s="249"/>
      <c r="M21" s="282"/>
      <c r="N21" s="241"/>
      <c r="O21" s="96"/>
      <c r="P21" s="114"/>
      <c r="Q21" s="97"/>
    </row>
    <row r="22" spans="1:17" s="11" customFormat="1" ht="18.899999999999999" customHeight="1" x14ac:dyDescent="0.25">
      <c r="A22" s="250">
        <v>16</v>
      </c>
      <c r="B22" s="95"/>
      <c r="C22" s="95"/>
      <c r="D22" s="96"/>
      <c r="E22" s="263"/>
      <c r="F22" s="97"/>
      <c r="G22" s="97"/>
      <c r="H22" s="96"/>
      <c r="I22" s="96"/>
      <c r="J22" s="247"/>
      <c r="K22" s="245"/>
      <c r="L22" s="249"/>
      <c r="M22" s="282"/>
      <c r="N22" s="241"/>
      <c r="O22" s="96"/>
      <c r="P22" s="114"/>
      <c r="Q22" s="97"/>
    </row>
    <row r="23" spans="1:17" s="11" customFormat="1" ht="18.899999999999999" customHeight="1" x14ac:dyDescent="0.25">
      <c r="A23" s="250">
        <v>17</v>
      </c>
      <c r="B23" s="95"/>
      <c r="C23" s="95"/>
      <c r="D23" s="96"/>
      <c r="E23" s="263"/>
      <c r="F23" s="97"/>
      <c r="G23" s="97"/>
      <c r="H23" s="96"/>
      <c r="I23" s="96"/>
      <c r="J23" s="247"/>
      <c r="K23" s="245"/>
      <c r="L23" s="249"/>
      <c r="M23" s="282"/>
      <c r="N23" s="241"/>
      <c r="O23" s="96"/>
      <c r="P23" s="114"/>
      <c r="Q23" s="97"/>
    </row>
    <row r="24" spans="1:17" s="11" customFormat="1" ht="18.899999999999999" customHeight="1" x14ac:dyDescent="0.25">
      <c r="A24" s="250">
        <v>18</v>
      </c>
      <c r="B24" s="95"/>
      <c r="C24" s="95"/>
      <c r="D24" s="96"/>
      <c r="E24" s="263"/>
      <c r="F24" s="97"/>
      <c r="G24" s="97"/>
      <c r="H24" s="96"/>
      <c r="I24" s="96"/>
      <c r="J24" s="247"/>
      <c r="K24" s="245"/>
      <c r="L24" s="249"/>
      <c r="M24" s="282"/>
      <c r="N24" s="241"/>
      <c r="O24" s="96"/>
      <c r="P24" s="114"/>
      <c r="Q24" s="97"/>
    </row>
    <row r="25" spans="1:17" s="11" customFormat="1" ht="18.899999999999999" customHeight="1" x14ac:dyDescent="0.25">
      <c r="A25" s="250">
        <v>19</v>
      </c>
      <c r="B25" s="95"/>
      <c r="C25" s="95"/>
      <c r="D25" s="96"/>
      <c r="E25" s="263"/>
      <c r="F25" s="97"/>
      <c r="G25" s="97"/>
      <c r="H25" s="96"/>
      <c r="I25" s="96"/>
      <c r="J25" s="247"/>
      <c r="K25" s="245"/>
      <c r="L25" s="249"/>
      <c r="M25" s="282"/>
      <c r="N25" s="241"/>
      <c r="O25" s="96"/>
      <c r="P25" s="114"/>
      <c r="Q25" s="97"/>
    </row>
    <row r="26" spans="1:17" s="11" customFormat="1" ht="18.899999999999999" customHeight="1" x14ac:dyDescent="0.25">
      <c r="A26" s="250">
        <v>20</v>
      </c>
      <c r="B26" s="95"/>
      <c r="C26" s="95"/>
      <c r="D26" s="96"/>
      <c r="E26" s="263"/>
      <c r="F26" s="97"/>
      <c r="G26" s="97"/>
      <c r="H26" s="96"/>
      <c r="I26" s="96"/>
      <c r="J26" s="247"/>
      <c r="K26" s="245"/>
      <c r="L26" s="249"/>
      <c r="M26" s="282"/>
      <c r="N26" s="241"/>
      <c r="O26" s="96"/>
      <c r="P26" s="114"/>
      <c r="Q26" s="97"/>
    </row>
    <row r="27" spans="1:17" s="11" customFormat="1" ht="18.899999999999999" customHeight="1" x14ac:dyDescent="0.25">
      <c r="A27" s="250">
        <v>21</v>
      </c>
      <c r="B27" s="95"/>
      <c r="C27" s="95"/>
      <c r="D27" s="96"/>
      <c r="E27" s="263"/>
      <c r="F27" s="97"/>
      <c r="G27" s="97"/>
      <c r="H27" s="96"/>
      <c r="I27" s="96"/>
      <c r="J27" s="247"/>
      <c r="K27" s="245"/>
      <c r="L27" s="249"/>
      <c r="M27" s="282"/>
      <c r="N27" s="241"/>
      <c r="O27" s="96"/>
      <c r="P27" s="114"/>
      <c r="Q27" s="97"/>
    </row>
    <row r="28" spans="1:17" s="11" customFormat="1" ht="18.899999999999999" customHeight="1" x14ac:dyDescent="0.25">
      <c r="A28" s="250">
        <v>22</v>
      </c>
      <c r="B28" s="95"/>
      <c r="C28" s="95"/>
      <c r="D28" s="96"/>
      <c r="E28" s="438"/>
      <c r="F28" s="433"/>
      <c r="G28" s="277"/>
      <c r="H28" s="96"/>
      <c r="I28" s="96"/>
      <c r="J28" s="247"/>
      <c r="K28" s="245"/>
      <c r="L28" s="249"/>
      <c r="M28" s="282"/>
      <c r="N28" s="241"/>
      <c r="O28" s="96"/>
      <c r="P28" s="114"/>
      <c r="Q28" s="97"/>
    </row>
    <row r="29" spans="1:17" s="11" customFormat="1" ht="18.899999999999999" customHeight="1" x14ac:dyDescent="0.25">
      <c r="A29" s="250">
        <v>23</v>
      </c>
      <c r="B29" s="95"/>
      <c r="C29" s="95"/>
      <c r="D29" s="96"/>
      <c r="E29" s="439"/>
      <c r="F29" s="97"/>
      <c r="G29" s="97"/>
      <c r="H29" s="96"/>
      <c r="I29" s="96"/>
      <c r="J29" s="247"/>
      <c r="K29" s="245"/>
      <c r="L29" s="249"/>
      <c r="M29" s="282"/>
      <c r="N29" s="241"/>
      <c r="O29" s="96"/>
      <c r="P29" s="114"/>
      <c r="Q29" s="97"/>
    </row>
    <row r="30" spans="1:17" s="11" customFormat="1" ht="18.899999999999999" customHeight="1" x14ac:dyDescent="0.25">
      <c r="A30" s="250">
        <v>24</v>
      </c>
      <c r="B30" s="95"/>
      <c r="C30" s="95"/>
      <c r="D30" s="96"/>
      <c r="E30" s="263"/>
      <c r="F30" s="97"/>
      <c r="G30" s="97"/>
      <c r="H30" s="96"/>
      <c r="I30" s="96"/>
      <c r="J30" s="247"/>
      <c r="K30" s="245"/>
      <c r="L30" s="249"/>
      <c r="M30" s="282"/>
      <c r="N30" s="241"/>
      <c r="O30" s="96"/>
      <c r="P30" s="114"/>
      <c r="Q30" s="97"/>
    </row>
    <row r="31" spans="1:17" s="11" customFormat="1" ht="18.899999999999999" customHeight="1" x14ac:dyDescent="0.25">
      <c r="A31" s="250">
        <v>25</v>
      </c>
      <c r="B31" s="95"/>
      <c r="C31" s="95"/>
      <c r="D31" s="96"/>
      <c r="E31" s="263"/>
      <c r="F31" s="97"/>
      <c r="G31" s="97"/>
      <c r="H31" s="96"/>
      <c r="I31" s="96"/>
      <c r="J31" s="247"/>
      <c r="K31" s="245"/>
      <c r="L31" s="249"/>
      <c r="M31" s="282"/>
      <c r="N31" s="241"/>
      <c r="O31" s="96"/>
      <c r="P31" s="114"/>
      <c r="Q31" s="97"/>
    </row>
    <row r="32" spans="1:17" s="11" customFormat="1" ht="18.899999999999999" customHeight="1" x14ac:dyDescent="0.25">
      <c r="A32" s="250">
        <v>26</v>
      </c>
      <c r="B32" s="95"/>
      <c r="C32" s="95"/>
      <c r="D32" s="96"/>
      <c r="E32" s="430"/>
      <c r="F32" s="97"/>
      <c r="G32" s="97"/>
      <c r="H32" s="96"/>
      <c r="I32" s="96"/>
      <c r="J32" s="247"/>
      <c r="K32" s="245"/>
      <c r="L32" s="249"/>
      <c r="M32" s="282"/>
      <c r="N32" s="241"/>
      <c r="O32" s="96"/>
      <c r="P32" s="114"/>
      <c r="Q32" s="97"/>
    </row>
    <row r="33" spans="1:17" s="11" customFormat="1" ht="18.899999999999999" customHeight="1" x14ac:dyDescent="0.25">
      <c r="A33" s="250">
        <v>27</v>
      </c>
      <c r="B33" s="95"/>
      <c r="C33" s="95"/>
      <c r="D33" s="96"/>
      <c r="E33" s="263"/>
      <c r="F33" s="97"/>
      <c r="G33" s="97"/>
      <c r="H33" s="96"/>
      <c r="I33" s="96"/>
      <c r="J33" s="247"/>
      <c r="K33" s="245"/>
      <c r="L33" s="249"/>
      <c r="M33" s="282"/>
      <c r="N33" s="241"/>
      <c r="O33" s="96"/>
      <c r="P33" s="114"/>
      <c r="Q33" s="97"/>
    </row>
    <row r="34" spans="1:17" s="11" customFormat="1" ht="18.899999999999999" customHeight="1" x14ac:dyDescent="0.25">
      <c r="A34" s="250">
        <v>28</v>
      </c>
      <c r="B34" s="95"/>
      <c r="C34" s="95"/>
      <c r="D34" s="96"/>
      <c r="E34" s="263"/>
      <c r="F34" s="97"/>
      <c r="G34" s="97"/>
      <c r="H34" s="96"/>
      <c r="I34" s="96"/>
      <c r="J34" s="247"/>
      <c r="K34" s="245"/>
      <c r="L34" s="249"/>
      <c r="M34" s="282"/>
      <c r="N34" s="241"/>
      <c r="O34" s="96"/>
      <c r="P34" s="114"/>
      <c r="Q34" s="97"/>
    </row>
    <row r="35" spans="1:17" s="11" customFormat="1" ht="18.899999999999999" customHeight="1" x14ac:dyDescent="0.25">
      <c r="A35" s="250">
        <v>29</v>
      </c>
      <c r="B35" s="95"/>
      <c r="C35" s="95"/>
      <c r="D35" s="96"/>
      <c r="E35" s="263"/>
      <c r="F35" s="97"/>
      <c r="G35" s="97"/>
      <c r="H35" s="96"/>
      <c r="I35" s="96"/>
      <c r="J35" s="247"/>
      <c r="K35" s="245"/>
      <c r="L35" s="249"/>
      <c r="M35" s="282"/>
      <c r="N35" s="241"/>
      <c r="O35" s="96"/>
      <c r="P35" s="114"/>
      <c r="Q35" s="97"/>
    </row>
    <row r="36" spans="1:17" s="11" customFormat="1" ht="18.899999999999999" customHeight="1" x14ac:dyDescent="0.25">
      <c r="A36" s="250">
        <v>30</v>
      </c>
      <c r="B36" s="95"/>
      <c r="C36" s="95"/>
      <c r="D36" s="96"/>
      <c r="E36" s="263"/>
      <c r="F36" s="97"/>
      <c r="G36" s="97"/>
      <c r="H36" s="96"/>
      <c r="I36" s="96"/>
      <c r="J36" s="247"/>
      <c r="K36" s="245"/>
      <c r="L36" s="249"/>
      <c r="M36" s="282"/>
      <c r="N36" s="241"/>
      <c r="O36" s="96"/>
      <c r="P36" s="114"/>
      <c r="Q36" s="97"/>
    </row>
    <row r="37" spans="1:17" s="11" customFormat="1" ht="18.899999999999999" customHeight="1" x14ac:dyDescent="0.25">
      <c r="A37" s="250">
        <v>31</v>
      </c>
      <c r="B37" s="95"/>
      <c r="C37" s="95"/>
      <c r="D37" s="96"/>
      <c r="E37" s="263"/>
      <c r="F37" s="97"/>
      <c r="G37" s="97"/>
      <c r="H37" s="96"/>
      <c r="I37" s="96"/>
      <c r="J37" s="247"/>
      <c r="K37" s="245"/>
      <c r="L37" s="249"/>
      <c r="M37" s="282"/>
      <c r="N37" s="241"/>
      <c r="O37" s="96"/>
      <c r="P37" s="114"/>
      <c r="Q37" s="97"/>
    </row>
    <row r="38" spans="1:17" s="11" customFormat="1" ht="18.899999999999999" customHeight="1" x14ac:dyDescent="0.25">
      <c r="A38" s="250">
        <v>32</v>
      </c>
      <c r="B38" s="95"/>
      <c r="C38" s="95"/>
      <c r="D38" s="96"/>
      <c r="E38" s="263"/>
      <c r="F38" s="97"/>
      <c r="G38" s="97"/>
      <c r="H38" s="414"/>
      <c r="I38" s="283"/>
      <c r="J38" s="247"/>
      <c r="K38" s="245"/>
      <c r="L38" s="249"/>
      <c r="M38" s="282"/>
      <c r="N38" s="241"/>
      <c r="O38" s="97"/>
      <c r="P38" s="114"/>
      <c r="Q38" s="97"/>
    </row>
    <row r="39" spans="1:17" s="11" customFormat="1" ht="18.899999999999999" customHeight="1" x14ac:dyDescent="0.25">
      <c r="A39" s="250">
        <v>33</v>
      </c>
      <c r="B39" s="95"/>
      <c r="C39" s="95"/>
      <c r="D39" s="96"/>
      <c r="E39" s="263"/>
      <c r="F39" s="97"/>
      <c r="G39" s="97"/>
      <c r="H39" s="414"/>
      <c r="I39" s="283"/>
      <c r="J39" s="247"/>
      <c r="K39" s="245"/>
      <c r="L39" s="249"/>
      <c r="M39" s="282"/>
      <c r="N39" s="277"/>
      <c r="O39" s="97"/>
      <c r="P39" s="114"/>
      <c r="Q39" s="97"/>
    </row>
    <row r="40" spans="1:17" s="11" customFormat="1" ht="18.899999999999999" customHeight="1" x14ac:dyDescent="0.25">
      <c r="A40" s="250">
        <v>34</v>
      </c>
      <c r="B40" s="95"/>
      <c r="C40" s="95"/>
      <c r="D40" s="96"/>
      <c r="E40" s="263"/>
      <c r="F40" s="97"/>
      <c r="G40" s="97"/>
      <c r="H40" s="414"/>
      <c r="I40" s="283"/>
      <c r="J40" s="247" t="e">
        <f>IF(AND(Q40="",#REF!&gt;0,#REF!&lt;5),K40,)</f>
        <v>#REF!</v>
      </c>
      <c r="K40" s="245" t="str">
        <f>IF(D40="","ZZZ9",IF(AND(#REF!&gt;0,#REF!&lt;5),D40&amp;#REF!,D40&amp;"9"))</f>
        <v>ZZZ9</v>
      </c>
      <c r="L40" s="249">
        <f t="shared" ref="L40:L103" si="0">IF(Q40="",999,Q40)</f>
        <v>999</v>
      </c>
      <c r="M40" s="282">
        <f t="shared" ref="M40:M103" si="1">IF(P40=999,999,1)</f>
        <v>999</v>
      </c>
      <c r="N40" s="277"/>
      <c r="O40" s="97"/>
      <c r="P40" s="114">
        <f t="shared" ref="P40:P103" si="2">IF(N40="DA",1,IF(N40="WC",2,IF(N40="SE",3,IF(N40="Q",4,IF(N40="LL",5,999)))))</f>
        <v>999</v>
      </c>
      <c r="Q40" s="97"/>
    </row>
    <row r="41" spans="1:17" s="11" customFormat="1" ht="18.899999999999999" customHeight="1" x14ac:dyDescent="0.25">
      <c r="A41" s="250">
        <v>35</v>
      </c>
      <c r="B41" s="95"/>
      <c r="C41" s="95"/>
      <c r="D41" s="96"/>
      <c r="E41" s="263"/>
      <c r="F41" s="97"/>
      <c r="G41" s="97"/>
      <c r="H41" s="414"/>
      <c r="I41" s="283"/>
      <c r="J41" s="247" t="e">
        <f>IF(AND(Q41="",#REF!&gt;0,#REF!&lt;5),K41,)</f>
        <v>#REF!</v>
      </c>
      <c r="K41" s="245" t="str">
        <f>IF(D41="","ZZZ9",IF(AND(#REF!&gt;0,#REF!&lt;5),D41&amp;#REF!,D41&amp;"9"))</f>
        <v>ZZZ9</v>
      </c>
      <c r="L41" s="249">
        <f t="shared" si="0"/>
        <v>999</v>
      </c>
      <c r="M41" s="282">
        <f t="shared" si="1"/>
        <v>999</v>
      </c>
      <c r="N41" s="277"/>
      <c r="O41" s="97"/>
      <c r="P41" s="114">
        <f t="shared" si="2"/>
        <v>999</v>
      </c>
      <c r="Q41" s="97"/>
    </row>
    <row r="42" spans="1:17" s="11" customFormat="1" ht="18.899999999999999" customHeight="1" x14ac:dyDescent="0.25">
      <c r="A42" s="250">
        <v>36</v>
      </c>
      <c r="B42" s="95"/>
      <c r="C42" s="95"/>
      <c r="D42" s="96"/>
      <c r="E42" s="263"/>
      <c r="F42" s="97"/>
      <c r="G42" s="97"/>
      <c r="H42" s="414"/>
      <c r="I42" s="283"/>
      <c r="J42" s="247" t="e">
        <f>IF(AND(Q42="",#REF!&gt;0,#REF!&lt;5),K42,)</f>
        <v>#REF!</v>
      </c>
      <c r="K42" s="245" t="str">
        <f>IF(D42="","ZZZ9",IF(AND(#REF!&gt;0,#REF!&lt;5),D42&amp;#REF!,D42&amp;"9"))</f>
        <v>ZZZ9</v>
      </c>
      <c r="L42" s="249">
        <f t="shared" si="0"/>
        <v>999</v>
      </c>
      <c r="M42" s="282">
        <f t="shared" si="1"/>
        <v>999</v>
      </c>
      <c r="N42" s="277"/>
      <c r="O42" s="97"/>
      <c r="P42" s="114">
        <f t="shared" si="2"/>
        <v>999</v>
      </c>
      <c r="Q42" s="97"/>
    </row>
    <row r="43" spans="1:17" s="11" customFormat="1" ht="18.899999999999999" customHeight="1" x14ac:dyDescent="0.25">
      <c r="A43" s="250">
        <v>37</v>
      </c>
      <c r="B43" s="95"/>
      <c r="C43" s="95"/>
      <c r="D43" s="96"/>
      <c r="E43" s="263"/>
      <c r="F43" s="97"/>
      <c r="G43" s="97"/>
      <c r="H43" s="414"/>
      <c r="I43" s="283"/>
      <c r="J43" s="247" t="e">
        <f>IF(AND(Q43="",#REF!&gt;0,#REF!&lt;5),K43,)</f>
        <v>#REF!</v>
      </c>
      <c r="K43" s="245" t="str">
        <f>IF(D43="","ZZZ9",IF(AND(#REF!&gt;0,#REF!&lt;5),D43&amp;#REF!,D43&amp;"9"))</f>
        <v>ZZZ9</v>
      </c>
      <c r="L43" s="249">
        <f t="shared" si="0"/>
        <v>999</v>
      </c>
      <c r="M43" s="282">
        <f t="shared" si="1"/>
        <v>999</v>
      </c>
      <c r="N43" s="277"/>
      <c r="O43" s="97"/>
      <c r="P43" s="114">
        <f t="shared" si="2"/>
        <v>999</v>
      </c>
      <c r="Q43" s="97"/>
    </row>
    <row r="44" spans="1:17" s="11" customFormat="1" ht="18.899999999999999" customHeight="1" x14ac:dyDescent="0.25">
      <c r="A44" s="250">
        <v>38</v>
      </c>
      <c r="B44" s="95"/>
      <c r="C44" s="95"/>
      <c r="D44" s="96"/>
      <c r="E44" s="263"/>
      <c r="F44" s="97"/>
      <c r="G44" s="97"/>
      <c r="H44" s="414"/>
      <c r="I44" s="283"/>
      <c r="J44" s="247" t="e">
        <f>IF(AND(Q44="",#REF!&gt;0,#REF!&lt;5),K44,)</f>
        <v>#REF!</v>
      </c>
      <c r="K44" s="245" t="str">
        <f>IF(D44="","ZZZ9",IF(AND(#REF!&gt;0,#REF!&lt;5),D44&amp;#REF!,D44&amp;"9"))</f>
        <v>ZZZ9</v>
      </c>
      <c r="L44" s="249">
        <f t="shared" si="0"/>
        <v>999</v>
      </c>
      <c r="M44" s="282">
        <f t="shared" si="1"/>
        <v>999</v>
      </c>
      <c r="N44" s="277"/>
      <c r="O44" s="97"/>
      <c r="P44" s="114">
        <f t="shared" si="2"/>
        <v>999</v>
      </c>
      <c r="Q44" s="97"/>
    </row>
    <row r="45" spans="1:17" s="11" customFormat="1" ht="18.899999999999999" customHeight="1" x14ac:dyDescent="0.25">
      <c r="A45" s="250">
        <v>39</v>
      </c>
      <c r="B45" s="95"/>
      <c r="C45" s="95"/>
      <c r="D45" s="96"/>
      <c r="E45" s="263"/>
      <c r="F45" s="97"/>
      <c r="G45" s="97"/>
      <c r="H45" s="414"/>
      <c r="I45" s="283"/>
      <c r="J45" s="247" t="e">
        <f>IF(AND(Q45="",#REF!&gt;0,#REF!&lt;5),K45,)</f>
        <v>#REF!</v>
      </c>
      <c r="K45" s="245" t="str">
        <f>IF(D45="","ZZZ9",IF(AND(#REF!&gt;0,#REF!&lt;5),D45&amp;#REF!,D45&amp;"9"))</f>
        <v>ZZZ9</v>
      </c>
      <c r="L45" s="249">
        <f t="shared" si="0"/>
        <v>999</v>
      </c>
      <c r="M45" s="282">
        <f t="shared" si="1"/>
        <v>999</v>
      </c>
      <c r="N45" s="277"/>
      <c r="O45" s="97"/>
      <c r="P45" s="114">
        <f t="shared" si="2"/>
        <v>999</v>
      </c>
      <c r="Q45" s="97"/>
    </row>
    <row r="46" spans="1:17" s="11" customFormat="1" ht="18.899999999999999" customHeight="1" x14ac:dyDescent="0.25">
      <c r="A46" s="250">
        <v>40</v>
      </c>
      <c r="B46" s="95"/>
      <c r="C46" s="95"/>
      <c r="D46" s="96"/>
      <c r="E46" s="263"/>
      <c r="F46" s="97"/>
      <c r="G46" s="97"/>
      <c r="H46" s="414"/>
      <c r="I46" s="283"/>
      <c r="J46" s="247" t="e">
        <f>IF(AND(Q46="",#REF!&gt;0,#REF!&lt;5),K46,)</f>
        <v>#REF!</v>
      </c>
      <c r="K46" s="245" t="str">
        <f>IF(D46="","ZZZ9",IF(AND(#REF!&gt;0,#REF!&lt;5),D46&amp;#REF!,D46&amp;"9"))</f>
        <v>ZZZ9</v>
      </c>
      <c r="L46" s="249">
        <f t="shared" si="0"/>
        <v>999</v>
      </c>
      <c r="M46" s="282">
        <f t="shared" si="1"/>
        <v>999</v>
      </c>
      <c r="N46" s="277"/>
      <c r="O46" s="97"/>
      <c r="P46" s="114">
        <f t="shared" si="2"/>
        <v>999</v>
      </c>
      <c r="Q46" s="97"/>
    </row>
    <row r="47" spans="1:17" s="11" customFormat="1" ht="18.899999999999999" customHeight="1" x14ac:dyDescent="0.25">
      <c r="A47" s="250">
        <v>41</v>
      </c>
      <c r="B47" s="95"/>
      <c r="C47" s="95"/>
      <c r="D47" s="96"/>
      <c r="E47" s="263"/>
      <c r="F47" s="97"/>
      <c r="G47" s="97"/>
      <c r="H47" s="414"/>
      <c r="I47" s="283"/>
      <c r="J47" s="247" t="e">
        <f>IF(AND(Q47="",#REF!&gt;0,#REF!&lt;5),K47,)</f>
        <v>#REF!</v>
      </c>
      <c r="K47" s="245" t="str">
        <f>IF(D47="","ZZZ9",IF(AND(#REF!&gt;0,#REF!&lt;5),D47&amp;#REF!,D47&amp;"9"))</f>
        <v>ZZZ9</v>
      </c>
      <c r="L47" s="249">
        <f t="shared" si="0"/>
        <v>999</v>
      </c>
      <c r="M47" s="282">
        <f t="shared" si="1"/>
        <v>999</v>
      </c>
      <c r="N47" s="277"/>
      <c r="O47" s="97"/>
      <c r="P47" s="114">
        <f t="shared" si="2"/>
        <v>999</v>
      </c>
      <c r="Q47" s="97"/>
    </row>
    <row r="48" spans="1:17" s="11" customFormat="1" ht="18.899999999999999" customHeight="1" x14ac:dyDescent="0.25">
      <c r="A48" s="250">
        <v>42</v>
      </c>
      <c r="B48" s="95"/>
      <c r="C48" s="95"/>
      <c r="D48" s="96"/>
      <c r="E48" s="263"/>
      <c r="F48" s="97"/>
      <c r="G48" s="97"/>
      <c r="H48" s="414"/>
      <c r="I48" s="283"/>
      <c r="J48" s="247" t="e">
        <f>IF(AND(Q48="",#REF!&gt;0,#REF!&lt;5),K48,)</f>
        <v>#REF!</v>
      </c>
      <c r="K48" s="245" t="str">
        <f>IF(D48="","ZZZ9",IF(AND(#REF!&gt;0,#REF!&lt;5),D48&amp;#REF!,D48&amp;"9"))</f>
        <v>ZZZ9</v>
      </c>
      <c r="L48" s="249">
        <f t="shared" si="0"/>
        <v>999</v>
      </c>
      <c r="M48" s="282">
        <f t="shared" si="1"/>
        <v>999</v>
      </c>
      <c r="N48" s="277"/>
      <c r="O48" s="97"/>
      <c r="P48" s="114">
        <f t="shared" si="2"/>
        <v>999</v>
      </c>
      <c r="Q48" s="97"/>
    </row>
    <row r="49" spans="1:17" s="11" customFormat="1" ht="18.899999999999999" customHeight="1" x14ac:dyDescent="0.25">
      <c r="A49" s="250">
        <v>43</v>
      </c>
      <c r="B49" s="95"/>
      <c r="C49" s="95"/>
      <c r="D49" s="96"/>
      <c r="E49" s="263"/>
      <c r="F49" s="97"/>
      <c r="G49" s="97"/>
      <c r="H49" s="414"/>
      <c r="I49" s="283"/>
      <c r="J49" s="247" t="e">
        <f>IF(AND(Q49="",#REF!&gt;0,#REF!&lt;5),K49,)</f>
        <v>#REF!</v>
      </c>
      <c r="K49" s="245" t="str">
        <f>IF(D49="","ZZZ9",IF(AND(#REF!&gt;0,#REF!&lt;5),D49&amp;#REF!,D49&amp;"9"))</f>
        <v>ZZZ9</v>
      </c>
      <c r="L49" s="249">
        <f t="shared" si="0"/>
        <v>999</v>
      </c>
      <c r="M49" s="282">
        <f t="shared" si="1"/>
        <v>999</v>
      </c>
      <c r="N49" s="277"/>
      <c r="O49" s="97"/>
      <c r="P49" s="114">
        <f t="shared" si="2"/>
        <v>999</v>
      </c>
      <c r="Q49" s="97"/>
    </row>
    <row r="50" spans="1:17" s="11" customFormat="1" ht="18.899999999999999" customHeight="1" x14ac:dyDescent="0.25">
      <c r="A50" s="250">
        <v>44</v>
      </c>
      <c r="B50" s="95"/>
      <c r="C50" s="95"/>
      <c r="D50" s="96"/>
      <c r="E50" s="263"/>
      <c r="F50" s="97"/>
      <c r="G50" s="97"/>
      <c r="H50" s="414"/>
      <c r="I50" s="283"/>
      <c r="J50" s="247" t="e">
        <f>IF(AND(Q50="",#REF!&gt;0,#REF!&lt;5),K50,)</f>
        <v>#REF!</v>
      </c>
      <c r="K50" s="245" t="str">
        <f>IF(D50="","ZZZ9",IF(AND(#REF!&gt;0,#REF!&lt;5),D50&amp;#REF!,D50&amp;"9"))</f>
        <v>ZZZ9</v>
      </c>
      <c r="L50" s="249">
        <f t="shared" si="0"/>
        <v>999</v>
      </c>
      <c r="M50" s="282">
        <f t="shared" si="1"/>
        <v>999</v>
      </c>
      <c r="N50" s="277"/>
      <c r="O50" s="97"/>
      <c r="P50" s="114">
        <f t="shared" si="2"/>
        <v>999</v>
      </c>
      <c r="Q50" s="97"/>
    </row>
    <row r="51" spans="1:17" s="11" customFormat="1" ht="18.899999999999999" customHeight="1" x14ac:dyDescent="0.25">
      <c r="A51" s="250">
        <v>45</v>
      </c>
      <c r="B51" s="95"/>
      <c r="C51" s="95"/>
      <c r="D51" s="96"/>
      <c r="E51" s="263"/>
      <c r="F51" s="97"/>
      <c r="G51" s="97"/>
      <c r="H51" s="414"/>
      <c r="I51" s="283"/>
      <c r="J51" s="247" t="e">
        <f>IF(AND(Q51="",#REF!&gt;0,#REF!&lt;5),K51,)</f>
        <v>#REF!</v>
      </c>
      <c r="K51" s="245" t="str">
        <f>IF(D51="","ZZZ9",IF(AND(#REF!&gt;0,#REF!&lt;5),D51&amp;#REF!,D51&amp;"9"))</f>
        <v>ZZZ9</v>
      </c>
      <c r="L51" s="249">
        <f t="shared" si="0"/>
        <v>999</v>
      </c>
      <c r="M51" s="282">
        <f t="shared" si="1"/>
        <v>999</v>
      </c>
      <c r="N51" s="277"/>
      <c r="O51" s="97"/>
      <c r="P51" s="114">
        <f t="shared" si="2"/>
        <v>999</v>
      </c>
      <c r="Q51" s="97"/>
    </row>
    <row r="52" spans="1:17" s="11" customFormat="1" ht="18.899999999999999" customHeight="1" x14ac:dyDescent="0.25">
      <c r="A52" s="250">
        <v>46</v>
      </c>
      <c r="B52" s="95"/>
      <c r="C52" s="95"/>
      <c r="D52" s="96"/>
      <c r="E52" s="263"/>
      <c r="F52" s="97"/>
      <c r="G52" s="97"/>
      <c r="H52" s="414"/>
      <c r="I52" s="283"/>
      <c r="J52" s="247" t="e">
        <f>IF(AND(Q52="",#REF!&gt;0,#REF!&lt;5),K52,)</f>
        <v>#REF!</v>
      </c>
      <c r="K52" s="245" t="str">
        <f>IF(D52="","ZZZ9",IF(AND(#REF!&gt;0,#REF!&lt;5),D52&amp;#REF!,D52&amp;"9"))</f>
        <v>ZZZ9</v>
      </c>
      <c r="L52" s="249">
        <f t="shared" si="0"/>
        <v>999</v>
      </c>
      <c r="M52" s="282">
        <f t="shared" si="1"/>
        <v>999</v>
      </c>
      <c r="N52" s="277"/>
      <c r="O52" s="97"/>
      <c r="P52" s="114">
        <f t="shared" si="2"/>
        <v>999</v>
      </c>
      <c r="Q52" s="97"/>
    </row>
    <row r="53" spans="1:17" s="11" customFormat="1" ht="18.899999999999999" customHeight="1" x14ac:dyDescent="0.25">
      <c r="A53" s="250">
        <v>47</v>
      </c>
      <c r="B53" s="95"/>
      <c r="C53" s="95"/>
      <c r="D53" s="96"/>
      <c r="E53" s="263"/>
      <c r="F53" s="97"/>
      <c r="G53" s="97"/>
      <c r="H53" s="414"/>
      <c r="I53" s="283"/>
      <c r="J53" s="247" t="e">
        <f>IF(AND(Q53="",#REF!&gt;0,#REF!&lt;5),K53,)</f>
        <v>#REF!</v>
      </c>
      <c r="K53" s="245" t="str">
        <f>IF(D53="","ZZZ9",IF(AND(#REF!&gt;0,#REF!&lt;5),D53&amp;#REF!,D53&amp;"9"))</f>
        <v>ZZZ9</v>
      </c>
      <c r="L53" s="249">
        <f t="shared" si="0"/>
        <v>999</v>
      </c>
      <c r="M53" s="282">
        <f t="shared" si="1"/>
        <v>999</v>
      </c>
      <c r="N53" s="277"/>
      <c r="O53" s="97"/>
      <c r="P53" s="114">
        <f t="shared" si="2"/>
        <v>999</v>
      </c>
      <c r="Q53" s="97"/>
    </row>
    <row r="54" spans="1:17" s="11" customFormat="1" ht="18.899999999999999" customHeight="1" x14ac:dyDescent="0.25">
      <c r="A54" s="250">
        <v>48</v>
      </c>
      <c r="B54" s="95"/>
      <c r="C54" s="95"/>
      <c r="D54" s="96"/>
      <c r="E54" s="263"/>
      <c r="F54" s="97"/>
      <c r="G54" s="97"/>
      <c r="H54" s="414"/>
      <c r="I54" s="283"/>
      <c r="J54" s="247" t="e">
        <f>IF(AND(Q54="",#REF!&gt;0,#REF!&lt;5),K54,)</f>
        <v>#REF!</v>
      </c>
      <c r="K54" s="245" t="str">
        <f>IF(D54="","ZZZ9",IF(AND(#REF!&gt;0,#REF!&lt;5),D54&amp;#REF!,D54&amp;"9"))</f>
        <v>ZZZ9</v>
      </c>
      <c r="L54" s="249">
        <f t="shared" si="0"/>
        <v>999</v>
      </c>
      <c r="M54" s="282">
        <f t="shared" si="1"/>
        <v>999</v>
      </c>
      <c r="N54" s="277"/>
      <c r="O54" s="97"/>
      <c r="P54" s="114">
        <f t="shared" si="2"/>
        <v>999</v>
      </c>
      <c r="Q54" s="97"/>
    </row>
    <row r="55" spans="1:17" s="11" customFormat="1" ht="18.899999999999999" customHeight="1" x14ac:dyDescent="0.25">
      <c r="A55" s="250">
        <v>49</v>
      </c>
      <c r="B55" s="95"/>
      <c r="C55" s="95"/>
      <c r="D55" s="96"/>
      <c r="E55" s="263"/>
      <c r="F55" s="97"/>
      <c r="G55" s="97"/>
      <c r="H55" s="414"/>
      <c r="I55" s="283"/>
      <c r="J55" s="247" t="e">
        <f>IF(AND(Q55="",#REF!&gt;0,#REF!&lt;5),K55,)</f>
        <v>#REF!</v>
      </c>
      <c r="K55" s="245" t="str">
        <f>IF(D55="","ZZZ9",IF(AND(#REF!&gt;0,#REF!&lt;5),D55&amp;#REF!,D55&amp;"9"))</f>
        <v>ZZZ9</v>
      </c>
      <c r="L55" s="249">
        <f t="shared" si="0"/>
        <v>999</v>
      </c>
      <c r="M55" s="282">
        <f t="shared" si="1"/>
        <v>999</v>
      </c>
      <c r="N55" s="277"/>
      <c r="O55" s="97"/>
      <c r="P55" s="114">
        <f t="shared" si="2"/>
        <v>999</v>
      </c>
      <c r="Q55" s="97"/>
    </row>
    <row r="56" spans="1:17" s="11" customFormat="1" ht="18.899999999999999" customHeight="1" x14ac:dyDescent="0.25">
      <c r="A56" s="250">
        <v>50</v>
      </c>
      <c r="B56" s="95"/>
      <c r="C56" s="95"/>
      <c r="D56" s="96"/>
      <c r="E56" s="263"/>
      <c r="F56" s="97"/>
      <c r="G56" s="97"/>
      <c r="H56" s="414"/>
      <c r="I56" s="283"/>
      <c r="J56" s="247" t="e">
        <f>IF(AND(Q56="",#REF!&gt;0,#REF!&lt;5),K56,)</f>
        <v>#REF!</v>
      </c>
      <c r="K56" s="245" t="str">
        <f>IF(D56="","ZZZ9",IF(AND(#REF!&gt;0,#REF!&lt;5),D56&amp;#REF!,D56&amp;"9"))</f>
        <v>ZZZ9</v>
      </c>
      <c r="L56" s="249">
        <f t="shared" si="0"/>
        <v>999</v>
      </c>
      <c r="M56" s="282">
        <f t="shared" si="1"/>
        <v>999</v>
      </c>
      <c r="N56" s="277"/>
      <c r="O56" s="97"/>
      <c r="P56" s="114">
        <f t="shared" si="2"/>
        <v>999</v>
      </c>
      <c r="Q56" s="97"/>
    </row>
    <row r="57" spans="1:17" s="11" customFormat="1" ht="18.899999999999999" customHeight="1" x14ac:dyDescent="0.25">
      <c r="A57" s="250">
        <v>51</v>
      </c>
      <c r="B57" s="95"/>
      <c r="C57" s="95"/>
      <c r="D57" s="96"/>
      <c r="E57" s="263"/>
      <c r="F57" s="97"/>
      <c r="G57" s="97"/>
      <c r="H57" s="414"/>
      <c r="I57" s="283"/>
      <c r="J57" s="247" t="e">
        <f>IF(AND(Q57="",#REF!&gt;0,#REF!&lt;5),K57,)</f>
        <v>#REF!</v>
      </c>
      <c r="K57" s="245" t="str">
        <f>IF(D57="","ZZZ9",IF(AND(#REF!&gt;0,#REF!&lt;5),D57&amp;#REF!,D57&amp;"9"))</f>
        <v>ZZZ9</v>
      </c>
      <c r="L57" s="249">
        <f t="shared" si="0"/>
        <v>999</v>
      </c>
      <c r="M57" s="282">
        <f t="shared" si="1"/>
        <v>999</v>
      </c>
      <c r="N57" s="277"/>
      <c r="O57" s="97"/>
      <c r="P57" s="114">
        <f t="shared" si="2"/>
        <v>999</v>
      </c>
      <c r="Q57" s="97"/>
    </row>
    <row r="58" spans="1:17" s="11" customFormat="1" ht="18.899999999999999" customHeight="1" x14ac:dyDescent="0.25">
      <c r="A58" s="250">
        <v>52</v>
      </c>
      <c r="B58" s="95"/>
      <c r="C58" s="95"/>
      <c r="D58" s="96"/>
      <c r="E58" s="263"/>
      <c r="F58" s="97"/>
      <c r="G58" s="97"/>
      <c r="H58" s="414"/>
      <c r="I58" s="283"/>
      <c r="J58" s="247" t="e">
        <f>IF(AND(Q58="",#REF!&gt;0,#REF!&lt;5),K58,)</f>
        <v>#REF!</v>
      </c>
      <c r="K58" s="245" t="str">
        <f>IF(D58="","ZZZ9",IF(AND(#REF!&gt;0,#REF!&lt;5),D58&amp;#REF!,D58&amp;"9"))</f>
        <v>ZZZ9</v>
      </c>
      <c r="L58" s="249">
        <f t="shared" si="0"/>
        <v>999</v>
      </c>
      <c r="M58" s="282">
        <f t="shared" si="1"/>
        <v>999</v>
      </c>
      <c r="N58" s="277"/>
      <c r="O58" s="97"/>
      <c r="P58" s="114">
        <f t="shared" si="2"/>
        <v>999</v>
      </c>
      <c r="Q58" s="97"/>
    </row>
    <row r="59" spans="1:17" s="11" customFormat="1" ht="18.899999999999999" customHeight="1" x14ac:dyDescent="0.25">
      <c r="A59" s="250">
        <v>53</v>
      </c>
      <c r="B59" s="95"/>
      <c r="C59" s="95"/>
      <c r="D59" s="96"/>
      <c r="E59" s="263"/>
      <c r="F59" s="97"/>
      <c r="G59" s="97"/>
      <c r="H59" s="414"/>
      <c r="I59" s="283"/>
      <c r="J59" s="247" t="e">
        <f>IF(AND(Q59="",#REF!&gt;0,#REF!&lt;5),K59,)</f>
        <v>#REF!</v>
      </c>
      <c r="K59" s="245" t="str">
        <f>IF(D59="","ZZZ9",IF(AND(#REF!&gt;0,#REF!&lt;5),D59&amp;#REF!,D59&amp;"9"))</f>
        <v>ZZZ9</v>
      </c>
      <c r="L59" s="249">
        <f t="shared" si="0"/>
        <v>999</v>
      </c>
      <c r="M59" s="282">
        <f t="shared" si="1"/>
        <v>999</v>
      </c>
      <c r="N59" s="277"/>
      <c r="O59" s="97"/>
      <c r="P59" s="114">
        <f t="shared" si="2"/>
        <v>999</v>
      </c>
      <c r="Q59" s="97"/>
    </row>
    <row r="60" spans="1:17" s="11" customFormat="1" ht="18.899999999999999" customHeight="1" x14ac:dyDescent="0.25">
      <c r="A60" s="250">
        <v>54</v>
      </c>
      <c r="B60" s="95"/>
      <c r="C60" s="95"/>
      <c r="D60" s="96"/>
      <c r="E60" s="263"/>
      <c r="F60" s="97"/>
      <c r="G60" s="97"/>
      <c r="H60" s="414"/>
      <c r="I60" s="283"/>
      <c r="J60" s="247" t="e">
        <f>IF(AND(Q60="",#REF!&gt;0,#REF!&lt;5),K60,)</f>
        <v>#REF!</v>
      </c>
      <c r="K60" s="245" t="str">
        <f>IF(D60="","ZZZ9",IF(AND(#REF!&gt;0,#REF!&lt;5),D60&amp;#REF!,D60&amp;"9"))</f>
        <v>ZZZ9</v>
      </c>
      <c r="L60" s="249">
        <f t="shared" si="0"/>
        <v>999</v>
      </c>
      <c r="M60" s="282">
        <f t="shared" si="1"/>
        <v>999</v>
      </c>
      <c r="N60" s="277"/>
      <c r="O60" s="97"/>
      <c r="P60" s="114">
        <f t="shared" si="2"/>
        <v>999</v>
      </c>
      <c r="Q60" s="97"/>
    </row>
    <row r="61" spans="1:17" s="11" customFormat="1" ht="18.899999999999999" customHeight="1" x14ac:dyDescent="0.25">
      <c r="A61" s="250">
        <v>55</v>
      </c>
      <c r="B61" s="95"/>
      <c r="C61" s="95"/>
      <c r="D61" s="96"/>
      <c r="E61" s="263"/>
      <c r="F61" s="97"/>
      <c r="G61" s="97"/>
      <c r="H61" s="414"/>
      <c r="I61" s="283"/>
      <c r="J61" s="247" t="e">
        <f>IF(AND(Q61="",#REF!&gt;0,#REF!&lt;5),K61,)</f>
        <v>#REF!</v>
      </c>
      <c r="K61" s="245" t="str">
        <f>IF(D61="","ZZZ9",IF(AND(#REF!&gt;0,#REF!&lt;5),D61&amp;#REF!,D61&amp;"9"))</f>
        <v>ZZZ9</v>
      </c>
      <c r="L61" s="249">
        <f t="shared" si="0"/>
        <v>999</v>
      </c>
      <c r="M61" s="282">
        <f t="shared" si="1"/>
        <v>999</v>
      </c>
      <c r="N61" s="277"/>
      <c r="O61" s="97"/>
      <c r="P61" s="114">
        <f t="shared" si="2"/>
        <v>999</v>
      </c>
      <c r="Q61" s="97"/>
    </row>
    <row r="62" spans="1:17" s="11" customFormat="1" ht="18.899999999999999" customHeight="1" x14ac:dyDescent="0.25">
      <c r="A62" s="250">
        <v>56</v>
      </c>
      <c r="B62" s="95"/>
      <c r="C62" s="95"/>
      <c r="D62" s="96"/>
      <c r="E62" s="263"/>
      <c r="F62" s="97"/>
      <c r="G62" s="97"/>
      <c r="H62" s="414"/>
      <c r="I62" s="283"/>
      <c r="J62" s="247" t="e">
        <f>IF(AND(Q62="",#REF!&gt;0,#REF!&lt;5),K62,)</f>
        <v>#REF!</v>
      </c>
      <c r="K62" s="245" t="str">
        <f>IF(D62="","ZZZ9",IF(AND(#REF!&gt;0,#REF!&lt;5),D62&amp;#REF!,D62&amp;"9"))</f>
        <v>ZZZ9</v>
      </c>
      <c r="L62" s="249">
        <f t="shared" si="0"/>
        <v>999</v>
      </c>
      <c r="M62" s="282">
        <f t="shared" si="1"/>
        <v>999</v>
      </c>
      <c r="N62" s="277"/>
      <c r="O62" s="97"/>
      <c r="P62" s="114">
        <f t="shared" si="2"/>
        <v>999</v>
      </c>
      <c r="Q62" s="97"/>
    </row>
    <row r="63" spans="1:17" s="11" customFormat="1" ht="18.899999999999999" customHeight="1" x14ac:dyDescent="0.25">
      <c r="A63" s="250">
        <v>57</v>
      </c>
      <c r="B63" s="95"/>
      <c r="C63" s="95"/>
      <c r="D63" s="96"/>
      <c r="E63" s="263"/>
      <c r="F63" s="97"/>
      <c r="G63" s="97"/>
      <c r="H63" s="414"/>
      <c r="I63" s="283"/>
      <c r="J63" s="247" t="e">
        <f>IF(AND(Q63="",#REF!&gt;0,#REF!&lt;5),K63,)</f>
        <v>#REF!</v>
      </c>
      <c r="K63" s="245" t="str">
        <f>IF(D63="","ZZZ9",IF(AND(#REF!&gt;0,#REF!&lt;5),D63&amp;#REF!,D63&amp;"9"))</f>
        <v>ZZZ9</v>
      </c>
      <c r="L63" s="249">
        <f t="shared" si="0"/>
        <v>999</v>
      </c>
      <c r="M63" s="282">
        <f t="shared" si="1"/>
        <v>999</v>
      </c>
      <c r="N63" s="277"/>
      <c r="O63" s="97"/>
      <c r="P63" s="114">
        <f t="shared" si="2"/>
        <v>999</v>
      </c>
      <c r="Q63" s="97"/>
    </row>
    <row r="64" spans="1:17" s="11" customFormat="1" ht="18.899999999999999" customHeight="1" x14ac:dyDescent="0.25">
      <c r="A64" s="250">
        <v>58</v>
      </c>
      <c r="B64" s="95"/>
      <c r="C64" s="95"/>
      <c r="D64" s="96"/>
      <c r="E64" s="263"/>
      <c r="F64" s="97"/>
      <c r="G64" s="97"/>
      <c r="H64" s="414"/>
      <c r="I64" s="283"/>
      <c r="J64" s="247" t="e">
        <f>IF(AND(Q64="",#REF!&gt;0,#REF!&lt;5),K64,)</f>
        <v>#REF!</v>
      </c>
      <c r="K64" s="245" t="str">
        <f>IF(D64="","ZZZ9",IF(AND(#REF!&gt;0,#REF!&lt;5),D64&amp;#REF!,D64&amp;"9"))</f>
        <v>ZZZ9</v>
      </c>
      <c r="L64" s="249">
        <f t="shared" si="0"/>
        <v>999</v>
      </c>
      <c r="M64" s="282">
        <f t="shared" si="1"/>
        <v>999</v>
      </c>
      <c r="N64" s="277"/>
      <c r="O64" s="97"/>
      <c r="P64" s="114">
        <f t="shared" si="2"/>
        <v>999</v>
      </c>
      <c r="Q64" s="97"/>
    </row>
    <row r="65" spans="1:17" s="11" customFormat="1" ht="18.899999999999999" customHeight="1" x14ac:dyDescent="0.25">
      <c r="A65" s="250">
        <v>59</v>
      </c>
      <c r="B65" s="95"/>
      <c r="C65" s="95"/>
      <c r="D65" s="96"/>
      <c r="E65" s="263"/>
      <c r="F65" s="97"/>
      <c r="G65" s="97"/>
      <c r="H65" s="414"/>
      <c r="I65" s="283"/>
      <c r="J65" s="247" t="e">
        <f>IF(AND(Q65="",#REF!&gt;0,#REF!&lt;5),K65,)</f>
        <v>#REF!</v>
      </c>
      <c r="K65" s="245" t="str">
        <f>IF(D65="","ZZZ9",IF(AND(#REF!&gt;0,#REF!&lt;5),D65&amp;#REF!,D65&amp;"9"))</f>
        <v>ZZZ9</v>
      </c>
      <c r="L65" s="249">
        <f t="shared" si="0"/>
        <v>999</v>
      </c>
      <c r="M65" s="282">
        <f t="shared" si="1"/>
        <v>999</v>
      </c>
      <c r="N65" s="277"/>
      <c r="O65" s="97"/>
      <c r="P65" s="114">
        <f t="shared" si="2"/>
        <v>999</v>
      </c>
      <c r="Q65" s="97"/>
    </row>
    <row r="66" spans="1:17" s="11" customFormat="1" ht="18.899999999999999" customHeight="1" x14ac:dyDescent="0.25">
      <c r="A66" s="250">
        <v>60</v>
      </c>
      <c r="B66" s="95"/>
      <c r="C66" s="95"/>
      <c r="D66" s="96"/>
      <c r="E66" s="263"/>
      <c r="F66" s="97"/>
      <c r="G66" s="97"/>
      <c r="H66" s="414"/>
      <c r="I66" s="283"/>
      <c r="J66" s="247" t="e">
        <f>IF(AND(Q66="",#REF!&gt;0,#REF!&lt;5),K66,)</f>
        <v>#REF!</v>
      </c>
      <c r="K66" s="245" t="str">
        <f>IF(D66="","ZZZ9",IF(AND(#REF!&gt;0,#REF!&lt;5),D66&amp;#REF!,D66&amp;"9"))</f>
        <v>ZZZ9</v>
      </c>
      <c r="L66" s="249">
        <f t="shared" si="0"/>
        <v>999</v>
      </c>
      <c r="M66" s="282">
        <f t="shared" si="1"/>
        <v>999</v>
      </c>
      <c r="N66" s="277"/>
      <c r="O66" s="97"/>
      <c r="P66" s="114">
        <f t="shared" si="2"/>
        <v>999</v>
      </c>
      <c r="Q66" s="97"/>
    </row>
    <row r="67" spans="1:17" s="11" customFormat="1" ht="18.899999999999999" customHeight="1" x14ac:dyDescent="0.25">
      <c r="A67" s="250">
        <v>61</v>
      </c>
      <c r="B67" s="95"/>
      <c r="C67" s="95"/>
      <c r="D67" s="96"/>
      <c r="E67" s="263"/>
      <c r="F67" s="97"/>
      <c r="G67" s="97"/>
      <c r="H67" s="414"/>
      <c r="I67" s="283"/>
      <c r="J67" s="247" t="e">
        <f>IF(AND(Q67="",#REF!&gt;0,#REF!&lt;5),K67,)</f>
        <v>#REF!</v>
      </c>
      <c r="K67" s="245" t="str">
        <f>IF(D67="","ZZZ9",IF(AND(#REF!&gt;0,#REF!&lt;5),D67&amp;#REF!,D67&amp;"9"))</f>
        <v>ZZZ9</v>
      </c>
      <c r="L67" s="249">
        <f t="shared" si="0"/>
        <v>999</v>
      </c>
      <c r="M67" s="282">
        <f t="shared" si="1"/>
        <v>999</v>
      </c>
      <c r="N67" s="277"/>
      <c r="O67" s="97"/>
      <c r="P67" s="114">
        <f t="shared" si="2"/>
        <v>999</v>
      </c>
      <c r="Q67" s="97"/>
    </row>
    <row r="68" spans="1:17" s="11" customFormat="1" ht="18.899999999999999" customHeight="1" x14ac:dyDescent="0.25">
      <c r="A68" s="250">
        <v>62</v>
      </c>
      <c r="B68" s="95"/>
      <c r="C68" s="95"/>
      <c r="D68" s="96"/>
      <c r="E68" s="263"/>
      <c r="F68" s="97"/>
      <c r="G68" s="97"/>
      <c r="H68" s="414"/>
      <c r="I68" s="283"/>
      <c r="J68" s="247" t="e">
        <f>IF(AND(Q68="",#REF!&gt;0,#REF!&lt;5),K68,)</f>
        <v>#REF!</v>
      </c>
      <c r="K68" s="245" t="str">
        <f>IF(D68="","ZZZ9",IF(AND(#REF!&gt;0,#REF!&lt;5),D68&amp;#REF!,D68&amp;"9"))</f>
        <v>ZZZ9</v>
      </c>
      <c r="L68" s="249">
        <f t="shared" si="0"/>
        <v>999</v>
      </c>
      <c r="M68" s="282">
        <f t="shared" si="1"/>
        <v>999</v>
      </c>
      <c r="N68" s="277"/>
      <c r="O68" s="97"/>
      <c r="P68" s="114">
        <f t="shared" si="2"/>
        <v>999</v>
      </c>
      <c r="Q68" s="97"/>
    </row>
    <row r="69" spans="1:17" s="11" customFormat="1" ht="18.899999999999999" customHeight="1" x14ac:dyDescent="0.25">
      <c r="A69" s="250">
        <v>63</v>
      </c>
      <c r="B69" s="95"/>
      <c r="C69" s="95"/>
      <c r="D69" s="96"/>
      <c r="E69" s="263"/>
      <c r="F69" s="97"/>
      <c r="G69" s="97"/>
      <c r="H69" s="414"/>
      <c r="I69" s="283"/>
      <c r="J69" s="247" t="e">
        <f>IF(AND(Q69="",#REF!&gt;0,#REF!&lt;5),K69,)</f>
        <v>#REF!</v>
      </c>
      <c r="K69" s="245" t="str">
        <f>IF(D69="","ZZZ9",IF(AND(#REF!&gt;0,#REF!&lt;5),D69&amp;#REF!,D69&amp;"9"))</f>
        <v>ZZZ9</v>
      </c>
      <c r="L69" s="249">
        <f t="shared" si="0"/>
        <v>999</v>
      </c>
      <c r="M69" s="282">
        <f t="shared" si="1"/>
        <v>999</v>
      </c>
      <c r="N69" s="277"/>
      <c r="O69" s="97"/>
      <c r="P69" s="114">
        <f t="shared" si="2"/>
        <v>999</v>
      </c>
      <c r="Q69" s="97"/>
    </row>
    <row r="70" spans="1:17" s="11" customFormat="1" ht="18.899999999999999" customHeight="1" x14ac:dyDescent="0.25">
      <c r="A70" s="250">
        <v>64</v>
      </c>
      <c r="B70" s="95"/>
      <c r="C70" s="95"/>
      <c r="D70" s="96"/>
      <c r="E70" s="263"/>
      <c r="F70" s="97"/>
      <c r="G70" s="97"/>
      <c r="H70" s="414"/>
      <c r="I70" s="283"/>
      <c r="J70" s="247" t="e">
        <f>IF(AND(Q70="",#REF!&gt;0,#REF!&lt;5),K70,)</f>
        <v>#REF!</v>
      </c>
      <c r="K70" s="245" t="str">
        <f>IF(D70="","ZZZ9",IF(AND(#REF!&gt;0,#REF!&lt;5),D70&amp;#REF!,D70&amp;"9"))</f>
        <v>ZZZ9</v>
      </c>
      <c r="L70" s="249">
        <f t="shared" si="0"/>
        <v>999</v>
      </c>
      <c r="M70" s="282">
        <f t="shared" si="1"/>
        <v>999</v>
      </c>
      <c r="N70" s="277"/>
      <c r="O70" s="97"/>
      <c r="P70" s="114">
        <f t="shared" si="2"/>
        <v>999</v>
      </c>
      <c r="Q70" s="97"/>
    </row>
    <row r="71" spans="1:17" s="11" customFormat="1" ht="18.899999999999999" customHeight="1" x14ac:dyDescent="0.25">
      <c r="A71" s="250">
        <v>65</v>
      </c>
      <c r="B71" s="95"/>
      <c r="C71" s="95"/>
      <c r="D71" s="96"/>
      <c r="E71" s="263"/>
      <c r="F71" s="97"/>
      <c r="G71" s="97"/>
      <c r="H71" s="414"/>
      <c r="I71" s="283"/>
      <c r="J71" s="247" t="e">
        <f>IF(AND(Q71="",#REF!&gt;0,#REF!&lt;5),K71,)</f>
        <v>#REF!</v>
      </c>
      <c r="K71" s="245" t="str">
        <f>IF(D71="","ZZZ9",IF(AND(#REF!&gt;0,#REF!&lt;5),D71&amp;#REF!,D71&amp;"9"))</f>
        <v>ZZZ9</v>
      </c>
      <c r="L71" s="249">
        <f t="shared" si="0"/>
        <v>999</v>
      </c>
      <c r="M71" s="282">
        <f t="shared" si="1"/>
        <v>999</v>
      </c>
      <c r="N71" s="277"/>
      <c r="O71" s="97"/>
      <c r="P71" s="114">
        <f t="shared" si="2"/>
        <v>999</v>
      </c>
      <c r="Q71" s="97"/>
    </row>
    <row r="72" spans="1:17" s="11" customFormat="1" ht="18.899999999999999" customHeight="1" x14ac:dyDescent="0.25">
      <c r="A72" s="250">
        <v>66</v>
      </c>
      <c r="B72" s="95"/>
      <c r="C72" s="95"/>
      <c r="D72" s="96"/>
      <c r="E72" s="263"/>
      <c r="F72" s="97"/>
      <c r="G72" s="97"/>
      <c r="H72" s="414"/>
      <c r="I72" s="283"/>
      <c r="J72" s="247" t="e">
        <f>IF(AND(Q72="",#REF!&gt;0,#REF!&lt;5),K72,)</f>
        <v>#REF!</v>
      </c>
      <c r="K72" s="245" t="str">
        <f>IF(D72="","ZZZ9",IF(AND(#REF!&gt;0,#REF!&lt;5),D72&amp;#REF!,D72&amp;"9"))</f>
        <v>ZZZ9</v>
      </c>
      <c r="L72" s="249">
        <f t="shared" si="0"/>
        <v>999</v>
      </c>
      <c r="M72" s="282">
        <f t="shared" si="1"/>
        <v>999</v>
      </c>
      <c r="N72" s="277"/>
      <c r="O72" s="97"/>
      <c r="P72" s="114">
        <f t="shared" si="2"/>
        <v>999</v>
      </c>
      <c r="Q72" s="97"/>
    </row>
    <row r="73" spans="1:17" s="11" customFormat="1" ht="18.899999999999999" customHeight="1" x14ac:dyDescent="0.25">
      <c r="A73" s="250">
        <v>67</v>
      </c>
      <c r="B73" s="95"/>
      <c r="C73" s="95"/>
      <c r="D73" s="96"/>
      <c r="E73" s="263"/>
      <c r="F73" s="97"/>
      <c r="G73" s="97"/>
      <c r="H73" s="414"/>
      <c r="I73" s="283"/>
      <c r="J73" s="247" t="e">
        <f>IF(AND(Q73="",#REF!&gt;0,#REF!&lt;5),K73,)</f>
        <v>#REF!</v>
      </c>
      <c r="K73" s="245" t="str">
        <f>IF(D73="","ZZZ9",IF(AND(#REF!&gt;0,#REF!&lt;5),D73&amp;#REF!,D73&amp;"9"))</f>
        <v>ZZZ9</v>
      </c>
      <c r="L73" s="249">
        <f t="shared" si="0"/>
        <v>999</v>
      </c>
      <c r="M73" s="282">
        <f t="shared" si="1"/>
        <v>999</v>
      </c>
      <c r="N73" s="277"/>
      <c r="O73" s="97"/>
      <c r="P73" s="114">
        <f t="shared" si="2"/>
        <v>999</v>
      </c>
      <c r="Q73" s="97"/>
    </row>
    <row r="74" spans="1:17" s="11" customFormat="1" ht="18.899999999999999" customHeight="1" x14ac:dyDescent="0.25">
      <c r="A74" s="250">
        <v>68</v>
      </c>
      <c r="B74" s="95"/>
      <c r="C74" s="95"/>
      <c r="D74" s="96"/>
      <c r="E74" s="263"/>
      <c r="F74" s="97"/>
      <c r="G74" s="97"/>
      <c r="H74" s="414"/>
      <c r="I74" s="283"/>
      <c r="J74" s="247" t="e">
        <f>IF(AND(Q74="",#REF!&gt;0,#REF!&lt;5),K74,)</f>
        <v>#REF!</v>
      </c>
      <c r="K74" s="245" t="str">
        <f>IF(D74="","ZZZ9",IF(AND(#REF!&gt;0,#REF!&lt;5),D74&amp;#REF!,D74&amp;"9"))</f>
        <v>ZZZ9</v>
      </c>
      <c r="L74" s="249">
        <f t="shared" si="0"/>
        <v>999</v>
      </c>
      <c r="M74" s="282">
        <f t="shared" si="1"/>
        <v>999</v>
      </c>
      <c r="N74" s="277"/>
      <c r="O74" s="97"/>
      <c r="P74" s="114">
        <f t="shared" si="2"/>
        <v>999</v>
      </c>
      <c r="Q74" s="97"/>
    </row>
    <row r="75" spans="1:17" s="11" customFormat="1" ht="18.899999999999999" customHeight="1" x14ac:dyDescent="0.25">
      <c r="A75" s="250">
        <v>69</v>
      </c>
      <c r="B75" s="95"/>
      <c r="C75" s="95"/>
      <c r="D75" s="96"/>
      <c r="E75" s="263"/>
      <c r="F75" s="97"/>
      <c r="G75" s="97"/>
      <c r="H75" s="414"/>
      <c r="I75" s="283"/>
      <c r="J75" s="247" t="e">
        <f>IF(AND(Q75="",#REF!&gt;0,#REF!&lt;5),K75,)</f>
        <v>#REF!</v>
      </c>
      <c r="K75" s="245" t="str">
        <f>IF(D75="","ZZZ9",IF(AND(#REF!&gt;0,#REF!&lt;5),D75&amp;#REF!,D75&amp;"9"))</f>
        <v>ZZZ9</v>
      </c>
      <c r="L75" s="249">
        <f t="shared" si="0"/>
        <v>999</v>
      </c>
      <c r="M75" s="282">
        <f t="shared" si="1"/>
        <v>999</v>
      </c>
      <c r="N75" s="277"/>
      <c r="O75" s="97"/>
      <c r="P75" s="114">
        <f t="shared" si="2"/>
        <v>999</v>
      </c>
      <c r="Q75" s="97"/>
    </row>
    <row r="76" spans="1:17" s="11" customFormat="1" ht="18.899999999999999" customHeight="1" x14ac:dyDescent="0.25">
      <c r="A76" s="250">
        <v>70</v>
      </c>
      <c r="B76" s="95"/>
      <c r="C76" s="95"/>
      <c r="D76" s="96"/>
      <c r="E76" s="263"/>
      <c r="F76" s="97"/>
      <c r="G76" s="97"/>
      <c r="H76" s="414"/>
      <c r="I76" s="283"/>
      <c r="J76" s="247" t="e">
        <f>IF(AND(Q76="",#REF!&gt;0,#REF!&lt;5),K76,)</f>
        <v>#REF!</v>
      </c>
      <c r="K76" s="245" t="str">
        <f>IF(D76="","ZZZ9",IF(AND(#REF!&gt;0,#REF!&lt;5),D76&amp;#REF!,D76&amp;"9"))</f>
        <v>ZZZ9</v>
      </c>
      <c r="L76" s="249">
        <f t="shared" si="0"/>
        <v>999</v>
      </c>
      <c r="M76" s="282">
        <f t="shared" si="1"/>
        <v>999</v>
      </c>
      <c r="N76" s="277"/>
      <c r="O76" s="97"/>
      <c r="P76" s="114">
        <f t="shared" si="2"/>
        <v>999</v>
      </c>
      <c r="Q76" s="97"/>
    </row>
    <row r="77" spans="1:17" s="11" customFormat="1" ht="18.899999999999999" customHeight="1" x14ac:dyDescent="0.25">
      <c r="A77" s="250">
        <v>71</v>
      </c>
      <c r="B77" s="95"/>
      <c r="C77" s="95"/>
      <c r="D77" s="96"/>
      <c r="E77" s="263"/>
      <c r="F77" s="97"/>
      <c r="G77" s="97"/>
      <c r="H77" s="414"/>
      <c r="I77" s="283"/>
      <c r="J77" s="247" t="e">
        <f>IF(AND(Q77="",#REF!&gt;0,#REF!&lt;5),K77,)</f>
        <v>#REF!</v>
      </c>
      <c r="K77" s="245" t="str">
        <f>IF(D77="","ZZZ9",IF(AND(#REF!&gt;0,#REF!&lt;5),D77&amp;#REF!,D77&amp;"9"))</f>
        <v>ZZZ9</v>
      </c>
      <c r="L77" s="249">
        <f t="shared" si="0"/>
        <v>999</v>
      </c>
      <c r="M77" s="282">
        <f t="shared" si="1"/>
        <v>999</v>
      </c>
      <c r="N77" s="277"/>
      <c r="O77" s="97"/>
      <c r="P77" s="114">
        <f t="shared" si="2"/>
        <v>999</v>
      </c>
      <c r="Q77" s="97"/>
    </row>
    <row r="78" spans="1:17" s="11" customFormat="1" ht="18.899999999999999" customHeight="1" x14ac:dyDescent="0.25">
      <c r="A78" s="250">
        <v>72</v>
      </c>
      <c r="B78" s="95"/>
      <c r="C78" s="95"/>
      <c r="D78" s="96"/>
      <c r="E78" s="263"/>
      <c r="F78" s="97"/>
      <c r="G78" s="97"/>
      <c r="H78" s="414"/>
      <c r="I78" s="283"/>
      <c r="J78" s="247" t="e">
        <f>IF(AND(Q78="",#REF!&gt;0,#REF!&lt;5),K78,)</f>
        <v>#REF!</v>
      </c>
      <c r="K78" s="245" t="str">
        <f>IF(D78="","ZZZ9",IF(AND(#REF!&gt;0,#REF!&lt;5),D78&amp;#REF!,D78&amp;"9"))</f>
        <v>ZZZ9</v>
      </c>
      <c r="L78" s="249">
        <f t="shared" si="0"/>
        <v>999</v>
      </c>
      <c r="M78" s="282">
        <f t="shared" si="1"/>
        <v>999</v>
      </c>
      <c r="N78" s="277"/>
      <c r="O78" s="97"/>
      <c r="P78" s="114">
        <f t="shared" si="2"/>
        <v>999</v>
      </c>
      <c r="Q78" s="97"/>
    </row>
    <row r="79" spans="1:17" s="11" customFormat="1" ht="18.899999999999999" customHeight="1" x14ac:dyDescent="0.25">
      <c r="A79" s="250">
        <v>73</v>
      </c>
      <c r="B79" s="95"/>
      <c r="C79" s="95"/>
      <c r="D79" s="96"/>
      <c r="E79" s="263"/>
      <c r="F79" s="97"/>
      <c r="G79" s="97"/>
      <c r="H79" s="414"/>
      <c r="I79" s="283"/>
      <c r="J79" s="247" t="e">
        <f>IF(AND(Q79="",#REF!&gt;0,#REF!&lt;5),K79,)</f>
        <v>#REF!</v>
      </c>
      <c r="K79" s="245" t="str">
        <f>IF(D79="","ZZZ9",IF(AND(#REF!&gt;0,#REF!&lt;5),D79&amp;#REF!,D79&amp;"9"))</f>
        <v>ZZZ9</v>
      </c>
      <c r="L79" s="249">
        <f t="shared" si="0"/>
        <v>999</v>
      </c>
      <c r="M79" s="282">
        <f t="shared" si="1"/>
        <v>999</v>
      </c>
      <c r="N79" s="277"/>
      <c r="O79" s="97"/>
      <c r="P79" s="114">
        <f t="shared" si="2"/>
        <v>999</v>
      </c>
      <c r="Q79" s="97"/>
    </row>
    <row r="80" spans="1:17" s="11" customFormat="1" ht="18.899999999999999" customHeight="1" x14ac:dyDescent="0.25">
      <c r="A80" s="250">
        <v>74</v>
      </c>
      <c r="B80" s="95"/>
      <c r="C80" s="95"/>
      <c r="D80" s="96"/>
      <c r="E80" s="263"/>
      <c r="F80" s="97"/>
      <c r="G80" s="97"/>
      <c r="H80" s="414"/>
      <c r="I80" s="283"/>
      <c r="J80" s="247" t="e">
        <f>IF(AND(Q80="",#REF!&gt;0,#REF!&lt;5),K80,)</f>
        <v>#REF!</v>
      </c>
      <c r="K80" s="245" t="str">
        <f>IF(D80="","ZZZ9",IF(AND(#REF!&gt;0,#REF!&lt;5),D80&amp;#REF!,D80&amp;"9"))</f>
        <v>ZZZ9</v>
      </c>
      <c r="L80" s="249">
        <f t="shared" si="0"/>
        <v>999</v>
      </c>
      <c r="M80" s="282">
        <f t="shared" si="1"/>
        <v>999</v>
      </c>
      <c r="N80" s="277"/>
      <c r="O80" s="97"/>
      <c r="P80" s="114">
        <f t="shared" si="2"/>
        <v>999</v>
      </c>
      <c r="Q80" s="97"/>
    </row>
    <row r="81" spans="1:17" s="11" customFormat="1" ht="18.899999999999999" customHeight="1" x14ac:dyDescent="0.25">
      <c r="A81" s="250">
        <v>75</v>
      </c>
      <c r="B81" s="95"/>
      <c r="C81" s="95"/>
      <c r="D81" s="96"/>
      <c r="E81" s="263"/>
      <c r="F81" s="97"/>
      <c r="G81" s="97"/>
      <c r="H81" s="414"/>
      <c r="I81" s="283"/>
      <c r="J81" s="247" t="e">
        <f>IF(AND(Q81="",#REF!&gt;0,#REF!&lt;5),K81,)</f>
        <v>#REF!</v>
      </c>
      <c r="K81" s="245" t="str">
        <f>IF(D81="","ZZZ9",IF(AND(#REF!&gt;0,#REF!&lt;5),D81&amp;#REF!,D81&amp;"9"))</f>
        <v>ZZZ9</v>
      </c>
      <c r="L81" s="249">
        <f t="shared" si="0"/>
        <v>999</v>
      </c>
      <c r="M81" s="282">
        <f t="shared" si="1"/>
        <v>999</v>
      </c>
      <c r="N81" s="277"/>
      <c r="O81" s="97"/>
      <c r="P81" s="114">
        <f t="shared" si="2"/>
        <v>999</v>
      </c>
      <c r="Q81" s="97"/>
    </row>
    <row r="82" spans="1:17" s="11" customFormat="1" ht="18.899999999999999" customHeight="1" x14ac:dyDescent="0.25">
      <c r="A82" s="250">
        <v>76</v>
      </c>
      <c r="B82" s="95"/>
      <c r="C82" s="95"/>
      <c r="D82" s="96"/>
      <c r="E82" s="263"/>
      <c r="F82" s="97"/>
      <c r="G82" s="97"/>
      <c r="H82" s="414"/>
      <c r="I82" s="283"/>
      <c r="J82" s="247" t="e">
        <f>IF(AND(Q82="",#REF!&gt;0,#REF!&lt;5),K82,)</f>
        <v>#REF!</v>
      </c>
      <c r="K82" s="245" t="str">
        <f>IF(D82="","ZZZ9",IF(AND(#REF!&gt;0,#REF!&lt;5),D82&amp;#REF!,D82&amp;"9"))</f>
        <v>ZZZ9</v>
      </c>
      <c r="L82" s="249">
        <f t="shared" si="0"/>
        <v>999</v>
      </c>
      <c r="M82" s="282">
        <f t="shared" si="1"/>
        <v>999</v>
      </c>
      <c r="N82" s="277"/>
      <c r="O82" s="97"/>
      <c r="P82" s="114">
        <f t="shared" si="2"/>
        <v>999</v>
      </c>
      <c r="Q82" s="97"/>
    </row>
    <row r="83" spans="1:17" s="11" customFormat="1" ht="18.899999999999999" customHeight="1" x14ac:dyDescent="0.25">
      <c r="A83" s="250">
        <v>77</v>
      </c>
      <c r="B83" s="95"/>
      <c r="C83" s="95"/>
      <c r="D83" s="96"/>
      <c r="E83" s="263"/>
      <c r="F83" s="97"/>
      <c r="G83" s="97"/>
      <c r="H83" s="414"/>
      <c r="I83" s="283"/>
      <c r="J83" s="247" t="e">
        <f>IF(AND(Q83="",#REF!&gt;0,#REF!&lt;5),K83,)</f>
        <v>#REF!</v>
      </c>
      <c r="K83" s="245" t="str">
        <f>IF(D83="","ZZZ9",IF(AND(#REF!&gt;0,#REF!&lt;5),D83&amp;#REF!,D83&amp;"9"))</f>
        <v>ZZZ9</v>
      </c>
      <c r="L83" s="249">
        <f t="shared" si="0"/>
        <v>999</v>
      </c>
      <c r="M83" s="282">
        <f t="shared" si="1"/>
        <v>999</v>
      </c>
      <c r="N83" s="277"/>
      <c r="O83" s="97"/>
      <c r="P83" s="114">
        <f t="shared" si="2"/>
        <v>999</v>
      </c>
      <c r="Q83" s="97"/>
    </row>
    <row r="84" spans="1:17" s="11" customFormat="1" ht="18.899999999999999" customHeight="1" x14ac:dyDescent="0.25">
      <c r="A84" s="250">
        <v>78</v>
      </c>
      <c r="B84" s="95"/>
      <c r="C84" s="95"/>
      <c r="D84" s="96"/>
      <c r="E84" s="263"/>
      <c r="F84" s="97"/>
      <c r="G84" s="97"/>
      <c r="H84" s="414"/>
      <c r="I84" s="283"/>
      <c r="J84" s="247" t="e">
        <f>IF(AND(Q84="",#REF!&gt;0,#REF!&lt;5),K84,)</f>
        <v>#REF!</v>
      </c>
      <c r="K84" s="245" t="str">
        <f>IF(D84="","ZZZ9",IF(AND(#REF!&gt;0,#REF!&lt;5),D84&amp;#REF!,D84&amp;"9"))</f>
        <v>ZZZ9</v>
      </c>
      <c r="L84" s="249">
        <f t="shared" si="0"/>
        <v>999</v>
      </c>
      <c r="M84" s="282">
        <f t="shared" si="1"/>
        <v>999</v>
      </c>
      <c r="N84" s="277"/>
      <c r="O84" s="97"/>
      <c r="P84" s="114">
        <f t="shared" si="2"/>
        <v>999</v>
      </c>
      <c r="Q84" s="97"/>
    </row>
    <row r="85" spans="1:17" s="11" customFormat="1" ht="18.899999999999999" customHeight="1" x14ac:dyDescent="0.25">
      <c r="A85" s="250">
        <v>79</v>
      </c>
      <c r="B85" s="95"/>
      <c r="C85" s="95"/>
      <c r="D85" s="96"/>
      <c r="E85" s="263"/>
      <c r="F85" s="97"/>
      <c r="G85" s="97"/>
      <c r="H85" s="414"/>
      <c r="I85" s="283"/>
      <c r="J85" s="247" t="e">
        <f>IF(AND(Q85="",#REF!&gt;0,#REF!&lt;5),K85,)</f>
        <v>#REF!</v>
      </c>
      <c r="K85" s="245" t="str">
        <f>IF(D85="","ZZZ9",IF(AND(#REF!&gt;0,#REF!&lt;5),D85&amp;#REF!,D85&amp;"9"))</f>
        <v>ZZZ9</v>
      </c>
      <c r="L85" s="249">
        <f t="shared" si="0"/>
        <v>999</v>
      </c>
      <c r="M85" s="282">
        <f t="shared" si="1"/>
        <v>999</v>
      </c>
      <c r="N85" s="277"/>
      <c r="O85" s="97"/>
      <c r="P85" s="114">
        <f t="shared" si="2"/>
        <v>999</v>
      </c>
      <c r="Q85" s="97"/>
    </row>
    <row r="86" spans="1:17" s="11" customFormat="1" ht="18.899999999999999" customHeight="1" x14ac:dyDescent="0.25">
      <c r="A86" s="250">
        <v>80</v>
      </c>
      <c r="B86" s="95"/>
      <c r="C86" s="95"/>
      <c r="D86" s="96"/>
      <c r="E86" s="263"/>
      <c r="F86" s="97"/>
      <c r="G86" s="97"/>
      <c r="H86" s="414"/>
      <c r="I86" s="283"/>
      <c r="J86" s="247" t="e">
        <f>IF(AND(Q86="",#REF!&gt;0,#REF!&lt;5),K86,)</f>
        <v>#REF!</v>
      </c>
      <c r="K86" s="245" t="str">
        <f>IF(D86="","ZZZ9",IF(AND(#REF!&gt;0,#REF!&lt;5),D86&amp;#REF!,D86&amp;"9"))</f>
        <v>ZZZ9</v>
      </c>
      <c r="L86" s="249">
        <f t="shared" si="0"/>
        <v>999</v>
      </c>
      <c r="M86" s="282">
        <f t="shared" si="1"/>
        <v>999</v>
      </c>
      <c r="N86" s="277"/>
      <c r="O86" s="97"/>
      <c r="P86" s="114">
        <f t="shared" si="2"/>
        <v>999</v>
      </c>
      <c r="Q86" s="97"/>
    </row>
    <row r="87" spans="1:17" s="11" customFormat="1" ht="18.899999999999999" customHeight="1" x14ac:dyDescent="0.25">
      <c r="A87" s="250">
        <v>81</v>
      </c>
      <c r="B87" s="95"/>
      <c r="C87" s="95"/>
      <c r="D87" s="96"/>
      <c r="E87" s="263"/>
      <c r="F87" s="97"/>
      <c r="G87" s="97"/>
      <c r="H87" s="414"/>
      <c r="I87" s="283"/>
      <c r="J87" s="247" t="e">
        <f>IF(AND(Q87="",#REF!&gt;0,#REF!&lt;5),K87,)</f>
        <v>#REF!</v>
      </c>
      <c r="K87" s="245" t="str">
        <f>IF(D87="","ZZZ9",IF(AND(#REF!&gt;0,#REF!&lt;5),D87&amp;#REF!,D87&amp;"9"))</f>
        <v>ZZZ9</v>
      </c>
      <c r="L87" s="249">
        <f t="shared" si="0"/>
        <v>999</v>
      </c>
      <c r="M87" s="282">
        <f t="shared" si="1"/>
        <v>999</v>
      </c>
      <c r="N87" s="277"/>
      <c r="O87" s="97"/>
      <c r="P87" s="114">
        <f t="shared" si="2"/>
        <v>999</v>
      </c>
      <c r="Q87" s="97"/>
    </row>
    <row r="88" spans="1:17" s="11" customFormat="1" ht="18.899999999999999" customHeight="1" x14ac:dyDescent="0.25">
      <c r="A88" s="250">
        <v>82</v>
      </c>
      <c r="B88" s="95"/>
      <c r="C88" s="95"/>
      <c r="D88" s="96"/>
      <c r="E88" s="263"/>
      <c r="F88" s="97"/>
      <c r="G88" s="97"/>
      <c r="H88" s="414"/>
      <c r="I88" s="283"/>
      <c r="J88" s="247" t="e">
        <f>IF(AND(Q88="",#REF!&gt;0,#REF!&lt;5),K88,)</f>
        <v>#REF!</v>
      </c>
      <c r="K88" s="245" t="str">
        <f>IF(D88="","ZZZ9",IF(AND(#REF!&gt;0,#REF!&lt;5),D88&amp;#REF!,D88&amp;"9"))</f>
        <v>ZZZ9</v>
      </c>
      <c r="L88" s="249">
        <f t="shared" si="0"/>
        <v>999</v>
      </c>
      <c r="M88" s="282">
        <f t="shared" si="1"/>
        <v>999</v>
      </c>
      <c r="N88" s="277"/>
      <c r="O88" s="97"/>
      <c r="P88" s="114">
        <f t="shared" si="2"/>
        <v>999</v>
      </c>
      <c r="Q88" s="97"/>
    </row>
    <row r="89" spans="1:17" s="11" customFormat="1" ht="18.899999999999999" customHeight="1" x14ac:dyDescent="0.25">
      <c r="A89" s="250">
        <v>83</v>
      </c>
      <c r="B89" s="95"/>
      <c r="C89" s="95"/>
      <c r="D89" s="96"/>
      <c r="E89" s="263"/>
      <c r="F89" s="97"/>
      <c r="G89" s="97"/>
      <c r="H89" s="414"/>
      <c r="I89" s="283"/>
      <c r="J89" s="247" t="e">
        <f>IF(AND(Q89="",#REF!&gt;0,#REF!&lt;5),K89,)</f>
        <v>#REF!</v>
      </c>
      <c r="K89" s="245" t="str">
        <f>IF(D89="","ZZZ9",IF(AND(#REF!&gt;0,#REF!&lt;5),D89&amp;#REF!,D89&amp;"9"))</f>
        <v>ZZZ9</v>
      </c>
      <c r="L89" s="249">
        <f t="shared" si="0"/>
        <v>999</v>
      </c>
      <c r="M89" s="282">
        <f t="shared" si="1"/>
        <v>999</v>
      </c>
      <c r="N89" s="277"/>
      <c r="O89" s="97"/>
      <c r="P89" s="114">
        <f t="shared" si="2"/>
        <v>999</v>
      </c>
      <c r="Q89" s="97"/>
    </row>
    <row r="90" spans="1:17" s="11" customFormat="1" ht="18.899999999999999" customHeight="1" x14ac:dyDescent="0.25">
      <c r="A90" s="250">
        <v>84</v>
      </c>
      <c r="B90" s="95"/>
      <c r="C90" s="95"/>
      <c r="D90" s="96"/>
      <c r="E90" s="263"/>
      <c r="F90" s="97"/>
      <c r="G90" s="97"/>
      <c r="H90" s="414"/>
      <c r="I90" s="283"/>
      <c r="J90" s="247" t="e">
        <f>IF(AND(Q90="",#REF!&gt;0,#REF!&lt;5),K90,)</f>
        <v>#REF!</v>
      </c>
      <c r="K90" s="245" t="str">
        <f>IF(D90="","ZZZ9",IF(AND(#REF!&gt;0,#REF!&lt;5),D90&amp;#REF!,D90&amp;"9"))</f>
        <v>ZZZ9</v>
      </c>
      <c r="L90" s="249">
        <f t="shared" si="0"/>
        <v>999</v>
      </c>
      <c r="M90" s="282">
        <f t="shared" si="1"/>
        <v>999</v>
      </c>
      <c r="N90" s="277"/>
      <c r="O90" s="97"/>
      <c r="P90" s="114">
        <f t="shared" si="2"/>
        <v>999</v>
      </c>
      <c r="Q90" s="97"/>
    </row>
    <row r="91" spans="1:17" s="11" customFormat="1" ht="18.899999999999999" customHeight="1" x14ac:dyDescent="0.25">
      <c r="A91" s="250">
        <v>85</v>
      </c>
      <c r="B91" s="95"/>
      <c r="C91" s="95"/>
      <c r="D91" s="96"/>
      <c r="E91" s="263"/>
      <c r="F91" s="97"/>
      <c r="G91" s="97"/>
      <c r="H91" s="414"/>
      <c r="I91" s="283"/>
      <c r="J91" s="247" t="e">
        <f>IF(AND(Q91="",#REF!&gt;0,#REF!&lt;5),K91,)</f>
        <v>#REF!</v>
      </c>
      <c r="K91" s="245" t="str">
        <f>IF(D91="","ZZZ9",IF(AND(#REF!&gt;0,#REF!&lt;5),D91&amp;#REF!,D91&amp;"9"))</f>
        <v>ZZZ9</v>
      </c>
      <c r="L91" s="249">
        <f t="shared" si="0"/>
        <v>999</v>
      </c>
      <c r="M91" s="282">
        <f t="shared" si="1"/>
        <v>999</v>
      </c>
      <c r="N91" s="277"/>
      <c r="O91" s="97"/>
      <c r="P91" s="114">
        <f t="shared" si="2"/>
        <v>999</v>
      </c>
      <c r="Q91" s="97"/>
    </row>
    <row r="92" spans="1:17" s="11" customFormat="1" ht="18.899999999999999" customHeight="1" x14ac:dyDescent="0.25">
      <c r="A92" s="250">
        <v>86</v>
      </c>
      <c r="B92" s="95"/>
      <c r="C92" s="95"/>
      <c r="D92" s="96"/>
      <c r="E92" s="263"/>
      <c r="F92" s="97"/>
      <c r="G92" s="97"/>
      <c r="H92" s="414"/>
      <c r="I92" s="283"/>
      <c r="J92" s="247" t="e">
        <f>IF(AND(Q92="",#REF!&gt;0,#REF!&lt;5),K92,)</f>
        <v>#REF!</v>
      </c>
      <c r="K92" s="245" t="str">
        <f>IF(D92="","ZZZ9",IF(AND(#REF!&gt;0,#REF!&lt;5),D92&amp;#REF!,D92&amp;"9"))</f>
        <v>ZZZ9</v>
      </c>
      <c r="L92" s="249">
        <f t="shared" si="0"/>
        <v>999</v>
      </c>
      <c r="M92" s="282">
        <f t="shared" si="1"/>
        <v>999</v>
      </c>
      <c r="N92" s="277"/>
      <c r="O92" s="97"/>
      <c r="P92" s="114">
        <f t="shared" si="2"/>
        <v>999</v>
      </c>
      <c r="Q92" s="97"/>
    </row>
    <row r="93" spans="1:17" s="11" customFormat="1" ht="18.899999999999999" customHeight="1" x14ac:dyDescent="0.25">
      <c r="A93" s="250">
        <v>87</v>
      </c>
      <c r="B93" s="95"/>
      <c r="C93" s="95"/>
      <c r="D93" s="96"/>
      <c r="E93" s="263"/>
      <c r="F93" s="97"/>
      <c r="G93" s="97"/>
      <c r="H93" s="414"/>
      <c r="I93" s="283"/>
      <c r="J93" s="247" t="e">
        <f>IF(AND(Q93="",#REF!&gt;0,#REF!&lt;5),K93,)</f>
        <v>#REF!</v>
      </c>
      <c r="K93" s="245" t="str">
        <f>IF(D93="","ZZZ9",IF(AND(#REF!&gt;0,#REF!&lt;5),D93&amp;#REF!,D93&amp;"9"))</f>
        <v>ZZZ9</v>
      </c>
      <c r="L93" s="249">
        <f t="shared" si="0"/>
        <v>999</v>
      </c>
      <c r="M93" s="282">
        <f t="shared" si="1"/>
        <v>999</v>
      </c>
      <c r="N93" s="277"/>
      <c r="O93" s="97"/>
      <c r="P93" s="114">
        <f t="shared" si="2"/>
        <v>999</v>
      </c>
      <c r="Q93" s="97"/>
    </row>
    <row r="94" spans="1:17" s="11" customFormat="1" ht="18.899999999999999" customHeight="1" x14ac:dyDescent="0.25">
      <c r="A94" s="250">
        <v>88</v>
      </c>
      <c r="B94" s="95"/>
      <c r="C94" s="95"/>
      <c r="D94" s="96"/>
      <c r="E94" s="263"/>
      <c r="F94" s="97"/>
      <c r="G94" s="97"/>
      <c r="H94" s="414"/>
      <c r="I94" s="283"/>
      <c r="J94" s="247" t="e">
        <f>IF(AND(Q94="",#REF!&gt;0,#REF!&lt;5),K94,)</f>
        <v>#REF!</v>
      </c>
      <c r="K94" s="245" t="str">
        <f>IF(D94="","ZZZ9",IF(AND(#REF!&gt;0,#REF!&lt;5),D94&amp;#REF!,D94&amp;"9"))</f>
        <v>ZZZ9</v>
      </c>
      <c r="L94" s="249">
        <f t="shared" si="0"/>
        <v>999</v>
      </c>
      <c r="M94" s="282">
        <f t="shared" si="1"/>
        <v>999</v>
      </c>
      <c r="N94" s="277"/>
      <c r="O94" s="97"/>
      <c r="P94" s="114">
        <f t="shared" si="2"/>
        <v>999</v>
      </c>
      <c r="Q94" s="97"/>
    </row>
    <row r="95" spans="1:17" s="11" customFormat="1" ht="18.899999999999999" customHeight="1" x14ac:dyDescent="0.25">
      <c r="A95" s="250">
        <v>89</v>
      </c>
      <c r="B95" s="95"/>
      <c r="C95" s="95"/>
      <c r="D95" s="96"/>
      <c r="E95" s="263"/>
      <c r="F95" s="97"/>
      <c r="G95" s="97"/>
      <c r="H95" s="414"/>
      <c r="I95" s="283"/>
      <c r="J95" s="247" t="e">
        <f>IF(AND(Q95="",#REF!&gt;0,#REF!&lt;5),K95,)</f>
        <v>#REF!</v>
      </c>
      <c r="K95" s="245" t="str">
        <f>IF(D95="","ZZZ9",IF(AND(#REF!&gt;0,#REF!&lt;5),D95&amp;#REF!,D95&amp;"9"))</f>
        <v>ZZZ9</v>
      </c>
      <c r="L95" s="249">
        <f t="shared" si="0"/>
        <v>999</v>
      </c>
      <c r="M95" s="282">
        <f t="shared" si="1"/>
        <v>999</v>
      </c>
      <c r="N95" s="277"/>
      <c r="O95" s="97"/>
      <c r="P95" s="114">
        <f t="shared" si="2"/>
        <v>999</v>
      </c>
      <c r="Q95" s="97"/>
    </row>
    <row r="96" spans="1:17" s="11" customFormat="1" ht="18.899999999999999" customHeight="1" x14ac:dyDescent="0.25">
      <c r="A96" s="250">
        <v>90</v>
      </c>
      <c r="B96" s="95"/>
      <c r="C96" s="95"/>
      <c r="D96" s="96"/>
      <c r="E96" s="263"/>
      <c r="F96" s="97"/>
      <c r="G96" s="97"/>
      <c r="H96" s="414"/>
      <c r="I96" s="283"/>
      <c r="J96" s="247" t="e">
        <f>IF(AND(Q96="",#REF!&gt;0,#REF!&lt;5),K96,)</f>
        <v>#REF!</v>
      </c>
      <c r="K96" s="245" t="str">
        <f>IF(D96="","ZZZ9",IF(AND(#REF!&gt;0,#REF!&lt;5),D96&amp;#REF!,D96&amp;"9"))</f>
        <v>ZZZ9</v>
      </c>
      <c r="L96" s="249">
        <f t="shared" si="0"/>
        <v>999</v>
      </c>
      <c r="M96" s="282">
        <f t="shared" si="1"/>
        <v>999</v>
      </c>
      <c r="N96" s="277"/>
      <c r="O96" s="97"/>
      <c r="P96" s="114">
        <f t="shared" si="2"/>
        <v>999</v>
      </c>
      <c r="Q96" s="97"/>
    </row>
    <row r="97" spans="1:17" s="11" customFormat="1" ht="18.899999999999999" customHeight="1" x14ac:dyDescent="0.25">
      <c r="A97" s="250">
        <v>91</v>
      </c>
      <c r="B97" s="95"/>
      <c r="C97" s="95"/>
      <c r="D97" s="96"/>
      <c r="E97" s="263"/>
      <c r="F97" s="97"/>
      <c r="G97" s="97"/>
      <c r="H97" s="414"/>
      <c r="I97" s="283"/>
      <c r="J97" s="247" t="e">
        <f>IF(AND(Q97="",#REF!&gt;0,#REF!&lt;5),K97,)</f>
        <v>#REF!</v>
      </c>
      <c r="K97" s="245" t="str">
        <f>IF(D97="","ZZZ9",IF(AND(#REF!&gt;0,#REF!&lt;5),D97&amp;#REF!,D97&amp;"9"))</f>
        <v>ZZZ9</v>
      </c>
      <c r="L97" s="249">
        <f t="shared" si="0"/>
        <v>999</v>
      </c>
      <c r="M97" s="282">
        <f t="shared" si="1"/>
        <v>999</v>
      </c>
      <c r="N97" s="277"/>
      <c r="O97" s="97"/>
      <c r="P97" s="114">
        <f t="shared" si="2"/>
        <v>999</v>
      </c>
      <c r="Q97" s="97"/>
    </row>
    <row r="98" spans="1:17" s="11" customFormat="1" ht="18.899999999999999" customHeight="1" x14ac:dyDescent="0.25">
      <c r="A98" s="250">
        <v>92</v>
      </c>
      <c r="B98" s="95"/>
      <c r="C98" s="95"/>
      <c r="D98" s="96"/>
      <c r="E98" s="263"/>
      <c r="F98" s="97"/>
      <c r="G98" s="97"/>
      <c r="H98" s="414"/>
      <c r="I98" s="283"/>
      <c r="J98" s="247" t="e">
        <f>IF(AND(Q98="",#REF!&gt;0,#REF!&lt;5),K98,)</f>
        <v>#REF!</v>
      </c>
      <c r="K98" s="245" t="str">
        <f>IF(D98="","ZZZ9",IF(AND(#REF!&gt;0,#REF!&lt;5),D98&amp;#REF!,D98&amp;"9"))</f>
        <v>ZZZ9</v>
      </c>
      <c r="L98" s="249">
        <f t="shared" si="0"/>
        <v>999</v>
      </c>
      <c r="M98" s="282">
        <f t="shared" si="1"/>
        <v>999</v>
      </c>
      <c r="N98" s="277"/>
      <c r="O98" s="97"/>
      <c r="P98" s="114">
        <f t="shared" si="2"/>
        <v>999</v>
      </c>
      <c r="Q98" s="97"/>
    </row>
    <row r="99" spans="1:17" s="11" customFormat="1" ht="18.899999999999999" customHeight="1" x14ac:dyDescent="0.25">
      <c r="A99" s="250">
        <v>93</v>
      </c>
      <c r="B99" s="95"/>
      <c r="C99" s="95"/>
      <c r="D99" s="96"/>
      <c r="E99" s="263"/>
      <c r="F99" s="97"/>
      <c r="G99" s="97"/>
      <c r="H99" s="414"/>
      <c r="I99" s="283"/>
      <c r="J99" s="247" t="e">
        <f>IF(AND(Q99="",#REF!&gt;0,#REF!&lt;5),K99,)</f>
        <v>#REF!</v>
      </c>
      <c r="K99" s="245" t="str">
        <f>IF(D99="","ZZZ9",IF(AND(#REF!&gt;0,#REF!&lt;5),D99&amp;#REF!,D99&amp;"9"))</f>
        <v>ZZZ9</v>
      </c>
      <c r="L99" s="249">
        <f t="shared" si="0"/>
        <v>999</v>
      </c>
      <c r="M99" s="282">
        <f t="shared" si="1"/>
        <v>999</v>
      </c>
      <c r="N99" s="277"/>
      <c r="O99" s="97"/>
      <c r="P99" s="114">
        <f t="shared" si="2"/>
        <v>999</v>
      </c>
      <c r="Q99" s="97"/>
    </row>
    <row r="100" spans="1:17" s="11" customFormat="1" ht="18.899999999999999" customHeight="1" x14ac:dyDescent="0.25">
      <c r="A100" s="250">
        <v>94</v>
      </c>
      <c r="B100" s="95"/>
      <c r="C100" s="95"/>
      <c r="D100" s="96"/>
      <c r="E100" s="263"/>
      <c r="F100" s="97"/>
      <c r="G100" s="97"/>
      <c r="H100" s="414"/>
      <c r="I100" s="283"/>
      <c r="J100" s="247" t="e">
        <f>IF(AND(Q100="",#REF!&gt;0,#REF!&lt;5),K100,)</f>
        <v>#REF!</v>
      </c>
      <c r="K100" s="245" t="str">
        <f>IF(D100="","ZZZ9",IF(AND(#REF!&gt;0,#REF!&lt;5),D100&amp;#REF!,D100&amp;"9"))</f>
        <v>ZZZ9</v>
      </c>
      <c r="L100" s="249">
        <f t="shared" si="0"/>
        <v>999</v>
      </c>
      <c r="M100" s="282">
        <f t="shared" si="1"/>
        <v>999</v>
      </c>
      <c r="N100" s="277"/>
      <c r="O100" s="97"/>
      <c r="P100" s="114">
        <f t="shared" si="2"/>
        <v>999</v>
      </c>
      <c r="Q100" s="97"/>
    </row>
    <row r="101" spans="1:17" s="11" customFormat="1" ht="18.899999999999999" customHeight="1" x14ac:dyDescent="0.25">
      <c r="A101" s="250">
        <v>95</v>
      </c>
      <c r="B101" s="95"/>
      <c r="C101" s="95"/>
      <c r="D101" s="96"/>
      <c r="E101" s="263"/>
      <c r="F101" s="97"/>
      <c r="G101" s="97"/>
      <c r="H101" s="414"/>
      <c r="I101" s="283"/>
      <c r="J101" s="247" t="e">
        <f>IF(AND(Q101="",#REF!&gt;0,#REF!&lt;5),K101,)</f>
        <v>#REF!</v>
      </c>
      <c r="K101" s="245" t="str">
        <f>IF(D101="","ZZZ9",IF(AND(#REF!&gt;0,#REF!&lt;5),D101&amp;#REF!,D101&amp;"9"))</f>
        <v>ZZZ9</v>
      </c>
      <c r="L101" s="249">
        <f t="shared" si="0"/>
        <v>999</v>
      </c>
      <c r="M101" s="282">
        <f t="shared" si="1"/>
        <v>999</v>
      </c>
      <c r="N101" s="277"/>
      <c r="O101" s="97"/>
      <c r="P101" s="114">
        <f t="shared" si="2"/>
        <v>999</v>
      </c>
      <c r="Q101" s="97"/>
    </row>
    <row r="102" spans="1:17" s="11" customFormat="1" ht="18.899999999999999" customHeight="1" x14ac:dyDescent="0.25">
      <c r="A102" s="250">
        <v>96</v>
      </c>
      <c r="B102" s="95"/>
      <c r="C102" s="95"/>
      <c r="D102" s="96"/>
      <c r="E102" s="263"/>
      <c r="F102" s="97"/>
      <c r="G102" s="97"/>
      <c r="H102" s="414"/>
      <c r="I102" s="283"/>
      <c r="J102" s="247" t="e">
        <f>IF(AND(Q102="",#REF!&gt;0,#REF!&lt;5),K102,)</f>
        <v>#REF!</v>
      </c>
      <c r="K102" s="245" t="str">
        <f>IF(D102="","ZZZ9",IF(AND(#REF!&gt;0,#REF!&lt;5),D102&amp;#REF!,D102&amp;"9"))</f>
        <v>ZZZ9</v>
      </c>
      <c r="L102" s="249">
        <f t="shared" si="0"/>
        <v>999</v>
      </c>
      <c r="M102" s="282">
        <f t="shared" si="1"/>
        <v>999</v>
      </c>
      <c r="N102" s="277"/>
      <c r="O102" s="97"/>
      <c r="P102" s="114">
        <f t="shared" si="2"/>
        <v>999</v>
      </c>
      <c r="Q102" s="97"/>
    </row>
    <row r="103" spans="1:17" s="11" customFormat="1" ht="18.899999999999999" customHeight="1" x14ac:dyDescent="0.25">
      <c r="A103" s="250">
        <v>97</v>
      </c>
      <c r="B103" s="95"/>
      <c r="C103" s="95"/>
      <c r="D103" s="96"/>
      <c r="E103" s="263"/>
      <c r="F103" s="97"/>
      <c r="G103" s="97"/>
      <c r="H103" s="414"/>
      <c r="I103" s="283"/>
      <c r="J103" s="247" t="e">
        <f>IF(AND(Q103="",#REF!&gt;0,#REF!&lt;5),K103,)</f>
        <v>#REF!</v>
      </c>
      <c r="K103" s="245" t="str">
        <f>IF(D103="","ZZZ9",IF(AND(#REF!&gt;0,#REF!&lt;5),D103&amp;#REF!,D103&amp;"9"))</f>
        <v>ZZZ9</v>
      </c>
      <c r="L103" s="249">
        <f t="shared" si="0"/>
        <v>999</v>
      </c>
      <c r="M103" s="282">
        <f t="shared" si="1"/>
        <v>999</v>
      </c>
      <c r="N103" s="277"/>
      <c r="O103" s="97"/>
      <c r="P103" s="114">
        <f t="shared" si="2"/>
        <v>999</v>
      </c>
      <c r="Q103" s="97"/>
    </row>
    <row r="104" spans="1:17" s="11" customFormat="1" ht="18.899999999999999" customHeight="1" x14ac:dyDescent="0.25">
      <c r="A104" s="250">
        <v>98</v>
      </c>
      <c r="B104" s="95"/>
      <c r="C104" s="95"/>
      <c r="D104" s="96"/>
      <c r="E104" s="263"/>
      <c r="F104" s="97"/>
      <c r="G104" s="97"/>
      <c r="H104" s="414"/>
      <c r="I104" s="283"/>
      <c r="J104" s="247" t="e">
        <f>IF(AND(Q104="",#REF!&gt;0,#REF!&lt;5),K104,)</f>
        <v>#REF!</v>
      </c>
      <c r="K104" s="245" t="str">
        <f>IF(D104="","ZZZ9",IF(AND(#REF!&gt;0,#REF!&lt;5),D104&amp;#REF!,D104&amp;"9"))</f>
        <v>ZZZ9</v>
      </c>
      <c r="L104" s="249">
        <f t="shared" ref="L104:L156" si="3">IF(Q104="",999,Q104)</f>
        <v>999</v>
      </c>
      <c r="M104" s="282">
        <f t="shared" ref="M104:M156" si="4">IF(P104=999,999,1)</f>
        <v>999</v>
      </c>
      <c r="N104" s="277"/>
      <c r="O104" s="97"/>
      <c r="P104" s="114">
        <f t="shared" ref="P104:P156" si="5">IF(N104="DA",1,IF(N104="WC",2,IF(N104="SE",3,IF(N104="Q",4,IF(N104="LL",5,999)))))</f>
        <v>999</v>
      </c>
      <c r="Q104" s="97"/>
    </row>
    <row r="105" spans="1:17" s="11" customFormat="1" ht="18.899999999999999" customHeight="1" x14ac:dyDescent="0.25">
      <c r="A105" s="250">
        <v>99</v>
      </c>
      <c r="B105" s="95"/>
      <c r="C105" s="95"/>
      <c r="D105" s="96"/>
      <c r="E105" s="263"/>
      <c r="F105" s="97"/>
      <c r="G105" s="97"/>
      <c r="H105" s="414"/>
      <c r="I105" s="283"/>
      <c r="J105" s="247" t="e">
        <f>IF(AND(Q105="",#REF!&gt;0,#REF!&lt;5),K105,)</f>
        <v>#REF!</v>
      </c>
      <c r="K105" s="245" t="str">
        <f>IF(D105="","ZZZ9",IF(AND(#REF!&gt;0,#REF!&lt;5),D105&amp;#REF!,D105&amp;"9"))</f>
        <v>ZZZ9</v>
      </c>
      <c r="L105" s="249">
        <f t="shared" si="3"/>
        <v>999</v>
      </c>
      <c r="M105" s="282">
        <f t="shared" si="4"/>
        <v>999</v>
      </c>
      <c r="N105" s="277"/>
      <c r="O105" s="97"/>
      <c r="P105" s="114">
        <f t="shared" si="5"/>
        <v>999</v>
      </c>
      <c r="Q105" s="97"/>
    </row>
    <row r="106" spans="1:17" s="11" customFormat="1" ht="18.899999999999999" customHeight="1" x14ac:dyDescent="0.25">
      <c r="A106" s="250">
        <v>100</v>
      </c>
      <c r="B106" s="95"/>
      <c r="C106" s="95"/>
      <c r="D106" s="96"/>
      <c r="E106" s="263"/>
      <c r="F106" s="97"/>
      <c r="G106" s="97"/>
      <c r="H106" s="414"/>
      <c r="I106" s="283"/>
      <c r="J106" s="247" t="e">
        <f>IF(AND(Q106="",#REF!&gt;0,#REF!&lt;5),K106,)</f>
        <v>#REF!</v>
      </c>
      <c r="K106" s="245" t="str">
        <f>IF(D106="","ZZZ9",IF(AND(#REF!&gt;0,#REF!&lt;5),D106&amp;#REF!,D106&amp;"9"))</f>
        <v>ZZZ9</v>
      </c>
      <c r="L106" s="249">
        <f t="shared" si="3"/>
        <v>999</v>
      </c>
      <c r="M106" s="282">
        <f t="shared" si="4"/>
        <v>999</v>
      </c>
      <c r="N106" s="277"/>
      <c r="O106" s="97"/>
      <c r="P106" s="114">
        <f t="shared" si="5"/>
        <v>999</v>
      </c>
      <c r="Q106" s="97"/>
    </row>
    <row r="107" spans="1:17" s="11" customFormat="1" ht="18.899999999999999" customHeight="1" x14ac:dyDescent="0.25">
      <c r="A107" s="250">
        <v>101</v>
      </c>
      <c r="B107" s="95"/>
      <c r="C107" s="95"/>
      <c r="D107" s="96"/>
      <c r="E107" s="263"/>
      <c r="F107" s="97"/>
      <c r="G107" s="97"/>
      <c r="H107" s="414"/>
      <c r="I107" s="283"/>
      <c r="J107" s="247" t="e">
        <f>IF(AND(Q107="",#REF!&gt;0,#REF!&lt;5),K107,)</f>
        <v>#REF!</v>
      </c>
      <c r="K107" s="245" t="str">
        <f>IF(D107="","ZZZ9",IF(AND(#REF!&gt;0,#REF!&lt;5),D107&amp;#REF!,D107&amp;"9"))</f>
        <v>ZZZ9</v>
      </c>
      <c r="L107" s="249">
        <f t="shared" si="3"/>
        <v>999</v>
      </c>
      <c r="M107" s="282">
        <f t="shared" si="4"/>
        <v>999</v>
      </c>
      <c r="N107" s="277"/>
      <c r="O107" s="97"/>
      <c r="P107" s="114">
        <f t="shared" si="5"/>
        <v>999</v>
      </c>
      <c r="Q107" s="97"/>
    </row>
    <row r="108" spans="1:17" s="11" customFormat="1" ht="18.899999999999999" customHeight="1" x14ac:dyDescent="0.25">
      <c r="A108" s="250">
        <v>102</v>
      </c>
      <c r="B108" s="95"/>
      <c r="C108" s="95"/>
      <c r="D108" s="96"/>
      <c r="E108" s="263"/>
      <c r="F108" s="97"/>
      <c r="G108" s="97"/>
      <c r="H108" s="414"/>
      <c r="I108" s="283"/>
      <c r="J108" s="247" t="e">
        <f>IF(AND(Q108="",#REF!&gt;0,#REF!&lt;5),K108,)</f>
        <v>#REF!</v>
      </c>
      <c r="K108" s="245" t="str">
        <f>IF(D108="","ZZZ9",IF(AND(#REF!&gt;0,#REF!&lt;5),D108&amp;#REF!,D108&amp;"9"))</f>
        <v>ZZZ9</v>
      </c>
      <c r="L108" s="249">
        <f t="shared" si="3"/>
        <v>999</v>
      </c>
      <c r="M108" s="282">
        <f t="shared" si="4"/>
        <v>999</v>
      </c>
      <c r="N108" s="277"/>
      <c r="O108" s="97"/>
      <c r="P108" s="114">
        <f t="shared" si="5"/>
        <v>999</v>
      </c>
      <c r="Q108" s="97"/>
    </row>
    <row r="109" spans="1:17" s="11" customFormat="1" ht="18.899999999999999" customHeight="1" x14ac:dyDescent="0.25">
      <c r="A109" s="250">
        <v>103</v>
      </c>
      <c r="B109" s="95"/>
      <c r="C109" s="95"/>
      <c r="D109" s="96"/>
      <c r="E109" s="263"/>
      <c r="F109" s="97"/>
      <c r="G109" s="97"/>
      <c r="H109" s="414"/>
      <c r="I109" s="283"/>
      <c r="J109" s="247" t="e">
        <f>IF(AND(Q109="",#REF!&gt;0,#REF!&lt;5),K109,)</f>
        <v>#REF!</v>
      </c>
      <c r="K109" s="245" t="str">
        <f>IF(D109="","ZZZ9",IF(AND(#REF!&gt;0,#REF!&lt;5),D109&amp;#REF!,D109&amp;"9"))</f>
        <v>ZZZ9</v>
      </c>
      <c r="L109" s="249">
        <f t="shared" si="3"/>
        <v>999</v>
      </c>
      <c r="M109" s="282">
        <f t="shared" si="4"/>
        <v>999</v>
      </c>
      <c r="N109" s="277"/>
      <c r="O109" s="97"/>
      <c r="P109" s="114">
        <f t="shared" si="5"/>
        <v>999</v>
      </c>
      <c r="Q109" s="97"/>
    </row>
    <row r="110" spans="1:17" s="11" customFormat="1" ht="18.899999999999999" customHeight="1" x14ac:dyDescent="0.25">
      <c r="A110" s="250">
        <v>104</v>
      </c>
      <c r="B110" s="95"/>
      <c r="C110" s="95"/>
      <c r="D110" s="96"/>
      <c r="E110" s="263"/>
      <c r="F110" s="97"/>
      <c r="G110" s="97"/>
      <c r="H110" s="414"/>
      <c r="I110" s="283"/>
      <c r="J110" s="247" t="e">
        <f>IF(AND(Q110="",#REF!&gt;0,#REF!&lt;5),K110,)</f>
        <v>#REF!</v>
      </c>
      <c r="K110" s="245" t="str">
        <f>IF(D110="","ZZZ9",IF(AND(#REF!&gt;0,#REF!&lt;5),D110&amp;#REF!,D110&amp;"9"))</f>
        <v>ZZZ9</v>
      </c>
      <c r="L110" s="249">
        <f t="shared" si="3"/>
        <v>999</v>
      </c>
      <c r="M110" s="282">
        <f t="shared" si="4"/>
        <v>999</v>
      </c>
      <c r="N110" s="277"/>
      <c r="O110" s="97"/>
      <c r="P110" s="114">
        <f t="shared" si="5"/>
        <v>999</v>
      </c>
      <c r="Q110" s="97"/>
    </row>
    <row r="111" spans="1:17" s="11" customFormat="1" ht="18.899999999999999" customHeight="1" x14ac:dyDescent="0.25">
      <c r="A111" s="250">
        <v>105</v>
      </c>
      <c r="B111" s="95"/>
      <c r="C111" s="95"/>
      <c r="D111" s="96"/>
      <c r="E111" s="263"/>
      <c r="F111" s="97"/>
      <c r="G111" s="97"/>
      <c r="H111" s="414"/>
      <c r="I111" s="283"/>
      <c r="J111" s="247" t="e">
        <f>IF(AND(Q111="",#REF!&gt;0,#REF!&lt;5),K111,)</f>
        <v>#REF!</v>
      </c>
      <c r="K111" s="245" t="str">
        <f>IF(D111="","ZZZ9",IF(AND(#REF!&gt;0,#REF!&lt;5),D111&amp;#REF!,D111&amp;"9"))</f>
        <v>ZZZ9</v>
      </c>
      <c r="L111" s="249">
        <f t="shared" si="3"/>
        <v>999</v>
      </c>
      <c r="M111" s="282">
        <f t="shared" si="4"/>
        <v>999</v>
      </c>
      <c r="N111" s="277"/>
      <c r="O111" s="97"/>
      <c r="P111" s="114">
        <f t="shared" si="5"/>
        <v>999</v>
      </c>
      <c r="Q111" s="97"/>
    </row>
    <row r="112" spans="1:17" s="11" customFormat="1" ht="18.899999999999999" customHeight="1" x14ac:dyDescent="0.25">
      <c r="A112" s="250">
        <v>106</v>
      </c>
      <c r="B112" s="95"/>
      <c r="C112" s="95"/>
      <c r="D112" s="96"/>
      <c r="E112" s="263"/>
      <c r="F112" s="97"/>
      <c r="G112" s="97"/>
      <c r="H112" s="414"/>
      <c r="I112" s="283"/>
      <c r="J112" s="247" t="e">
        <f>IF(AND(Q112="",#REF!&gt;0,#REF!&lt;5),K112,)</f>
        <v>#REF!</v>
      </c>
      <c r="K112" s="245" t="str">
        <f>IF(D112="","ZZZ9",IF(AND(#REF!&gt;0,#REF!&lt;5),D112&amp;#REF!,D112&amp;"9"))</f>
        <v>ZZZ9</v>
      </c>
      <c r="L112" s="249">
        <f t="shared" si="3"/>
        <v>999</v>
      </c>
      <c r="M112" s="282">
        <f t="shared" si="4"/>
        <v>999</v>
      </c>
      <c r="N112" s="277"/>
      <c r="O112" s="97"/>
      <c r="P112" s="114">
        <f t="shared" si="5"/>
        <v>999</v>
      </c>
      <c r="Q112" s="97"/>
    </row>
    <row r="113" spans="1:17" s="11" customFormat="1" ht="18.899999999999999" customHeight="1" x14ac:dyDescent="0.25">
      <c r="A113" s="250">
        <v>107</v>
      </c>
      <c r="B113" s="95"/>
      <c r="C113" s="95"/>
      <c r="D113" s="96"/>
      <c r="E113" s="263"/>
      <c r="F113" s="97"/>
      <c r="G113" s="97"/>
      <c r="H113" s="414"/>
      <c r="I113" s="283"/>
      <c r="J113" s="247" t="e">
        <f>IF(AND(Q113="",#REF!&gt;0,#REF!&lt;5),K113,)</f>
        <v>#REF!</v>
      </c>
      <c r="K113" s="245" t="str">
        <f>IF(D113="","ZZZ9",IF(AND(#REF!&gt;0,#REF!&lt;5),D113&amp;#REF!,D113&amp;"9"))</f>
        <v>ZZZ9</v>
      </c>
      <c r="L113" s="249">
        <f t="shared" si="3"/>
        <v>999</v>
      </c>
      <c r="M113" s="282">
        <f t="shared" si="4"/>
        <v>999</v>
      </c>
      <c r="N113" s="277"/>
      <c r="O113" s="97"/>
      <c r="P113" s="114">
        <f t="shared" si="5"/>
        <v>999</v>
      </c>
      <c r="Q113" s="97"/>
    </row>
    <row r="114" spans="1:17" s="11" customFormat="1" ht="18.899999999999999" customHeight="1" x14ac:dyDescent="0.25">
      <c r="A114" s="250">
        <v>108</v>
      </c>
      <c r="B114" s="95"/>
      <c r="C114" s="95"/>
      <c r="D114" s="96"/>
      <c r="E114" s="263"/>
      <c r="F114" s="97"/>
      <c r="G114" s="97"/>
      <c r="H114" s="414"/>
      <c r="I114" s="283"/>
      <c r="J114" s="247" t="e">
        <f>IF(AND(Q114="",#REF!&gt;0,#REF!&lt;5),K114,)</f>
        <v>#REF!</v>
      </c>
      <c r="K114" s="245" t="str">
        <f>IF(D114="","ZZZ9",IF(AND(#REF!&gt;0,#REF!&lt;5),D114&amp;#REF!,D114&amp;"9"))</f>
        <v>ZZZ9</v>
      </c>
      <c r="L114" s="249">
        <f t="shared" si="3"/>
        <v>999</v>
      </c>
      <c r="M114" s="282">
        <f t="shared" si="4"/>
        <v>999</v>
      </c>
      <c r="N114" s="277"/>
      <c r="O114" s="97"/>
      <c r="P114" s="114">
        <f t="shared" si="5"/>
        <v>999</v>
      </c>
      <c r="Q114" s="97"/>
    </row>
    <row r="115" spans="1:17" s="11" customFormat="1" ht="18.899999999999999" customHeight="1" x14ac:dyDescent="0.25">
      <c r="A115" s="250">
        <v>109</v>
      </c>
      <c r="B115" s="95"/>
      <c r="C115" s="95"/>
      <c r="D115" s="96"/>
      <c r="E115" s="263"/>
      <c r="F115" s="97"/>
      <c r="G115" s="97"/>
      <c r="H115" s="414"/>
      <c r="I115" s="283"/>
      <c r="J115" s="247" t="e">
        <f>IF(AND(Q115="",#REF!&gt;0,#REF!&lt;5),K115,)</f>
        <v>#REF!</v>
      </c>
      <c r="K115" s="245" t="str">
        <f>IF(D115="","ZZZ9",IF(AND(#REF!&gt;0,#REF!&lt;5),D115&amp;#REF!,D115&amp;"9"))</f>
        <v>ZZZ9</v>
      </c>
      <c r="L115" s="249">
        <f t="shared" si="3"/>
        <v>999</v>
      </c>
      <c r="M115" s="282">
        <f t="shared" si="4"/>
        <v>999</v>
      </c>
      <c r="N115" s="277"/>
      <c r="O115" s="97"/>
      <c r="P115" s="114">
        <f t="shared" si="5"/>
        <v>999</v>
      </c>
      <c r="Q115" s="97"/>
    </row>
    <row r="116" spans="1:17" s="11" customFormat="1" ht="18.899999999999999" customHeight="1" x14ac:dyDescent="0.25">
      <c r="A116" s="250">
        <v>110</v>
      </c>
      <c r="B116" s="95"/>
      <c r="C116" s="95"/>
      <c r="D116" s="96"/>
      <c r="E116" s="263"/>
      <c r="F116" s="97"/>
      <c r="G116" s="97"/>
      <c r="H116" s="414"/>
      <c r="I116" s="283"/>
      <c r="J116" s="247" t="e">
        <f>IF(AND(Q116="",#REF!&gt;0,#REF!&lt;5),K116,)</f>
        <v>#REF!</v>
      </c>
      <c r="K116" s="245" t="str">
        <f>IF(D116="","ZZZ9",IF(AND(#REF!&gt;0,#REF!&lt;5),D116&amp;#REF!,D116&amp;"9"))</f>
        <v>ZZZ9</v>
      </c>
      <c r="L116" s="249">
        <f t="shared" si="3"/>
        <v>999</v>
      </c>
      <c r="M116" s="282">
        <f t="shared" si="4"/>
        <v>999</v>
      </c>
      <c r="N116" s="277"/>
      <c r="O116" s="97"/>
      <c r="P116" s="114">
        <f t="shared" si="5"/>
        <v>999</v>
      </c>
      <c r="Q116" s="97"/>
    </row>
    <row r="117" spans="1:17" s="11" customFormat="1" ht="18.899999999999999" customHeight="1" x14ac:dyDescent="0.25">
      <c r="A117" s="250">
        <v>111</v>
      </c>
      <c r="B117" s="95"/>
      <c r="C117" s="95"/>
      <c r="D117" s="96"/>
      <c r="E117" s="263"/>
      <c r="F117" s="97"/>
      <c r="G117" s="97"/>
      <c r="H117" s="414"/>
      <c r="I117" s="283"/>
      <c r="J117" s="247" t="e">
        <f>IF(AND(Q117="",#REF!&gt;0,#REF!&lt;5),K117,)</f>
        <v>#REF!</v>
      </c>
      <c r="K117" s="245" t="str">
        <f>IF(D117="","ZZZ9",IF(AND(#REF!&gt;0,#REF!&lt;5),D117&amp;#REF!,D117&amp;"9"))</f>
        <v>ZZZ9</v>
      </c>
      <c r="L117" s="249">
        <f t="shared" si="3"/>
        <v>999</v>
      </c>
      <c r="M117" s="282">
        <f t="shared" si="4"/>
        <v>999</v>
      </c>
      <c r="N117" s="277"/>
      <c r="O117" s="97"/>
      <c r="P117" s="114">
        <f t="shared" si="5"/>
        <v>999</v>
      </c>
      <c r="Q117" s="97"/>
    </row>
    <row r="118" spans="1:17" s="11" customFormat="1" ht="18.899999999999999" customHeight="1" x14ac:dyDescent="0.25">
      <c r="A118" s="250">
        <v>112</v>
      </c>
      <c r="B118" s="95"/>
      <c r="C118" s="95"/>
      <c r="D118" s="96"/>
      <c r="E118" s="263"/>
      <c r="F118" s="97"/>
      <c r="G118" s="97"/>
      <c r="H118" s="414"/>
      <c r="I118" s="283"/>
      <c r="J118" s="247" t="e">
        <f>IF(AND(Q118="",#REF!&gt;0,#REF!&lt;5),K118,)</f>
        <v>#REF!</v>
      </c>
      <c r="K118" s="245" t="str">
        <f>IF(D118="","ZZZ9",IF(AND(#REF!&gt;0,#REF!&lt;5),D118&amp;#REF!,D118&amp;"9"))</f>
        <v>ZZZ9</v>
      </c>
      <c r="L118" s="249">
        <f t="shared" si="3"/>
        <v>999</v>
      </c>
      <c r="M118" s="282">
        <f t="shared" si="4"/>
        <v>999</v>
      </c>
      <c r="N118" s="277"/>
      <c r="O118" s="97"/>
      <c r="P118" s="114">
        <f t="shared" si="5"/>
        <v>999</v>
      </c>
      <c r="Q118" s="97"/>
    </row>
    <row r="119" spans="1:17" s="11" customFormat="1" ht="18.899999999999999" customHeight="1" x14ac:dyDescent="0.25">
      <c r="A119" s="250">
        <v>113</v>
      </c>
      <c r="B119" s="95"/>
      <c r="C119" s="95"/>
      <c r="D119" s="96"/>
      <c r="E119" s="263"/>
      <c r="F119" s="97"/>
      <c r="G119" s="97"/>
      <c r="H119" s="414"/>
      <c r="I119" s="283"/>
      <c r="J119" s="247" t="e">
        <f>IF(AND(Q119="",#REF!&gt;0,#REF!&lt;5),K119,)</f>
        <v>#REF!</v>
      </c>
      <c r="K119" s="245" t="str">
        <f>IF(D119="","ZZZ9",IF(AND(#REF!&gt;0,#REF!&lt;5),D119&amp;#REF!,D119&amp;"9"))</f>
        <v>ZZZ9</v>
      </c>
      <c r="L119" s="249">
        <f t="shared" si="3"/>
        <v>999</v>
      </c>
      <c r="M119" s="282">
        <f t="shared" si="4"/>
        <v>999</v>
      </c>
      <c r="N119" s="277"/>
      <c r="O119" s="97"/>
      <c r="P119" s="114">
        <f t="shared" si="5"/>
        <v>999</v>
      </c>
      <c r="Q119" s="97"/>
    </row>
    <row r="120" spans="1:17" s="11" customFormat="1" ht="18.899999999999999" customHeight="1" x14ac:dyDescent="0.25">
      <c r="A120" s="250">
        <v>114</v>
      </c>
      <c r="B120" s="95"/>
      <c r="C120" s="95"/>
      <c r="D120" s="96"/>
      <c r="E120" s="263"/>
      <c r="F120" s="97"/>
      <c r="G120" s="97"/>
      <c r="H120" s="414"/>
      <c r="I120" s="283"/>
      <c r="J120" s="247" t="e">
        <f>IF(AND(Q120="",#REF!&gt;0,#REF!&lt;5),K120,)</f>
        <v>#REF!</v>
      </c>
      <c r="K120" s="245" t="str">
        <f>IF(D120="","ZZZ9",IF(AND(#REF!&gt;0,#REF!&lt;5),D120&amp;#REF!,D120&amp;"9"))</f>
        <v>ZZZ9</v>
      </c>
      <c r="L120" s="249">
        <f t="shared" si="3"/>
        <v>999</v>
      </c>
      <c r="M120" s="282">
        <f t="shared" si="4"/>
        <v>999</v>
      </c>
      <c r="N120" s="277"/>
      <c r="O120" s="97"/>
      <c r="P120" s="114">
        <f t="shared" si="5"/>
        <v>999</v>
      </c>
      <c r="Q120" s="97"/>
    </row>
    <row r="121" spans="1:17" s="11" customFormat="1" ht="18.899999999999999" customHeight="1" x14ac:dyDescent="0.25">
      <c r="A121" s="250">
        <v>115</v>
      </c>
      <c r="B121" s="95"/>
      <c r="C121" s="95"/>
      <c r="D121" s="96"/>
      <c r="E121" s="263"/>
      <c r="F121" s="97"/>
      <c r="G121" s="97"/>
      <c r="H121" s="414"/>
      <c r="I121" s="283"/>
      <c r="J121" s="247" t="e">
        <f>IF(AND(Q121="",#REF!&gt;0,#REF!&lt;5),K121,)</f>
        <v>#REF!</v>
      </c>
      <c r="K121" s="245" t="str">
        <f>IF(D121="","ZZZ9",IF(AND(#REF!&gt;0,#REF!&lt;5),D121&amp;#REF!,D121&amp;"9"))</f>
        <v>ZZZ9</v>
      </c>
      <c r="L121" s="249">
        <f t="shared" si="3"/>
        <v>999</v>
      </c>
      <c r="M121" s="282">
        <f t="shared" si="4"/>
        <v>999</v>
      </c>
      <c r="N121" s="277"/>
      <c r="O121" s="97"/>
      <c r="P121" s="114">
        <f t="shared" si="5"/>
        <v>999</v>
      </c>
      <c r="Q121" s="97"/>
    </row>
    <row r="122" spans="1:17" s="11" customFormat="1" ht="18.899999999999999" customHeight="1" x14ac:dyDescent="0.25">
      <c r="A122" s="250">
        <v>116</v>
      </c>
      <c r="B122" s="95"/>
      <c r="C122" s="95"/>
      <c r="D122" s="96"/>
      <c r="E122" s="263"/>
      <c r="F122" s="97"/>
      <c r="G122" s="97"/>
      <c r="H122" s="414"/>
      <c r="I122" s="283"/>
      <c r="J122" s="247" t="e">
        <f>IF(AND(Q122="",#REF!&gt;0,#REF!&lt;5),K122,)</f>
        <v>#REF!</v>
      </c>
      <c r="K122" s="245" t="str">
        <f>IF(D122="","ZZZ9",IF(AND(#REF!&gt;0,#REF!&lt;5),D122&amp;#REF!,D122&amp;"9"))</f>
        <v>ZZZ9</v>
      </c>
      <c r="L122" s="249">
        <f t="shared" si="3"/>
        <v>999</v>
      </c>
      <c r="M122" s="282">
        <f t="shared" si="4"/>
        <v>999</v>
      </c>
      <c r="N122" s="277"/>
      <c r="O122" s="97"/>
      <c r="P122" s="114">
        <f t="shared" si="5"/>
        <v>999</v>
      </c>
      <c r="Q122" s="97"/>
    </row>
    <row r="123" spans="1:17" s="11" customFormat="1" ht="18.899999999999999" customHeight="1" x14ac:dyDescent="0.25">
      <c r="A123" s="250">
        <v>117</v>
      </c>
      <c r="B123" s="95"/>
      <c r="C123" s="95"/>
      <c r="D123" s="96"/>
      <c r="E123" s="263"/>
      <c r="F123" s="97"/>
      <c r="G123" s="97"/>
      <c r="H123" s="414"/>
      <c r="I123" s="283"/>
      <c r="J123" s="247" t="e">
        <f>IF(AND(Q123="",#REF!&gt;0,#REF!&lt;5),K123,)</f>
        <v>#REF!</v>
      </c>
      <c r="K123" s="245" t="str">
        <f>IF(D123="","ZZZ9",IF(AND(#REF!&gt;0,#REF!&lt;5),D123&amp;#REF!,D123&amp;"9"))</f>
        <v>ZZZ9</v>
      </c>
      <c r="L123" s="249">
        <f t="shared" si="3"/>
        <v>999</v>
      </c>
      <c r="M123" s="282">
        <f t="shared" si="4"/>
        <v>999</v>
      </c>
      <c r="N123" s="277"/>
      <c r="O123" s="97"/>
      <c r="P123" s="114">
        <f t="shared" si="5"/>
        <v>999</v>
      </c>
      <c r="Q123" s="97"/>
    </row>
    <row r="124" spans="1:17" s="11" customFormat="1" ht="18.899999999999999" customHeight="1" x14ac:dyDescent="0.25">
      <c r="A124" s="250">
        <v>118</v>
      </c>
      <c r="B124" s="95"/>
      <c r="C124" s="95"/>
      <c r="D124" s="96"/>
      <c r="E124" s="263"/>
      <c r="F124" s="97"/>
      <c r="G124" s="97"/>
      <c r="H124" s="414"/>
      <c r="I124" s="283"/>
      <c r="J124" s="247" t="e">
        <f>IF(AND(Q124="",#REF!&gt;0,#REF!&lt;5),K124,)</f>
        <v>#REF!</v>
      </c>
      <c r="K124" s="245" t="str">
        <f>IF(D124="","ZZZ9",IF(AND(#REF!&gt;0,#REF!&lt;5),D124&amp;#REF!,D124&amp;"9"))</f>
        <v>ZZZ9</v>
      </c>
      <c r="L124" s="249">
        <f t="shared" si="3"/>
        <v>999</v>
      </c>
      <c r="M124" s="282">
        <f t="shared" si="4"/>
        <v>999</v>
      </c>
      <c r="N124" s="277"/>
      <c r="O124" s="97"/>
      <c r="P124" s="114">
        <f t="shared" si="5"/>
        <v>999</v>
      </c>
      <c r="Q124" s="97"/>
    </row>
    <row r="125" spans="1:17" s="11" customFormat="1" ht="18.899999999999999" customHeight="1" x14ac:dyDescent="0.25">
      <c r="A125" s="250">
        <v>119</v>
      </c>
      <c r="B125" s="95"/>
      <c r="C125" s="95"/>
      <c r="D125" s="96"/>
      <c r="E125" s="263"/>
      <c r="F125" s="97"/>
      <c r="G125" s="97"/>
      <c r="H125" s="414"/>
      <c r="I125" s="283"/>
      <c r="J125" s="247" t="e">
        <f>IF(AND(Q125="",#REF!&gt;0,#REF!&lt;5),K125,)</f>
        <v>#REF!</v>
      </c>
      <c r="K125" s="245" t="str">
        <f>IF(D125="","ZZZ9",IF(AND(#REF!&gt;0,#REF!&lt;5),D125&amp;#REF!,D125&amp;"9"))</f>
        <v>ZZZ9</v>
      </c>
      <c r="L125" s="249">
        <f t="shared" si="3"/>
        <v>999</v>
      </c>
      <c r="M125" s="282">
        <f t="shared" si="4"/>
        <v>999</v>
      </c>
      <c r="N125" s="277"/>
      <c r="O125" s="97"/>
      <c r="P125" s="114">
        <f t="shared" si="5"/>
        <v>999</v>
      </c>
      <c r="Q125" s="97"/>
    </row>
    <row r="126" spans="1:17" s="11" customFormat="1" ht="18.899999999999999" customHeight="1" x14ac:dyDescent="0.25">
      <c r="A126" s="250">
        <v>120</v>
      </c>
      <c r="B126" s="95"/>
      <c r="C126" s="95"/>
      <c r="D126" s="96"/>
      <c r="E126" s="263"/>
      <c r="F126" s="97"/>
      <c r="G126" s="97"/>
      <c r="H126" s="414"/>
      <c r="I126" s="283"/>
      <c r="J126" s="247" t="e">
        <f>IF(AND(Q126="",#REF!&gt;0,#REF!&lt;5),K126,)</f>
        <v>#REF!</v>
      </c>
      <c r="K126" s="245" t="str">
        <f>IF(D126="","ZZZ9",IF(AND(#REF!&gt;0,#REF!&lt;5),D126&amp;#REF!,D126&amp;"9"))</f>
        <v>ZZZ9</v>
      </c>
      <c r="L126" s="249">
        <f t="shared" si="3"/>
        <v>999</v>
      </c>
      <c r="M126" s="282">
        <f t="shared" si="4"/>
        <v>999</v>
      </c>
      <c r="N126" s="277"/>
      <c r="O126" s="97"/>
      <c r="P126" s="114">
        <f t="shared" si="5"/>
        <v>999</v>
      </c>
      <c r="Q126" s="97"/>
    </row>
    <row r="127" spans="1:17" s="11" customFormat="1" ht="18.899999999999999" customHeight="1" x14ac:dyDescent="0.25">
      <c r="A127" s="250">
        <v>121</v>
      </c>
      <c r="B127" s="95"/>
      <c r="C127" s="95"/>
      <c r="D127" s="96"/>
      <c r="E127" s="263"/>
      <c r="F127" s="97"/>
      <c r="G127" s="97"/>
      <c r="H127" s="414"/>
      <c r="I127" s="283"/>
      <c r="J127" s="247" t="e">
        <f>IF(AND(Q127="",#REF!&gt;0,#REF!&lt;5),K127,)</f>
        <v>#REF!</v>
      </c>
      <c r="K127" s="245" t="str">
        <f>IF(D127="","ZZZ9",IF(AND(#REF!&gt;0,#REF!&lt;5),D127&amp;#REF!,D127&amp;"9"))</f>
        <v>ZZZ9</v>
      </c>
      <c r="L127" s="249">
        <f t="shared" si="3"/>
        <v>999</v>
      </c>
      <c r="M127" s="282">
        <f t="shared" si="4"/>
        <v>999</v>
      </c>
      <c r="N127" s="277"/>
      <c r="O127" s="97"/>
      <c r="P127" s="114">
        <f t="shared" si="5"/>
        <v>999</v>
      </c>
      <c r="Q127" s="97"/>
    </row>
    <row r="128" spans="1:17" s="11" customFormat="1" ht="18.899999999999999" customHeight="1" x14ac:dyDescent="0.25">
      <c r="A128" s="250">
        <v>122</v>
      </c>
      <c r="B128" s="95"/>
      <c r="C128" s="95"/>
      <c r="D128" s="96"/>
      <c r="E128" s="263"/>
      <c r="F128" s="97"/>
      <c r="G128" s="97"/>
      <c r="H128" s="414"/>
      <c r="I128" s="283"/>
      <c r="J128" s="247" t="e">
        <f>IF(AND(Q128="",#REF!&gt;0,#REF!&lt;5),K128,)</f>
        <v>#REF!</v>
      </c>
      <c r="K128" s="245" t="str">
        <f>IF(D128="","ZZZ9",IF(AND(#REF!&gt;0,#REF!&lt;5),D128&amp;#REF!,D128&amp;"9"))</f>
        <v>ZZZ9</v>
      </c>
      <c r="L128" s="249">
        <f t="shared" si="3"/>
        <v>999</v>
      </c>
      <c r="M128" s="282">
        <f t="shared" si="4"/>
        <v>999</v>
      </c>
      <c r="N128" s="277"/>
      <c r="O128" s="97"/>
      <c r="P128" s="114">
        <f t="shared" si="5"/>
        <v>999</v>
      </c>
      <c r="Q128" s="97"/>
    </row>
    <row r="129" spans="1:17" s="11" customFormat="1" ht="18.899999999999999" customHeight="1" x14ac:dyDescent="0.25">
      <c r="A129" s="250">
        <v>123</v>
      </c>
      <c r="B129" s="95"/>
      <c r="C129" s="95"/>
      <c r="D129" s="96"/>
      <c r="E129" s="263"/>
      <c r="F129" s="97"/>
      <c r="G129" s="97"/>
      <c r="H129" s="414"/>
      <c r="I129" s="283"/>
      <c r="J129" s="247" t="e">
        <f>IF(AND(Q129="",#REF!&gt;0,#REF!&lt;5),K129,)</f>
        <v>#REF!</v>
      </c>
      <c r="K129" s="245" t="str">
        <f>IF(D129="","ZZZ9",IF(AND(#REF!&gt;0,#REF!&lt;5),D129&amp;#REF!,D129&amp;"9"))</f>
        <v>ZZZ9</v>
      </c>
      <c r="L129" s="249">
        <f t="shared" si="3"/>
        <v>999</v>
      </c>
      <c r="M129" s="282">
        <f t="shared" si="4"/>
        <v>999</v>
      </c>
      <c r="N129" s="277"/>
      <c r="O129" s="97"/>
      <c r="P129" s="114">
        <f t="shared" si="5"/>
        <v>999</v>
      </c>
      <c r="Q129" s="97"/>
    </row>
    <row r="130" spans="1:17" s="11" customFormat="1" ht="18.899999999999999" customHeight="1" x14ac:dyDescent="0.25">
      <c r="A130" s="250">
        <v>124</v>
      </c>
      <c r="B130" s="95"/>
      <c r="C130" s="95"/>
      <c r="D130" s="96"/>
      <c r="E130" s="263"/>
      <c r="F130" s="97"/>
      <c r="G130" s="97"/>
      <c r="H130" s="414"/>
      <c r="I130" s="283"/>
      <c r="J130" s="247" t="e">
        <f>IF(AND(Q130="",#REF!&gt;0,#REF!&lt;5),K130,)</f>
        <v>#REF!</v>
      </c>
      <c r="K130" s="245" t="str">
        <f>IF(D130="","ZZZ9",IF(AND(#REF!&gt;0,#REF!&lt;5),D130&amp;#REF!,D130&amp;"9"))</f>
        <v>ZZZ9</v>
      </c>
      <c r="L130" s="249">
        <f t="shared" si="3"/>
        <v>999</v>
      </c>
      <c r="M130" s="282">
        <f t="shared" si="4"/>
        <v>999</v>
      </c>
      <c r="N130" s="277"/>
      <c r="O130" s="97"/>
      <c r="P130" s="114">
        <f t="shared" si="5"/>
        <v>999</v>
      </c>
      <c r="Q130" s="97"/>
    </row>
    <row r="131" spans="1:17" s="11" customFormat="1" ht="18.899999999999999" customHeight="1" x14ac:dyDescent="0.25">
      <c r="A131" s="250">
        <v>125</v>
      </c>
      <c r="B131" s="95"/>
      <c r="C131" s="95"/>
      <c r="D131" s="96"/>
      <c r="E131" s="263"/>
      <c r="F131" s="97"/>
      <c r="G131" s="97"/>
      <c r="H131" s="414"/>
      <c r="I131" s="283"/>
      <c r="J131" s="247" t="e">
        <f>IF(AND(Q131="",#REF!&gt;0,#REF!&lt;5),K131,)</f>
        <v>#REF!</v>
      </c>
      <c r="K131" s="245" t="str">
        <f>IF(D131="","ZZZ9",IF(AND(#REF!&gt;0,#REF!&lt;5),D131&amp;#REF!,D131&amp;"9"))</f>
        <v>ZZZ9</v>
      </c>
      <c r="L131" s="249">
        <f t="shared" si="3"/>
        <v>999</v>
      </c>
      <c r="M131" s="282">
        <f t="shared" si="4"/>
        <v>999</v>
      </c>
      <c r="N131" s="277"/>
      <c r="O131" s="97"/>
      <c r="P131" s="114">
        <f t="shared" si="5"/>
        <v>999</v>
      </c>
      <c r="Q131" s="97"/>
    </row>
    <row r="132" spans="1:17" s="11" customFormat="1" ht="18.899999999999999" customHeight="1" x14ac:dyDescent="0.25">
      <c r="A132" s="250">
        <v>126</v>
      </c>
      <c r="B132" s="95"/>
      <c r="C132" s="95"/>
      <c r="D132" s="96"/>
      <c r="E132" s="263"/>
      <c r="F132" s="97"/>
      <c r="G132" s="97"/>
      <c r="H132" s="414"/>
      <c r="I132" s="283"/>
      <c r="J132" s="247" t="e">
        <f>IF(AND(Q132="",#REF!&gt;0,#REF!&lt;5),K132,)</f>
        <v>#REF!</v>
      </c>
      <c r="K132" s="245" t="str">
        <f>IF(D132="","ZZZ9",IF(AND(#REF!&gt;0,#REF!&lt;5),D132&amp;#REF!,D132&amp;"9"))</f>
        <v>ZZZ9</v>
      </c>
      <c r="L132" s="249">
        <f t="shared" si="3"/>
        <v>999</v>
      </c>
      <c r="M132" s="282">
        <f t="shared" si="4"/>
        <v>999</v>
      </c>
      <c r="N132" s="277"/>
      <c r="O132" s="97"/>
      <c r="P132" s="114">
        <f t="shared" si="5"/>
        <v>999</v>
      </c>
      <c r="Q132" s="97"/>
    </row>
    <row r="133" spans="1:17" s="11" customFormat="1" ht="18.899999999999999" customHeight="1" x14ac:dyDescent="0.25">
      <c r="A133" s="250">
        <v>127</v>
      </c>
      <c r="B133" s="95"/>
      <c r="C133" s="95"/>
      <c r="D133" s="96"/>
      <c r="E133" s="263"/>
      <c r="F133" s="97"/>
      <c r="G133" s="97"/>
      <c r="H133" s="414"/>
      <c r="I133" s="283"/>
      <c r="J133" s="247" t="e">
        <f>IF(AND(Q133="",#REF!&gt;0,#REF!&lt;5),K133,)</f>
        <v>#REF!</v>
      </c>
      <c r="K133" s="245" t="str">
        <f>IF(D133="","ZZZ9",IF(AND(#REF!&gt;0,#REF!&lt;5),D133&amp;#REF!,D133&amp;"9"))</f>
        <v>ZZZ9</v>
      </c>
      <c r="L133" s="249">
        <f t="shared" si="3"/>
        <v>999</v>
      </c>
      <c r="M133" s="282">
        <f t="shared" si="4"/>
        <v>999</v>
      </c>
      <c r="N133" s="277"/>
      <c r="O133" s="97"/>
      <c r="P133" s="114">
        <f t="shared" si="5"/>
        <v>999</v>
      </c>
      <c r="Q133" s="97"/>
    </row>
    <row r="134" spans="1:17" s="11" customFormat="1" ht="18.899999999999999" customHeight="1" x14ac:dyDescent="0.25">
      <c r="A134" s="250">
        <v>128</v>
      </c>
      <c r="B134" s="95"/>
      <c r="C134" s="95"/>
      <c r="D134" s="96"/>
      <c r="E134" s="263"/>
      <c r="F134" s="97"/>
      <c r="G134" s="97"/>
      <c r="H134" s="414"/>
      <c r="I134" s="283"/>
      <c r="J134" s="247" t="e">
        <f>IF(AND(Q134="",#REF!&gt;0,#REF!&lt;5),K134,)</f>
        <v>#REF!</v>
      </c>
      <c r="K134" s="245" t="str">
        <f>IF(D134="","ZZZ9",IF(AND(#REF!&gt;0,#REF!&lt;5),D134&amp;#REF!,D134&amp;"9"))</f>
        <v>ZZZ9</v>
      </c>
      <c r="L134" s="249">
        <f t="shared" si="3"/>
        <v>999</v>
      </c>
      <c r="M134" s="282">
        <f t="shared" si="4"/>
        <v>999</v>
      </c>
      <c r="N134" s="277"/>
      <c r="O134" s="283"/>
      <c r="P134" s="284">
        <f t="shared" si="5"/>
        <v>999</v>
      </c>
      <c r="Q134" s="283"/>
    </row>
    <row r="135" spans="1:17" x14ac:dyDescent="0.25">
      <c r="A135" s="250">
        <v>129</v>
      </c>
      <c r="B135" s="95"/>
      <c r="C135" s="95"/>
      <c r="D135" s="96"/>
      <c r="E135" s="263"/>
      <c r="F135" s="97"/>
      <c r="G135" s="97"/>
      <c r="H135" s="414"/>
      <c r="I135" s="283"/>
      <c r="J135" s="247" t="e">
        <f>IF(AND(Q135="",#REF!&gt;0,#REF!&lt;5),K135,)</f>
        <v>#REF!</v>
      </c>
      <c r="K135" s="245" t="str">
        <f>IF(D135="","ZZZ9",IF(AND(#REF!&gt;0,#REF!&lt;5),D135&amp;#REF!,D135&amp;"9"))</f>
        <v>ZZZ9</v>
      </c>
      <c r="L135" s="249">
        <f t="shared" si="3"/>
        <v>999</v>
      </c>
      <c r="M135" s="282">
        <f t="shared" si="4"/>
        <v>999</v>
      </c>
      <c r="N135" s="277"/>
      <c r="O135" s="97"/>
      <c r="P135" s="114">
        <f t="shared" si="5"/>
        <v>999</v>
      </c>
      <c r="Q135" s="97"/>
    </row>
    <row r="136" spans="1:17" x14ac:dyDescent="0.25">
      <c r="A136" s="250">
        <v>130</v>
      </c>
      <c r="B136" s="95"/>
      <c r="C136" s="95"/>
      <c r="D136" s="96"/>
      <c r="E136" s="263"/>
      <c r="F136" s="97"/>
      <c r="G136" s="97"/>
      <c r="H136" s="414"/>
      <c r="I136" s="283"/>
      <c r="J136" s="247" t="e">
        <f>IF(AND(Q136="",#REF!&gt;0,#REF!&lt;5),K136,)</f>
        <v>#REF!</v>
      </c>
      <c r="K136" s="245" t="str">
        <f>IF(D136="","ZZZ9",IF(AND(#REF!&gt;0,#REF!&lt;5),D136&amp;#REF!,D136&amp;"9"))</f>
        <v>ZZZ9</v>
      </c>
      <c r="L136" s="249">
        <f t="shared" si="3"/>
        <v>999</v>
      </c>
      <c r="M136" s="282">
        <f t="shared" si="4"/>
        <v>999</v>
      </c>
      <c r="N136" s="277"/>
      <c r="O136" s="97"/>
      <c r="P136" s="114">
        <f t="shared" si="5"/>
        <v>999</v>
      </c>
      <c r="Q136" s="97"/>
    </row>
    <row r="137" spans="1:17" x14ac:dyDescent="0.25">
      <c r="A137" s="250">
        <v>131</v>
      </c>
      <c r="B137" s="95"/>
      <c r="C137" s="95"/>
      <c r="D137" s="96"/>
      <c r="E137" s="263"/>
      <c r="F137" s="97"/>
      <c r="G137" s="97"/>
      <c r="H137" s="414"/>
      <c r="I137" s="283"/>
      <c r="J137" s="247" t="e">
        <f>IF(AND(Q137="",#REF!&gt;0,#REF!&lt;5),K137,)</f>
        <v>#REF!</v>
      </c>
      <c r="K137" s="245" t="str">
        <f>IF(D137="","ZZZ9",IF(AND(#REF!&gt;0,#REF!&lt;5),D137&amp;#REF!,D137&amp;"9"))</f>
        <v>ZZZ9</v>
      </c>
      <c r="L137" s="249">
        <f t="shared" si="3"/>
        <v>999</v>
      </c>
      <c r="M137" s="282">
        <f t="shared" si="4"/>
        <v>999</v>
      </c>
      <c r="N137" s="277"/>
      <c r="O137" s="97"/>
      <c r="P137" s="114">
        <f t="shared" si="5"/>
        <v>999</v>
      </c>
      <c r="Q137" s="97"/>
    </row>
    <row r="138" spans="1:17" x14ac:dyDescent="0.25">
      <c r="A138" s="250">
        <v>132</v>
      </c>
      <c r="B138" s="95"/>
      <c r="C138" s="95"/>
      <c r="D138" s="96"/>
      <c r="E138" s="263"/>
      <c r="F138" s="97"/>
      <c r="G138" s="97"/>
      <c r="H138" s="414"/>
      <c r="I138" s="283"/>
      <c r="J138" s="247" t="e">
        <f>IF(AND(Q138="",#REF!&gt;0,#REF!&lt;5),K138,)</f>
        <v>#REF!</v>
      </c>
      <c r="K138" s="245" t="str">
        <f>IF(D138="","ZZZ9",IF(AND(#REF!&gt;0,#REF!&lt;5),D138&amp;#REF!,D138&amp;"9"))</f>
        <v>ZZZ9</v>
      </c>
      <c r="L138" s="249">
        <f t="shared" si="3"/>
        <v>999</v>
      </c>
      <c r="M138" s="282">
        <f t="shared" si="4"/>
        <v>999</v>
      </c>
      <c r="N138" s="277"/>
      <c r="O138" s="97"/>
      <c r="P138" s="114">
        <f t="shared" si="5"/>
        <v>999</v>
      </c>
      <c r="Q138" s="97"/>
    </row>
    <row r="139" spans="1:17" x14ac:dyDescent="0.25">
      <c r="A139" s="250">
        <v>133</v>
      </c>
      <c r="B139" s="95"/>
      <c r="C139" s="95"/>
      <c r="D139" s="96"/>
      <c r="E139" s="263"/>
      <c r="F139" s="97"/>
      <c r="G139" s="97"/>
      <c r="H139" s="414"/>
      <c r="I139" s="283"/>
      <c r="J139" s="247" t="e">
        <f>IF(AND(Q139="",#REF!&gt;0,#REF!&lt;5),K139,)</f>
        <v>#REF!</v>
      </c>
      <c r="K139" s="245" t="str">
        <f>IF(D139="","ZZZ9",IF(AND(#REF!&gt;0,#REF!&lt;5),D139&amp;#REF!,D139&amp;"9"))</f>
        <v>ZZZ9</v>
      </c>
      <c r="L139" s="249">
        <f t="shared" si="3"/>
        <v>999</v>
      </c>
      <c r="M139" s="282">
        <f t="shared" si="4"/>
        <v>999</v>
      </c>
      <c r="N139" s="277"/>
      <c r="O139" s="97"/>
      <c r="P139" s="114">
        <f t="shared" si="5"/>
        <v>999</v>
      </c>
      <c r="Q139" s="97"/>
    </row>
    <row r="140" spans="1:17" x14ac:dyDescent="0.25">
      <c r="A140" s="250">
        <v>134</v>
      </c>
      <c r="B140" s="95"/>
      <c r="C140" s="95"/>
      <c r="D140" s="96"/>
      <c r="E140" s="263"/>
      <c r="F140" s="97"/>
      <c r="G140" s="97"/>
      <c r="H140" s="414"/>
      <c r="I140" s="283"/>
      <c r="J140" s="247" t="e">
        <f>IF(AND(Q140="",#REF!&gt;0,#REF!&lt;5),K140,)</f>
        <v>#REF!</v>
      </c>
      <c r="K140" s="245" t="str">
        <f>IF(D140="","ZZZ9",IF(AND(#REF!&gt;0,#REF!&lt;5),D140&amp;#REF!,D140&amp;"9"))</f>
        <v>ZZZ9</v>
      </c>
      <c r="L140" s="249">
        <f t="shared" si="3"/>
        <v>999</v>
      </c>
      <c r="M140" s="282">
        <f t="shared" si="4"/>
        <v>999</v>
      </c>
      <c r="N140" s="277"/>
      <c r="O140" s="97"/>
      <c r="P140" s="114">
        <f t="shared" si="5"/>
        <v>999</v>
      </c>
      <c r="Q140" s="97"/>
    </row>
    <row r="141" spans="1:17" x14ac:dyDescent="0.25">
      <c r="A141" s="250">
        <v>135</v>
      </c>
      <c r="B141" s="95"/>
      <c r="C141" s="95"/>
      <c r="D141" s="96"/>
      <c r="E141" s="263"/>
      <c r="F141" s="97"/>
      <c r="G141" s="97"/>
      <c r="H141" s="414"/>
      <c r="I141" s="283"/>
      <c r="J141" s="247" t="e">
        <f>IF(AND(Q141="",#REF!&gt;0,#REF!&lt;5),K141,)</f>
        <v>#REF!</v>
      </c>
      <c r="K141" s="245" t="str">
        <f>IF(D141="","ZZZ9",IF(AND(#REF!&gt;0,#REF!&lt;5),D141&amp;#REF!,D141&amp;"9"))</f>
        <v>ZZZ9</v>
      </c>
      <c r="L141" s="249">
        <f t="shared" si="3"/>
        <v>999</v>
      </c>
      <c r="M141" s="282">
        <f t="shared" si="4"/>
        <v>999</v>
      </c>
      <c r="N141" s="277"/>
      <c r="O141" s="283"/>
      <c r="P141" s="284">
        <f t="shared" si="5"/>
        <v>999</v>
      </c>
      <c r="Q141" s="283"/>
    </row>
    <row r="142" spans="1:17" x14ac:dyDescent="0.25">
      <c r="A142" s="250">
        <v>136</v>
      </c>
      <c r="B142" s="95"/>
      <c r="C142" s="95"/>
      <c r="D142" s="96"/>
      <c r="E142" s="263"/>
      <c r="F142" s="97"/>
      <c r="G142" s="97"/>
      <c r="H142" s="414"/>
      <c r="I142" s="283"/>
      <c r="J142" s="247" t="e">
        <f>IF(AND(Q142="",#REF!&gt;0,#REF!&lt;5),K142,)</f>
        <v>#REF!</v>
      </c>
      <c r="K142" s="245" t="str">
        <f>IF(D142="","ZZZ9",IF(AND(#REF!&gt;0,#REF!&lt;5),D142&amp;#REF!,D142&amp;"9"))</f>
        <v>ZZZ9</v>
      </c>
      <c r="L142" s="249">
        <f t="shared" si="3"/>
        <v>999</v>
      </c>
      <c r="M142" s="282">
        <f t="shared" si="4"/>
        <v>999</v>
      </c>
      <c r="N142" s="277"/>
      <c r="O142" s="97"/>
      <c r="P142" s="114">
        <f t="shared" si="5"/>
        <v>999</v>
      </c>
      <c r="Q142" s="97"/>
    </row>
    <row r="143" spans="1:17" x14ac:dyDescent="0.25">
      <c r="A143" s="250">
        <v>137</v>
      </c>
      <c r="B143" s="95"/>
      <c r="C143" s="95"/>
      <c r="D143" s="96"/>
      <c r="E143" s="263"/>
      <c r="F143" s="97"/>
      <c r="G143" s="97"/>
      <c r="H143" s="414"/>
      <c r="I143" s="283"/>
      <c r="J143" s="247" t="e">
        <f>IF(AND(Q143="",#REF!&gt;0,#REF!&lt;5),K143,)</f>
        <v>#REF!</v>
      </c>
      <c r="K143" s="245" t="str">
        <f>IF(D143="","ZZZ9",IF(AND(#REF!&gt;0,#REF!&lt;5),D143&amp;#REF!,D143&amp;"9"))</f>
        <v>ZZZ9</v>
      </c>
      <c r="L143" s="249">
        <f t="shared" si="3"/>
        <v>999</v>
      </c>
      <c r="M143" s="282">
        <f t="shared" si="4"/>
        <v>999</v>
      </c>
      <c r="N143" s="277"/>
      <c r="O143" s="97"/>
      <c r="P143" s="114">
        <f t="shared" si="5"/>
        <v>999</v>
      </c>
      <c r="Q143" s="97"/>
    </row>
    <row r="144" spans="1:17" x14ac:dyDescent="0.25">
      <c r="A144" s="250">
        <v>138</v>
      </c>
      <c r="B144" s="95"/>
      <c r="C144" s="95"/>
      <c r="D144" s="96"/>
      <c r="E144" s="263"/>
      <c r="F144" s="97"/>
      <c r="G144" s="97"/>
      <c r="H144" s="414"/>
      <c r="I144" s="283"/>
      <c r="J144" s="247" t="e">
        <f>IF(AND(Q144="",#REF!&gt;0,#REF!&lt;5),K144,)</f>
        <v>#REF!</v>
      </c>
      <c r="K144" s="245" t="str">
        <f>IF(D144="","ZZZ9",IF(AND(#REF!&gt;0,#REF!&lt;5),D144&amp;#REF!,D144&amp;"9"))</f>
        <v>ZZZ9</v>
      </c>
      <c r="L144" s="249">
        <f t="shared" si="3"/>
        <v>999</v>
      </c>
      <c r="M144" s="282">
        <f t="shared" si="4"/>
        <v>999</v>
      </c>
      <c r="N144" s="277"/>
      <c r="O144" s="97"/>
      <c r="P144" s="114">
        <f t="shared" si="5"/>
        <v>999</v>
      </c>
      <c r="Q144" s="97"/>
    </row>
    <row r="145" spans="1:17" x14ac:dyDescent="0.25">
      <c r="A145" s="250">
        <v>139</v>
      </c>
      <c r="B145" s="95"/>
      <c r="C145" s="95"/>
      <c r="D145" s="96"/>
      <c r="E145" s="263"/>
      <c r="F145" s="97"/>
      <c r="G145" s="97"/>
      <c r="H145" s="414"/>
      <c r="I145" s="283"/>
      <c r="J145" s="247" t="e">
        <f>IF(AND(Q145="",#REF!&gt;0,#REF!&lt;5),K145,)</f>
        <v>#REF!</v>
      </c>
      <c r="K145" s="245" t="str">
        <f>IF(D145="","ZZZ9",IF(AND(#REF!&gt;0,#REF!&lt;5),D145&amp;#REF!,D145&amp;"9"))</f>
        <v>ZZZ9</v>
      </c>
      <c r="L145" s="249">
        <f t="shared" si="3"/>
        <v>999</v>
      </c>
      <c r="M145" s="282">
        <f t="shared" si="4"/>
        <v>999</v>
      </c>
      <c r="N145" s="277"/>
      <c r="O145" s="97"/>
      <c r="P145" s="114">
        <f t="shared" si="5"/>
        <v>999</v>
      </c>
      <c r="Q145" s="97"/>
    </row>
    <row r="146" spans="1:17" x14ac:dyDescent="0.25">
      <c r="A146" s="250">
        <v>140</v>
      </c>
      <c r="B146" s="95"/>
      <c r="C146" s="95"/>
      <c r="D146" s="96"/>
      <c r="E146" s="263"/>
      <c r="F146" s="97"/>
      <c r="G146" s="97"/>
      <c r="H146" s="414"/>
      <c r="I146" s="283"/>
      <c r="J146" s="247" t="e">
        <f>IF(AND(Q146="",#REF!&gt;0,#REF!&lt;5),K146,)</f>
        <v>#REF!</v>
      </c>
      <c r="K146" s="245" t="str">
        <f>IF(D146="","ZZZ9",IF(AND(#REF!&gt;0,#REF!&lt;5),D146&amp;#REF!,D146&amp;"9"))</f>
        <v>ZZZ9</v>
      </c>
      <c r="L146" s="249">
        <f t="shared" si="3"/>
        <v>999</v>
      </c>
      <c r="M146" s="282">
        <f t="shared" si="4"/>
        <v>999</v>
      </c>
      <c r="N146" s="277"/>
      <c r="O146" s="97"/>
      <c r="P146" s="114">
        <f t="shared" si="5"/>
        <v>999</v>
      </c>
      <c r="Q146" s="97"/>
    </row>
    <row r="147" spans="1:17" x14ac:dyDescent="0.25">
      <c r="A147" s="250">
        <v>141</v>
      </c>
      <c r="B147" s="95"/>
      <c r="C147" s="95"/>
      <c r="D147" s="96"/>
      <c r="E147" s="263"/>
      <c r="F147" s="97"/>
      <c r="G147" s="97"/>
      <c r="H147" s="414"/>
      <c r="I147" s="283"/>
      <c r="J147" s="247" t="e">
        <f>IF(AND(Q147="",#REF!&gt;0,#REF!&lt;5),K147,)</f>
        <v>#REF!</v>
      </c>
      <c r="K147" s="245" t="str">
        <f>IF(D147="","ZZZ9",IF(AND(#REF!&gt;0,#REF!&lt;5),D147&amp;#REF!,D147&amp;"9"))</f>
        <v>ZZZ9</v>
      </c>
      <c r="L147" s="249">
        <f t="shared" si="3"/>
        <v>999</v>
      </c>
      <c r="M147" s="282">
        <f t="shared" si="4"/>
        <v>999</v>
      </c>
      <c r="N147" s="277"/>
      <c r="O147" s="97"/>
      <c r="P147" s="114">
        <f t="shared" si="5"/>
        <v>999</v>
      </c>
      <c r="Q147" s="97"/>
    </row>
    <row r="148" spans="1:17" x14ac:dyDescent="0.25">
      <c r="A148" s="250">
        <v>142</v>
      </c>
      <c r="B148" s="95"/>
      <c r="C148" s="95"/>
      <c r="D148" s="96"/>
      <c r="E148" s="263"/>
      <c r="F148" s="97"/>
      <c r="G148" s="97"/>
      <c r="H148" s="414"/>
      <c r="I148" s="283"/>
      <c r="J148" s="247" t="e">
        <f>IF(AND(Q148="",#REF!&gt;0,#REF!&lt;5),K148,)</f>
        <v>#REF!</v>
      </c>
      <c r="K148" s="245" t="str">
        <f>IF(D148="","ZZZ9",IF(AND(#REF!&gt;0,#REF!&lt;5),D148&amp;#REF!,D148&amp;"9"))</f>
        <v>ZZZ9</v>
      </c>
      <c r="L148" s="249">
        <f t="shared" si="3"/>
        <v>999</v>
      </c>
      <c r="M148" s="282">
        <f t="shared" si="4"/>
        <v>999</v>
      </c>
      <c r="N148" s="277"/>
      <c r="O148" s="283"/>
      <c r="P148" s="284">
        <f t="shared" si="5"/>
        <v>999</v>
      </c>
      <c r="Q148" s="283"/>
    </row>
    <row r="149" spans="1:17" x14ac:dyDescent="0.25">
      <c r="A149" s="250">
        <v>143</v>
      </c>
      <c r="B149" s="95"/>
      <c r="C149" s="95"/>
      <c r="D149" s="96"/>
      <c r="E149" s="263"/>
      <c r="F149" s="97"/>
      <c r="G149" s="97"/>
      <c r="H149" s="414"/>
      <c r="I149" s="283"/>
      <c r="J149" s="247" t="e">
        <f>IF(AND(Q149="",#REF!&gt;0,#REF!&lt;5),K149,)</f>
        <v>#REF!</v>
      </c>
      <c r="K149" s="245" t="str">
        <f>IF(D149="","ZZZ9",IF(AND(#REF!&gt;0,#REF!&lt;5),D149&amp;#REF!,D149&amp;"9"))</f>
        <v>ZZZ9</v>
      </c>
      <c r="L149" s="249">
        <f t="shared" si="3"/>
        <v>999</v>
      </c>
      <c r="M149" s="282">
        <f t="shared" si="4"/>
        <v>999</v>
      </c>
      <c r="N149" s="277"/>
      <c r="O149" s="97"/>
      <c r="P149" s="114">
        <f t="shared" si="5"/>
        <v>999</v>
      </c>
      <c r="Q149" s="97"/>
    </row>
    <row r="150" spans="1:17" x14ac:dyDescent="0.25">
      <c r="A150" s="250">
        <v>144</v>
      </c>
      <c r="B150" s="95"/>
      <c r="C150" s="95"/>
      <c r="D150" s="96"/>
      <c r="E150" s="263"/>
      <c r="F150" s="97"/>
      <c r="G150" s="97"/>
      <c r="H150" s="414"/>
      <c r="I150" s="283"/>
      <c r="J150" s="247" t="e">
        <f>IF(AND(Q150="",#REF!&gt;0,#REF!&lt;5),K150,)</f>
        <v>#REF!</v>
      </c>
      <c r="K150" s="245" t="str">
        <f>IF(D150="","ZZZ9",IF(AND(#REF!&gt;0,#REF!&lt;5),D150&amp;#REF!,D150&amp;"9"))</f>
        <v>ZZZ9</v>
      </c>
      <c r="L150" s="249">
        <f t="shared" si="3"/>
        <v>999</v>
      </c>
      <c r="M150" s="282">
        <f t="shared" si="4"/>
        <v>999</v>
      </c>
      <c r="N150" s="277"/>
      <c r="O150" s="97"/>
      <c r="P150" s="114">
        <f t="shared" si="5"/>
        <v>999</v>
      </c>
      <c r="Q150" s="97"/>
    </row>
    <row r="151" spans="1:17" x14ac:dyDescent="0.25">
      <c r="A151" s="250">
        <v>145</v>
      </c>
      <c r="B151" s="95"/>
      <c r="C151" s="95"/>
      <c r="D151" s="96"/>
      <c r="E151" s="263"/>
      <c r="F151" s="97"/>
      <c r="G151" s="97"/>
      <c r="H151" s="414"/>
      <c r="I151" s="283"/>
      <c r="J151" s="247" t="e">
        <f>IF(AND(Q151="",#REF!&gt;0,#REF!&lt;5),K151,)</f>
        <v>#REF!</v>
      </c>
      <c r="K151" s="245" t="str">
        <f>IF(D151="","ZZZ9",IF(AND(#REF!&gt;0,#REF!&lt;5),D151&amp;#REF!,D151&amp;"9"))</f>
        <v>ZZZ9</v>
      </c>
      <c r="L151" s="249">
        <f t="shared" si="3"/>
        <v>999</v>
      </c>
      <c r="M151" s="282">
        <f t="shared" si="4"/>
        <v>999</v>
      </c>
      <c r="N151" s="277"/>
      <c r="O151" s="97"/>
      <c r="P151" s="114">
        <f t="shared" si="5"/>
        <v>999</v>
      </c>
      <c r="Q151" s="97"/>
    </row>
    <row r="152" spans="1:17" x14ac:dyDescent="0.25">
      <c r="A152" s="250">
        <v>146</v>
      </c>
      <c r="B152" s="95"/>
      <c r="C152" s="95"/>
      <c r="D152" s="96"/>
      <c r="E152" s="263"/>
      <c r="F152" s="97"/>
      <c r="G152" s="97"/>
      <c r="H152" s="414"/>
      <c r="I152" s="283"/>
      <c r="J152" s="247" t="e">
        <f>IF(AND(Q152="",#REF!&gt;0,#REF!&lt;5),K152,)</f>
        <v>#REF!</v>
      </c>
      <c r="K152" s="245" t="str">
        <f>IF(D152="","ZZZ9",IF(AND(#REF!&gt;0,#REF!&lt;5),D152&amp;#REF!,D152&amp;"9"))</f>
        <v>ZZZ9</v>
      </c>
      <c r="L152" s="249">
        <f t="shared" si="3"/>
        <v>999</v>
      </c>
      <c r="M152" s="282">
        <f t="shared" si="4"/>
        <v>999</v>
      </c>
      <c r="N152" s="277"/>
      <c r="O152" s="97"/>
      <c r="P152" s="114">
        <f t="shared" si="5"/>
        <v>999</v>
      </c>
      <c r="Q152" s="97"/>
    </row>
    <row r="153" spans="1:17" x14ac:dyDescent="0.25">
      <c r="A153" s="250">
        <v>147</v>
      </c>
      <c r="B153" s="95"/>
      <c r="C153" s="95"/>
      <c r="D153" s="96"/>
      <c r="E153" s="263"/>
      <c r="F153" s="97"/>
      <c r="G153" s="97"/>
      <c r="H153" s="414"/>
      <c r="I153" s="283"/>
      <c r="J153" s="247" t="e">
        <f>IF(AND(Q153="",#REF!&gt;0,#REF!&lt;5),K153,)</f>
        <v>#REF!</v>
      </c>
      <c r="K153" s="245" t="str">
        <f>IF(D153="","ZZZ9",IF(AND(#REF!&gt;0,#REF!&lt;5),D153&amp;#REF!,D153&amp;"9"))</f>
        <v>ZZZ9</v>
      </c>
      <c r="L153" s="249">
        <f t="shared" si="3"/>
        <v>999</v>
      </c>
      <c r="M153" s="282">
        <f t="shared" si="4"/>
        <v>999</v>
      </c>
      <c r="N153" s="277"/>
      <c r="O153" s="97"/>
      <c r="P153" s="114">
        <f t="shared" si="5"/>
        <v>999</v>
      </c>
      <c r="Q153" s="97"/>
    </row>
    <row r="154" spans="1:17" x14ac:dyDescent="0.25">
      <c r="A154" s="250">
        <v>148</v>
      </c>
      <c r="B154" s="95"/>
      <c r="C154" s="95"/>
      <c r="D154" s="96"/>
      <c r="E154" s="263"/>
      <c r="F154" s="97"/>
      <c r="G154" s="97"/>
      <c r="H154" s="414"/>
      <c r="I154" s="283"/>
      <c r="J154" s="247" t="e">
        <f>IF(AND(Q154="",#REF!&gt;0,#REF!&lt;5),K154,)</f>
        <v>#REF!</v>
      </c>
      <c r="K154" s="245" t="str">
        <f>IF(D154="","ZZZ9",IF(AND(#REF!&gt;0,#REF!&lt;5),D154&amp;#REF!,D154&amp;"9"))</f>
        <v>ZZZ9</v>
      </c>
      <c r="L154" s="249">
        <f t="shared" si="3"/>
        <v>999</v>
      </c>
      <c r="M154" s="282">
        <f t="shared" si="4"/>
        <v>999</v>
      </c>
      <c r="N154" s="277"/>
      <c r="O154" s="97"/>
      <c r="P154" s="114">
        <f t="shared" si="5"/>
        <v>999</v>
      </c>
      <c r="Q154" s="97"/>
    </row>
    <row r="155" spans="1:17" x14ac:dyDescent="0.25">
      <c r="A155" s="250">
        <v>149</v>
      </c>
      <c r="B155" s="95"/>
      <c r="C155" s="95"/>
      <c r="D155" s="96"/>
      <c r="E155" s="263"/>
      <c r="F155" s="97"/>
      <c r="G155" s="97"/>
      <c r="H155" s="414"/>
      <c r="I155" s="283"/>
      <c r="J155" s="247" t="e">
        <f>IF(AND(Q155="",#REF!&gt;0,#REF!&lt;5),K155,)</f>
        <v>#REF!</v>
      </c>
      <c r="K155" s="245" t="str">
        <f>IF(D155="","ZZZ9",IF(AND(#REF!&gt;0,#REF!&lt;5),D155&amp;#REF!,D155&amp;"9"))</f>
        <v>ZZZ9</v>
      </c>
      <c r="L155" s="249">
        <f t="shared" si="3"/>
        <v>999</v>
      </c>
      <c r="M155" s="282">
        <f t="shared" si="4"/>
        <v>999</v>
      </c>
      <c r="N155" s="277"/>
      <c r="O155" s="97"/>
      <c r="P155" s="114">
        <f t="shared" si="5"/>
        <v>999</v>
      </c>
      <c r="Q155" s="97"/>
    </row>
    <row r="156" spans="1:17" x14ac:dyDescent="0.25">
      <c r="A156" s="250">
        <v>150</v>
      </c>
      <c r="B156" s="95"/>
      <c r="C156" s="95"/>
      <c r="D156" s="96"/>
      <c r="E156" s="263"/>
      <c r="F156" s="97"/>
      <c r="G156" s="97"/>
      <c r="H156" s="414"/>
      <c r="I156" s="283"/>
      <c r="J156" s="247" t="e">
        <f>IF(AND(Q156="",#REF!&gt;0,#REF!&lt;5),K156,)</f>
        <v>#REF!</v>
      </c>
      <c r="K156" s="245" t="str">
        <f>IF(D156="","ZZZ9",IF(AND(#REF!&gt;0,#REF!&lt;5),D156&amp;#REF!,D156&amp;"9"))</f>
        <v>ZZZ9</v>
      </c>
      <c r="L156" s="249">
        <f t="shared" si="3"/>
        <v>999</v>
      </c>
      <c r="M156" s="282">
        <f t="shared" si="4"/>
        <v>999</v>
      </c>
      <c r="N156" s="277"/>
      <c r="O156" s="97"/>
      <c r="P156" s="114">
        <f t="shared" si="5"/>
        <v>999</v>
      </c>
      <c r="Q156" s="97"/>
    </row>
  </sheetData>
  <conditionalFormatting sqref="A7:D156">
    <cfRule type="expression" dxfId="281" priority="14" stopIfTrue="1">
      <formula>$Q7&gt;=1</formula>
    </cfRule>
  </conditionalFormatting>
  <conditionalFormatting sqref="B7:D37">
    <cfRule type="expression" dxfId="280" priority="1" stopIfTrue="1">
      <formula>$Q7&gt;=1</formula>
    </cfRule>
  </conditionalFormatting>
  <conditionalFormatting sqref="E7:E14">
    <cfRule type="expression" dxfId="279" priority="6" stopIfTrue="1">
      <formula>AND(ROUNDDOWN(($A$4-E7)/365.25,0)&lt;=13,G7&lt;&gt;"OK")</formula>
    </cfRule>
    <cfRule type="expression" dxfId="278" priority="7" stopIfTrue="1">
      <formula>AND(ROUNDDOWN(($A$4-E7)/365.25,0)&lt;=14,G7&lt;&gt;"OK")</formula>
    </cfRule>
    <cfRule type="expression" dxfId="277" priority="8" stopIfTrue="1">
      <formula>AND(ROUNDDOWN(($A$4-E7)/365.25,0)&lt;=17,G7&lt;&gt;"OK")</formula>
    </cfRule>
    <cfRule type="expression" dxfId="276" priority="11" stopIfTrue="1">
      <formula>AND(ROUNDDOWN(($A$4-E7)/365.25,0)&lt;=13,G7&lt;&gt;"OK")</formula>
    </cfRule>
    <cfRule type="expression" dxfId="275" priority="12" stopIfTrue="1">
      <formula>AND(ROUNDDOWN(($A$4-E7)/365.25,0)&lt;=14,G7&lt;&gt;"OK")</formula>
    </cfRule>
    <cfRule type="expression" dxfId="274" priority="13" stopIfTrue="1">
      <formula>AND(ROUNDDOWN(($A$4-E7)/365.25,0)&lt;=17,G7&lt;&gt;"OK")</formula>
    </cfRule>
  </conditionalFormatting>
  <conditionalFormatting sqref="E7:E27 E29:E37">
    <cfRule type="expression" dxfId="273" priority="2" stopIfTrue="1">
      <formula>AND(ROUNDDOWN(($A$4-E7)/365.25,0)&lt;=13,G7&lt;&gt;"OK")</formula>
    </cfRule>
    <cfRule type="expression" dxfId="272" priority="3" stopIfTrue="1">
      <formula>AND(ROUNDDOWN(($A$4-E7)/365.25,0)&lt;=14,G7&lt;&gt;"OK")</formula>
    </cfRule>
    <cfRule type="expression" dxfId="271" priority="4" stopIfTrue="1">
      <formula>AND(ROUNDDOWN(($A$4-E7)/365.25,0)&lt;=17,G7&lt;&gt;"OK")</formula>
    </cfRule>
  </conditionalFormatting>
  <conditionalFormatting sqref="E7:E156">
    <cfRule type="expression" dxfId="270" priority="16" stopIfTrue="1">
      <formula>AND(ROUNDDOWN(($A$4-E7)/365.25,0)&lt;=13,G7&lt;&gt;"OK")</formula>
    </cfRule>
    <cfRule type="expression" dxfId="269" priority="17" stopIfTrue="1">
      <formula>AND(ROUNDDOWN(($A$4-E7)/365.25,0)&lt;=14,G7&lt;&gt;"OK")</formula>
    </cfRule>
    <cfRule type="expression" dxfId="268" priority="18" stopIfTrue="1">
      <formula>AND(ROUNDDOWN(($A$4-E7)/365.25,0)&lt;=17,G7&lt;&gt;"OK")</formula>
    </cfRule>
  </conditionalFormatting>
  <conditionalFormatting sqref="J7:J156">
    <cfRule type="cellIs" dxfId="267"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58785" r:id="rId4" name="Button 1">
              <controlPr defaultSize="0" print="0" autoFill="0" autoPict="0" macro="[1]!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Munka17">
    <tabColor indexed="11"/>
  </sheetPr>
  <dimension ref="A1:AS140"/>
  <sheetViews>
    <sheetView workbookViewId="0"/>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457" customWidth="1"/>
  </cols>
  <sheetData>
    <row r="1" spans="1:45" s="117" customFormat="1" ht="21.75" customHeight="1" x14ac:dyDescent="0.25">
      <c r="A1" s="244" t="str">
        <f>[1]Altalanos!$A$6</f>
        <v>Vidék Bajnokság</v>
      </c>
      <c r="B1" s="290"/>
      <c r="C1" s="291"/>
      <c r="D1" s="291"/>
      <c r="E1" s="291"/>
      <c r="F1" s="291"/>
      <c r="G1" s="291"/>
      <c r="H1" s="290"/>
      <c r="I1" s="292"/>
      <c r="J1" s="293"/>
      <c r="K1" s="294" t="s">
        <v>53</v>
      </c>
      <c r="L1" s="295"/>
      <c r="M1" s="296"/>
      <c r="N1" s="293"/>
      <c r="O1" s="293" t="s">
        <v>14</v>
      </c>
      <c r="P1" s="293"/>
      <c r="Q1" s="291"/>
      <c r="R1" s="293"/>
      <c r="T1" s="343"/>
      <c r="U1" s="343"/>
      <c r="V1" s="343"/>
      <c r="W1" s="343"/>
      <c r="X1" s="343"/>
      <c r="Y1" s="343"/>
      <c r="Z1" s="343"/>
      <c r="AA1" s="343"/>
      <c r="AB1" s="399" t="e">
        <f>IF($Y$5=1,CONCATENATE(VLOOKUP($Y$3,$AA$2:$AH$14,2)),CONCATENATE(VLOOKUP($Y$3,$AA$16:$AH$25,2)))</f>
        <v>#N/A</v>
      </c>
      <c r="AC1" s="399" t="e">
        <f>IF($Y$5=1,CONCATENATE(VLOOKUP($Y$3,$AA$2:$AH$14,3)),CONCATENATE(VLOOKUP($Y$3,$AA$16:$AH$25,3)))</f>
        <v>#N/A</v>
      </c>
      <c r="AD1" s="399" t="e">
        <f>IF($Y$5=1,CONCATENATE(VLOOKUP($Y$3,$AA$2:$AH$14,4)),CONCATENATE(VLOOKUP($Y$3,$AA$16:$AH$25,4)))</f>
        <v>#N/A</v>
      </c>
      <c r="AE1" s="399" t="e">
        <f>IF($Y$5=1,CONCATENATE(VLOOKUP($Y$3,$AA$2:$AH$14,5)),CONCATENATE(VLOOKUP($Y$3,$AA$16:$AH$25,5)))</f>
        <v>#N/A</v>
      </c>
      <c r="AF1" s="399" t="e">
        <f>IF($Y$5=1,CONCATENATE(VLOOKUP($Y$3,$AA$2:$AH$14,6)),CONCATENATE(VLOOKUP($Y$3,$AA$16:$AH$25,6)))</f>
        <v>#N/A</v>
      </c>
      <c r="AG1" s="399" t="e">
        <f>IF($Y$5=1,CONCATENATE(VLOOKUP($Y$3,$AA$2:$AH$14,7)),CONCATENATE(VLOOKUP($Y$3,$AA$16:$AH$25,7)))</f>
        <v>#N/A</v>
      </c>
      <c r="AH1" s="399" t="e">
        <f>IF($Y$5=1,CONCATENATE(VLOOKUP($Y$3,$AA$2:$AH$14,8)),CONCATENATE(VLOOKUP($Y$3,$AA$16:$AH$25,8)))</f>
        <v>#N/A</v>
      </c>
      <c r="AI1" s="447"/>
      <c r="AJ1" s="447"/>
      <c r="AK1" s="447"/>
    </row>
    <row r="2" spans="1:45" s="98" customFormat="1" x14ac:dyDescent="0.25">
      <c r="A2" s="448" t="s">
        <v>52</v>
      </c>
      <c r="B2" s="298"/>
      <c r="C2" s="298"/>
      <c r="D2" s="298"/>
      <c r="E2" s="449" t="str">
        <f>[1]Altalanos!$B$8</f>
        <v>L14 csapat</v>
      </c>
      <c r="F2" s="298"/>
      <c r="G2" s="299"/>
      <c r="H2" s="300"/>
      <c r="I2" s="300"/>
      <c r="J2" s="301"/>
      <c r="K2" s="295"/>
      <c r="L2" s="295"/>
      <c r="M2" s="295"/>
      <c r="N2" s="301"/>
      <c r="O2" s="300"/>
      <c r="P2" s="301"/>
      <c r="Q2" s="300"/>
      <c r="R2" s="301"/>
      <c r="T2" s="336"/>
      <c r="U2" s="336"/>
      <c r="V2" s="336"/>
      <c r="W2" s="336"/>
      <c r="X2" s="336"/>
      <c r="Y2" s="389"/>
      <c r="Z2" s="388"/>
      <c r="AA2" s="388" t="s">
        <v>66</v>
      </c>
      <c r="AB2" s="397">
        <v>300</v>
      </c>
      <c r="AC2" s="397">
        <v>250</v>
      </c>
      <c r="AD2" s="397">
        <v>200</v>
      </c>
      <c r="AE2" s="397">
        <v>150</v>
      </c>
      <c r="AF2" s="397">
        <v>120</v>
      </c>
      <c r="AG2" s="397">
        <v>90</v>
      </c>
      <c r="AH2" s="397">
        <v>40</v>
      </c>
      <c r="AI2" s="450"/>
      <c r="AJ2" s="450"/>
      <c r="AK2" s="450"/>
      <c r="AL2" s="336"/>
      <c r="AM2" s="336"/>
      <c r="AN2" s="336"/>
      <c r="AO2" s="336"/>
      <c r="AP2" s="336"/>
      <c r="AQ2" s="336"/>
      <c r="AR2" s="336"/>
      <c r="AS2" s="336"/>
    </row>
    <row r="3" spans="1:45" s="19" customFormat="1" ht="11.25" customHeight="1" x14ac:dyDescent="0.25">
      <c r="A3" s="50" t="s">
        <v>25</v>
      </c>
      <c r="B3" s="50"/>
      <c r="C3" s="50"/>
      <c r="D3" s="50"/>
      <c r="E3" s="49"/>
      <c r="F3" s="50"/>
      <c r="G3" s="50" t="s">
        <v>22</v>
      </c>
      <c r="H3" s="50"/>
      <c r="I3" s="50"/>
      <c r="J3" s="122"/>
      <c r="K3" s="50" t="s">
        <v>30</v>
      </c>
      <c r="L3" s="122"/>
      <c r="M3" s="50"/>
      <c r="N3" s="122"/>
      <c r="O3" s="50"/>
      <c r="P3" s="122"/>
      <c r="Q3" s="50"/>
      <c r="R3" s="51" t="s">
        <v>31</v>
      </c>
      <c r="T3" s="337"/>
      <c r="U3" s="337"/>
      <c r="V3" s="337"/>
      <c r="W3" s="337"/>
      <c r="X3" s="337"/>
      <c r="Y3" s="388" t="str">
        <f>IF(K4="OB","A",IF(K4="IX","W",IF(K4="","",K4)))</f>
        <v/>
      </c>
      <c r="Z3" s="388"/>
      <c r="AA3" s="388" t="s">
        <v>67</v>
      </c>
      <c r="AB3" s="397">
        <v>280</v>
      </c>
      <c r="AC3" s="397">
        <v>230</v>
      </c>
      <c r="AD3" s="397">
        <v>180</v>
      </c>
      <c r="AE3" s="397">
        <v>140</v>
      </c>
      <c r="AF3" s="397">
        <v>80</v>
      </c>
      <c r="AG3" s="397">
        <v>0</v>
      </c>
      <c r="AH3" s="397">
        <v>0</v>
      </c>
      <c r="AI3" s="450"/>
      <c r="AJ3" s="450"/>
      <c r="AK3" s="450"/>
      <c r="AL3" s="337"/>
      <c r="AM3" s="337"/>
      <c r="AN3" s="337"/>
      <c r="AO3" s="337"/>
      <c r="AP3" s="337"/>
      <c r="AQ3" s="337"/>
      <c r="AR3" s="337"/>
      <c r="AS3" s="337"/>
    </row>
    <row r="4" spans="1:45" s="28" customFormat="1" ht="11.25" customHeight="1" thickBot="1" x14ac:dyDescent="0.3">
      <c r="A4" s="929" t="str">
        <f>[1]Altalanos!$A$10</f>
        <v>2026.06.20-30</v>
      </c>
      <c r="B4" s="929"/>
      <c r="C4" s="929"/>
      <c r="D4" s="302"/>
      <c r="E4" s="303"/>
      <c r="F4" s="303"/>
      <c r="G4" s="303" t="str">
        <f>[1]Altalanos!$C$10</f>
        <v>SZEGED</v>
      </c>
      <c r="H4" s="304"/>
      <c r="I4" s="303"/>
      <c r="J4" s="305"/>
      <c r="K4" s="306"/>
      <c r="L4" s="305"/>
      <c r="M4" s="307"/>
      <c r="N4" s="305"/>
      <c r="O4" s="303"/>
      <c r="P4" s="305"/>
      <c r="Q4" s="303"/>
      <c r="R4" s="308" t="str">
        <f>[1]Altalanos!$E$10</f>
        <v>Rákóczi Andrea</v>
      </c>
      <c r="T4" s="338"/>
      <c r="U4" s="338"/>
      <c r="V4" s="338"/>
      <c r="W4" s="338"/>
      <c r="X4" s="338"/>
      <c r="Y4" s="388"/>
      <c r="Z4" s="388"/>
      <c r="AA4" s="388" t="s">
        <v>91</v>
      </c>
      <c r="AB4" s="397">
        <v>250</v>
      </c>
      <c r="AC4" s="397">
        <v>200</v>
      </c>
      <c r="AD4" s="397">
        <v>150</v>
      </c>
      <c r="AE4" s="397">
        <v>120</v>
      </c>
      <c r="AF4" s="397">
        <v>90</v>
      </c>
      <c r="AG4" s="397">
        <v>60</v>
      </c>
      <c r="AH4" s="397">
        <v>25</v>
      </c>
      <c r="AI4" s="450"/>
      <c r="AJ4" s="450"/>
      <c r="AK4" s="450"/>
      <c r="AL4" s="338"/>
      <c r="AM4" s="338"/>
      <c r="AN4" s="338"/>
      <c r="AO4" s="338"/>
      <c r="AP4" s="338"/>
      <c r="AQ4" s="338"/>
      <c r="AR4" s="338"/>
      <c r="AS4" s="338"/>
    </row>
    <row r="5" spans="1:45" s="19" customFormat="1" x14ac:dyDescent="0.25">
      <c r="A5" s="127"/>
      <c r="B5" s="128" t="s">
        <v>4</v>
      </c>
      <c r="C5" s="278" t="s">
        <v>44</v>
      </c>
      <c r="D5" s="128" t="s">
        <v>43</v>
      </c>
      <c r="E5" s="128" t="s">
        <v>41</v>
      </c>
      <c r="F5" s="129" t="s">
        <v>28</v>
      </c>
      <c r="G5" s="129" t="s">
        <v>29</v>
      </c>
      <c r="H5" s="129"/>
      <c r="I5" s="129" t="s">
        <v>32</v>
      </c>
      <c r="J5" s="129"/>
      <c r="K5" s="128" t="s">
        <v>42</v>
      </c>
      <c r="L5" s="130"/>
      <c r="M5" s="128" t="s">
        <v>59</v>
      </c>
      <c r="N5" s="130"/>
      <c r="O5" s="128" t="s">
        <v>58</v>
      </c>
      <c r="P5" s="130"/>
      <c r="Q5" s="128"/>
      <c r="R5" s="131"/>
      <c r="T5" s="337"/>
      <c r="U5" s="337"/>
      <c r="V5" s="337"/>
      <c r="W5" s="337"/>
      <c r="X5" s="337"/>
      <c r="Y5" s="388">
        <f>IF(OR([1]Altalanos!$A$8="F1",[1]Altalanos!$A$8="F2",[1]Altalanos!$A$8="N1",[1]Altalanos!$A$8="N2"),1,2)</f>
        <v>2</v>
      </c>
      <c r="Z5" s="388"/>
      <c r="AA5" s="388" t="s">
        <v>92</v>
      </c>
      <c r="AB5" s="397">
        <v>200</v>
      </c>
      <c r="AC5" s="397">
        <v>150</v>
      </c>
      <c r="AD5" s="397">
        <v>120</v>
      </c>
      <c r="AE5" s="397">
        <v>90</v>
      </c>
      <c r="AF5" s="397">
        <v>60</v>
      </c>
      <c r="AG5" s="397">
        <v>40</v>
      </c>
      <c r="AH5" s="397">
        <v>15</v>
      </c>
      <c r="AI5" s="450"/>
      <c r="AJ5" s="450"/>
      <c r="AK5" s="450"/>
      <c r="AL5" s="337"/>
      <c r="AM5" s="337"/>
      <c r="AN5" s="337"/>
      <c r="AO5" s="337"/>
      <c r="AP5" s="337"/>
      <c r="AQ5" s="337"/>
      <c r="AR5" s="337"/>
      <c r="AS5" s="337"/>
    </row>
    <row r="6" spans="1:45" s="19" customFormat="1" ht="11.1" customHeight="1" thickBot="1" x14ac:dyDescent="0.3">
      <c r="A6" s="392"/>
      <c r="B6" s="393"/>
      <c r="C6" s="393"/>
      <c r="D6" s="393"/>
      <c r="E6" s="393"/>
      <c r="F6" s="392" t="str">
        <f>IF(Y3="","",CONCATENATE(VLOOKUP(Y3,AB1:AH1,4)," pont"))</f>
        <v/>
      </c>
      <c r="G6" s="394"/>
      <c r="H6" s="5"/>
      <c r="I6" s="394"/>
      <c r="J6" s="395"/>
      <c r="K6" s="393" t="str">
        <f>IF(Y3="","",CONCATENATE(VLOOKUP(Y3,AB1:AH1,3)," pont"))</f>
        <v/>
      </c>
      <c r="L6" s="395"/>
      <c r="M6" s="393" t="str">
        <f>IF(Y3="","",CONCATENATE(VLOOKUP(Y3,AB1:AH1,2)," pont"))</f>
        <v/>
      </c>
      <c r="N6" s="395"/>
      <c r="O6" s="393" t="str">
        <f>IF(Y3="","",CONCATENATE(VLOOKUP(Y3,AB1:AH1,1)," pont"))</f>
        <v/>
      </c>
      <c r="P6" s="395"/>
      <c r="Q6" s="393"/>
      <c r="R6" s="396"/>
      <c r="T6" s="337"/>
      <c r="U6" s="337"/>
      <c r="V6" s="337"/>
      <c r="W6" s="337"/>
      <c r="X6" s="337"/>
      <c r="Y6" s="388"/>
      <c r="Z6" s="388"/>
      <c r="AA6" s="388" t="s">
        <v>93</v>
      </c>
      <c r="AB6" s="397">
        <v>150</v>
      </c>
      <c r="AC6" s="397">
        <v>120</v>
      </c>
      <c r="AD6" s="397">
        <v>90</v>
      </c>
      <c r="AE6" s="397">
        <v>60</v>
      </c>
      <c r="AF6" s="397">
        <v>40</v>
      </c>
      <c r="AG6" s="397">
        <v>25</v>
      </c>
      <c r="AH6" s="397">
        <v>10</v>
      </c>
      <c r="AI6" s="450"/>
      <c r="AJ6" s="450"/>
      <c r="AK6" s="450"/>
      <c r="AL6" s="337"/>
      <c r="AM6" s="337"/>
      <c r="AN6" s="337"/>
      <c r="AO6" s="337"/>
      <c r="AP6" s="337"/>
      <c r="AQ6" s="337"/>
      <c r="AR6" s="337"/>
      <c r="AS6" s="337"/>
    </row>
    <row r="7" spans="1:45" s="34" customFormat="1" ht="12.9" customHeight="1" x14ac:dyDescent="0.25">
      <c r="A7" s="133">
        <v>1</v>
      </c>
      <c r="B7" s="309">
        <f>IF($E7="","",VLOOKUP($E7,'L14 csapat ELO'!$A$7:$O$22,14))</f>
        <v>0</v>
      </c>
      <c r="C7" s="310">
        <f>IF($E7="","",VLOOKUP($E7,'L14 csapat ELO'!$A$7:$O$22,15))</f>
        <v>27</v>
      </c>
      <c r="D7" s="310">
        <f>IF($E7="","",VLOOKUP($E7,'L14 csapat ELO'!$A$7:$O$22,5))</f>
        <v>0</v>
      </c>
      <c r="E7" s="311">
        <v>1</v>
      </c>
      <c r="F7" s="312" t="str">
        <f>UPPER(IF($E7="","",VLOOKUP($E7,'L14 csapat ELO'!$A$7:$O$22,2)))</f>
        <v>NEXON DUNAKESZI TK</v>
      </c>
      <c r="G7" s="312">
        <f>IF($E7="","",VLOOKUP($E7,'L14 csapat ELO'!$A$7:$O$22,3))</f>
        <v>0</v>
      </c>
      <c r="H7" s="312"/>
      <c r="I7" s="312">
        <f>IF($E7="","",VLOOKUP($E7,'L14 csapat ELO'!$A$7:$O$22,4))</f>
        <v>0</v>
      </c>
      <c r="J7" s="313"/>
      <c r="K7" s="314"/>
      <c r="L7" s="314"/>
      <c r="M7" s="314"/>
      <c r="N7" s="314"/>
      <c r="O7" s="139"/>
      <c r="P7" s="140"/>
      <c r="Q7" s="141"/>
      <c r="R7" s="142"/>
      <c r="S7" s="143"/>
      <c r="T7" s="143"/>
      <c r="U7" s="339" t="str">
        <f>[1]Birók!P21</f>
        <v>Bíró</v>
      </c>
      <c r="V7" s="143"/>
      <c r="W7" s="143"/>
      <c r="X7" s="143"/>
      <c r="Y7" s="388"/>
      <c r="Z7" s="388"/>
      <c r="AA7" s="388" t="s">
        <v>94</v>
      </c>
      <c r="AB7" s="397">
        <v>120</v>
      </c>
      <c r="AC7" s="397">
        <v>90</v>
      </c>
      <c r="AD7" s="397">
        <v>60</v>
      </c>
      <c r="AE7" s="397">
        <v>40</v>
      </c>
      <c r="AF7" s="397">
        <v>25</v>
      </c>
      <c r="AG7" s="397">
        <v>10</v>
      </c>
      <c r="AH7" s="397">
        <v>5</v>
      </c>
      <c r="AI7" s="450"/>
      <c r="AJ7" s="450"/>
      <c r="AK7" s="450"/>
      <c r="AL7" s="143"/>
      <c r="AM7" s="143"/>
      <c r="AN7" s="143"/>
      <c r="AO7" s="143"/>
      <c r="AP7" s="143"/>
      <c r="AQ7" s="143"/>
      <c r="AR7" s="143"/>
      <c r="AS7" s="143"/>
    </row>
    <row r="8" spans="1:45" s="34" customFormat="1" ht="12.9" customHeight="1" x14ac:dyDescent="0.25">
      <c r="A8" s="145"/>
      <c r="B8" s="315"/>
      <c r="C8" s="316"/>
      <c r="D8" s="316"/>
      <c r="E8" s="218"/>
      <c r="F8" s="317"/>
      <c r="G8" s="317"/>
      <c r="H8" s="318"/>
      <c r="I8" s="434" t="s">
        <v>0</v>
      </c>
      <c r="J8" s="150" t="s">
        <v>163</v>
      </c>
      <c r="K8" s="319" t="str">
        <f>UPPER(IF(OR(J8="a",J8="as"),F7,IF(OR(J8="b",J8="bs"),F9,)))</f>
        <v>NEXON DUNAKESZI TK</v>
      </c>
      <c r="L8" s="319"/>
      <c r="M8" s="314"/>
      <c r="N8" s="314"/>
      <c r="O8" s="139"/>
      <c r="P8" s="140"/>
      <c r="Q8" s="141"/>
      <c r="R8" s="142"/>
      <c r="S8" s="143"/>
      <c r="T8" s="143"/>
      <c r="U8" s="340" t="str">
        <f>[1]Birók!P22</f>
        <v xml:space="preserve"> </v>
      </c>
      <c r="V8" s="143"/>
      <c r="W8" s="143"/>
      <c r="X8" s="143"/>
      <c r="Y8" s="388"/>
      <c r="Z8" s="388"/>
      <c r="AA8" s="388" t="s">
        <v>95</v>
      </c>
      <c r="AB8" s="397">
        <v>90</v>
      </c>
      <c r="AC8" s="397">
        <v>60</v>
      </c>
      <c r="AD8" s="397">
        <v>40</v>
      </c>
      <c r="AE8" s="397">
        <v>25</v>
      </c>
      <c r="AF8" s="397">
        <v>10</v>
      </c>
      <c r="AG8" s="397">
        <v>5</v>
      </c>
      <c r="AH8" s="397">
        <v>2</v>
      </c>
      <c r="AI8" s="450"/>
      <c r="AJ8" s="450"/>
      <c r="AK8" s="450"/>
      <c r="AL8" s="143"/>
      <c r="AM8" s="143"/>
      <c r="AN8" s="143"/>
      <c r="AO8" s="143"/>
      <c r="AP8" s="143"/>
      <c r="AQ8" s="143"/>
      <c r="AR8" s="143"/>
      <c r="AS8" s="143"/>
    </row>
    <row r="9" spans="1:45" s="34" customFormat="1" ht="12.9" customHeight="1" x14ac:dyDescent="0.25">
      <c r="A9" s="145">
        <v>2</v>
      </c>
      <c r="B9" s="309" t="str">
        <f>IF($E9="","",VLOOKUP($E9,'L14 csapat ELO'!$A$7:$O$22,14))</f>
        <v/>
      </c>
      <c r="C9" s="310" t="str">
        <f>IF($E9="","",VLOOKUP($E9,'L14 csapat ELO'!$A$7:$O$22,15))</f>
        <v/>
      </c>
      <c r="D9" s="310" t="str">
        <f>IF($E9="","",VLOOKUP($E9,'L14 csapat ELO'!$A$7:$O$22,5))</f>
        <v/>
      </c>
      <c r="E9" s="425"/>
      <c r="F9" s="451" t="str">
        <f>UPPER(IF($E9="","",VLOOKUP($E9,'L14 csapat ELO'!$A$7:$O$22,2)))</f>
        <v/>
      </c>
      <c r="G9" s="451" t="str">
        <f>IF($E9="","",VLOOKUP($E9,'L14 csapat ELO'!$A$7:$O$22,3))</f>
        <v/>
      </c>
      <c r="H9" s="451"/>
      <c r="I9" s="451" t="str">
        <f>IF($E9="","",VLOOKUP($E9,'L14 csapat ELO'!$A$7:$O$22,4))</f>
        <v/>
      </c>
      <c r="J9" s="321"/>
      <c r="K9" s="314"/>
      <c r="L9" s="322"/>
      <c r="M9" s="314"/>
      <c r="N9" s="314"/>
      <c r="O9" s="139"/>
      <c r="P9" s="140"/>
      <c r="Q9" s="141"/>
      <c r="R9" s="142"/>
      <c r="S9" s="143"/>
      <c r="T9" s="143"/>
      <c r="U9" s="340" t="str">
        <f>[1]Birók!P23</f>
        <v xml:space="preserve"> </v>
      </c>
      <c r="V9" s="143"/>
      <c r="W9" s="143"/>
      <c r="X9" s="143"/>
      <c r="Y9" s="388"/>
      <c r="Z9" s="388"/>
      <c r="AA9" s="388" t="s">
        <v>96</v>
      </c>
      <c r="AB9" s="397">
        <v>60</v>
      </c>
      <c r="AC9" s="397">
        <v>40</v>
      </c>
      <c r="AD9" s="397">
        <v>25</v>
      </c>
      <c r="AE9" s="397">
        <v>10</v>
      </c>
      <c r="AF9" s="397">
        <v>5</v>
      </c>
      <c r="AG9" s="397">
        <v>2</v>
      </c>
      <c r="AH9" s="397">
        <v>1</v>
      </c>
      <c r="AI9" s="450"/>
      <c r="AJ9" s="450"/>
      <c r="AK9" s="450"/>
      <c r="AL9" s="143"/>
      <c r="AM9" s="143"/>
      <c r="AN9" s="143"/>
      <c r="AO9" s="143"/>
      <c r="AP9" s="143"/>
      <c r="AQ9" s="143"/>
      <c r="AR9" s="143"/>
      <c r="AS9" s="143"/>
    </row>
    <row r="10" spans="1:45" s="34" customFormat="1" ht="12.9" customHeight="1" x14ac:dyDescent="0.25">
      <c r="A10" s="145"/>
      <c r="B10" s="315"/>
      <c r="C10" s="316"/>
      <c r="D10" s="316"/>
      <c r="E10" s="426"/>
      <c r="F10" s="317"/>
      <c r="G10" s="317"/>
      <c r="H10" s="318"/>
      <c r="I10" s="317"/>
      <c r="J10" s="323"/>
      <c r="K10" s="434" t="s">
        <v>0</v>
      </c>
      <c r="L10" s="158" t="s">
        <v>164</v>
      </c>
      <c r="M10" s="452" t="str">
        <f>UPPER(IF(OR(L10="a",L10="as"),K8,IF(OR(L10="b",L10="bs"),K12,)))</f>
        <v>NEXON DUNAKESZI TK</v>
      </c>
      <c r="N10" s="324"/>
      <c r="O10" s="325"/>
      <c r="P10" s="325"/>
      <c r="Q10" s="141"/>
      <c r="R10" s="142"/>
      <c r="S10" s="143"/>
      <c r="T10" s="143"/>
      <c r="U10" s="340" t="str">
        <f>[1]Birók!P24</f>
        <v xml:space="preserve"> </v>
      </c>
      <c r="V10" s="143"/>
      <c r="W10" s="143"/>
      <c r="X10" s="143"/>
      <c r="Y10" s="388"/>
      <c r="Z10" s="388"/>
      <c r="AA10" s="388" t="s">
        <v>97</v>
      </c>
      <c r="AB10" s="397">
        <v>40</v>
      </c>
      <c r="AC10" s="397">
        <v>25</v>
      </c>
      <c r="AD10" s="397">
        <v>15</v>
      </c>
      <c r="AE10" s="397">
        <v>7</v>
      </c>
      <c r="AF10" s="397">
        <v>4</v>
      </c>
      <c r="AG10" s="397">
        <v>1</v>
      </c>
      <c r="AH10" s="397">
        <v>0</v>
      </c>
      <c r="AI10" s="450"/>
      <c r="AJ10" s="450"/>
      <c r="AK10" s="450"/>
      <c r="AL10" s="143"/>
      <c r="AM10" s="143"/>
      <c r="AN10" s="143"/>
      <c r="AO10" s="143"/>
      <c r="AP10" s="143"/>
      <c r="AQ10" s="143"/>
      <c r="AR10" s="143"/>
      <c r="AS10" s="143"/>
    </row>
    <row r="11" spans="1:45" s="34" customFormat="1" ht="12.9" customHeight="1" x14ac:dyDescent="0.25">
      <c r="A11" s="145">
        <v>3</v>
      </c>
      <c r="B11" s="309">
        <f>IF($E11="","",VLOOKUP($E11,'L14 csapat ELO'!$A$7:$O$22,14))</f>
        <v>0</v>
      </c>
      <c r="C11" s="310">
        <f>IF($E11="","",VLOOKUP($E11,'L14 csapat ELO'!$A$7:$O$22,15))</f>
        <v>122</v>
      </c>
      <c r="D11" s="310">
        <f>IF($E11="","",VLOOKUP($E11,'L14 csapat ELO'!$A$7:$O$22,5))</f>
        <v>0</v>
      </c>
      <c r="E11" s="425">
        <v>4</v>
      </c>
      <c r="F11" s="451" t="str">
        <f>UPPER(IF($E11="","",VLOOKUP($E11,'L14 csapat ELO'!$A$7:$O$22,2)))</f>
        <v>CENTERPÁLYA EGY.</v>
      </c>
      <c r="G11" s="451">
        <f>IF($E11="","",VLOOKUP($E11,'L14 csapat ELO'!$A$7:$O$22,3))</f>
        <v>0</v>
      </c>
      <c r="H11" s="451"/>
      <c r="I11" s="451">
        <f>IF($E11="","",VLOOKUP($E11,'L14 csapat ELO'!$A$7:$O$22,4))</f>
        <v>0</v>
      </c>
      <c r="J11" s="313"/>
      <c r="K11" s="314"/>
      <c r="L11" s="326"/>
      <c r="M11" s="314" t="s">
        <v>170</v>
      </c>
      <c r="N11" s="327"/>
      <c r="O11" s="325"/>
      <c r="P11" s="325"/>
      <c r="Q11" s="141"/>
      <c r="R11" s="142"/>
      <c r="S11" s="143"/>
      <c r="T11" s="143"/>
      <c r="U11" s="340" t="str">
        <f>[1]Birók!P25</f>
        <v xml:space="preserve"> </v>
      </c>
      <c r="V11" s="143"/>
      <c r="W11" s="143"/>
      <c r="X11" s="143"/>
      <c r="Y11" s="388"/>
      <c r="Z11" s="388"/>
      <c r="AA11" s="388" t="s">
        <v>98</v>
      </c>
      <c r="AB11" s="397">
        <v>25</v>
      </c>
      <c r="AC11" s="397">
        <v>15</v>
      </c>
      <c r="AD11" s="397">
        <v>10</v>
      </c>
      <c r="AE11" s="397">
        <v>6</v>
      </c>
      <c r="AF11" s="397">
        <v>3</v>
      </c>
      <c r="AG11" s="397">
        <v>1</v>
      </c>
      <c r="AH11" s="397">
        <v>0</v>
      </c>
      <c r="AI11" s="450"/>
      <c r="AJ11" s="450"/>
      <c r="AK11" s="450"/>
      <c r="AL11" s="143"/>
      <c r="AM11" s="143"/>
      <c r="AN11" s="143"/>
      <c r="AO11" s="143"/>
      <c r="AP11" s="143"/>
      <c r="AQ11" s="143"/>
      <c r="AR11" s="143"/>
      <c r="AS11" s="143"/>
    </row>
    <row r="12" spans="1:45" s="34" customFormat="1" ht="12.9" customHeight="1" x14ac:dyDescent="0.25">
      <c r="A12" s="145"/>
      <c r="B12" s="315"/>
      <c r="C12" s="316"/>
      <c r="D12" s="316"/>
      <c r="E12" s="426"/>
      <c r="F12" s="317"/>
      <c r="G12" s="317"/>
      <c r="H12" s="318"/>
      <c r="I12" s="434" t="s">
        <v>0</v>
      </c>
      <c r="J12" s="150" t="s">
        <v>163</v>
      </c>
      <c r="K12" s="319" t="str">
        <f>UPPER(IF(OR(J12="a",J12="as"),F11,IF(OR(J12="b",J12="bs"),F13,)))</f>
        <v>CENTERPÁLYA EGY.</v>
      </c>
      <c r="L12" s="328"/>
      <c r="M12" s="314"/>
      <c r="N12" s="327"/>
      <c r="O12" s="325"/>
      <c r="P12" s="325"/>
      <c r="Q12" s="141"/>
      <c r="R12" s="142"/>
      <c r="S12" s="143"/>
      <c r="T12" s="143"/>
      <c r="U12" s="340" t="str">
        <f>[1]Birók!P26</f>
        <v xml:space="preserve"> </v>
      </c>
      <c r="V12" s="143"/>
      <c r="W12" s="143"/>
      <c r="X12" s="143"/>
      <c r="Y12" s="388"/>
      <c r="Z12" s="388"/>
      <c r="AA12" s="388" t="s">
        <v>103</v>
      </c>
      <c r="AB12" s="397">
        <v>15</v>
      </c>
      <c r="AC12" s="397">
        <v>10</v>
      </c>
      <c r="AD12" s="397">
        <v>6</v>
      </c>
      <c r="AE12" s="397">
        <v>3</v>
      </c>
      <c r="AF12" s="397">
        <v>1</v>
      </c>
      <c r="AG12" s="397">
        <v>0</v>
      </c>
      <c r="AH12" s="397">
        <v>0</v>
      </c>
      <c r="AI12" s="450"/>
      <c r="AJ12" s="450"/>
      <c r="AK12" s="450"/>
      <c r="AL12" s="143"/>
      <c r="AM12" s="143"/>
      <c r="AN12" s="143"/>
      <c r="AO12" s="143"/>
      <c r="AP12" s="143"/>
      <c r="AQ12" s="143"/>
      <c r="AR12" s="143"/>
      <c r="AS12" s="143"/>
    </row>
    <row r="13" spans="1:45" s="34" customFormat="1" ht="12.9" customHeight="1" x14ac:dyDescent="0.25">
      <c r="A13" s="145">
        <v>4</v>
      </c>
      <c r="B13" s="309">
        <f>IF($E13="","",VLOOKUP($E13,'L14 csapat ELO'!$A$7:$O$22,14))</f>
        <v>0</v>
      </c>
      <c r="C13" s="310">
        <f>IF($E13="","",VLOOKUP($E13,'L14 csapat ELO'!$A$7:$O$22,15))</f>
        <v>153</v>
      </c>
      <c r="D13" s="310">
        <f>IF($E13="","",VLOOKUP($E13,'L14 csapat ELO'!$A$7:$O$22,5))</f>
        <v>0</v>
      </c>
      <c r="E13" s="425">
        <v>6</v>
      </c>
      <c r="F13" s="451" t="str">
        <f>UPPER(IF($E13="","",VLOOKUP($E13,'L14 csapat ELO'!$A$7:$O$22,2)))</f>
        <v>SVSE-GYSEV</v>
      </c>
      <c r="G13" s="451">
        <f>IF($E13="","",VLOOKUP($E13,'L14 csapat ELO'!$A$7:$O$22,3))</f>
        <v>0</v>
      </c>
      <c r="H13" s="451"/>
      <c r="I13" s="451">
        <f>IF($E13="","",VLOOKUP($E13,'L14 csapat ELO'!$A$7:$O$22,4))</f>
        <v>0</v>
      </c>
      <c r="J13" s="329"/>
      <c r="K13" s="314" t="s">
        <v>442</v>
      </c>
      <c r="L13" s="314"/>
      <c r="M13" s="314"/>
      <c r="N13" s="327"/>
      <c r="O13" s="325"/>
      <c r="P13" s="325"/>
      <c r="Q13" s="141"/>
      <c r="R13" s="142"/>
      <c r="S13" s="143"/>
      <c r="T13" s="143"/>
      <c r="U13" s="340" t="str">
        <f>[1]Birók!P27</f>
        <v xml:space="preserve"> </v>
      </c>
      <c r="V13" s="143"/>
      <c r="W13" s="143"/>
      <c r="X13" s="143"/>
      <c r="Y13" s="388"/>
      <c r="Z13" s="388"/>
      <c r="AA13" s="388" t="s">
        <v>99</v>
      </c>
      <c r="AB13" s="397">
        <v>10</v>
      </c>
      <c r="AC13" s="397">
        <v>6</v>
      </c>
      <c r="AD13" s="397">
        <v>3</v>
      </c>
      <c r="AE13" s="397">
        <v>1</v>
      </c>
      <c r="AF13" s="397">
        <v>0</v>
      </c>
      <c r="AG13" s="397">
        <v>0</v>
      </c>
      <c r="AH13" s="397">
        <v>0</v>
      </c>
      <c r="AI13" s="450"/>
      <c r="AJ13" s="450"/>
      <c r="AK13" s="450"/>
      <c r="AL13" s="143"/>
      <c r="AM13" s="143"/>
      <c r="AN13" s="143"/>
      <c r="AO13" s="143"/>
      <c r="AP13" s="143"/>
      <c r="AQ13" s="143"/>
      <c r="AR13" s="143"/>
      <c r="AS13" s="143"/>
    </row>
    <row r="14" spans="1:45" s="34" customFormat="1" ht="12.9" customHeight="1" x14ac:dyDescent="0.25">
      <c r="A14" s="145"/>
      <c r="B14" s="315"/>
      <c r="C14" s="316"/>
      <c r="D14" s="316"/>
      <c r="E14" s="426"/>
      <c r="F14" s="317"/>
      <c r="G14" s="317"/>
      <c r="H14" s="318"/>
      <c r="I14" s="317"/>
      <c r="J14" s="323"/>
      <c r="K14" s="314"/>
      <c r="L14" s="314"/>
      <c r="M14" s="434" t="s">
        <v>0</v>
      </c>
      <c r="N14" s="158" t="s">
        <v>163</v>
      </c>
      <c r="O14" s="319" t="str">
        <f>UPPER(IF(OR(N14="a",N14="as"),M10,IF(OR(N14="b",N14="bs"),M18,)))</f>
        <v>NEXON DUNAKESZI TK</v>
      </c>
      <c r="P14" s="324"/>
      <c r="Q14" s="141"/>
      <c r="R14" s="142"/>
      <c r="S14" s="143"/>
      <c r="T14" s="143"/>
      <c r="U14" s="340" t="str">
        <f>[1]Birók!P28</f>
        <v xml:space="preserve"> </v>
      </c>
      <c r="V14" s="143"/>
      <c r="W14" s="143"/>
      <c r="X14" s="143"/>
      <c r="Y14" s="388"/>
      <c r="Z14" s="388"/>
      <c r="AA14" s="388" t="s">
        <v>100</v>
      </c>
      <c r="AB14" s="397">
        <v>3</v>
      </c>
      <c r="AC14" s="397">
        <v>2</v>
      </c>
      <c r="AD14" s="397">
        <v>1</v>
      </c>
      <c r="AE14" s="397">
        <v>0</v>
      </c>
      <c r="AF14" s="397">
        <v>0</v>
      </c>
      <c r="AG14" s="397">
        <v>0</v>
      </c>
      <c r="AH14" s="397">
        <v>0</v>
      </c>
      <c r="AI14" s="450"/>
      <c r="AJ14" s="450"/>
      <c r="AK14" s="450"/>
      <c r="AL14" s="143"/>
      <c r="AM14" s="143"/>
      <c r="AN14" s="143"/>
      <c r="AO14" s="143"/>
      <c r="AP14" s="143"/>
      <c r="AQ14" s="143"/>
      <c r="AR14" s="143"/>
      <c r="AS14" s="143"/>
    </row>
    <row r="15" spans="1:45" s="34" customFormat="1" ht="12.9" customHeight="1" x14ac:dyDescent="0.25">
      <c r="A15" s="453">
        <v>5</v>
      </c>
      <c r="B15" s="309">
        <f>IF($E15="","",VLOOKUP($E15,'L14 csapat ELO'!$A$7:$O$22,14))</f>
        <v>0</v>
      </c>
      <c r="C15" s="310">
        <f>IF($E15="","",VLOOKUP($E15,'L14 csapat ELO'!$A$7:$O$22,15))</f>
        <v>124</v>
      </c>
      <c r="D15" s="310">
        <f>IF($E15="","",VLOOKUP($E15,'L14 csapat ELO'!$A$7:$O$22,5))</f>
        <v>0</v>
      </c>
      <c r="E15" s="425">
        <v>5</v>
      </c>
      <c r="F15" s="451" t="str">
        <f>UPPER(IF($E15="","",VLOOKUP($E15,'L14 csapat ELO'!$A$7:$O$22,2)))</f>
        <v>GYAC</v>
      </c>
      <c r="G15" s="451">
        <f>IF($E15="","",VLOOKUP($E15,'L14 csapat ELO'!$A$7:$O$22,3))</f>
        <v>0</v>
      </c>
      <c r="H15" s="451"/>
      <c r="I15" s="451">
        <f>IF($E15="","",VLOOKUP($E15,'L14 csapat ELO'!$A$7:$O$22,4))</f>
        <v>0</v>
      </c>
      <c r="J15" s="331"/>
      <c r="K15" s="314"/>
      <c r="L15" s="314"/>
      <c r="M15" s="314"/>
      <c r="N15" s="327"/>
      <c r="O15" s="454" t="s">
        <v>167</v>
      </c>
      <c r="P15" s="325"/>
      <c r="Q15" s="141"/>
      <c r="R15" s="142"/>
      <c r="S15" s="143"/>
      <c r="T15" s="143"/>
      <c r="U15" s="340" t="str">
        <f>[1]Birók!P29</f>
        <v xml:space="preserve"> </v>
      </c>
      <c r="V15" s="143"/>
      <c r="W15" s="143"/>
      <c r="X15" s="143"/>
      <c r="Y15" s="388"/>
      <c r="Z15" s="388"/>
      <c r="AA15" s="388"/>
      <c r="AB15" s="388"/>
      <c r="AC15" s="388"/>
      <c r="AD15" s="388"/>
      <c r="AE15" s="388"/>
      <c r="AF15" s="388"/>
      <c r="AG15" s="388"/>
      <c r="AH15" s="388"/>
      <c r="AI15" s="450"/>
      <c r="AJ15" s="450"/>
      <c r="AK15" s="450"/>
      <c r="AL15" s="143"/>
      <c r="AM15" s="143"/>
      <c r="AN15" s="143"/>
      <c r="AO15" s="143"/>
      <c r="AP15" s="143"/>
      <c r="AQ15" s="143"/>
      <c r="AR15" s="143"/>
      <c r="AS15" s="143"/>
    </row>
    <row r="16" spans="1:45" s="34" customFormat="1" ht="12.9" customHeight="1" thickBot="1" x14ac:dyDescent="0.3">
      <c r="A16" s="145"/>
      <c r="B16" s="315"/>
      <c r="C16" s="316"/>
      <c r="D16" s="316"/>
      <c r="E16" s="426"/>
      <c r="F16" s="317"/>
      <c r="G16" s="317"/>
      <c r="H16" s="318"/>
      <c r="I16" s="434" t="s">
        <v>0</v>
      </c>
      <c r="J16" s="150" t="s">
        <v>162</v>
      </c>
      <c r="K16" s="319" t="str">
        <f>UPPER(IF(OR(J16="a",J16="as"),F15,IF(OR(J16="b",J16="bs"),F17,)))</f>
        <v>VOLVEX TENISZ</v>
      </c>
      <c r="L16" s="319"/>
      <c r="M16" s="314"/>
      <c r="N16" s="327"/>
      <c r="O16" s="434"/>
      <c r="P16" s="325"/>
      <c r="Q16" s="141"/>
      <c r="R16" s="142"/>
      <c r="S16" s="143"/>
      <c r="T16" s="143"/>
      <c r="U16" s="341" t="str">
        <f>[1]Birók!P30</f>
        <v>Egyik sem</v>
      </c>
      <c r="V16" s="143"/>
      <c r="W16" s="143"/>
      <c r="X16" s="143"/>
      <c r="Y16" s="388"/>
      <c r="Z16" s="388"/>
      <c r="AA16" s="388" t="s">
        <v>66</v>
      </c>
      <c r="AB16" s="397">
        <v>150</v>
      </c>
      <c r="AC16" s="397">
        <v>120</v>
      </c>
      <c r="AD16" s="397">
        <v>90</v>
      </c>
      <c r="AE16" s="397">
        <v>60</v>
      </c>
      <c r="AF16" s="397">
        <v>40</v>
      </c>
      <c r="AG16" s="397">
        <v>25</v>
      </c>
      <c r="AH16" s="397">
        <v>15</v>
      </c>
      <c r="AI16" s="450"/>
      <c r="AJ16" s="450"/>
      <c r="AK16" s="450"/>
      <c r="AL16" s="143"/>
      <c r="AM16" s="143"/>
      <c r="AN16" s="143"/>
      <c r="AO16" s="143"/>
      <c r="AP16" s="143"/>
      <c r="AQ16" s="143"/>
      <c r="AR16" s="143"/>
      <c r="AS16" s="143"/>
    </row>
    <row r="17" spans="1:45" s="34" customFormat="1" ht="12.9" customHeight="1" x14ac:dyDescent="0.25">
      <c r="A17" s="145">
        <v>6</v>
      </c>
      <c r="B17" s="309">
        <f>IF($E17="","",VLOOKUP($E17,'L14 csapat ELO'!$A$7:$O$22,14))</f>
        <v>0</v>
      </c>
      <c r="C17" s="310">
        <f>IF($E17="","",VLOOKUP($E17,'L14 csapat ELO'!$A$7:$O$22,15))</f>
        <v>79</v>
      </c>
      <c r="D17" s="310">
        <f>IF($E17="","",VLOOKUP($E17,'L14 csapat ELO'!$A$7:$O$22,5))</f>
        <v>0</v>
      </c>
      <c r="E17" s="425">
        <v>3</v>
      </c>
      <c r="F17" s="451" t="str">
        <f>UPPER(IF($E17="","",VLOOKUP($E17,'L14 csapat ELO'!$A$7:$O$22,2)))</f>
        <v>VOLVEX TENISZ</v>
      </c>
      <c r="G17" s="451">
        <f>IF($E17="","",VLOOKUP($E17,'L14 csapat ELO'!$A$7:$O$22,3))</f>
        <v>0</v>
      </c>
      <c r="H17" s="451"/>
      <c r="I17" s="451">
        <f>IF($E17="","",VLOOKUP($E17,'L14 csapat ELO'!$A$7:$O$22,4))</f>
        <v>0</v>
      </c>
      <c r="J17" s="321"/>
      <c r="K17" s="314" t="s">
        <v>170</v>
      </c>
      <c r="L17" s="322"/>
      <c r="M17" s="314"/>
      <c r="N17" s="327"/>
      <c r="O17" s="325"/>
      <c r="P17" s="325"/>
      <c r="Q17" s="141"/>
      <c r="R17" s="142"/>
      <c r="S17" s="143"/>
      <c r="T17" s="143"/>
      <c r="U17" s="143"/>
      <c r="V17" s="143"/>
      <c r="W17" s="143"/>
      <c r="X17" s="143"/>
      <c r="Y17" s="388"/>
      <c r="Z17" s="388"/>
      <c r="AA17" s="388" t="s">
        <v>91</v>
      </c>
      <c r="AB17" s="397">
        <v>120</v>
      </c>
      <c r="AC17" s="397">
        <v>90</v>
      </c>
      <c r="AD17" s="397">
        <v>60</v>
      </c>
      <c r="AE17" s="397">
        <v>40</v>
      </c>
      <c r="AF17" s="397">
        <v>25</v>
      </c>
      <c r="AG17" s="397">
        <v>15</v>
      </c>
      <c r="AH17" s="397">
        <v>8</v>
      </c>
      <c r="AI17" s="450"/>
      <c r="AJ17" s="450"/>
      <c r="AK17" s="450"/>
      <c r="AL17" s="143"/>
      <c r="AM17" s="143"/>
      <c r="AN17" s="143"/>
      <c r="AO17" s="143"/>
      <c r="AP17" s="143"/>
      <c r="AQ17" s="143"/>
      <c r="AR17" s="143"/>
      <c r="AS17" s="143"/>
    </row>
    <row r="18" spans="1:45" s="34" customFormat="1" ht="12.9" customHeight="1" x14ac:dyDescent="0.25">
      <c r="A18" s="145"/>
      <c r="B18" s="315"/>
      <c r="C18" s="316"/>
      <c r="D18" s="316"/>
      <c r="E18" s="426"/>
      <c r="F18" s="317"/>
      <c r="G18" s="317"/>
      <c r="H18" s="318"/>
      <c r="I18" s="317"/>
      <c r="J18" s="323"/>
      <c r="K18" s="434" t="s">
        <v>0</v>
      </c>
      <c r="L18" s="158" t="s">
        <v>164</v>
      </c>
      <c r="M18" s="452" t="str">
        <f>UPPER(IF(OR(L18="a",L18="as"),K16,IF(OR(L18="b",L18="bs"),K20,)))</f>
        <v>VOLVEX TENISZ</v>
      </c>
      <c r="N18" s="332"/>
      <c r="O18" s="325"/>
      <c r="P18" s="325"/>
      <c r="Q18" s="141"/>
      <c r="R18" s="142"/>
      <c r="S18" s="143"/>
      <c r="T18" s="143"/>
      <c r="U18" s="143"/>
      <c r="V18" s="143"/>
      <c r="W18" s="143"/>
      <c r="X18" s="143"/>
      <c r="Y18" s="388"/>
      <c r="Z18" s="388"/>
      <c r="AA18" s="388" t="s">
        <v>92</v>
      </c>
      <c r="AB18" s="397">
        <v>90</v>
      </c>
      <c r="AC18" s="397">
        <v>60</v>
      </c>
      <c r="AD18" s="397">
        <v>40</v>
      </c>
      <c r="AE18" s="397">
        <v>25</v>
      </c>
      <c r="AF18" s="397">
        <v>15</v>
      </c>
      <c r="AG18" s="397">
        <v>8</v>
      </c>
      <c r="AH18" s="397">
        <v>4</v>
      </c>
      <c r="AI18" s="450"/>
      <c r="AJ18" s="450"/>
      <c r="AK18" s="450"/>
      <c r="AL18" s="143"/>
      <c r="AM18" s="143"/>
      <c r="AN18" s="143"/>
      <c r="AO18" s="143"/>
      <c r="AP18" s="143"/>
      <c r="AQ18" s="143"/>
      <c r="AR18" s="143"/>
      <c r="AS18" s="143"/>
    </row>
    <row r="19" spans="1:45" s="34" customFormat="1" ht="12.9" customHeight="1" x14ac:dyDescent="0.25">
      <c r="A19" s="145">
        <v>7</v>
      </c>
      <c r="B19" s="309" t="str">
        <f>IF($E19="","",VLOOKUP($E19,'L14 csapat ELO'!$A$7:$O$22,14))</f>
        <v/>
      </c>
      <c r="C19" s="310" t="str">
        <f>IF($E19="","",VLOOKUP($E19,'L14 csapat ELO'!$A$7:$O$22,15))</f>
        <v/>
      </c>
      <c r="D19" s="310" t="str">
        <f>IF($E19="","",VLOOKUP($E19,'L14 csapat ELO'!$A$7:$O$22,5))</f>
        <v/>
      </c>
      <c r="E19" s="425"/>
      <c r="F19" s="451" t="str">
        <f>UPPER(IF($E19="","",VLOOKUP($E19,'L14 csapat ELO'!$A$7:$O$22,2)))</f>
        <v/>
      </c>
      <c r="G19" s="451" t="str">
        <f>IF($E19="","",VLOOKUP($E19,'L14 csapat ELO'!$A$7:$O$22,3))</f>
        <v/>
      </c>
      <c r="H19" s="451"/>
      <c r="I19" s="451" t="str">
        <f>IF($E19="","",VLOOKUP($E19,'L14 csapat ELO'!$A$7:$O$22,4))</f>
        <v/>
      </c>
      <c r="J19" s="313"/>
      <c r="K19" s="314"/>
      <c r="L19" s="326"/>
      <c r="M19" s="325" t="s">
        <v>167</v>
      </c>
      <c r="N19" s="325"/>
      <c r="O19" s="325"/>
      <c r="P19" s="325"/>
      <c r="Q19" s="141"/>
      <c r="R19" s="142"/>
      <c r="S19" s="143"/>
      <c r="T19" s="143"/>
      <c r="U19" s="143"/>
      <c r="V19" s="143"/>
      <c r="W19" s="143"/>
      <c r="X19" s="143"/>
      <c r="Y19" s="388"/>
      <c r="Z19" s="388"/>
      <c r="AA19" s="388" t="s">
        <v>93</v>
      </c>
      <c r="AB19" s="397">
        <v>60</v>
      </c>
      <c r="AC19" s="397">
        <v>40</v>
      </c>
      <c r="AD19" s="397">
        <v>25</v>
      </c>
      <c r="AE19" s="397">
        <v>15</v>
      </c>
      <c r="AF19" s="397">
        <v>8</v>
      </c>
      <c r="AG19" s="397">
        <v>4</v>
      </c>
      <c r="AH19" s="397">
        <v>2</v>
      </c>
      <c r="AI19" s="450"/>
      <c r="AJ19" s="450"/>
      <c r="AK19" s="450"/>
      <c r="AL19" s="143"/>
      <c r="AM19" s="143"/>
      <c r="AN19" s="143"/>
      <c r="AO19" s="143"/>
      <c r="AP19" s="143"/>
      <c r="AQ19" s="143"/>
      <c r="AR19" s="143"/>
      <c r="AS19" s="143"/>
    </row>
    <row r="20" spans="1:45" s="34" customFormat="1" ht="12.9" customHeight="1" x14ac:dyDescent="0.25">
      <c r="A20" s="145"/>
      <c r="B20" s="315"/>
      <c r="C20" s="316"/>
      <c r="D20" s="316"/>
      <c r="E20" s="218"/>
      <c r="F20" s="317"/>
      <c r="G20" s="317"/>
      <c r="H20" s="318"/>
      <c r="I20" s="434" t="s">
        <v>0</v>
      </c>
      <c r="J20" s="150" t="s">
        <v>162</v>
      </c>
      <c r="K20" s="319" t="str">
        <f>UPPER(IF(OR(J20="a",J20="as"),F19,IF(OR(J20="b",J20="bs"),F21,)))</f>
        <v>PVTC</v>
      </c>
      <c r="L20" s="328"/>
      <c r="M20" s="314"/>
      <c r="N20" s="325"/>
      <c r="O20" s="325"/>
      <c r="P20" s="325"/>
      <c r="Q20" s="141"/>
      <c r="R20" s="142"/>
      <c r="S20" s="143"/>
      <c r="T20" s="143"/>
      <c r="U20" s="143"/>
      <c r="V20" s="143"/>
      <c r="W20" s="143"/>
      <c r="X20" s="143"/>
      <c r="Y20" s="388"/>
      <c r="Z20" s="388"/>
      <c r="AA20" s="388" t="s">
        <v>94</v>
      </c>
      <c r="AB20" s="397">
        <v>40</v>
      </c>
      <c r="AC20" s="397">
        <v>25</v>
      </c>
      <c r="AD20" s="397">
        <v>15</v>
      </c>
      <c r="AE20" s="397">
        <v>8</v>
      </c>
      <c r="AF20" s="397">
        <v>4</v>
      </c>
      <c r="AG20" s="397">
        <v>2</v>
      </c>
      <c r="AH20" s="397">
        <v>1</v>
      </c>
      <c r="AI20" s="450"/>
      <c r="AJ20" s="450"/>
      <c r="AK20" s="450"/>
      <c r="AL20" s="143"/>
      <c r="AM20" s="143"/>
      <c r="AN20" s="143"/>
      <c r="AO20" s="143"/>
      <c r="AP20" s="143"/>
      <c r="AQ20" s="143"/>
      <c r="AR20" s="143"/>
      <c r="AS20" s="143"/>
    </row>
    <row r="21" spans="1:45" s="34" customFormat="1" ht="12.9" customHeight="1" x14ac:dyDescent="0.25">
      <c r="A21" s="170">
        <v>8</v>
      </c>
      <c r="B21" s="309">
        <f>IF($E21="","",VLOOKUP($E21,'L14 csapat ELO'!$A$7:$O$22,14))</f>
        <v>0</v>
      </c>
      <c r="C21" s="310">
        <f>IF($E21="","",VLOOKUP($E21,'L14 csapat ELO'!$A$7:$O$22,15))</f>
        <v>61</v>
      </c>
      <c r="D21" s="310">
        <f>IF($E21="","",VLOOKUP($E21,'L14 csapat ELO'!$A$7:$O$22,5))</f>
        <v>0</v>
      </c>
      <c r="E21" s="311">
        <v>2</v>
      </c>
      <c r="F21" s="455" t="str">
        <f>UPPER(IF($E21="","",VLOOKUP($E21,'L14 csapat ELO'!$A$7:$O$22,2)))</f>
        <v>PVTC</v>
      </c>
      <c r="G21" s="455">
        <f>IF($E21="","",VLOOKUP($E21,'L14 csapat ELO'!$A$7:$O$22,3))</f>
        <v>0</v>
      </c>
      <c r="H21" s="455"/>
      <c r="I21" s="455">
        <f>IF($E21="","",VLOOKUP($E21,'L14 csapat ELO'!$A$7:$O$22,4))</f>
        <v>0</v>
      </c>
      <c r="J21" s="329"/>
      <c r="K21" s="314"/>
      <c r="L21" s="314"/>
      <c r="M21" s="314"/>
      <c r="N21" s="325"/>
      <c r="O21" s="325"/>
      <c r="P21" s="325"/>
      <c r="Q21" s="141"/>
      <c r="R21" s="142"/>
      <c r="S21" s="143"/>
      <c r="T21" s="143"/>
      <c r="U21" s="143"/>
      <c r="V21" s="143"/>
      <c r="W21" s="143"/>
      <c r="X21" s="143"/>
      <c r="Y21" s="388"/>
      <c r="Z21" s="388"/>
      <c r="AA21" s="388" t="s">
        <v>95</v>
      </c>
      <c r="AB21" s="397">
        <v>25</v>
      </c>
      <c r="AC21" s="397">
        <v>15</v>
      </c>
      <c r="AD21" s="397">
        <v>10</v>
      </c>
      <c r="AE21" s="397">
        <v>6</v>
      </c>
      <c r="AF21" s="397">
        <v>3</v>
      </c>
      <c r="AG21" s="397">
        <v>1</v>
      </c>
      <c r="AH21" s="397">
        <v>0</v>
      </c>
      <c r="AI21" s="450"/>
      <c r="AJ21" s="450"/>
      <c r="AK21" s="450"/>
      <c r="AL21" s="143"/>
      <c r="AM21" s="143"/>
      <c r="AN21" s="143"/>
      <c r="AO21" s="143"/>
      <c r="AP21" s="143"/>
      <c r="AQ21" s="143"/>
      <c r="AR21" s="143"/>
      <c r="AS21" s="143"/>
    </row>
    <row r="22" spans="1:45" s="34" customFormat="1" ht="9.6" customHeight="1" x14ac:dyDescent="0.25">
      <c r="A22" s="344"/>
      <c r="B22" s="139"/>
      <c r="C22" s="139"/>
      <c r="D22" s="139"/>
      <c r="E22" s="218"/>
      <c r="F22" s="139"/>
      <c r="G22" s="139"/>
      <c r="H22" s="139"/>
      <c r="I22" s="139"/>
      <c r="J22" s="218"/>
      <c r="K22" s="139"/>
      <c r="L22" s="139"/>
      <c r="M22" s="139"/>
      <c r="N22" s="141"/>
      <c r="O22" s="141"/>
      <c r="P22" s="141"/>
      <c r="Q22" s="141"/>
      <c r="R22" s="142"/>
      <c r="S22" s="143"/>
      <c r="T22" s="143"/>
      <c r="U22" s="143"/>
      <c r="V22" s="143"/>
      <c r="W22" s="143"/>
      <c r="X22" s="143"/>
      <c r="Y22" s="388"/>
      <c r="Z22" s="388"/>
      <c r="AA22" s="388" t="s">
        <v>96</v>
      </c>
      <c r="AB22" s="397">
        <v>15</v>
      </c>
      <c r="AC22" s="397">
        <v>10</v>
      </c>
      <c r="AD22" s="397">
        <v>6</v>
      </c>
      <c r="AE22" s="397">
        <v>3</v>
      </c>
      <c r="AF22" s="397">
        <v>1</v>
      </c>
      <c r="AG22" s="397">
        <v>0</v>
      </c>
      <c r="AH22" s="397">
        <v>0</v>
      </c>
      <c r="AI22" s="450"/>
      <c r="AJ22" s="450"/>
      <c r="AK22" s="450"/>
      <c r="AL22" s="143"/>
      <c r="AM22" s="143"/>
      <c r="AN22" s="143"/>
      <c r="AO22" s="143"/>
      <c r="AP22" s="143"/>
      <c r="AQ22" s="143"/>
      <c r="AR22" s="143"/>
      <c r="AS22" s="143"/>
    </row>
    <row r="23" spans="1:45" s="34" customFormat="1" ht="9.6" customHeight="1" x14ac:dyDescent="0.25">
      <c r="A23" s="219"/>
      <c r="B23" s="218"/>
      <c r="C23" s="218"/>
      <c r="D23" s="218"/>
      <c r="E23" s="218"/>
      <c r="F23" s="139"/>
      <c r="G23" s="139"/>
      <c r="H23" s="143"/>
      <c r="I23" s="334"/>
      <c r="J23" s="218"/>
      <c r="K23" s="139"/>
      <c r="L23" s="139"/>
      <c r="M23" s="139"/>
      <c r="N23" s="141"/>
      <c r="O23" s="141"/>
      <c r="P23" s="141"/>
      <c r="Q23" s="141"/>
      <c r="R23" s="142"/>
      <c r="S23" s="143"/>
      <c r="T23" s="143"/>
      <c r="U23" s="143"/>
      <c r="V23" s="143"/>
      <c r="W23" s="143"/>
      <c r="X23" s="143"/>
      <c r="Y23" s="388"/>
      <c r="Z23" s="388"/>
      <c r="AA23" s="388" t="s">
        <v>97</v>
      </c>
      <c r="AB23" s="397">
        <v>10</v>
      </c>
      <c r="AC23" s="397">
        <v>6</v>
      </c>
      <c r="AD23" s="397">
        <v>3</v>
      </c>
      <c r="AE23" s="397">
        <v>1</v>
      </c>
      <c r="AF23" s="397">
        <v>0</v>
      </c>
      <c r="AG23" s="397">
        <v>0</v>
      </c>
      <c r="AH23" s="397">
        <v>0</v>
      </c>
      <c r="AI23" s="450"/>
      <c r="AJ23" s="450"/>
      <c r="AK23" s="450"/>
      <c r="AL23" s="143"/>
      <c r="AM23" s="143"/>
      <c r="AN23" s="143"/>
      <c r="AO23" s="143"/>
      <c r="AP23" s="143"/>
      <c r="AQ23" s="143"/>
      <c r="AR23" s="143"/>
      <c r="AS23" s="143"/>
    </row>
    <row r="24" spans="1:45" s="34" customFormat="1" ht="9.6" customHeight="1" x14ac:dyDescent="0.25">
      <c r="A24" s="219"/>
      <c r="B24" s="139"/>
      <c r="C24" s="139"/>
      <c r="D24" s="139"/>
      <c r="E24" s="218"/>
      <c r="F24" s="139"/>
      <c r="G24" s="139"/>
      <c r="H24" s="139"/>
      <c r="I24" s="139"/>
      <c r="J24" s="218"/>
      <c r="K24" s="139"/>
      <c r="L24" s="335"/>
      <c r="M24" s="139"/>
      <c r="N24" s="141"/>
      <c r="O24" s="141"/>
      <c r="P24" s="141"/>
      <c r="Q24" s="141"/>
      <c r="R24" s="142"/>
      <c r="S24" s="143"/>
      <c r="T24" s="143"/>
      <c r="U24" s="143"/>
      <c r="V24" s="143"/>
      <c r="W24" s="143"/>
      <c r="X24" s="143"/>
      <c r="Y24" s="388"/>
      <c r="Z24" s="388"/>
      <c r="AA24" s="388" t="s">
        <v>98</v>
      </c>
      <c r="AB24" s="397">
        <v>6</v>
      </c>
      <c r="AC24" s="397">
        <v>3</v>
      </c>
      <c r="AD24" s="397">
        <v>1</v>
      </c>
      <c r="AE24" s="397">
        <v>0</v>
      </c>
      <c r="AF24" s="397">
        <v>0</v>
      </c>
      <c r="AG24" s="397">
        <v>0</v>
      </c>
      <c r="AH24" s="397">
        <v>0</v>
      </c>
      <c r="AI24" s="450"/>
      <c r="AJ24" s="450"/>
      <c r="AK24" s="450"/>
      <c r="AL24" s="143"/>
      <c r="AM24" s="143"/>
      <c r="AN24" s="143"/>
      <c r="AO24" s="143"/>
      <c r="AP24" s="143"/>
      <c r="AQ24" s="143"/>
      <c r="AR24" s="143"/>
      <c r="AS24" s="143"/>
    </row>
    <row r="25" spans="1:45" s="34" customFormat="1" ht="9.6" customHeight="1" x14ac:dyDescent="0.25">
      <c r="A25" s="219"/>
      <c r="B25" s="218"/>
      <c r="C25" s="218"/>
      <c r="D25" s="218"/>
      <c r="E25" s="218"/>
      <c r="F25" s="139"/>
      <c r="G25" s="139"/>
      <c r="H25" s="143"/>
      <c r="I25" s="139"/>
      <c r="J25" s="218"/>
      <c r="K25" s="334"/>
      <c r="L25" s="218"/>
      <c r="M25" s="139"/>
      <c r="N25" s="141"/>
      <c r="O25" s="141"/>
      <c r="P25" s="141"/>
      <c r="Q25" s="141"/>
      <c r="R25" s="142"/>
      <c r="S25" s="143"/>
      <c r="T25" s="143"/>
      <c r="U25" s="143"/>
      <c r="V25" s="143"/>
      <c r="W25" s="143"/>
      <c r="X25" s="143"/>
      <c r="Y25" s="388"/>
      <c r="Z25" s="388"/>
      <c r="AA25" s="388" t="s">
        <v>103</v>
      </c>
      <c r="AB25" s="397">
        <v>3</v>
      </c>
      <c r="AC25" s="397">
        <v>2</v>
      </c>
      <c r="AD25" s="397">
        <v>1</v>
      </c>
      <c r="AE25" s="397">
        <v>0</v>
      </c>
      <c r="AF25" s="397">
        <v>0</v>
      </c>
      <c r="AG25" s="397">
        <v>0</v>
      </c>
      <c r="AH25" s="397">
        <v>0</v>
      </c>
      <c r="AI25" s="450"/>
      <c r="AJ25" s="450"/>
      <c r="AK25" s="450"/>
      <c r="AL25" s="143"/>
      <c r="AM25" s="143"/>
      <c r="AN25" s="143"/>
      <c r="AO25" s="143"/>
      <c r="AP25" s="143"/>
      <c r="AQ25" s="143"/>
      <c r="AR25" s="143"/>
      <c r="AS25" s="143"/>
    </row>
    <row r="26" spans="1:45" s="34" customFormat="1" ht="9.6" customHeight="1" x14ac:dyDescent="0.25">
      <c r="A26" s="219"/>
      <c r="B26" s="139"/>
      <c r="C26" s="139"/>
      <c r="D26" s="139"/>
      <c r="E26" s="218"/>
      <c r="F26" s="139"/>
      <c r="G26" s="139"/>
      <c r="H26" s="139"/>
      <c r="I26" s="139"/>
      <c r="J26" s="218"/>
      <c r="K26" s="139"/>
      <c r="L26" s="139"/>
      <c r="M26" s="139"/>
      <c r="N26" s="141"/>
      <c r="O26" s="141"/>
      <c r="P26" s="141"/>
      <c r="Q26" s="141"/>
      <c r="R26" s="142"/>
      <c r="S26" s="176"/>
      <c r="T26" s="143"/>
      <c r="U26" s="143"/>
      <c r="V26" s="143"/>
      <c r="W26" s="143"/>
      <c r="X26" s="143"/>
      <c r="Y26"/>
      <c r="Z26"/>
      <c r="AA26"/>
      <c r="AB26"/>
      <c r="AC26"/>
      <c r="AD26"/>
      <c r="AE26"/>
      <c r="AF26"/>
      <c r="AG26"/>
      <c r="AH26"/>
      <c r="AI26" s="450"/>
      <c r="AJ26" s="450"/>
      <c r="AK26" s="450"/>
      <c r="AL26" s="143"/>
      <c r="AM26" s="143"/>
      <c r="AN26" s="143"/>
      <c r="AO26" s="143"/>
      <c r="AP26" s="143"/>
      <c r="AQ26" s="143"/>
      <c r="AR26" s="143"/>
      <c r="AS26" s="143"/>
    </row>
    <row r="27" spans="1:45" s="34" customFormat="1" ht="9.6" customHeight="1" x14ac:dyDescent="0.25">
      <c r="A27" s="219"/>
      <c r="B27" s="218"/>
      <c r="C27" s="218"/>
      <c r="D27" s="218"/>
      <c r="E27" s="218"/>
      <c r="F27" s="139"/>
      <c r="G27" s="139"/>
      <c r="H27" s="143"/>
      <c r="I27" s="334"/>
      <c r="J27" s="218"/>
      <c r="K27" s="139"/>
      <c r="L27" s="139"/>
      <c r="M27" s="139"/>
      <c r="N27" s="141"/>
      <c r="O27" s="141"/>
      <c r="P27" s="141"/>
      <c r="Q27" s="141"/>
      <c r="R27" s="142"/>
      <c r="S27" s="143"/>
      <c r="T27" s="143"/>
      <c r="U27" s="143"/>
      <c r="V27" s="143"/>
      <c r="W27" s="143"/>
      <c r="X27" s="143"/>
      <c r="Y27"/>
      <c r="Z27"/>
      <c r="AA27"/>
      <c r="AB27"/>
      <c r="AC27"/>
      <c r="AD27"/>
      <c r="AE27"/>
      <c r="AF27"/>
      <c r="AG27"/>
      <c r="AH27"/>
      <c r="AI27" s="450"/>
      <c r="AJ27" s="450"/>
      <c r="AK27" s="450"/>
      <c r="AL27" s="143"/>
      <c r="AM27" s="143"/>
      <c r="AN27" s="143"/>
      <c r="AO27" s="143"/>
      <c r="AP27" s="143"/>
      <c r="AQ27" s="143"/>
      <c r="AR27" s="143"/>
      <c r="AS27" s="143"/>
    </row>
    <row r="28" spans="1:45" s="34" customFormat="1" ht="9.6" customHeight="1" x14ac:dyDescent="0.25">
      <c r="A28" s="219"/>
      <c r="B28" s="139"/>
      <c r="C28" s="139"/>
      <c r="D28" s="139"/>
      <c r="E28" s="218"/>
      <c r="F28" s="139"/>
      <c r="G28" s="139"/>
      <c r="H28" s="139"/>
      <c r="I28" s="139"/>
      <c r="J28" s="218"/>
      <c r="K28" s="139"/>
      <c r="L28" s="139"/>
      <c r="M28" s="139"/>
      <c r="N28" s="141"/>
      <c r="O28" s="141"/>
      <c r="P28" s="141"/>
      <c r="Q28" s="141"/>
      <c r="R28" s="142"/>
      <c r="S28" s="143"/>
      <c r="T28" s="143"/>
      <c r="U28" s="143"/>
      <c r="V28" s="143"/>
      <c r="W28" s="143"/>
      <c r="X28" s="143"/>
      <c r="Y28" s="143"/>
      <c r="Z28" s="143"/>
      <c r="AA28" s="143"/>
      <c r="AB28" s="143"/>
      <c r="AC28" s="143"/>
      <c r="AD28" s="143"/>
      <c r="AE28" s="143"/>
      <c r="AF28" s="143"/>
      <c r="AG28" s="143"/>
      <c r="AH28" s="143"/>
      <c r="AI28" s="456"/>
      <c r="AJ28" s="456"/>
      <c r="AK28" s="456"/>
      <c r="AL28" s="143"/>
      <c r="AM28" s="143"/>
      <c r="AN28" s="143"/>
      <c r="AO28" s="143"/>
      <c r="AP28" s="143"/>
      <c r="AQ28" s="143"/>
      <c r="AR28" s="143"/>
      <c r="AS28" s="143"/>
    </row>
    <row r="29" spans="1:45" s="34" customFormat="1" ht="9.6" customHeight="1" x14ac:dyDescent="0.25">
      <c r="A29" s="219"/>
      <c r="B29" s="218"/>
      <c r="C29" s="218"/>
      <c r="D29" s="218"/>
      <c r="E29" s="218"/>
      <c r="F29" s="139"/>
      <c r="G29" s="139"/>
      <c r="H29" s="143"/>
      <c r="I29" s="139"/>
      <c r="J29" s="218"/>
      <c r="K29" s="139"/>
      <c r="L29" s="139"/>
      <c r="M29" s="334"/>
      <c r="N29" s="218"/>
      <c r="O29" s="139"/>
      <c r="P29" s="141"/>
      <c r="Q29" s="141"/>
      <c r="R29" s="142"/>
      <c r="S29" s="143"/>
      <c r="T29" s="143"/>
      <c r="U29" s="143"/>
      <c r="V29" s="143"/>
      <c r="W29" s="143"/>
      <c r="X29" s="143"/>
      <c r="Y29" s="143"/>
      <c r="Z29" s="143"/>
      <c r="AA29" s="143"/>
      <c r="AB29" s="143"/>
      <c r="AC29" s="143"/>
      <c r="AD29" s="143"/>
      <c r="AE29" s="143"/>
      <c r="AF29" s="143"/>
      <c r="AG29" s="143"/>
      <c r="AH29" s="143"/>
      <c r="AI29" s="456"/>
      <c r="AJ29" s="456"/>
      <c r="AK29" s="456"/>
      <c r="AL29" s="143"/>
      <c r="AM29" s="143"/>
      <c r="AN29" s="143"/>
      <c r="AO29" s="143"/>
      <c r="AP29" s="143"/>
      <c r="AQ29" s="143"/>
      <c r="AR29" s="143"/>
      <c r="AS29" s="143"/>
    </row>
    <row r="30" spans="1:45" s="34" customFormat="1" ht="9.6" customHeight="1" x14ac:dyDescent="0.25">
      <c r="A30" s="219"/>
      <c r="B30" s="139"/>
      <c r="C30" s="139"/>
      <c r="D30" s="139"/>
      <c r="E30" s="218"/>
      <c r="F30" s="143" t="s">
        <v>180</v>
      </c>
      <c r="G30" s="139"/>
      <c r="H30" s="139"/>
      <c r="I30" s="139"/>
      <c r="J30" s="218"/>
      <c r="K30" s="139"/>
      <c r="L30" s="139"/>
      <c r="M30" s="139"/>
      <c r="N30" s="141"/>
      <c r="O30" s="139"/>
      <c r="P30" s="141"/>
      <c r="Q30" s="141"/>
      <c r="R30" s="142"/>
      <c r="S30" s="143"/>
      <c r="T30" s="143"/>
      <c r="U30" s="143"/>
      <c r="V30" s="143"/>
      <c r="W30" s="143"/>
      <c r="X30" s="143"/>
      <c r="Y30" s="143"/>
      <c r="Z30" s="143"/>
      <c r="AA30" s="143"/>
      <c r="AB30" s="143"/>
      <c r="AC30" s="143"/>
      <c r="AD30" s="143"/>
      <c r="AE30" s="143"/>
      <c r="AF30" s="143"/>
      <c r="AG30" s="143"/>
      <c r="AH30" s="143"/>
      <c r="AI30" s="456"/>
      <c r="AJ30" s="456"/>
      <c r="AK30" s="456"/>
      <c r="AL30" s="143"/>
      <c r="AM30" s="143"/>
      <c r="AN30" s="143"/>
      <c r="AO30" s="143"/>
      <c r="AP30" s="143"/>
      <c r="AQ30" s="143"/>
      <c r="AR30" s="143"/>
      <c r="AS30" s="143"/>
    </row>
    <row r="31" spans="1:45" s="34" customFormat="1" ht="9.6" customHeight="1" x14ac:dyDescent="0.25">
      <c r="A31" s="219"/>
      <c r="B31" s="218"/>
      <c r="C31" s="218"/>
      <c r="D31" s="218"/>
      <c r="E31" s="218"/>
      <c r="F31" s="139"/>
      <c r="G31" s="139"/>
      <c r="H31" s="143"/>
      <c r="I31" s="334"/>
      <c r="J31" s="218"/>
      <c r="K31" s="139"/>
      <c r="L31" s="139"/>
      <c r="M31" s="139"/>
      <c r="N31" s="141"/>
      <c r="O31" s="141"/>
      <c r="P31" s="141"/>
      <c r="Q31" s="141"/>
      <c r="R31" s="142"/>
      <c r="S31" s="143"/>
      <c r="T31" s="143"/>
      <c r="U31" s="143"/>
      <c r="V31" s="143"/>
      <c r="W31" s="143"/>
      <c r="X31" s="143"/>
      <c r="Y31" s="143"/>
      <c r="Z31" s="143"/>
      <c r="AA31" s="143"/>
      <c r="AB31" s="143"/>
      <c r="AC31" s="143"/>
      <c r="AD31" s="143"/>
      <c r="AE31" s="143"/>
      <c r="AF31" s="143"/>
      <c r="AG31" s="143"/>
      <c r="AH31" s="143"/>
      <c r="AI31" s="456"/>
      <c r="AJ31" s="456"/>
      <c r="AK31" s="456"/>
      <c r="AL31" s="143"/>
      <c r="AM31" s="143"/>
      <c r="AN31" s="143"/>
      <c r="AO31" s="143"/>
      <c r="AP31" s="143"/>
      <c r="AQ31" s="143"/>
      <c r="AR31" s="143"/>
      <c r="AS31" s="143"/>
    </row>
    <row r="32" spans="1:45" s="34" customFormat="1" ht="9.6" customHeight="1" x14ac:dyDescent="0.25">
      <c r="A32" s="219"/>
      <c r="B32" s="139"/>
      <c r="C32" s="139"/>
      <c r="D32" s="139"/>
      <c r="E32" s="218"/>
      <c r="F32" s="139"/>
      <c r="G32" s="139"/>
      <c r="H32" s="139"/>
      <c r="I32" s="139"/>
      <c r="J32" s="218"/>
      <c r="K32" s="139"/>
      <c r="L32" s="335"/>
      <c r="M32" s="139"/>
      <c r="N32" s="141"/>
      <c r="O32" s="141"/>
      <c r="P32" s="141"/>
      <c r="Q32" s="141"/>
      <c r="R32" s="142"/>
      <c r="S32" s="143"/>
      <c r="T32" s="143"/>
      <c r="U32" s="143"/>
      <c r="V32" s="143"/>
      <c r="W32" s="143"/>
      <c r="X32" s="143"/>
      <c r="Y32" s="143"/>
      <c r="Z32" s="143"/>
      <c r="AA32" s="143"/>
      <c r="AB32" s="143"/>
      <c r="AC32" s="143"/>
      <c r="AD32" s="143"/>
      <c r="AE32" s="143"/>
      <c r="AF32" s="143"/>
      <c r="AG32" s="143"/>
      <c r="AH32" s="143"/>
      <c r="AI32" s="456"/>
      <c r="AJ32" s="456"/>
      <c r="AK32" s="456"/>
      <c r="AL32" s="143"/>
      <c r="AM32" s="143"/>
      <c r="AN32" s="143"/>
      <c r="AO32" s="143"/>
      <c r="AP32" s="143"/>
      <c r="AQ32" s="143"/>
      <c r="AR32" s="143"/>
      <c r="AS32" s="143"/>
    </row>
    <row r="33" spans="1:45" s="34" customFormat="1" ht="9.6" customHeight="1" x14ac:dyDescent="0.25">
      <c r="A33" s="219"/>
      <c r="B33" s="218"/>
      <c r="C33" s="218"/>
      <c r="D33" s="218"/>
      <c r="E33" s="218"/>
      <c r="F33" s="139"/>
      <c r="G33" s="139"/>
      <c r="H33" s="143"/>
      <c r="I33" s="139"/>
      <c r="J33" s="218"/>
      <c r="K33" s="334"/>
      <c r="L33" s="218"/>
      <c r="M33" s="139"/>
      <c r="N33" s="141"/>
      <c r="O33" s="141"/>
      <c r="P33" s="141"/>
      <c r="Q33" s="141"/>
      <c r="R33" s="142"/>
      <c r="S33" s="143"/>
      <c r="T33" s="143"/>
      <c r="U33" s="143"/>
      <c r="V33" s="143"/>
      <c r="W33" s="143"/>
      <c r="X33" s="143"/>
      <c r="Y33" s="143"/>
      <c r="Z33" s="143"/>
      <c r="AA33" s="143"/>
      <c r="AB33" s="143"/>
      <c r="AC33" s="143"/>
      <c r="AD33" s="143"/>
      <c r="AE33" s="143"/>
      <c r="AF33" s="143"/>
      <c r="AG33" s="143"/>
      <c r="AH33" s="143"/>
      <c r="AI33" s="456"/>
      <c r="AJ33" s="456"/>
      <c r="AK33" s="456"/>
      <c r="AL33" s="143"/>
      <c r="AM33" s="143"/>
      <c r="AN33" s="143"/>
      <c r="AO33" s="143"/>
      <c r="AP33" s="143"/>
      <c r="AQ33" s="143"/>
      <c r="AR33" s="143"/>
      <c r="AS33" s="143"/>
    </row>
    <row r="34" spans="1:45" s="34" customFormat="1" ht="9.6" customHeight="1" x14ac:dyDescent="0.25">
      <c r="A34" s="219"/>
      <c r="B34" s="139"/>
      <c r="C34" s="139"/>
      <c r="D34" s="139"/>
      <c r="E34" s="218"/>
      <c r="F34" s="139"/>
      <c r="G34" s="139"/>
      <c r="H34" s="139"/>
      <c r="I34" s="139"/>
      <c r="J34" s="218"/>
      <c r="K34" s="139"/>
      <c r="L34" s="139"/>
      <c r="M34" s="139"/>
      <c r="N34" s="141"/>
      <c r="O34" s="141"/>
      <c r="P34" s="141"/>
      <c r="Q34" s="141"/>
      <c r="R34" s="142"/>
      <c r="S34" s="143"/>
      <c r="T34" s="143"/>
      <c r="U34" s="143"/>
      <c r="V34" s="143"/>
      <c r="W34" s="143"/>
      <c r="X34" s="143"/>
      <c r="Y34" s="143"/>
      <c r="Z34" s="143"/>
      <c r="AA34" s="143"/>
      <c r="AB34" s="143"/>
      <c r="AC34" s="143"/>
      <c r="AD34" s="143"/>
      <c r="AE34" s="143"/>
      <c r="AF34" s="143"/>
      <c r="AG34" s="143"/>
      <c r="AH34" s="143"/>
      <c r="AI34" s="456"/>
      <c r="AJ34" s="456"/>
      <c r="AK34" s="456"/>
      <c r="AL34" s="143"/>
      <c r="AM34" s="143"/>
      <c r="AN34" s="143"/>
      <c r="AO34" s="143"/>
      <c r="AP34" s="143"/>
      <c r="AQ34" s="143"/>
      <c r="AR34" s="143"/>
      <c r="AS34" s="143"/>
    </row>
    <row r="35" spans="1:45" s="34" customFormat="1" ht="9.6" customHeight="1" x14ac:dyDescent="0.25">
      <c r="A35" s="219"/>
      <c r="B35" s="218"/>
      <c r="C35" s="218"/>
      <c r="D35" s="218"/>
      <c r="E35" s="218"/>
      <c r="F35" s="139"/>
      <c r="G35" s="139"/>
      <c r="H35" s="143"/>
      <c r="I35" s="334"/>
      <c r="J35" s="218"/>
      <c r="K35" s="139"/>
      <c r="L35" s="139"/>
      <c r="M35" s="139"/>
      <c r="N35" s="141"/>
      <c r="O35" s="141"/>
      <c r="P35" s="141"/>
      <c r="Q35" s="141"/>
      <c r="R35" s="142"/>
      <c r="S35" s="143"/>
      <c r="T35" s="143"/>
      <c r="U35" s="143"/>
      <c r="V35" s="143"/>
      <c r="W35" s="143"/>
      <c r="X35" s="143"/>
      <c r="Y35" s="143"/>
      <c r="Z35" s="143"/>
      <c r="AA35" s="143"/>
      <c r="AB35" s="143"/>
      <c r="AC35" s="143"/>
      <c r="AD35" s="143"/>
      <c r="AE35" s="143"/>
      <c r="AF35" s="143"/>
      <c r="AG35" s="143"/>
      <c r="AH35" s="143"/>
      <c r="AI35" s="456"/>
      <c r="AJ35" s="456"/>
      <c r="AK35" s="456"/>
      <c r="AL35" s="143"/>
      <c r="AM35" s="143"/>
      <c r="AN35" s="143"/>
      <c r="AO35" s="143"/>
      <c r="AP35" s="143"/>
      <c r="AQ35" s="143"/>
      <c r="AR35" s="143"/>
      <c r="AS35" s="143"/>
    </row>
    <row r="36" spans="1:45" s="34" customFormat="1" ht="9.6" customHeight="1" x14ac:dyDescent="0.25">
      <c r="A36" s="344"/>
      <c r="B36" s="139"/>
      <c r="C36" s="139"/>
      <c r="D36" s="139"/>
      <c r="E36" s="218"/>
      <c r="F36" s="139"/>
      <c r="G36" s="139"/>
      <c r="H36" s="139"/>
      <c r="I36" s="139"/>
      <c r="J36" s="218"/>
      <c r="K36" s="139"/>
      <c r="L36" s="139"/>
      <c r="M36" s="139"/>
      <c r="N36" s="139"/>
      <c r="O36" s="139"/>
      <c r="P36" s="139"/>
      <c r="Q36" s="141"/>
      <c r="R36" s="142"/>
      <c r="S36" s="143"/>
      <c r="T36" s="143"/>
      <c r="U36" s="143"/>
      <c r="V36" s="143"/>
      <c r="W36" s="143"/>
      <c r="X36" s="143"/>
      <c r="Y36" s="143"/>
      <c r="Z36" s="143"/>
      <c r="AA36" s="143"/>
      <c r="AB36" s="143"/>
      <c r="AC36" s="143"/>
      <c r="AD36" s="143"/>
      <c r="AE36" s="143"/>
      <c r="AF36" s="143"/>
      <c r="AG36" s="143"/>
      <c r="AH36" s="143"/>
      <c r="AI36" s="456"/>
      <c r="AJ36" s="456"/>
      <c r="AK36" s="456"/>
      <c r="AL36" s="143"/>
      <c r="AM36" s="143"/>
      <c r="AN36" s="143"/>
      <c r="AO36" s="143"/>
      <c r="AP36" s="143"/>
      <c r="AQ36" s="143"/>
      <c r="AR36" s="143"/>
      <c r="AS36" s="143"/>
    </row>
    <row r="37" spans="1:45" s="34" customFormat="1" ht="9.6" customHeight="1" x14ac:dyDescent="0.25">
      <c r="A37" s="219"/>
      <c r="B37" s="218"/>
      <c r="C37" s="218"/>
      <c r="D37" s="218"/>
      <c r="E37" s="218"/>
      <c r="F37" s="330"/>
      <c r="G37" s="330"/>
      <c r="H37" s="333"/>
      <c r="I37" s="314"/>
      <c r="J37" s="323"/>
      <c r="K37" s="314"/>
      <c r="L37" s="314"/>
      <c r="M37" s="314"/>
      <c r="N37" s="325"/>
      <c r="O37" s="325"/>
      <c r="P37" s="325"/>
      <c r="Q37" s="141"/>
      <c r="R37" s="142"/>
      <c r="S37" s="143"/>
      <c r="T37" s="143"/>
      <c r="U37" s="143"/>
      <c r="V37" s="143"/>
      <c r="W37" s="143"/>
      <c r="X37" s="143"/>
      <c r="Y37" s="143"/>
      <c r="Z37" s="143"/>
      <c r="AA37" s="143"/>
      <c r="AB37" s="143"/>
      <c r="AC37" s="143"/>
      <c r="AD37" s="143"/>
      <c r="AE37" s="143"/>
      <c r="AF37" s="143"/>
      <c r="AG37" s="143"/>
      <c r="AH37" s="143"/>
      <c r="AI37" s="456"/>
      <c r="AJ37" s="456"/>
      <c r="AK37" s="456"/>
      <c r="AL37" s="143"/>
      <c r="AM37" s="143"/>
      <c r="AN37" s="143"/>
      <c r="AO37" s="143"/>
      <c r="AP37" s="143"/>
      <c r="AQ37" s="143"/>
      <c r="AR37" s="143"/>
      <c r="AS37" s="143"/>
    </row>
    <row r="38" spans="1:45" s="34" customFormat="1" ht="9.6" customHeight="1" x14ac:dyDescent="0.25">
      <c r="A38" s="344"/>
      <c r="B38" s="139"/>
      <c r="C38" s="139"/>
      <c r="D38" s="139"/>
      <c r="E38" s="218"/>
      <c r="F38" s="139"/>
      <c r="G38" s="139"/>
      <c r="H38" s="139"/>
      <c r="I38" s="139"/>
      <c r="J38" s="218"/>
      <c r="K38" s="139"/>
      <c r="L38" s="139"/>
      <c r="M38" s="139"/>
      <c r="N38" s="141"/>
      <c r="O38" s="141"/>
      <c r="P38" s="141"/>
      <c r="Q38" s="141"/>
      <c r="R38" s="142"/>
      <c r="S38" s="143"/>
      <c r="T38" s="143"/>
      <c r="U38" s="143"/>
      <c r="V38" s="143"/>
      <c r="W38" s="143"/>
      <c r="X38" s="143"/>
      <c r="Y38" s="143"/>
      <c r="Z38" s="143"/>
      <c r="AA38" s="143"/>
      <c r="AB38" s="143"/>
      <c r="AC38" s="143"/>
      <c r="AD38" s="143"/>
      <c r="AE38" s="143"/>
      <c r="AF38" s="143"/>
      <c r="AG38" s="143"/>
      <c r="AH38" s="143"/>
      <c r="AI38" s="456"/>
      <c r="AJ38" s="456"/>
      <c r="AK38" s="456"/>
      <c r="AL38" s="143"/>
      <c r="AM38" s="143"/>
      <c r="AN38" s="143"/>
      <c r="AO38" s="143"/>
      <c r="AP38" s="143"/>
      <c r="AQ38" s="143"/>
      <c r="AR38" s="143"/>
      <c r="AS38" s="143"/>
    </row>
    <row r="39" spans="1:45" s="34" customFormat="1" ht="9.6" customHeight="1" x14ac:dyDescent="0.25">
      <c r="A39" s="219"/>
      <c r="B39" s="218"/>
      <c r="C39" s="218"/>
      <c r="D39" s="218"/>
      <c r="E39" s="218"/>
      <c r="F39" s="139"/>
      <c r="G39" s="139"/>
      <c r="H39" s="143"/>
      <c r="I39" s="334"/>
      <c r="J39" s="218"/>
      <c r="K39" s="139"/>
      <c r="L39" s="139"/>
      <c r="M39" s="139"/>
      <c r="N39" s="141"/>
      <c r="O39" s="141"/>
      <c r="P39" s="141"/>
      <c r="Q39" s="141"/>
      <c r="R39" s="142"/>
      <c r="S39" s="143"/>
      <c r="T39" s="143"/>
      <c r="U39" s="143"/>
      <c r="V39" s="143"/>
      <c r="W39" s="143"/>
      <c r="X39" s="143"/>
      <c r="Y39" s="143"/>
      <c r="Z39" s="143"/>
      <c r="AA39" s="143"/>
      <c r="AB39" s="143"/>
      <c r="AC39" s="143"/>
      <c r="AD39" s="143"/>
      <c r="AE39" s="143"/>
      <c r="AF39" s="143"/>
      <c r="AG39" s="143"/>
      <c r="AH39" s="143"/>
      <c r="AI39" s="456"/>
      <c r="AJ39" s="456"/>
      <c r="AK39" s="456"/>
      <c r="AL39" s="143"/>
      <c r="AM39" s="143"/>
      <c r="AN39" s="143"/>
      <c r="AO39" s="143"/>
      <c r="AP39" s="143"/>
      <c r="AQ39" s="143"/>
      <c r="AR39" s="143"/>
      <c r="AS39" s="143"/>
    </row>
    <row r="40" spans="1:45" s="34" customFormat="1" ht="9.6" customHeight="1" x14ac:dyDescent="0.25">
      <c r="A40" s="219"/>
      <c r="B40" s="139"/>
      <c r="C40" s="139"/>
      <c r="D40" s="139"/>
      <c r="E40" s="218"/>
      <c r="F40" s="139"/>
      <c r="G40" s="139"/>
      <c r="H40" s="139"/>
      <c r="I40" s="139"/>
      <c r="J40" s="218"/>
      <c r="K40" s="139"/>
      <c r="L40" s="335"/>
      <c r="M40" s="139"/>
      <c r="N40" s="141"/>
      <c r="O40" s="141"/>
      <c r="P40" s="141"/>
      <c r="Q40" s="141"/>
      <c r="R40" s="142"/>
      <c r="S40" s="143"/>
      <c r="T40" s="143"/>
      <c r="U40" s="143"/>
      <c r="V40" s="143"/>
      <c r="W40" s="143"/>
      <c r="X40" s="143"/>
      <c r="Y40" s="143"/>
      <c r="Z40" s="143"/>
      <c r="AA40" s="143"/>
      <c r="AB40" s="143"/>
      <c r="AC40" s="143"/>
      <c r="AD40" s="143"/>
      <c r="AE40" s="143"/>
      <c r="AF40" s="143"/>
      <c r="AG40" s="143"/>
      <c r="AH40" s="143"/>
      <c r="AI40" s="456"/>
      <c r="AJ40" s="456"/>
      <c r="AK40" s="456"/>
      <c r="AL40" s="143"/>
      <c r="AM40" s="143"/>
      <c r="AN40" s="143"/>
      <c r="AO40" s="143"/>
      <c r="AP40" s="143"/>
      <c r="AQ40" s="143"/>
      <c r="AR40" s="143"/>
      <c r="AS40" s="143"/>
    </row>
    <row r="41" spans="1:45" s="34" customFormat="1" ht="9.6" customHeight="1" x14ac:dyDescent="0.25">
      <c r="A41" s="219"/>
      <c r="B41" s="218"/>
      <c r="C41" s="218"/>
      <c r="D41" s="218"/>
      <c r="E41" s="218"/>
      <c r="F41" s="139"/>
      <c r="G41" s="139"/>
      <c r="H41" s="143"/>
      <c r="I41" s="139"/>
      <c r="J41" s="218"/>
      <c r="K41" s="334"/>
      <c r="L41" s="218"/>
      <c r="M41" s="139"/>
      <c r="N41" s="141"/>
      <c r="O41" s="141"/>
      <c r="P41" s="141"/>
      <c r="Q41" s="141"/>
      <c r="R41" s="142"/>
      <c r="S41" s="143"/>
      <c r="T41" s="143"/>
      <c r="U41" s="143"/>
      <c r="V41" s="143"/>
      <c r="W41" s="143"/>
      <c r="X41" s="143"/>
      <c r="Y41" s="143"/>
      <c r="Z41" s="143"/>
      <c r="AA41" s="143"/>
      <c r="AB41" s="143"/>
      <c r="AC41" s="143"/>
      <c r="AD41" s="143"/>
      <c r="AE41" s="143"/>
      <c r="AF41" s="143"/>
      <c r="AG41" s="143"/>
      <c r="AH41" s="143"/>
      <c r="AI41" s="456"/>
      <c r="AJ41" s="456"/>
      <c r="AK41" s="456"/>
      <c r="AL41" s="143"/>
      <c r="AM41" s="143"/>
      <c r="AN41" s="143"/>
      <c r="AO41" s="143"/>
      <c r="AP41" s="143"/>
      <c r="AQ41" s="143"/>
      <c r="AR41" s="143"/>
      <c r="AS41" s="143"/>
    </row>
    <row r="42" spans="1:45" s="34" customFormat="1" ht="9.6" customHeight="1" x14ac:dyDescent="0.25">
      <c r="A42" s="219"/>
      <c r="B42" s="139"/>
      <c r="C42" s="139"/>
      <c r="D42" s="139"/>
      <c r="E42" s="218"/>
      <c r="F42" s="139"/>
      <c r="G42" s="139"/>
      <c r="H42" s="139"/>
      <c r="I42" s="139"/>
      <c r="J42" s="218"/>
      <c r="K42" s="139"/>
      <c r="L42" s="139"/>
      <c r="M42" s="139"/>
      <c r="N42" s="141"/>
      <c r="O42" s="141"/>
      <c r="P42" s="141"/>
      <c r="Q42" s="141"/>
      <c r="R42" s="142"/>
      <c r="S42" s="176"/>
      <c r="T42" s="143"/>
      <c r="U42" s="143"/>
      <c r="V42" s="143"/>
      <c r="W42" s="143"/>
      <c r="X42" s="143"/>
      <c r="Y42" s="143"/>
      <c r="Z42" s="143"/>
      <c r="AA42" s="143"/>
      <c r="AB42" s="143"/>
      <c r="AC42" s="143"/>
      <c r="AD42" s="143"/>
      <c r="AE42" s="143"/>
      <c r="AF42" s="143"/>
      <c r="AG42" s="143"/>
      <c r="AH42" s="143"/>
      <c r="AI42" s="456"/>
      <c r="AJ42" s="456"/>
      <c r="AK42" s="456"/>
      <c r="AL42" s="143"/>
      <c r="AM42" s="143"/>
      <c r="AN42" s="143"/>
      <c r="AO42" s="143"/>
      <c r="AP42" s="143"/>
      <c r="AQ42" s="143"/>
      <c r="AR42" s="143"/>
      <c r="AS42" s="143"/>
    </row>
    <row r="43" spans="1:45" s="34" customFormat="1" ht="9.6" customHeight="1" x14ac:dyDescent="0.25">
      <c r="A43" s="219"/>
      <c r="B43" s="218"/>
      <c r="C43" s="218"/>
      <c r="D43" s="218"/>
      <c r="E43" s="218"/>
      <c r="F43" s="139"/>
      <c r="G43" s="139"/>
      <c r="H43" s="143"/>
      <c r="I43" s="334"/>
      <c r="J43" s="218"/>
      <c r="K43" s="139"/>
      <c r="L43" s="139"/>
      <c r="M43" s="139"/>
      <c r="N43" s="141"/>
      <c r="O43" s="141"/>
      <c r="P43" s="141"/>
      <c r="Q43" s="141"/>
      <c r="R43" s="142"/>
      <c r="S43" s="143"/>
      <c r="T43" s="143"/>
      <c r="U43" s="143"/>
      <c r="V43" s="143"/>
      <c r="W43" s="143"/>
      <c r="X43" s="143"/>
      <c r="Y43" s="143"/>
      <c r="Z43" s="143"/>
      <c r="AA43" s="143"/>
      <c r="AB43" s="143"/>
      <c r="AC43" s="143"/>
      <c r="AD43" s="143"/>
      <c r="AE43" s="143"/>
      <c r="AF43" s="143"/>
      <c r="AG43" s="143"/>
      <c r="AH43" s="143"/>
      <c r="AI43" s="456"/>
      <c r="AJ43" s="456"/>
      <c r="AK43" s="456"/>
      <c r="AL43" s="143"/>
      <c r="AM43" s="143"/>
      <c r="AN43" s="143"/>
      <c r="AO43" s="143"/>
      <c r="AP43" s="143"/>
      <c r="AQ43" s="143"/>
      <c r="AR43" s="143"/>
      <c r="AS43" s="143"/>
    </row>
    <row r="44" spans="1:45" s="34" customFormat="1" ht="9.6" customHeight="1" x14ac:dyDescent="0.25">
      <c r="A44" s="219"/>
      <c r="B44" s="139"/>
      <c r="C44" s="139"/>
      <c r="D44" s="139"/>
      <c r="E44" s="218"/>
      <c r="F44" s="139"/>
      <c r="G44" s="139"/>
      <c r="H44" s="139"/>
      <c r="I44" s="139"/>
      <c r="J44" s="218"/>
      <c r="K44" s="139"/>
      <c r="L44" s="139"/>
      <c r="M44" s="139"/>
      <c r="N44" s="141"/>
      <c r="O44" s="141"/>
      <c r="P44" s="141"/>
      <c r="Q44" s="141"/>
      <c r="R44" s="142"/>
      <c r="S44" s="143"/>
      <c r="T44" s="143"/>
      <c r="U44" s="143"/>
      <c r="V44" s="143"/>
      <c r="W44" s="143"/>
      <c r="X44" s="143"/>
      <c r="Y44" s="143"/>
      <c r="Z44" s="143"/>
      <c r="AA44" s="143"/>
      <c r="AB44" s="143"/>
      <c r="AC44" s="143"/>
      <c r="AD44" s="143"/>
      <c r="AE44" s="143"/>
      <c r="AF44" s="143"/>
      <c r="AG44" s="143"/>
      <c r="AH44" s="143"/>
      <c r="AI44" s="456"/>
      <c r="AJ44" s="456"/>
      <c r="AK44" s="456"/>
      <c r="AL44" s="143"/>
      <c r="AM44" s="143"/>
      <c r="AN44" s="143"/>
      <c r="AO44" s="143"/>
      <c r="AP44" s="143"/>
      <c r="AQ44" s="143"/>
      <c r="AR44" s="143"/>
      <c r="AS44" s="143"/>
    </row>
    <row r="45" spans="1:45" s="34" customFormat="1" ht="9.6" customHeight="1" x14ac:dyDescent="0.25">
      <c r="A45" s="219"/>
      <c r="B45" s="218"/>
      <c r="C45" s="218"/>
      <c r="D45" s="218"/>
      <c r="E45" s="218"/>
      <c r="F45" s="139"/>
      <c r="G45" s="139"/>
      <c r="H45" s="143"/>
      <c r="I45" s="139"/>
      <c r="J45" s="218"/>
      <c r="K45" s="139"/>
      <c r="L45" s="139"/>
      <c r="M45" s="334"/>
      <c r="N45" s="218"/>
      <c r="O45" s="139"/>
      <c r="P45" s="141"/>
      <c r="Q45" s="141"/>
      <c r="R45" s="142"/>
      <c r="S45" s="143"/>
      <c r="T45" s="143"/>
      <c r="U45" s="143"/>
      <c r="V45" s="143"/>
      <c r="W45" s="143"/>
      <c r="X45" s="143"/>
      <c r="Y45" s="143"/>
      <c r="Z45" s="143"/>
      <c r="AA45" s="143"/>
      <c r="AB45" s="143"/>
      <c r="AC45" s="143"/>
      <c r="AD45" s="143"/>
      <c r="AE45" s="143"/>
      <c r="AF45" s="143"/>
      <c r="AG45" s="143"/>
      <c r="AH45" s="143"/>
      <c r="AI45" s="456"/>
      <c r="AJ45" s="456"/>
      <c r="AK45" s="456"/>
      <c r="AL45" s="143"/>
      <c r="AM45" s="143"/>
      <c r="AN45" s="143"/>
      <c r="AO45" s="143"/>
      <c r="AP45" s="143"/>
      <c r="AQ45" s="143"/>
      <c r="AR45" s="143"/>
      <c r="AS45" s="143"/>
    </row>
    <row r="46" spans="1:45" s="34" customFormat="1" ht="9.6" customHeight="1" x14ac:dyDescent="0.25">
      <c r="A46" s="219"/>
      <c r="B46" s="139"/>
      <c r="C46" s="139"/>
      <c r="D46" s="139"/>
      <c r="E46" s="218"/>
      <c r="F46" s="139"/>
      <c r="G46" s="139"/>
      <c r="H46" s="139"/>
      <c r="I46" s="139"/>
      <c r="J46" s="218"/>
      <c r="K46" s="139"/>
      <c r="L46" s="139"/>
      <c r="M46" s="139"/>
      <c r="N46" s="141"/>
      <c r="O46" s="139"/>
      <c r="P46" s="141"/>
      <c r="Q46" s="141"/>
      <c r="R46" s="142"/>
      <c r="S46" s="143"/>
      <c r="T46" s="143"/>
      <c r="U46" s="143"/>
      <c r="V46" s="143"/>
      <c r="W46" s="143"/>
      <c r="X46" s="143"/>
      <c r="Y46" s="143"/>
      <c r="Z46" s="143"/>
      <c r="AA46" s="143"/>
      <c r="AB46" s="143"/>
      <c r="AC46" s="143"/>
      <c r="AD46" s="143"/>
      <c r="AE46" s="143"/>
      <c r="AF46" s="143"/>
      <c r="AG46" s="143"/>
      <c r="AH46" s="143"/>
      <c r="AI46" s="456"/>
      <c r="AJ46" s="456"/>
      <c r="AK46" s="456"/>
      <c r="AL46" s="143"/>
      <c r="AM46" s="143"/>
      <c r="AN46" s="143"/>
      <c r="AO46" s="143"/>
      <c r="AP46" s="143"/>
      <c r="AQ46" s="143"/>
      <c r="AR46" s="143"/>
      <c r="AS46" s="143"/>
    </row>
    <row r="47" spans="1:45" s="34" customFormat="1" ht="9.6" customHeight="1" x14ac:dyDescent="0.25">
      <c r="A47" s="219"/>
      <c r="B47" s="218"/>
      <c r="C47" s="218"/>
      <c r="D47" s="218"/>
      <c r="E47" s="218"/>
      <c r="F47" s="139"/>
      <c r="G47" s="139"/>
      <c r="H47" s="143"/>
      <c r="I47" s="334"/>
      <c r="J47" s="218"/>
      <c r="K47" s="139"/>
      <c r="L47" s="139"/>
      <c r="M47" s="139"/>
      <c r="N47" s="141"/>
      <c r="O47" s="141"/>
      <c r="P47" s="141"/>
      <c r="Q47" s="141"/>
      <c r="R47" s="142"/>
      <c r="S47" s="143"/>
      <c r="T47" s="143"/>
      <c r="U47" s="143"/>
      <c r="V47" s="143"/>
      <c r="W47" s="143"/>
      <c r="X47" s="143"/>
      <c r="Y47" s="143"/>
      <c r="Z47" s="143"/>
      <c r="AA47" s="143"/>
      <c r="AB47" s="143"/>
      <c r="AC47" s="143"/>
      <c r="AD47" s="143"/>
      <c r="AE47" s="143"/>
      <c r="AF47" s="143"/>
      <c r="AG47" s="143"/>
      <c r="AH47" s="143"/>
      <c r="AI47" s="456"/>
      <c r="AJ47" s="456"/>
      <c r="AK47" s="456"/>
      <c r="AL47" s="143"/>
      <c r="AM47" s="143"/>
      <c r="AN47" s="143"/>
      <c r="AO47" s="143"/>
      <c r="AP47" s="143"/>
      <c r="AQ47" s="143"/>
      <c r="AR47" s="143"/>
      <c r="AS47" s="143"/>
    </row>
    <row r="48" spans="1:45" s="34" customFormat="1" ht="9.6" customHeight="1" x14ac:dyDescent="0.25">
      <c r="A48" s="219"/>
      <c r="B48" s="139"/>
      <c r="C48" s="139"/>
      <c r="D48" s="139"/>
      <c r="E48" s="218"/>
      <c r="F48" s="139"/>
      <c r="G48" s="139"/>
      <c r="H48" s="139"/>
      <c r="I48" s="139"/>
      <c r="J48" s="218"/>
      <c r="K48" s="139"/>
      <c r="L48" s="335"/>
      <c r="M48" s="139"/>
      <c r="N48" s="141"/>
      <c r="O48" s="141"/>
      <c r="P48" s="141"/>
      <c r="Q48" s="141"/>
      <c r="R48" s="142"/>
      <c r="S48" s="143"/>
      <c r="T48" s="143"/>
      <c r="U48" s="143"/>
      <c r="V48" s="143"/>
      <c r="W48" s="143"/>
      <c r="X48" s="143"/>
      <c r="Y48" s="143"/>
      <c r="Z48" s="143"/>
      <c r="AA48" s="143"/>
      <c r="AB48" s="143"/>
      <c r="AC48" s="143"/>
      <c r="AD48" s="143"/>
      <c r="AE48" s="143"/>
      <c r="AF48" s="143"/>
      <c r="AG48" s="143"/>
      <c r="AH48" s="143"/>
      <c r="AI48" s="456"/>
      <c r="AJ48" s="456"/>
      <c r="AK48" s="456"/>
      <c r="AL48" s="143"/>
      <c r="AM48" s="143"/>
      <c r="AN48" s="143"/>
      <c r="AO48" s="143"/>
      <c r="AP48" s="143"/>
      <c r="AQ48" s="143"/>
      <c r="AR48" s="143"/>
      <c r="AS48" s="143"/>
    </row>
    <row r="49" spans="1:45" s="34" customFormat="1" ht="9.6" customHeight="1" x14ac:dyDescent="0.25">
      <c r="A49" s="219"/>
      <c r="B49" s="218"/>
      <c r="C49" s="218"/>
      <c r="D49" s="218"/>
      <c r="E49" s="218"/>
      <c r="F49" s="139"/>
      <c r="G49" s="139"/>
      <c r="H49" s="143"/>
      <c r="I49" s="139"/>
      <c r="J49" s="218"/>
      <c r="K49" s="334"/>
      <c r="L49" s="218"/>
      <c r="M49" s="139"/>
      <c r="N49" s="141"/>
      <c r="O49" s="141"/>
      <c r="P49" s="141"/>
      <c r="Q49" s="141"/>
      <c r="R49" s="142"/>
      <c r="S49" s="143"/>
      <c r="T49" s="143"/>
      <c r="U49" s="143"/>
      <c r="V49" s="143"/>
      <c r="W49" s="143"/>
      <c r="X49" s="143"/>
      <c r="Y49" s="143"/>
      <c r="Z49" s="143"/>
      <c r="AA49" s="143"/>
      <c r="AB49" s="143"/>
      <c r="AC49" s="143"/>
      <c r="AD49" s="143"/>
      <c r="AE49" s="143"/>
      <c r="AF49" s="143"/>
      <c r="AG49" s="143"/>
      <c r="AH49" s="143"/>
      <c r="AI49" s="456"/>
      <c r="AJ49" s="456"/>
      <c r="AK49" s="456"/>
      <c r="AL49" s="143"/>
      <c r="AM49" s="143"/>
      <c r="AN49" s="143"/>
      <c r="AO49" s="143"/>
      <c r="AP49" s="143"/>
      <c r="AQ49" s="143"/>
      <c r="AR49" s="143"/>
      <c r="AS49" s="143"/>
    </row>
    <row r="50" spans="1:45" s="34" customFormat="1" ht="9.6" customHeight="1" x14ac:dyDescent="0.25">
      <c r="A50" s="219"/>
      <c r="B50" s="139"/>
      <c r="C50" s="139"/>
      <c r="D50" s="139"/>
      <c r="E50" s="218"/>
      <c r="F50" s="139"/>
      <c r="G50" s="139"/>
      <c r="H50" s="139"/>
      <c r="I50" s="139"/>
      <c r="J50" s="218"/>
      <c r="K50" s="139"/>
      <c r="L50" s="139"/>
      <c r="M50" s="139"/>
      <c r="N50" s="141"/>
      <c r="O50" s="141"/>
      <c r="P50" s="141"/>
      <c r="Q50" s="141"/>
      <c r="R50" s="142"/>
      <c r="S50" s="143"/>
      <c r="T50" s="143"/>
      <c r="U50" s="143"/>
      <c r="V50" s="143"/>
      <c r="W50" s="143"/>
      <c r="X50" s="143"/>
      <c r="Y50" s="143"/>
      <c r="Z50" s="143"/>
      <c r="AA50" s="143"/>
      <c r="AB50" s="143"/>
      <c r="AC50" s="143"/>
      <c r="AD50" s="143"/>
      <c r="AE50" s="143"/>
      <c r="AF50" s="143"/>
      <c r="AG50" s="143"/>
      <c r="AH50" s="143"/>
      <c r="AI50" s="456"/>
      <c r="AJ50" s="456"/>
      <c r="AK50" s="456"/>
      <c r="AL50" s="143"/>
      <c r="AM50" s="143"/>
      <c r="AN50" s="143"/>
      <c r="AO50" s="143"/>
      <c r="AP50" s="143"/>
      <c r="AQ50" s="143"/>
      <c r="AR50" s="143"/>
      <c r="AS50" s="143"/>
    </row>
    <row r="51" spans="1:45" s="34" customFormat="1" ht="9.6" customHeight="1" x14ac:dyDescent="0.25">
      <c r="A51" s="219"/>
      <c r="B51" s="218"/>
      <c r="C51" s="218"/>
      <c r="D51" s="218"/>
      <c r="E51" s="218"/>
      <c r="F51" s="139"/>
      <c r="G51" s="139"/>
      <c r="H51" s="143"/>
      <c r="I51" s="334"/>
      <c r="J51" s="218"/>
      <c r="K51" s="139"/>
      <c r="L51" s="139"/>
      <c r="M51" s="139"/>
      <c r="N51" s="141"/>
      <c r="O51" s="141"/>
      <c r="P51" s="141"/>
      <c r="Q51" s="141"/>
      <c r="R51" s="142"/>
      <c r="S51" s="143"/>
      <c r="T51" s="143"/>
      <c r="U51" s="143"/>
      <c r="V51" s="143"/>
      <c r="W51" s="143"/>
      <c r="X51" s="143"/>
      <c r="Y51" s="143"/>
      <c r="Z51" s="143"/>
      <c r="AA51" s="143"/>
      <c r="AB51" s="143"/>
      <c r="AC51" s="143"/>
      <c r="AD51" s="143"/>
      <c r="AE51" s="143"/>
      <c r="AF51" s="143"/>
      <c r="AG51" s="143"/>
      <c r="AH51" s="143"/>
      <c r="AI51" s="456"/>
      <c r="AJ51" s="456"/>
      <c r="AK51" s="456"/>
      <c r="AL51" s="143"/>
      <c r="AM51" s="143"/>
      <c r="AN51" s="143"/>
      <c r="AO51" s="143"/>
      <c r="AP51" s="143"/>
      <c r="AQ51" s="143"/>
      <c r="AR51" s="143"/>
      <c r="AS51" s="143"/>
    </row>
    <row r="52" spans="1:45" s="34" customFormat="1" ht="9.6" customHeight="1" x14ac:dyDescent="0.25">
      <c r="A52" s="344"/>
      <c r="B52" s="139"/>
      <c r="C52" s="139"/>
      <c r="D52" s="139"/>
      <c r="E52" s="218"/>
      <c r="F52" s="436"/>
      <c r="G52" s="436"/>
      <c r="H52" s="436"/>
      <c r="I52" s="436"/>
      <c r="J52" s="218"/>
      <c r="K52" s="139"/>
      <c r="L52" s="139"/>
      <c r="M52" s="139"/>
      <c r="N52" s="139"/>
      <c r="O52" s="139"/>
      <c r="P52" s="139"/>
      <c r="Q52" s="141"/>
      <c r="R52" s="142"/>
      <c r="S52" s="143"/>
      <c r="T52" s="143"/>
      <c r="U52" s="143"/>
      <c r="V52" s="143"/>
      <c r="W52" s="143"/>
      <c r="X52" s="143"/>
      <c r="Y52" s="143"/>
      <c r="Z52" s="143"/>
      <c r="AA52" s="143"/>
      <c r="AB52" s="143"/>
      <c r="AC52" s="143"/>
      <c r="AD52" s="143"/>
      <c r="AE52" s="143"/>
      <c r="AF52" s="143"/>
      <c r="AG52" s="143"/>
      <c r="AH52" s="143"/>
      <c r="AI52" s="456"/>
      <c r="AJ52" s="456"/>
      <c r="AK52" s="456"/>
      <c r="AL52" s="143"/>
      <c r="AM52" s="143"/>
      <c r="AN52" s="143"/>
      <c r="AO52" s="143"/>
      <c r="AP52" s="143"/>
      <c r="AQ52" s="143"/>
      <c r="AR52" s="143"/>
      <c r="AS52" s="143"/>
    </row>
    <row r="53" spans="1:45" s="2" customFormat="1" ht="6.75" customHeight="1" x14ac:dyDescent="0.25">
      <c r="A53" s="177"/>
      <c r="B53" s="177"/>
      <c r="C53" s="177"/>
      <c r="D53" s="177"/>
      <c r="E53" s="177"/>
      <c r="F53" s="437"/>
      <c r="G53" s="437"/>
      <c r="H53" s="437"/>
      <c r="I53" s="437"/>
      <c r="J53" s="179"/>
      <c r="K53" s="180"/>
      <c r="L53" s="181"/>
      <c r="M53" s="180"/>
      <c r="N53" s="181"/>
      <c r="O53" s="180"/>
      <c r="P53" s="181"/>
      <c r="Q53" s="180"/>
      <c r="R53" s="181"/>
      <c r="S53" s="182"/>
      <c r="T53" s="182"/>
      <c r="U53" s="182"/>
      <c r="V53" s="182"/>
      <c r="W53" s="182"/>
      <c r="X53" s="182"/>
      <c r="Y53" s="182"/>
      <c r="Z53" s="182"/>
      <c r="AA53" s="182"/>
      <c r="AB53" s="182"/>
      <c r="AC53" s="182"/>
      <c r="AD53" s="182"/>
      <c r="AE53" s="182"/>
      <c r="AF53" s="182"/>
      <c r="AG53" s="182"/>
      <c r="AH53" s="182"/>
      <c r="AI53" s="456"/>
      <c r="AJ53" s="456"/>
      <c r="AK53" s="456"/>
      <c r="AL53" s="182"/>
      <c r="AM53" s="182"/>
      <c r="AN53" s="182"/>
      <c r="AO53" s="182"/>
      <c r="AP53" s="182"/>
      <c r="AQ53" s="182"/>
      <c r="AR53" s="182"/>
      <c r="AS53" s="182"/>
    </row>
    <row r="54" spans="1:45" s="18" customFormat="1" ht="10.5" customHeight="1" x14ac:dyDescent="0.25">
      <c r="A54" s="183" t="s">
        <v>44</v>
      </c>
      <c r="B54" s="184"/>
      <c r="C54" s="184"/>
      <c r="D54" s="270"/>
      <c r="E54" s="185" t="s">
        <v>5</v>
      </c>
      <c r="F54" s="186" t="s">
        <v>46</v>
      </c>
      <c r="G54" s="185"/>
      <c r="H54" s="187"/>
      <c r="I54" s="188"/>
      <c r="J54" s="185" t="s">
        <v>5</v>
      </c>
      <c r="K54" s="186" t="s">
        <v>55</v>
      </c>
      <c r="L54" s="189"/>
      <c r="M54" s="186" t="s">
        <v>56</v>
      </c>
      <c r="N54" s="190"/>
      <c r="O54" s="191" t="s">
        <v>57</v>
      </c>
      <c r="P54" s="191"/>
      <c r="Q54" s="192"/>
      <c r="R54" s="193"/>
      <c r="T54" s="86"/>
      <c r="U54" s="86"/>
      <c r="V54" s="86"/>
      <c r="W54" s="86"/>
      <c r="X54" s="86"/>
      <c r="Y54" s="86"/>
      <c r="Z54" s="86"/>
      <c r="AA54" s="86"/>
      <c r="AB54" s="86"/>
      <c r="AC54" s="86"/>
      <c r="AD54" s="86"/>
      <c r="AE54" s="86"/>
      <c r="AF54" s="86"/>
      <c r="AG54" s="86"/>
      <c r="AH54" s="86"/>
      <c r="AI54" s="407"/>
      <c r="AJ54" s="407"/>
      <c r="AK54" s="407"/>
      <c r="AL54" s="86"/>
      <c r="AM54" s="86"/>
      <c r="AN54" s="86"/>
      <c r="AO54" s="86"/>
      <c r="AP54" s="86"/>
      <c r="AQ54" s="86"/>
      <c r="AR54" s="86"/>
      <c r="AS54" s="86"/>
    </row>
    <row r="55" spans="1:45" s="18" customFormat="1" ht="9" customHeight="1" x14ac:dyDescent="0.25">
      <c r="A55" s="353" t="s">
        <v>45</v>
      </c>
      <c r="B55" s="354"/>
      <c r="C55" s="355"/>
      <c r="D55" s="356"/>
      <c r="E55" s="196">
        <v>1</v>
      </c>
      <c r="F55" s="86" t="str">
        <f>IF(E55&gt;$R$62,,UPPER(VLOOKUP(E55,'L14 csapat ELO'!$A$7:$Q$134,2)))</f>
        <v>NEXON DUNAKESZI TK</v>
      </c>
      <c r="G55" s="196"/>
      <c r="H55" s="86"/>
      <c r="I55" s="85"/>
      <c r="J55" s="345" t="s">
        <v>6</v>
      </c>
      <c r="K55" s="84"/>
      <c r="L55" s="346"/>
      <c r="M55" s="84"/>
      <c r="N55" s="347"/>
      <c r="O55" s="348" t="s">
        <v>47</v>
      </c>
      <c r="P55" s="349"/>
      <c r="Q55" s="349"/>
      <c r="R55" s="347"/>
      <c r="T55" s="86"/>
      <c r="U55" s="86"/>
      <c r="V55" s="86"/>
      <c r="W55" s="86"/>
      <c r="X55" s="86"/>
      <c r="Y55" s="86"/>
      <c r="Z55" s="86"/>
      <c r="AA55" s="86"/>
      <c r="AB55" s="86"/>
      <c r="AC55" s="86"/>
      <c r="AD55" s="86"/>
      <c r="AE55" s="86"/>
      <c r="AF55" s="86"/>
      <c r="AG55" s="86"/>
      <c r="AH55" s="86"/>
      <c r="AI55" s="407"/>
      <c r="AJ55" s="407"/>
      <c r="AK55" s="407"/>
      <c r="AL55" s="86"/>
      <c r="AM55" s="86"/>
      <c r="AN55" s="86"/>
      <c r="AO55" s="86"/>
      <c r="AP55" s="86"/>
      <c r="AQ55" s="86"/>
      <c r="AR55" s="86"/>
      <c r="AS55" s="86"/>
    </row>
    <row r="56" spans="1:45" s="18" customFormat="1" ht="9" customHeight="1" x14ac:dyDescent="0.25">
      <c r="A56" s="357" t="s">
        <v>54</v>
      </c>
      <c r="B56" s="220"/>
      <c r="C56" s="358"/>
      <c r="D56" s="359"/>
      <c r="E56" s="196">
        <v>2</v>
      </c>
      <c r="F56" s="86" t="str">
        <f>IF(E56&gt;$R$62,,UPPER(VLOOKUP(E56,'L14 csapat ELO'!$A$7:$Q$134,2)))</f>
        <v>PVTC</v>
      </c>
      <c r="G56" s="196"/>
      <c r="H56" s="86"/>
      <c r="I56" s="85"/>
      <c r="J56" s="345" t="s">
        <v>7</v>
      </c>
      <c r="K56" s="84"/>
      <c r="L56" s="346"/>
      <c r="M56" s="84"/>
      <c r="N56" s="347"/>
      <c r="O56" s="212"/>
      <c r="P56" s="350"/>
      <c r="Q56" s="220"/>
      <c r="R56" s="351"/>
      <c r="T56" s="86"/>
      <c r="U56" s="86"/>
      <c r="V56" s="86"/>
      <c r="W56" s="86"/>
      <c r="X56" s="86"/>
      <c r="Y56" s="86"/>
      <c r="Z56" s="86"/>
      <c r="AA56" s="86"/>
      <c r="AB56" s="86"/>
      <c r="AC56" s="86"/>
      <c r="AD56" s="86"/>
      <c r="AE56" s="86"/>
      <c r="AF56" s="86"/>
      <c r="AG56" s="86"/>
      <c r="AH56" s="86"/>
      <c r="AI56" s="407"/>
      <c r="AJ56" s="407"/>
      <c r="AK56" s="407"/>
      <c r="AL56" s="86"/>
      <c r="AM56" s="86"/>
      <c r="AN56" s="86"/>
      <c r="AO56" s="86"/>
      <c r="AP56" s="86"/>
      <c r="AQ56" s="86"/>
      <c r="AR56" s="86"/>
      <c r="AS56" s="86"/>
    </row>
    <row r="57" spans="1:45" s="18" customFormat="1" ht="9" customHeight="1" x14ac:dyDescent="0.25">
      <c r="A57" s="236"/>
      <c r="B57" s="237"/>
      <c r="C57" s="268"/>
      <c r="D57" s="238"/>
      <c r="E57" s="196"/>
      <c r="F57" s="86"/>
      <c r="G57" s="196"/>
      <c r="H57" s="86"/>
      <c r="I57" s="85"/>
      <c r="J57" s="345" t="s">
        <v>8</v>
      </c>
      <c r="K57" s="84"/>
      <c r="L57" s="346"/>
      <c r="M57" s="84"/>
      <c r="N57" s="347"/>
      <c r="O57" s="348" t="s">
        <v>48</v>
      </c>
      <c r="P57" s="349"/>
      <c r="Q57" s="349"/>
      <c r="R57" s="347"/>
      <c r="T57" s="86"/>
      <c r="U57" s="86"/>
      <c r="V57" s="86"/>
      <c r="W57" s="86"/>
      <c r="X57" s="86"/>
      <c r="Y57" s="86"/>
      <c r="Z57" s="86"/>
      <c r="AA57" s="86"/>
      <c r="AB57" s="86"/>
      <c r="AC57" s="86"/>
      <c r="AD57" s="86"/>
      <c r="AE57" s="86"/>
      <c r="AF57" s="86"/>
      <c r="AG57" s="86"/>
      <c r="AH57" s="86"/>
      <c r="AI57" s="407"/>
      <c r="AJ57" s="407"/>
      <c r="AK57" s="407"/>
      <c r="AL57" s="86"/>
      <c r="AM57" s="86"/>
      <c r="AN57" s="86"/>
      <c r="AO57" s="86"/>
      <c r="AP57" s="86"/>
      <c r="AQ57" s="86"/>
      <c r="AR57" s="86"/>
      <c r="AS57" s="86"/>
    </row>
    <row r="58" spans="1:45" s="18" customFormat="1" ht="9" customHeight="1" x14ac:dyDescent="0.25">
      <c r="A58" s="209"/>
      <c r="B58" s="127"/>
      <c r="C58" s="127"/>
      <c r="D58" s="210"/>
      <c r="E58" s="196"/>
      <c r="F58" s="86"/>
      <c r="G58" s="196"/>
      <c r="H58" s="86"/>
      <c r="I58" s="85"/>
      <c r="J58" s="345" t="s">
        <v>9</v>
      </c>
      <c r="K58" s="84"/>
      <c r="L58" s="346"/>
      <c r="M58" s="84"/>
      <c r="N58" s="347"/>
      <c r="O58" s="84"/>
      <c r="P58" s="346"/>
      <c r="Q58" s="84"/>
      <c r="R58" s="347"/>
      <c r="T58" s="86"/>
      <c r="U58" s="86"/>
      <c r="V58" s="86"/>
      <c r="W58" s="86"/>
      <c r="X58" s="86"/>
      <c r="Y58" s="86"/>
      <c r="Z58" s="86"/>
      <c r="AA58" s="86"/>
      <c r="AB58" s="86"/>
      <c r="AC58" s="86"/>
      <c r="AD58" s="86"/>
      <c r="AE58" s="86"/>
      <c r="AF58" s="86"/>
      <c r="AG58" s="86"/>
      <c r="AH58" s="86"/>
      <c r="AI58" s="407"/>
      <c r="AJ58" s="407"/>
      <c r="AK58" s="407"/>
      <c r="AL58" s="86"/>
      <c r="AM58" s="86"/>
      <c r="AN58" s="86"/>
      <c r="AO58" s="86"/>
      <c r="AP58" s="86"/>
      <c r="AQ58" s="86"/>
      <c r="AR58" s="86"/>
      <c r="AS58" s="86"/>
    </row>
    <row r="59" spans="1:45" s="18" customFormat="1" ht="9" customHeight="1" x14ac:dyDescent="0.25">
      <c r="A59" s="224"/>
      <c r="B59" s="239"/>
      <c r="C59" s="239"/>
      <c r="D59" s="269"/>
      <c r="E59" s="196"/>
      <c r="F59" s="86"/>
      <c r="G59" s="196"/>
      <c r="H59" s="86"/>
      <c r="I59" s="85"/>
      <c r="J59" s="345" t="s">
        <v>10</v>
      </c>
      <c r="K59" s="84"/>
      <c r="L59" s="346"/>
      <c r="M59" s="84"/>
      <c r="N59" s="347"/>
      <c r="O59" s="220"/>
      <c r="P59" s="350"/>
      <c r="Q59" s="220"/>
      <c r="R59" s="351"/>
      <c r="T59" s="86"/>
      <c r="U59" s="86"/>
      <c r="V59" s="86"/>
      <c r="W59" s="86"/>
      <c r="X59" s="86"/>
      <c r="Y59" s="86"/>
      <c r="Z59" s="86"/>
      <c r="AA59" s="86"/>
      <c r="AB59" s="86"/>
      <c r="AC59" s="86"/>
      <c r="AD59" s="86"/>
      <c r="AE59" s="86"/>
      <c r="AF59" s="86"/>
      <c r="AG59" s="86"/>
      <c r="AH59" s="86"/>
      <c r="AI59" s="407"/>
      <c r="AJ59" s="407"/>
      <c r="AK59" s="407"/>
      <c r="AL59" s="86"/>
      <c r="AM59" s="86"/>
      <c r="AN59" s="86"/>
      <c r="AO59" s="86"/>
      <c r="AP59" s="86"/>
      <c r="AQ59" s="86"/>
      <c r="AR59" s="86"/>
      <c r="AS59" s="86"/>
    </row>
    <row r="60" spans="1:45" s="18" customFormat="1" ht="9" customHeight="1" x14ac:dyDescent="0.25">
      <c r="A60" s="225"/>
      <c r="B60" s="22"/>
      <c r="C60" s="127"/>
      <c r="D60" s="210"/>
      <c r="E60" s="196"/>
      <c r="F60" s="86"/>
      <c r="G60" s="196"/>
      <c r="H60" s="86"/>
      <c r="I60" s="85"/>
      <c r="J60" s="345" t="s">
        <v>11</v>
      </c>
      <c r="K60" s="84"/>
      <c r="L60" s="346"/>
      <c r="M60" s="84"/>
      <c r="N60" s="347"/>
      <c r="O60" s="348" t="s">
        <v>34</v>
      </c>
      <c r="P60" s="349"/>
      <c r="Q60" s="349"/>
      <c r="R60" s="347"/>
      <c r="T60" s="86"/>
      <c r="U60" s="86"/>
      <c r="V60" s="86"/>
      <c r="W60" s="86"/>
      <c r="X60" s="86"/>
      <c r="Y60" s="86"/>
      <c r="Z60" s="86"/>
      <c r="AA60" s="86"/>
      <c r="AB60" s="86"/>
      <c r="AC60" s="86"/>
      <c r="AD60" s="86"/>
      <c r="AE60" s="86"/>
      <c r="AF60" s="86"/>
      <c r="AG60" s="86"/>
      <c r="AH60" s="86"/>
      <c r="AI60" s="407"/>
      <c r="AJ60" s="407"/>
      <c r="AK60" s="407"/>
      <c r="AL60" s="86"/>
      <c r="AM60" s="86"/>
      <c r="AN60" s="86"/>
      <c r="AO60" s="86"/>
      <c r="AP60" s="86"/>
      <c r="AQ60" s="86"/>
      <c r="AR60" s="86"/>
      <c r="AS60" s="86"/>
    </row>
    <row r="61" spans="1:45" s="18" customFormat="1" ht="9" customHeight="1" x14ac:dyDescent="0.25">
      <c r="A61" s="225"/>
      <c r="B61" s="22"/>
      <c r="C61" s="264"/>
      <c r="D61" s="234"/>
      <c r="E61" s="196"/>
      <c r="F61" s="86"/>
      <c r="G61" s="196"/>
      <c r="H61" s="86"/>
      <c r="I61" s="85"/>
      <c r="J61" s="345" t="s">
        <v>12</v>
      </c>
      <c r="K61" s="84"/>
      <c r="L61" s="346"/>
      <c r="M61" s="84"/>
      <c r="N61" s="347"/>
      <c r="O61" s="84"/>
      <c r="P61" s="346"/>
      <c r="Q61" s="84"/>
      <c r="R61" s="347"/>
      <c r="T61" s="86"/>
      <c r="U61" s="86"/>
      <c r="V61" s="86"/>
      <c r="W61" s="86"/>
      <c r="X61" s="86"/>
      <c r="Y61" s="86"/>
      <c r="Z61" s="86"/>
      <c r="AA61" s="86"/>
      <c r="AB61" s="86"/>
      <c r="AC61" s="86"/>
      <c r="AD61" s="86"/>
      <c r="AE61" s="86"/>
      <c r="AF61" s="86"/>
      <c r="AG61" s="86"/>
      <c r="AH61" s="86"/>
      <c r="AI61" s="407"/>
      <c r="AJ61" s="407"/>
      <c r="AK61" s="407"/>
      <c r="AL61" s="86"/>
      <c r="AM61" s="86"/>
      <c r="AN61" s="86"/>
      <c r="AO61" s="86"/>
      <c r="AP61" s="86"/>
      <c r="AQ61" s="86"/>
      <c r="AR61" s="86"/>
      <c r="AS61" s="86"/>
    </row>
    <row r="62" spans="1:45" s="18" customFormat="1" ht="9" customHeight="1" x14ac:dyDescent="0.25">
      <c r="A62" s="226"/>
      <c r="B62" s="223"/>
      <c r="C62" s="265"/>
      <c r="D62" s="235"/>
      <c r="E62" s="213"/>
      <c r="F62" s="212"/>
      <c r="G62" s="213"/>
      <c r="H62" s="212"/>
      <c r="I62" s="214"/>
      <c r="J62" s="352" t="s">
        <v>13</v>
      </c>
      <c r="K62" s="220"/>
      <c r="L62" s="350"/>
      <c r="M62" s="220"/>
      <c r="N62" s="351"/>
      <c r="O62" s="220" t="str">
        <f>R4</f>
        <v>Rákóczi Andrea</v>
      </c>
      <c r="P62" s="350"/>
      <c r="Q62" s="220"/>
      <c r="R62" s="216">
        <f>MIN(4,'L14 csapat ELO'!Q5)</f>
        <v>4</v>
      </c>
      <c r="T62" s="86"/>
      <c r="U62" s="86"/>
      <c r="V62" s="86"/>
      <c r="W62" s="86"/>
      <c r="X62" s="86"/>
      <c r="Y62" s="86"/>
      <c r="Z62" s="86"/>
      <c r="AA62" s="86"/>
      <c r="AB62" s="86"/>
      <c r="AC62" s="86"/>
      <c r="AD62" s="86"/>
      <c r="AE62" s="86"/>
      <c r="AF62" s="86"/>
      <c r="AG62" s="86"/>
      <c r="AH62" s="86"/>
      <c r="AI62" s="407"/>
      <c r="AJ62" s="407"/>
      <c r="AK62" s="407"/>
      <c r="AL62" s="86"/>
      <c r="AM62" s="86"/>
      <c r="AN62" s="86"/>
      <c r="AO62" s="86"/>
      <c r="AP62" s="86"/>
      <c r="AQ62" s="86"/>
      <c r="AR62" s="86"/>
      <c r="AS62" s="86"/>
    </row>
    <row r="63" spans="1:45" x14ac:dyDescent="0.25">
      <c r="T63" s="342"/>
      <c r="U63" s="342"/>
      <c r="V63" s="342"/>
      <c r="W63" s="342"/>
      <c r="X63" s="342"/>
      <c r="Y63" s="342"/>
      <c r="Z63" s="342"/>
      <c r="AA63" s="342"/>
      <c r="AB63" s="342"/>
      <c r="AC63" s="342"/>
      <c r="AD63" s="342"/>
      <c r="AE63" s="342"/>
      <c r="AF63" s="342"/>
      <c r="AG63" s="342"/>
      <c r="AH63" s="342"/>
      <c r="AL63" s="342"/>
      <c r="AM63" s="342"/>
      <c r="AN63" s="342"/>
      <c r="AO63" s="342"/>
      <c r="AP63" s="342"/>
      <c r="AQ63" s="342"/>
      <c r="AR63" s="342"/>
      <c r="AS63" s="342"/>
    </row>
    <row r="64" spans="1:45" x14ac:dyDescent="0.25">
      <c r="T64" s="342"/>
      <c r="U64" s="342"/>
      <c r="V64" s="342"/>
      <c r="W64" s="342"/>
      <c r="X64" s="342"/>
      <c r="Y64" s="342"/>
      <c r="Z64" s="342"/>
      <c r="AA64" s="342"/>
      <c r="AB64" s="342"/>
      <c r="AC64" s="342"/>
      <c r="AD64" s="342"/>
      <c r="AE64" s="342"/>
      <c r="AF64" s="342"/>
      <c r="AG64" s="342"/>
      <c r="AH64" s="342"/>
      <c r="AL64" s="342"/>
      <c r="AM64" s="342"/>
      <c r="AN64" s="342"/>
      <c r="AO64" s="342"/>
      <c r="AP64" s="342"/>
      <c r="AQ64" s="342"/>
      <c r="AR64" s="342"/>
      <c r="AS64" s="342"/>
    </row>
    <row r="65" spans="20:45" x14ac:dyDescent="0.25">
      <c r="T65" s="342"/>
      <c r="U65" s="342"/>
      <c r="V65" s="342"/>
      <c r="W65" s="342"/>
      <c r="X65" s="342"/>
      <c r="Y65" s="342"/>
      <c r="Z65" s="342"/>
      <c r="AA65" s="342"/>
      <c r="AB65" s="342"/>
      <c r="AC65" s="342"/>
      <c r="AD65" s="342"/>
      <c r="AE65" s="342"/>
      <c r="AF65" s="342"/>
      <c r="AG65" s="342"/>
      <c r="AH65" s="342"/>
      <c r="AL65" s="342"/>
      <c r="AM65" s="342"/>
      <c r="AN65" s="342"/>
      <c r="AO65" s="342"/>
      <c r="AP65" s="342"/>
      <c r="AQ65" s="342"/>
      <c r="AR65" s="342"/>
      <c r="AS65" s="342"/>
    </row>
    <row r="66" spans="20:45" x14ac:dyDescent="0.25">
      <c r="T66" s="342"/>
      <c r="U66" s="342"/>
      <c r="V66" s="342"/>
      <c r="W66" s="342"/>
      <c r="X66" s="342"/>
      <c r="Y66" s="342"/>
      <c r="Z66" s="342"/>
      <c r="AA66" s="342"/>
      <c r="AB66" s="342"/>
      <c r="AC66" s="342"/>
      <c r="AD66" s="342"/>
      <c r="AE66" s="342"/>
      <c r="AF66" s="342"/>
      <c r="AG66" s="342"/>
      <c r="AH66" s="342"/>
      <c r="AL66" s="342"/>
      <c r="AM66" s="342"/>
      <c r="AN66" s="342"/>
      <c r="AO66" s="342"/>
      <c r="AP66" s="342"/>
      <c r="AQ66" s="342"/>
      <c r="AR66" s="342"/>
      <c r="AS66" s="342"/>
    </row>
    <row r="67" spans="20:45" x14ac:dyDescent="0.25">
      <c r="T67" s="342"/>
      <c r="U67" s="342"/>
      <c r="V67" s="342"/>
      <c r="W67" s="342"/>
      <c r="X67" s="342"/>
      <c r="Y67" s="342"/>
      <c r="Z67" s="342"/>
      <c r="AA67" s="342"/>
      <c r="AB67" s="342"/>
      <c r="AC67" s="342"/>
      <c r="AD67" s="342"/>
      <c r="AE67" s="342"/>
      <c r="AF67" s="342"/>
      <c r="AG67" s="342"/>
      <c r="AH67" s="342"/>
      <c r="AL67" s="342"/>
      <c r="AM67" s="342"/>
      <c r="AN67" s="342"/>
      <c r="AO67" s="342"/>
      <c r="AP67" s="342"/>
      <c r="AQ67" s="342"/>
      <c r="AR67" s="342"/>
      <c r="AS67" s="342"/>
    </row>
    <row r="68" spans="20:45" x14ac:dyDescent="0.25">
      <c r="T68" s="342"/>
      <c r="U68" s="342"/>
      <c r="V68" s="342"/>
      <c r="W68" s="342"/>
      <c r="X68" s="342"/>
      <c r="Y68" s="342"/>
      <c r="Z68" s="342"/>
      <c r="AA68" s="342"/>
      <c r="AB68" s="342"/>
      <c r="AC68" s="342"/>
      <c r="AD68" s="342"/>
      <c r="AE68" s="342"/>
      <c r="AF68" s="342"/>
      <c r="AG68" s="342"/>
      <c r="AH68" s="342"/>
      <c r="AL68" s="342"/>
      <c r="AM68" s="342"/>
      <c r="AN68" s="342"/>
      <c r="AO68" s="342"/>
      <c r="AP68" s="342"/>
      <c r="AQ68" s="342"/>
      <c r="AR68" s="342"/>
      <c r="AS68" s="342"/>
    </row>
    <row r="69" spans="20:45" x14ac:dyDescent="0.25">
      <c r="T69" s="342"/>
      <c r="U69" s="342"/>
      <c r="V69" s="342"/>
      <c r="W69" s="342"/>
      <c r="X69" s="342"/>
      <c r="Y69" s="342"/>
      <c r="Z69" s="342"/>
      <c r="AA69" s="342"/>
      <c r="AB69" s="342"/>
      <c r="AC69" s="342"/>
      <c r="AD69" s="342"/>
      <c r="AE69" s="342"/>
      <c r="AF69" s="342"/>
      <c r="AG69" s="342"/>
      <c r="AH69" s="342"/>
      <c r="AL69" s="342"/>
      <c r="AM69" s="342"/>
      <c r="AN69" s="342"/>
      <c r="AO69" s="342"/>
      <c r="AP69" s="342"/>
      <c r="AQ69" s="342"/>
      <c r="AR69" s="342"/>
      <c r="AS69" s="342"/>
    </row>
    <row r="70" spans="20:45" x14ac:dyDescent="0.25">
      <c r="T70" s="342"/>
      <c r="U70" s="342"/>
      <c r="V70" s="342"/>
      <c r="W70" s="342"/>
      <c r="X70" s="342"/>
      <c r="Y70" s="342"/>
      <c r="Z70" s="342"/>
      <c r="AA70" s="342"/>
      <c r="AB70" s="342"/>
      <c r="AC70" s="342"/>
      <c r="AD70" s="342"/>
      <c r="AE70" s="342"/>
      <c r="AF70" s="342"/>
      <c r="AG70" s="342"/>
      <c r="AH70" s="342"/>
      <c r="AL70" s="342"/>
      <c r="AM70" s="342"/>
      <c r="AN70" s="342"/>
      <c r="AO70" s="342"/>
      <c r="AP70" s="342"/>
      <c r="AQ70" s="342"/>
      <c r="AR70" s="342"/>
      <c r="AS70" s="342"/>
    </row>
    <row r="71" spans="20:45" x14ac:dyDescent="0.25">
      <c r="T71" s="342"/>
      <c r="U71" s="342"/>
      <c r="V71" s="342"/>
      <c r="W71" s="342"/>
      <c r="X71" s="342"/>
      <c r="Y71" s="342"/>
      <c r="Z71" s="342"/>
      <c r="AA71" s="342"/>
      <c r="AB71" s="342"/>
      <c r="AC71" s="342"/>
      <c r="AD71" s="342"/>
      <c r="AE71" s="342"/>
      <c r="AF71" s="342"/>
      <c r="AG71" s="342"/>
      <c r="AH71" s="342"/>
      <c r="AL71" s="342"/>
      <c r="AM71" s="342"/>
      <c r="AN71" s="342"/>
      <c r="AO71" s="342"/>
      <c r="AP71" s="342"/>
      <c r="AQ71" s="342"/>
      <c r="AR71" s="342"/>
      <c r="AS71" s="342"/>
    </row>
    <row r="72" spans="20:45" x14ac:dyDescent="0.25">
      <c r="T72" s="342"/>
      <c r="U72" s="342"/>
      <c r="V72" s="342"/>
      <c r="W72" s="342"/>
      <c r="X72" s="342"/>
      <c r="Y72" s="342"/>
      <c r="Z72" s="342"/>
      <c r="AA72" s="342"/>
      <c r="AB72" s="342"/>
      <c r="AC72" s="342"/>
      <c r="AD72" s="342"/>
      <c r="AE72" s="342"/>
      <c r="AF72" s="342"/>
      <c r="AG72" s="342"/>
      <c r="AH72" s="342"/>
      <c r="AL72" s="342"/>
      <c r="AM72" s="342"/>
      <c r="AN72" s="342"/>
      <c r="AO72" s="342"/>
      <c r="AP72" s="342"/>
      <c r="AQ72" s="342"/>
      <c r="AR72" s="342"/>
      <c r="AS72" s="342"/>
    </row>
    <row r="73" spans="20:45" x14ac:dyDescent="0.25">
      <c r="T73" s="342"/>
      <c r="U73" s="342"/>
      <c r="V73" s="342"/>
      <c r="W73" s="342"/>
      <c r="X73" s="342"/>
      <c r="Y73" s="342"/>
      <c r="Z73" s="342"/>
      <c r="AA73" s="342"/>
      <c r="AB73" s="342"/>
      <c r="AC73" s="342"/>
      <c r="AD73" s="342"/>
      <c r="AE73" s="342"/>
      <c r="AF73" s="342"/>
      <c r="AG73" s="342"/>
      <c r="AH73" s="342"/>
      <c r="AL73" s="342"/>
      <c r="AM73" s="342"/>
      <c r="AN73" s="342"/>
      <c r="AO73" s="342"/>
      <c r="AP73" s="342"/>
      <c r="AQ73" s="342"/>
      <c r="AR73" s="342"/>
      <c r="AS73" s="342"/>
    </row>
    <row r="74" spans="20:45" x14ac:dyDescent="0.25">
      <c r="T74" s="342"/>
      <c r="U74" s="342"/>
      <c r="V74" s="342"/>
      <c r="W74" s="342"/>
      <c r="X74" s="342"/>
      <c r="Y74" s="342"/>
      <c r="Z74" s="342"/>
      <c r="AA74" s="342"/>
      <c r="AB74" s="342"/>
      <c r="AC74" s="342"/>
      <c r="AD74" s="342"/>
      <c r="AE74" s="342"/>
      <c r="AF74" s="342"/>
      <c r="AG74" s="342"/>
      <c r="AH74" s="342"/>
      <c r="AL74" s="342"/>
      <c r="AM74" s="342"/>
      <c r="AN74" s="342"/>
      <c r="AO74" s="342"/>
      <c r="AP74" s="342"/>
      <c r="AQ74" s="342"/>
      <c r="AR74" s="342"/>
      <c r="AS74" s="342"/>
    </row>
    <row r="75" spans="20:45" x14ac:dyDescent="0.25">
      <c r="T75" s="342"/>
      <c r="U75" s="342"/>
      <c r="V75" s="342"/>
      <c r="W75" s="342"/>
      <c r="X75" s="342"/>
      <c r="Y75" s="342"/>
      <c r="Z75" s="342"/>
      <c r="AA75" s="342"/>
      <c r="AB75" s="342"/>
      <c r="AC75" s="342"/>
      <c r="AD75" s="342"/>
      <c r="AE75" s="342"/>
      <c r="AF75" s="342"/>
      <c r="AG75" s="342"/>
      <c r="AH75" s="342"/>
      <c r="AL75" s="342"/>
      <c r="AM75" s="342"/>
      <c r="AN75" s="342"/>
      <c r="AO75" s="342"/>
      <c r="AP75" s="342"/>
      <c r="AQ75" s="342"/>
      <c r="AR75" s="342"/>
      <c r="AS75" s="342"/>
    </row>
    <row r="76" spans="20:45" x14ac:dyDescent="0.25">
      <c r="T76" s="342"/>
      <c r="U76" s="342"/>
      <c r="V76" s="342"/>
      <c r="W76" s="342"/>
      <c r="X76" s="342"/>
      <c r="Y76" s="342"/>
      <c r="Z76" s="342"/>
      <c r="AA76" s="342"/>
      <c r="AB76" s="342"/>
      <c r="AC76" s="342"/>
      <c r="AD76" s="342"/>
      <c r="AE76" s="342"/>
      <c r="AF76" s="342"/>
      <c r="AG76" s="342"/>
      <c r="AH76" s="342"/>
      <c r="AL76" s="342"/>
      <c r="AM76" s="342"/>
      <c r="AN76" s="342"/>
      <c r="AO76" s="342"/>
      <c r="AP76" s="342"/>
      <c r="AQ76" s="342"/>
      <c r="AR76" s="342"/>
      <c r="AS76" s="342"/>
    </row>
    <row r="77" spans="20:45" x14ac:dyDescent="0.25">
      <c r="T77" s="342"/>
      <c r="U77" s="342"/>
      <c r="V77" s="342"/>
      <c r="W77" s="342"/>
      <c r="X77" s="342"/>
      <c r="Y77" s="342"/>
      <c r="Z77" s="342"/>
      <c r="AA77" s="342"/>
      <c r="AB77" s="342"/>
      <c r="AC77" s="342"/>
      <c r="AD77" s="342"/>
      <c r="AE77" s="342"/>
      <c r="AF77" s="342"/>
      <c r="AG77" s="342"/>
      <c r="AH77" s="342"/>
      <c r="AL77" s="342"/>
      <c r="AM77" s="342"/>
      <c r="AN77" s="342"/>
      <c r="AO77" s="342"/>
      <c r="AP77" s="342"/>
      <c r="AQ77" s="342"/>
      <c r="AR77" s="342"/>
      <c r="AS77" s="342"/>
    </row>
    <row r="78" spans="20:45" x14ac:dyDescent="0.25">
      <c r="T78" s="342"/>
      <c r="U78" s="342"/>
      <c r="V78" s="342"/>
      <c r="W78" s="342"/>
      <c r="X78" s="342"/>
      <c r="Y78" s="342"/>
      <c r="Z78" s="342"/>
      <c r="AA78" s="342"/>
      <c r="AB78" s="342"/>
      <c r="AC78" s="342"/>
      <c r="AD78" s="342"/>
      <c r="AE78" s="342"/>
      <c r="AF78" s="342"/>
      <c r="AG78" s="342"/>
      <c r="AH78" s="342"/>
      <c r="AL78" s="342"/>
      <c r="AM78" s="342"/>
      <c r="AN78" s="342"/>
      <c r="AO78" s="342"/>
      <c r="AP78" s="342"/>
      <c r="AQ78" s="342"/>
      <c r="AR78" s="342"/>
      <c r="AS78" s="342"/>
    </row>
    <row r="79" spans="20:45" x14ac:dyDescent="0.25">
      <c r="T79" s="342"/>
      <c r="U79" s="342"/>
      <c r="V79" s="342"/>
      <c r="W79" s="342"/>
      <c r="X79" s="342"/>
      <c r="Y79" s="342"/>
      <c r="Z79" s="342"/>
      <c r="AA79" s="342"/>
      <c r="AB79" s="342"/>
      <c r="AC79" s="342"/>
      <c r="AD79" s="342"/>
      <c r="AE79" s="342"/>
      <c r="AF79" s="342"/>
      <c r="AG79" s="342"/>
      <c r="AH79" s="342"/>
      <c r="AL79" s="342"/>
      <c r="AM79" s="342"/>
      <c r="AN79" s="342"/>
      <c r="AO79" s="342"/>
      <c r="AP79" s="342"/>
      <c r="AQ79" s="342"/>
      <c r="AR79" s="342"/>
      <c r="AS79" s="342"/>
    </row>
    <row r="80" spans="20:45" x14ac:dyDescent="0.25">
      <c r="T80" s="342"/>
      <c r="U80" s="342"/>
      <c r="V80" s="342"/>
      <c r="W80" s="342"/>
      <c r="X80" s="342"/>
      <c r="Y80" s="342"/>
      <c r="Z80" s="342"/>
      <c r="AA80" s="342"/>
      <c r="AB80" s="342"/>
      <c r="AC80" s="342"/>
      <c r="AD80" s="342"/>
      <c r="AE80" s="342"/>
      <c r="AF80" s="342"/>
      <c r="AG80" s="342"/>
      <c r="AH80" s="342"/>
      <c r="AL80" s="342"/>
      <c r="AM80" s="342"/>
      <c r="AN80" s="342"/>
      <c r="AO80" s="342"/>
      <c r="AP80" s="342"/>
      <c r="AQ80" s="342"/>
      <c r="AR80" s="342"/>
      <c r="AS80" s="342"/>
    </row>
    <row r="81" spans="20:45" x14ac:dyDescent="0.25">
      <c r="T81" s="342"/>
      <c r="U81" s="342"/>
      <c r="V81" s="342"/>
      <c r="W81" s="342"/>
      <c r="X81" s="342"/>
      <c r="Y81" s="342"/>
      <c r="Z81" s="342"/>
      <c r="AA81" s="342"/>
      <c r="AB81" s="342"/>
      <c r="AC81" s="342"/>
      <c r="AD81" s="342"/>
      <c r="AE81" s="342"/>
      <c r="AF81" s="342"/>
      <c r="AG81" s="342"/>
      <c r="AH81" s="342"/>
      <c r="AL81" s="342"/>
      <c r="AM81" s="342"/>
      <c r="AN81" s="342"/>
      <c r="AO81" s="342"/>
      <c r="AP81" s="342"/>
      <c r="AQ81" s="342"/>
      <c r="AR81" s="342"/>
      <c r="AS81" s="342"/>
    </row>
    <row r="82" spans="20:45" x14ac:dyDescent="0.25">
      <c r="T82" s="342"/>
      <c r="U82" s="342"/>
      <c r="V82" s="342"/>
      <c r="W82" s="342"/>
      <c r="X82" s="342"/>
      <c r="Y82" s="342"/>
      <c r="Z82" s="342"/>
      <c r="AA82" s="342"/>
      <c r="AB82" s="342"/>
      <c r="AC82" s="342"/>
      <c r="AD82" s="342"/>
      <c r="AE82" s="342"/>
      <c r="AF82" s="342"/>
      <c r="AG82" s="342"/>
      <c r="AH82" s="342"/>
      <c r="AL82" s="342"/>
      <c r="AM82" s="342"/>
      <c r="AN82" s="342"/>
      <c r="AO82" s="342"/>
      <c r="AP82" s="342"/>
      <c r="AQ82" s="342"/>
      <c r="AR82" s="342"/>
      <c r="AS82" s="342"/>
    </row>
    <row r="83" spans="20:45" x14ac:dyDescent="0.25">
      <c r="T83" s="342"/>
      <c r="U83" s="342"/>
      <c r="V83" s="342"/>
      <c r="W83" s="342"/>
      <c r="X83" s="342"/>
      <c r="Y83" s="342"/>
      <c r="Z83" s="342"/>
      <c r="AA83" s="342"/>
      <c r="AB83" s="342"/>
      <c r="AC83" s="342"/>
      <c r="AD83" s="342"/>
      <c r="AE83" s="342"/>
      <c r="AF83" s="342"/>
      <c r="AG83" s="342"/>
      <c r="AH83" s="342"/>
      <c r="AL83" s="342"/>
      <c r="AM83" s="342"/>
      <c r="AN83" s="342"/>
      <c r="AO83" s="342"/>
      <c r="AP83" s="342"/>
      <c r="AQ83" s="342"/>
      <c r="AR83" s="342"/>
      <c r="AS83" s="342"/>
    </row>
    <row r="84" spans="20:45" x14ac:dyDescent="0.25">
      <c r="T84" s="342"/>
      <c r="U84" s="342"/>
      <c r="V84" s="342"/>
      <c r="W84" s="342"/>
      <c r="X84" s="342"/>
      <c r="Y84" s="342"/>
      <c r="Z84" s="342"/>
      <c r="AA84" s="342"/>
      <c r="AB84" s="342"/>
      <c r="AC84" s="342"/>
      <c r="AD84" s="342"/>
      <c r="AE84" s="342"/>
      <c r="AF84" s="342"/>
      <c r="AG84" s="342"/>
      <c r="AH84" s="342"/>
      <c r="AL84" s="342"/>
      <c r="AM84" s="342"/>
      <c r="AN84" s="342"/>
      <c r="AO84" s="342"/>
      <c r="AP84" s="342"/>
      <c r="AQ84" s="342"/>
      <c r="AR84" s="342"/>
      <c r="AS84" s="342"/>
    </row>
    <row r="85" spans="20:45" x14ac:dyDescent="0.25">
      <c r="T85" s="342"/>
      <c r="U85" s="342"/>
      <c r="V85" s="342"/>
      <c r="W85" s="342"/>
      <c r="X85" s="342"/>
      <c r="Y85" s="342"/>
      <c r="Z85" s="342"/>
      <c r="AA85" s="342"/>
      <c r="AB85" s="342"/>
      <c r="AC85" s="342"/>
      <c r="AD85" s="342"/>
      <c r="AE85" s="342"/>
      <c r="AF85" s="342"/>
      <c r="AG85" s="342"/>
      <c r="AH85" s="342"/>
      <c r="AL85" s="342"/>
      <c r="AM85" s="342"/>
      <c r="AN85" s="342"/>
      <c r="AO85" s="342"/>
      <c r="AP85" s="342"/>
      <c r="AQ85" s="342"/>
      <c r="AR85" s="342"/>
      <c r="AS85" s="342"/>
    </row>
    <row r="86" spans="20:45" x14ac:dyDescent="0.25">
      <c r="T86" s="342"/>
      <c r="U86" s="342"/>
      <c r="V86" s="342"/>
      <c r="W86" s="342"/>
      <c r="X86" s="342"/>
      <c r="Y86" s="342"/>
      <c r="Z86" s="342"/>
      <c r="AA86" s="342"/>
      <c r="AB86" s="342"/>
      <c r="AC86" s="342"/>
      <c r="AD86" s="342"/>
      <c r="AE86" s="342"/>
      <c r="AF86" s="342"/>
      <c r="AG86" s="342"/>
      <c r="AH86" s="342"/>
      <c r="AL86" s="342"/>
      <c r="AM86" s="342"/>
      <c r="AN86" s="342"/>
      <c r="AO86" s="342"/>
      <c r="AP86" s="342"/>
      <c r="AQ86" s="342"/>
      <c r="AR86" s="342"/>
      <c r="AS86" s="342"/>
    </row>
    <row r="87" spans="20:45" x14ac:dyDescent="0.25">
      <c r="T87" s="342"/>
      <c r="U87" s="342"/>
      <c r="V87" s="342"/>
      <c r="W87" s="342"/>
      <c r="X87" s="342"/>
      <c r="Y87" s="342"/>
      <c r="Z87" s="342"/>
      <c r="AA87" s="342"/>
      <c r="AB87" s="342"/>
      <c r="AC87" s="342"/>
      <c r="AD87" s="342"/>
      <c r="AE87" s="342"/>
      <c r="AF87" s="342"/>
      <c r="AG87" s="342"/>
      <c r="AH87" s="342"/>
      <c r="AL87" s="342"/>
      <c r="AM87" s="342"/>
      <c r="AN87" s="342"/>
      <c r="AO87" s="342"/>
      <c r="AP87" s="342"/>
      <c r="AQ87" s="342"/>
      <c r="AR87" s="342"/>
      <c r="AS87" s="342"/>
    </row>
    <row r="88" spans="20:45" x14ac:dyDescent="0.25">
      <c r="T88" s="342"/>
      <c r="U88" s="342"/>
      <c r="V88" s="342"/>
      <c r="W88" s="342"/>
      <c r="X88" s="342"/>
      <c r="Y88" s="342"/>
      <c r="Z88" s="342"/>
      <c r="AA88" s="342"/>
      <c r="AB88" s="342"/>
      <c r="AC88" s="342"/>
      <c r="AD88" s="342"/>
      <c r="AE88" s="342"/>
      <c r="AF88" s="342"/>
      <c r="AG88" s="342"/>
      <c r="AH88" s="342"/>
      <c r="AL88" s="342"/>
      <c r="AM88" s="342"/>
      <c r="AN88" s="342"/>
      <c r="AO88" s="342"/>
      <c r="AP88" s="342"/>
      <c r="AQ88" s="342"/>
      <c r="AR88" s="342"/>
      <c r="AS88" s="342"/>
    </row>
    <row r="89" spans="20:45" x14ac:dyDescent="0.25">
      <c r="T89" s="342"/>
      <c r="U89" s="342"/>
      <c r="V89" s="342"/>
      <c r="W89" s="342"/>
      <c r="X89" s="342"/>
      <c r="Y89" s="342"/>
      <c r="Z89" s="342"/>
      <c r="AA89" s="342"/>
      <c r="AB89" s="342"/>
      <c r="AC89" s="342"/>
      <c r="AD89" s="342"/>
      <c r="AE89" s="342"/>
      <c r="AF89" s="342"/>
      <c r="AG89" s="342"/>
      <c r="AH89" s="342"/>
      <c r="AL89" s="342"/>
      <c r="AM89" s="342"/>
      <c r="AN89" s="342"/>
      <c r="AO89" s="342"/>
      <c r="AP89" s="342"/>
      <c r="AQ89" s="342"/>
      <c r="AR89" s="342"/>
      <c r="AS89" s="342"/>
    </row>
    <row r="90" spans="20:45" x14ac:dyDescent="0.25">
      <c r="T90" s="342"/>
      <c r="U90" s="342"/>
      <c r="V90" s="342"/>
      <c r="W90" s="342"/>
      <c r="X90" s="342"/>
      <c r="Y90" s="342"/>
      <c r="Z90" s="342"/>
      <c r="AA90" s="342"/>
      <c r="AB90" s="342"/>
      <c r="AC90" s="342"/>
      <c r="AD90" s="342"/>
      <c r="AE90" s="342"/>
      <c r="AF90" s="342"/>
      <c r="AG90" s="342"/>
      <c r="AH90" s="342"/>
      <c r="AL90" s="342"/>
      <c r="AM90" s="342"/>
      <c r="AN90" s="342"/>
      <c r="AO90" s="342"/>
      <c r="AP90" s="342"/>
      <c r="AQ90" s="342"/>
      <c r="AR90" s="342"/>
      <c r="AS90" s="342"/>
    </row>
    <row r="91" spans="20:45" x14ac:dyDescent="0.25">
      <c r="T91" s="342"/>
      <c r="U91" s="342"/>
      <c r="V91" s="342"/>
      <c r="W91" s="342"/>
      <c r="X91" s="342"/>
      <c r="Y91" s="342"/>
      <c r="Z91" s="342"/>
      <c r="AA91" s="342"/>
      <c r="AB91" s="342"/>
      <c r="AC91" s="342"/>
      <c r="AD91" s="342"/>
      <c r="AE91" s="342"/>
      <c r="AF91" s="342"/>
      <c r="AG91" s="342"/>
      <c r="AH91" s="342"/>
      <c r="AL91" s="342"/>
      <c r="AM91" s="342"/>
      <c r="AN91" s="342"/>
      <c r="AO91" s="342"/>
      <c r="AP91" s="342"/>
      <c r="AQ91" s="342"/>
      <c r="AR91" s="342"/>
      <c r="AS91" s="342"/>
    </row>
    <row r="92" spans="20:45" x14ac:dyDescent="0.25">
      <c r="T92" s="342"/>
      <c r="U92" s="342"/>
      <c r="V92" s="342"/>
      <c r="W92" s="342"/>
      <c r="X92" s="342"/>
      <c r="Y92" s="342"/>
      <c r="Z92" s="342"/>
      <c r="AA92" s="342"/>
      <c r="AB92" s="342"/>
      <c r="AC92" s="342"/>
      <c r="AD92" s="342"/>
      <c r="AE92" s="342"/>
      <c r="AF92" s="342"/>
      <c r="AG92" s="342"/>
      <c r="AH92" s="342"/>
      <c r="AL92" s="342"/>
      <c r="AM92" s="342"/>
      <c r="AN92" s="342"/>
      <c r="AO92" s="342"/>
      <c r="AP92" s="342"/>
      <c r="AQ92" s="342"/>
      <c r="AR92" s="342"/>
      <c r="AS92" s="342"/>
    </row>
    <row r="93" spans="20:45" x14ac:dyDescent="0.25">
      <c r="T93" s="342"/>
      <c r="U93" s="342"/>
      <c r="V93" s="342"/>
      <c r="W93" s="342"/>
      <c r="X93" s="342"/>
      <c r="Y93" s="342"/>
      <c r="Z93" s="342"/>
      <c r="AA93" s="342"/>
      <c r="AB93" s="342"/>
      <c r="AC93" s="342"/>
      <c r="AD93" s="342"/>
      <c r="AE93" s="342"/>
      <c r="AF93" s="342"/>
      <c r="AG93" s="342"/>
      <c r="AH93" s="342"/>
      <c r="AL93" s="342"/>
      <c r="AM93" s="342"/>
      <c r="AN93" s="342"/>
      <c r="AO93" s="342"/>
      <c r="AP93" s="342"/>
      <c r="AQ93" s="342"/>
      <c r="AR93" s="342"/>
      <c r="AS93" s="342"/>
    </row>
    <row r="94" spans="20:45" x14ac:dyDescent="0.25">
      <c r="T94" s="342"/>
      <c r="U94" s="342"/>
      <c r="V94" s="342"/>
      <c r="W94" s="342"/>
      <c r="X94" s="342"/>
      <c r="Y94" s="342"/>
      <c r="Z94" s="342"/>
      <c r="AA94" s="342"/>
      <c r="AB94" s="342"/>
      <c r="AC94" s="342"/>
      <c r="AD94" s="342"/>
      <c r="AE94" s="342"/>
      <c r="AF94" s="342"/>
      <c r="AG94" s="342"/>
      <c r="AH94" s="342"/>
      <c r="AL94" s="342"/>
      <c r="AM94" s="342"/>
      <c r="AN94" s="342"/>
      <c r="AO94" s="342"/>
      <c r="AP94" s="342"/>
      <c r="AQ94" s="342"/>
      <c r="AR94" s="342"/>
      <c r="AS94" s="342"/>
    </row>
    <row r="95" spans="20:45" x14ac:dyDescent="0.25">
      <c r="T95" s="342"/>
      <c r="U95" s="342"/>
      <c r="V95" s="342"/>
      <c r="W95" s="342"/>
      <c r="X95" s="342"/>
      <c r="Y95" s="342"/>
      <c r="Z95" s="342"/>
      <c r="AA95" s="342"/>
      <c r="AB95" s="342"/>
      <c r="AC95" s="342"/>
      <c r="AD95" s="342"/>
      <c r="AE95" s="342"/>
      <c r="AF95" s="342"/>
      <c r="AG95" s="342"/>
      <c r="AH95" s="342"/>
      <c r="AL95" s="342"/>
      <c r="AM95" s="342"/>
      <c r="AN95" s="342"/>
      <c r="AO95" s="342"/>
      <c r="AP95" s="342"/>
      <c r="AQ95" s="342"/>
      <c r="AR95" s="342"/>
      <c r="AS95" s="342"/>
    </row>
    <row r="96" spans="20:45" x14ac:dyDescent="0.25">
      <c r="T96" s="342"/>
      <c r="U96" s="342"/>
      <c r="V96" s="342"/>
      <c r="W96" s="342"/>
      <c r="X96" s="342"/>
      <c r="Y96" s="342"/>
      <c r="Z96" s="342"/>
      <c r="AA96" s="342"/>
      <c r="AB96" s="342"/>
      <c r="AC96" s="342"/>
      <c r="AD96" s="342"/>
      <c r="AE96" s="342"/>
      <c r="AF96" s="342"/>
      <c r="AG96" s="342"/>
      <c r="AH96" s="342"/>
      <c r="AL96" s="342"/>
      <c r="AM96" s="342"/>
      <c r="AN96" s="342"/>
      <c r="AO96" s="342"/>
      <c r="AP96" s="342"/>
      <c r="AQ96" s="342"/>
      <c r="AR96" s="342"/>
      <c r="AS96" s="342"/>
    </row>
    <row r="97" spans="20:45" x14ac:dyDescent="0.25">
      <c r="T97" s="342"/>
      <c r="U97" s="342"/>
      <c r="V97" s="342"/>
      <c r="W97" s="342"/>
      <c r="X97" s="342"/>
      <c r="Y97" s="342"/>
      <c r="Z97" s="342"/>
      <c r="AA97" s="342"/>
      <c r="AB97" s="342"/>
      <c r="AC97" s="342"/>
      <c r="AD97" s="342"/>
      <c r="AE97" s="342"/>
      <c r="AF97" s="342"/>
      <c r="AG97" s="342"/>
      <c r="AH97" s="342"/>
      <c r="AL97" s="342"/>
      <c r="AM97" s="342"/>
      <c r="AN97" s="342"/>
      <c r="AO97" s="342"/>
      <c r="AP97" s="342"/>
      <c r="AQ97" s="342"/>
      <c r="AR97" s="342"/>
      <c r="AS97" s="342"/>
    </row>
    <row r="98" spans="20:45" x14ac:dyDescent="0.25">
      <c r="T98" s="342"/>
      <c r="U98" s="342"/>
      <c r="V98" s="342"/>
      <c r="W98" s="342"/>
      <c r="X98" s="342"/>
      <c r="Y98" s="342"/>
      <c r="Z98" s="342"/>
      <c r="AA98" s="342"/>
      <c r="AB98" s="342"/>
      <c r="AC98" s="342"/>
      <c r="AD98" s="342"/>
      <c r="AE98" s="342"/>
      <c r="AF98" s="342"/>
      <c r="AG98" s="342"/>
      <c r="AH98" s="342"/>
      <c r="AL98" s="342"/>
      <c r="AM98" s="342"/>
      <c r="AN98" s="342"/>
      <c r="AO98" s="342"/>
      <c r="AP98" s="342"/>
      <c r="AQ98" s="342"/>
      <c r="AR98" s="342"/>
      <c r="AS98" s="342"/>
    </row>
    <row r="99" spans="20:45" x14ac:dyDescent="0.25">
      <c r="T99" s="342"/>
      <c r="U99" s="342"/>
      <c r="V99" s="342"/>
      <c r="W99" s="342"/>
      <c r="X99" s="342"/>
      <c r="Y99" s="342"/>
      <c r="Z99" s="342"/>
      <c r="AA99" s="342"/>
      <c r="AB99" s="342"/>
      <c r="AC99" s="342"/>
      <c r="AD99" s="342"/>
      <c r="AE99" s="342"/>
      <c r="AF99" s="342"/>
      <c r="AG99" s="342"/>
      <c r="AH99" s="342"/>
      <c r="AL99" s="342"/>
      <c r="AM99" s="342"/>
      <c r="AN99" s="342"/>
      <c r="AO99" s="342"/>
      <c r="AP99" s="342"/>
      <c r="AQ99" s="342"/>
      <c r="AR99" s="342"/>
      <c r="AS99" s="342"/>
    </row>
    <row r="100" spans="20:45" x14ac:dyDescent="0.25">
      <c r="T100" s="342"/>
      <c r="U100" s="342"/>
      <c r="V100" s="342"/>
      <c r="W100" s="342"/>
      <c r="X100" s="342"/>
      <c r="Y100" s="342"/>
      <c r="Z100" s="342"/>
      <c r="AA100" s="342"/>
      <c r="AB100" s="342"/>
      <c r="AC100" s="342"/>
      <c r="AD100" s="342"/>
      <c r="AE100" s="342"/>
      <c r="AF100" s="342"/>
      <c r="AG100" s="342"/>
      <c r="AH100" s="342"/>
      <c r="AL100" s="342"/>
      <c r="AM100" s="342"/>
      <c r="AN100" s="342"/>
      <c r="AO100" s="342"/>
      <c r="AP100" s="342"/>
      <c r="AQ100" s="342"/>
      <c r="AR100" s="342"/>
      <c r="AS100" s="342"/>
    </row>
    <row r="101" spans="20:45" x14ac:dyDescent="0.25">
      <c r="T101" s="342"/>
      <c r="U101" s="342"/>
      <c r="V101" s="342"/>
      <c r="W101" s="342"/>
      <c r="X101" s="342"/>
      <c r="Y101" s="342"/>
      <c r="Z101" s="342"/>
      <c r="AA101" s="342"/>
      <c r="AB101" s="342"/>
      <c r="AC101" s="342"/>
      <c r="AD101" s="342"/>
      <c r="AE101" s="342"/>
      <c r="AF101" s="342"/>
      <c r="AG101" s="342"/>
      <c r="AH101" s="342"/>
      <c r="AL101" s="342"/>
      <c r="AM101" s="342"/>
      <c r="AN101" s="342"/>
      <c r="AO101" s="342"/>
      <c r="AP101" s="342"/>
      <c r="AQ101" s="342"/>
      <c r="AR101" s="342"/>
      <c r="AS101" s="342"/>
    </row>
    <row r="102" spans="20:45" x14ac:dyDescent="0.25">
      <c r="T102" s="342"/>
      <c r="U102" s="342"/>
      <c r="V102" s="342"/>
      <c r="W102" s="342"/>
      <c r="X102" s="342"/>
      <c r="Y102" s="342"/>
      <c r="Z102" s="342"/>
      <c r="AA102" s="342"/>
      <c r="AB102" s="342"/>
      <c r="AC102" s="342"/>
      <c r="AD102" s="342"/>
      <c r="AE102" s="342"/>
      <c r="AF102" s="342"/>
      <c r="AG102" s="342"/>
      <c r="AH102" s="342"/>
      <c r="AL102" s="342"/>
      <c r="AM102" s="342"/>
      <c r="AN102" s="342"/>
      <c r="AO102" s="342"/>
      <c r="AP102" s="342"/>
      <c r="AQ102" s="342"/>
      <c r="AR102" s="342"/>
      <c r="AS102" s="342"/>
    </row>
    <row r="103" spans="20:45" x14ac:dyDescent="0.25">
      <c r="T103" s="342"/>
      <c r="U103" s="342"/>
      <c r="V103" s="342"/>
      <c r="W103" s="342"/>
      <c r="X103" s="342"/>
      <c r="Y103" s="342"/>
      <c r="Z103" s="342"/>
      <c r="AA103" s="342"/>
      <c r="AB103" s="342"/>
      <c r="AC103" s="342"/>
      <c r="AD103" s="342"/>
      <c r="AE103" s="342"/>
      <c r="AF103" s="342"/>
      <c r="AG103" s="342"/>
      <c r="AH103" s="342"/>
      <c r="AL103" s="342"/>
      <c r="AM103" s="342"/>
      <c r="AN103" s="342"/>
      <c r="AO103" s="342"/>
      <c r="AP103" s="342"/>
      <c r="AQ103" s="342"/>
      <c r="AR103" s="342"/>
      <c r="AS103" s="342"/>
    </row>
    <row r="104" spans="20:45" x14ac:dyDescent="0.25">
      <c r="T104" s="342"/>
      <c r="U104" s="342"/>
      <c r="V104" s="342"/>
      <c r="W104" s="342"/>
      <c r="X104" s="342"/>
      <c r="Y104" s="342"/>
      <c r="Z104" s="342"/>
      <c r="AA104" s="342"/>
      <c r="AB104" s="342"/>
      <c r="AC104" s="342"/>
      <c r="AD104" s="342"/>
      <c r="AE104" s="342"/>
      <c r="AF104" s="342"/>
      <c r="AG104" s="342"/>
      <c r="AH104" s="342"/>
      <c r="AL104" s="342"/>
      <c r="AM104" s="342"/>
      <c r="AN104" s="342"/>
      <c r="AO104" s="342"/>
      <c r="AP104" s="342"/>
      <c r="AQ104" s="342"/>
      <c r="AR104" s="342"/>
      <c r="AS104" s="342"/>
    </row>
    <row r="105" spans="20:45" x14ac:dyDescent="0.25">
      <c r="T105" s="342"/>
      <c r="U105" s="342"/>
      <c r="V105" s="342"/>
      <c r="W105" s="342"/>
      <c r="X105" s="342"/>
      <c r="Y105" s="342"/>
      <c r="Z105" s="342"/>
      <c r="AA105" s="342"/>
      <c r="AB105" s="342"/>
      <c r="AC105" s="342"/>
      <c r="AD105" s="342"/>
      <c r="AE105" s="342"/>
      <c r="AF105" s="342"/>
      <c r="AG105" s="342"/>
      <c r="AH105" s="342"/>
      <c r="AL105" s="342"/>
      <c r="AM105" s="342"/>
      <c r="AN105" s="342"/>
      <c r="AO105" s="342"/>
      <c r="AP105" s="342"/>
      <c r="AQ105" s="342"/>
      <c r="AR105" s="342"/>
      <c r="AS105" s="342"/>
    </row>
    <row r="106" spans="20:45" x14ac:dyDescent="0.25">
      <c r="T106" s="342"/>
      <c r="U106" s="342"/>
      <c r="V106" s="342"/>
      <c r="W106" s="342"/>
      <c r="X106" s="342"/>
      <c r="Y106" s="342"/>
      <c r="Z106" s="342"/>
      <c r="AA106" s="342"/>
      <c r="AB106" s="342"/>
      <c r="AC106" s="342"/>
      <c r="AD106" s="342"/>
      <c r="AE106" s="342"/>
      <c r="AF106" s="342"/>
      <c r="AG106" s="342"/>
      <c r="AH106" s="342"/>
      <c r="AL106" s="342"/>
      <c r="AM106" s="342"/>
      <c r="AN106" s="342"/>
      <c r="AO106" s="342"/>
      <c r="AP106" s="342"/>
      <c r="AQ106" s="342"/>
      <c r="AR106" s="342"/>
      <c r="AS106" s="342"/>
    </row>
    <row r="107" spans="20:45" x14ac:dyDescent="0.25">
      <c r="T107" s="342"/>
      <c r="U107" s="342"/>
      <c r="V107" s="342"/>
      <c r="W107" s="342"/>
      <c r="X107" s="342"/>
      <c r="Y107" s="342"/>
      <c r="Z107" s="342"/>
      <c r="AA107" s="342"/>
      <c r="AB107" s="342"/>
      <c r="AC107" s="342"/>
      <c r="AD107" s="342"/>
      <c r="AE107" s="342"/>
      <c r="AF107" s="342"/>
      <c r="AG107" s="342"/>
      <c r="AH107" s="342"/>
      <c r="AL107" s="342"/>
      <c r="AM107" s="342"/>
      <c r="AN107" s="342"/>
      <c r="AO107" s="342"/>
      <c r="AP107" s="342"/>
      <c r="AQ107" s="342"/>
      <c r="AR107" s="342"/>
      <c r="AS107" s="342"/>
    </row>
    <row r="108" spans="20:45" x14ac:dyDescent="0.25">
      <c r="T108" s="342"/>
      <c r="U108" s="342"/>
      <c r="V108" s="342"/>
      <c r="W108" s="342"/>
      <c r="X108" s="342"/>
      <c r="Y108" s="342"/>
      <c r="Z108" s="342"/>
      <c r="AA108" s="342"/>
      <c r="AB108" s="342"/>
      <c r="AC108" s="342"/>
      <c r="AD108" s="342"/>
      <c r="AE108" s="342"/>
      <c r="AF108" s="342"/>
      <c r="AG108" s="342"/>
      <c r="AH108" s="342"/>
      <c r="AL108" s="342"/>
      <c r="AM108" s="342"/>
      <c r="AN108" s="342"/>
      <c r="AO108" s="342"/>
      <c r="AP108" s="342"/>
      <c r="AQ108" s="342"/>
      <c r="AR108" s="342"/>
      <c r="AS108" s="342"/>
    </row>
    <row r="109" spans="20:45" x14ac:dyDescent="0.25">
      <c r="T109" s="342"/>
      <c r="U109" s="342"/>
      <c r="V109" s="342"/>
      <c r="W109" s="342"/>
      <c r="X109" s="342"/>
      <c r="Y109" s="342"/>
      <c r="Z109" s="342"/>
      <c r="AA109" s="342"/>
      <c r="AB109" s="342"/>
      <c r="AC109" s="342"/>
      <c r="AD109" s="342"/>
      <c r="AE109" s="342"/>
      <c r="AF109" s="342"/>
      <c r="AG109" s="342"/>
      <c r="AH109" s="342"/>
      <c r="AL109" s="342"/>
      <c r="AM109" s="342"/>
      <c r="AN109" s="342"/>
      <c r="AO109" s="342"/>
      <c r="AP109" s="342"/>
      <c r="AQ109" s="342"/>
      <c r="AR109" s="342"/>
      <c r="AS109" s="342"/>
    </row>
    <row r="110" spans="20:45" x14ac:dyDescent="0.25">
      <c r="T110" s="342"/>
      <c r="U110" s="342"/>
      <c r="V110" s="342"/>
      <c r="W110" s="342"/>
      <c r="X110" s="342"/>
      <c r="Y110" s="342"/>
      <c r="Z110" s="342"/>
      <c r="AA110" s="342"/>
      <c r="AB110" s="342"/>
      <c r="AC110" s="342"/>
      <c r="AD110" s="342"/>
      <c r="AE110" s="342"/>
      <c r="AF110" s="342"/>
      <c r="AG110" s="342"/>
      <c r="AH110" s="342"/>
      <c r="AL110" s="342"/>
      <c r="AM110" s="342"/>
      <c r="AN110" s="342"/>
      <c r="AO110" s="342"/>
      <c r="AP110" s="342"/>
      <c r="AQ110" s="342"/>
      <c r="AR110" s="342"/>
      <c r="AS110" s="342"/>
    </row>
    <row r="111" spans="20:45" x14ac:dyDescent="0.25">
      <c r="T111" s="342"/>
      <c r="U111" s="342"/>
      <c r="V111" s="342"/>
      <c r="W111" s="342"/>
      <c r="X111" s="342"/>
      <c r="Y111" s="342"/>
      <c r="Z111" s="342"/>
      <c r="AA111" s="342"/>
      <c r="AB111" s="342"/>
      <c r="AC111" s="342"/>
      <c r="AD111" s="342"/>
      <c r="AE111" s="342"/>
      <c r="AF111" s="342"/>
      <c r="AG111" s="342"/>
      <c r="AH111" s="342"/>
      <c r="AL111" s="342"/>
      <c r="AM111" s="342"/>
      <c r="AN111" s="342"/>
      <c r="AO111" s="342"/>
      <c r="AP111" s="342"/>
      <c r="AQ111" s="342"/>
      <c r="AR111" s="342"/>
      <c r="AS111" s="342"/>
    </row>
    <row r="112" spans="20:45" x14ac:dyDescent="0.25">
      <c r="T112" s="342"/>
      <c r="U112" s="342"/>
      <c r="V112" s="342"/>
      <c r="W112" s="342"/>
      <c r="X112" s="342"/>
      <c r="Y112" s="342"/>
      <c r="Z112" s="342"/>
      <c r="AA112" s="342"/>
      <c r="AB112" s="342"/>
      <c r="AC112" s="342"/>
      <c r="AD112" s="342"/>
      <c r="AE112" s="342"/>
      <c r="AF112" s="342"/>
      <c r="AG112" s="342"/>
      <c r="AH112" s="342"/>
      <c r="AL112" s="342"/>
      <c r="AM112" s="342"/>
      <c r="AN112" s="342"/>
      <c r="AO112" s="342"/>
      <c r="AP112" s="342"/>
      <c r="AQ112" s="342"/>
      <c r="AR112" s="342"/>
      <c r="AS112" s="342"/>
    </row>
    <row r="113" spans="20:45" x14ac:dyDescent="0.25">
      <c r="T113" s="342"/>
      <c r="U113" s="342"/>
      <c r="V113" s="342"/>
      <c r="W113" s="342"/>
      <c r="X113" s="342"/>
      <c r="Y113" s="342"/>
      <c r="Z113" s="342"/>
      <c r="AA113" s="342"/>
      <c r="AB113" s="342"/>
      <c r="AC113" s="342"/>
      <c r="AD113" s="342"/>
      <c r="AE113" s="342"/>
      <c r="AF113" s="342"/>
      <c r="AG113" s="342"/>
      <c r="AH113" s="342"/>
      <c r="AL113" s="342"/>
      <c r="AM113" s="342"/>
      <c r="AN113" s="342"/>
      <c r="AO113" s="342"/>
      <c r="AP113" s="342"/>
      <c r="AQ113" s="342"/>
      <c r="AR113" s="342"/>
      <c r="AS113" s="342"/>
    </row>
    <row r="114" spans="20:45" x14ac:dyDescent="0.25">
      <c r="T114" s="342"/>
      <c r="U114" s="342"/>
      <c r="V114" s="342"/>
      <c r="W114" s="342"/>
      <c r="X114" s="342"/>
      <c r="Y114" s="342"/>
      <c r="Z114" s="342"/>
      <c r="AA114" s="342"/>
      <c r="AB114" s="342"/>
      <c r="AC114" s="342"/>
      <c r="AD114" s="342"/>
      <c r="AE114" s="342"/>
      <c r="AF114" s="342"/>
      <c r="AG114" s="342"/>
      <c r="AH114" s="342"/>
      <c r="AL114" s="342"/>
      <c r="AM114" s="342"/>
      <c r="AN114" s="342"/>
      <c r="AO114" s="342"/>
      <c r="AP114" s="342"/>
      <c r="AQ114" s="342"/>
      <c r="AR114" s="342"/>
      <c r="AS114" s="342"/>
    </row>
    <row r="115" spans="20:45" x14ac:dyDescent="0.25">
      <c r="T115" s="342"/>
      <c r="U115" s="342"/>
      <c r="V115" s="342"/>
      <c r="W115" s="342"/>
      <c r="X115" s="342"/>
      <c r="Y115" s="342"/>
      <c r="Z115" s="342"/>
      <c r="AA115" s="342"/>
      <c r="AB115" s="342"/>
      <c r="AC115" s="342"/>
      <c r="AD115" s="342"/>
      <c r="AE115" s="342"/>
      <c r="AF115" s="342"/>
      <c r="AG115" s="342"/>
      <c r="AH115" s="342"/>
      <c r="AL115" s="342"/>
      <c r="AM115" s="342"/>
      <c r="AN115" s="342"/>
      <c r="AO115" s="342"/>
      <c r="AP115" s="342"/>
      <c r="AQ115" s="342"/>
      <c r="AR115" s="342"/>
      <c r="AS115" s="342"/>
    </row>
    <row r="116" spans="20:45" x14ac:dyDescent="0.25">
      <c r="T116" s="342"/>
      <c r="U116" s="342"/>
      <c r="V116" s="342"/>
      <c r="W116" s="342"/>
      <c r="X116" s="342"/>
      <c r="Y116" s="342"/>
      <c r="Z116" s="342"/>
      <c r="AA116" s="342"/>
      <c r="AB116" s="342"/>
      <c r="AC116" s="342"/>
      <c r="AD116" s="342"/>
      <c r="AE116" s="342"/>
      <c r="AF116" s="342"/>
      <c r="AG116" s="342"/>
      <c r="AH116" s="342"/>
      <c r="AL116" s="342"/>
      <c r="AM116" s="342"/>
      <c r="AN116" s="342"/>
      <c r="AO116" s="342"/>
      <c r="AP116" s="342"/>
      <c r="AQ116" s="342"/>
      <c r="AR116" s="342"/>
      <c r="AS116" s="342"/>
    </row>
    <row r="117" spans="20:45" x14ac:dyDescent="0.25">
      <c r="T117" s="342"/>
      <c r="U117" s="342"/>
      <c r="V117" s="342"/>
      <c r="W117" s="342"/>
      <c r="X117" s="342"/>
      <c r="Y117" s="342"/>
      <c r="Z117" s="342"/>
      <c r="AA117" s="342"/>
      <c r="AB117" s="342"/>
      <c r="AC117" s="342"/>
      <c r="AD117" s="342"/>
      <c r="AE117" s="342"/>
      <c r="AF117" s="342"/>
      <c r="AG117" s="342"/>
      <c r="AH117" s="342"/>
      <c r="AL117" s="342"/>
      <c r="AM117" s="342"/>
      <c r="AN117" s="342"/>
      <c r="AO117" s="342"/>
      <c r="AP117" s="342"/>
      <c r="AQ117" s="342"/>
      <c r="AR117" s="342"/>
      <c r="AS117" s="342"/>
    </row>
    <row r="118" spans="20:45" x14ac:dyDescent="0.25">
      <c r="T118" s="342"/>
      <c r="U118" s="342"/>
      <c r="V118" s="342"/>
      <c r="W118" s="342"/>
      <c r="X118" s="342"/>
      <c r="Y118" s="342"/>
      <c r="Z118" s="342"/>
      <c r="AA118" s="342"/>
      <c r="AB118" s="342"/>
      <c r="AC118" s="342"/>
      <c r="AD118" s="342"/>
      <c r="AE118" s="342"/>
      <c r="AF118" s="342"/>
      <c r="AG118" s="342"/>
      <c r="AH118" s="342"/>
      <c r="AL118" s="342"/>
      <c r="AM118" s="342"/>
      <c r="AN118" s="342"/>
      <c r="AO118" s="342"/>
      <c r="AP118" s="342"/>
      <c r="AQ118" s="342"/>
      <c r="AR118" s="342"/>
      <c r="AS118" s="342"/>
    </row>
    <row r="119" spans="20:45" x14ac:dyDescent="0.25">
      <c r="T119" s="342"/>
      <c r="U119" s="342"/>
      <c r="V119" s="342"/>
      <c r="W119" s="342"/>
      <c r="X119" s="342"/>
      <c r="Y119" s="342"/>
      <c r="Z119" s="342"/>
      <c r="AA119" s="342"/>
      <c r="AB119" s="342"/>
      <c r="AC119" s="342"/>
      <c r="AD119" s="342"/>
      <c r="AE119" s="342"/>
      <c r="AF119" s="342"/>
      <c r="AG119" s="342"/>
      <c r="AH119" s="342"/>
      <c r="AL119" s="342"/>
      <c r="AM119" s="342"/>
      <c r="AN119" s="342"/>
      <c r="AO119" s="342"/>
      <c r="AP119" s="342"/>
      <c r="AQ119" s="342"/>
      <c r="AR119" s="342"/>
      <c r="AS119" s="342"/>
    </row>
    <row r="120" spans="20:45" x14ac:dyDescent="0.25">
      <c r="T120" s="342"/>
      <c r="U120" s="342"/>
      <c r="V120" s="342"/>
      <c r="W120" s="342"/>
      <c r="X120" s="342"/>
      <c r="Y120" s="342"/>
      <c r="Z120" s="342"/>
      <c r="AA120" s="342"/>
      <c r="AB120" s="342"/>
      <c r="AC120" s="342"/>
      <c r="AD120" s="342"/>
      <c r="AE120" s="342"/>
      <c r="AF120" s="342"/>
      <c r="AG120" s="342"/>
      <c r="AH120" s="342"/>
      <c r="AL120" s="342"/>
      <c r="AM120" s="342"/>
      <c r="AN120" s="342"/>
      <c r="AO120" s="342"/>
      <c r="AP120" s="342"/>
      <c r="AQ120" s="342"/>
      <c r="AR120" s="342"/>
      <c r="AS120" s="342"/>
    </row>
    <row r="121" spans="20:45" x14ac:dyDescent="0.25">
      <c r="T121" s="342"/>
      <c r="U121" s="342"/>
      <c r="V121" s="342"/>
      <c r="W121" s="342"/>
      <c r="X121" s="342"/>
      <c r="Y121" s="342"/>
      <c r="Z121" s="342"/>
      <c r="AA121" s="342"/>
      <c r="AB121" s="342"/>
      <c r="AC121" s="342"/>
      <c r="AD121" s="342"/>
      <c r="AE121" s="342"/>
      <c r="AF121" s="342"/>
      <c r="AG121" s="342"/>
      <c r="AH121" s="342"/>
      <c r="AL121" s="342"/>
      <c r="AM121" s="342"/>
      <c r="AN121" s="342"/>
      <c r="AO121" s="342"/>
      <c r="AP121" s="342"/>
      <c r="AQ121" s="342"/>
      <c r="AR121" s="342"/>
      <c r="AS121" s="342"/>
    </row>
    <row r="122" spans="20:45" x14ac:dyDescent="0.25">
      <c r="T122" s="342"/>
      <c r="U122" s="342"/>
      <c r="V122" s="342"/>
      <c r="W122" s="342"/>
      <c r="X122" s="342"/>
      <c r="Y122" s="342"/>
      <c r="Z122" s="342"/>
      <c r="AA122" s="342"/>
      <c r="AB122" s="342"/>
      <c r="AC122" s="342"/>
      <c r="AD122" s="342"/>
      <c r="AE122" s="342"/>
      <c r="AF122" s="342"/>
      <c r="AG122" s="342"/>
      <c r="AH122" s="342"/>
      <c r="AL122" s="342"/>
      <c r="AM122" s="342"/>
      <c r="AN122" s="342"/>
      <c r="AO122" s="342"/>
      <c r="AP122" s="342"/>
      <c r="AQ122" s="342"/>
      <c r="AR122" s="342"/>
      <c r="AS122" s="342"/>
    </row>
    <row r="123" spans="20:45" x14ac:dyDescent="0.25">
      <c r="T123" s="342"/>
      <c r="U123" s="342"/>
      <c r="V123" s="342"/>
      <c r="W123" s="342"/>
      <c r="X123" s="342"/>
      <c r="Y123" s="342"/>
      <c r="Z123" s="342"/>
      <c r="AA123" s="342"/>
      <c r="AB123" s="342"/>
      <c r="AC123" s="342"/>
      <c r="AD123" s="342"/>
      <c r="AE123" s="342"/>
      <c r="AF123" s="342"/>
      <c r="AG123" s="342"/>
      <c r="AH123" s="342"/>
      <c r="AL123" s="342"/>
      <c r="AM123" s="342"/>
      <c r="AN123" s="342"/>
      <c r="AO123" s="342"/>
      <c r="AP123" s="342"/>
      <c r="AQ123" s="342"/>
      <c r="AR123" s="342"/>
      <c r="AS123" s="342"/>
    </row>
    <row r="124" spans="20:45" x14ac:dyDescent="0.25">
      <c r="T124" s="342"/>
      <c r="U124" s="342"/>
      <c r="V124" s="342"/>
      <c r="W124" s="342"/>
      <c r="X124" s="342"/>
      <c r="Y124" s="342"/>
      <c r="Z124" s="342"/>
      <c r="AA124" s="342"/>
      <c r="AB124" s="342"/>
      <c r="AC124" s="342"/>
      <c r="AD124" s="342"/>
      <c r="AE124" s="342"/>
      <c r="AF124" s="342"/>
      <c r="AG124" s="342"/>
      <c r="AH124" s="342"/>
      <c r="AL124" s="342"/>
      <c r="AM124" s="342"/>
      <c r="AN124" s="342"/>
      <c r="AO124" s="342"/>
      <c r="AP124" s="342"/>
      <c r="AQ124" s="342"/>
      <c r="AR124" s="342"/>
      <c r="AS124" s="342"/>
    </row>
    <row r="125" spans="20:45" x14ac:dyDescent="0.25">
      <c r="T125" s="342"/>
      <c r="U125" s="342"/>
      <c r="V125" s="342"/>
      <c r="W125" s="342"/>
      <c r="X125" s="342"/>
      <c r="Y125" s="342"/>
      <c r="Z125" s="342"/>
      <c r="AA125" s="342"/>
      <c r="AB125" s="342"/>
      <c r="AC125" s="342"/>
      <c r="AD125" s="342"/>
      <c r="AE125" s="342"/>
      <c r="AF125" s="342"/>
      <c r="AG125" s="342"/>
      <c r="AH125" s="342"/>
      <c r="AL125" s="342"/>
      <c r="AM125" s="342"/>
      <c r="AN125" s="342"/>
      <c r="AO125" s="342"/>
      <c r="AP125" s="342"/>
      <c r="AQ125" s="342"/>
      <c r="AR125" s="342"/>
      <c r="AS125" s="342"/>
    </row>
    <row r="126" spans="20:45" x14ac:dyDescent="0.25">
      <c r="T126" s="342"/>
      <c r="U126" s="342"/>
      <c r="V126" s="342"/>
      <c r="W126" s="342"/>
      <c r="X126" s="342"/>
      <c r="Y126" s="342"/>
      <c r="Z126" s="342"/>
      <c r="AA126" s="342"/>
      <c r="AB126" s="342"/>
      <c r="AC126" s="342"/>
      <c r="AD126" s="342"/>
      <c r="AE126" s="342"/>
      <c r="AF126" s="342"/>
      <c r="AG126" s="342"/>
      <c r="AH126" s="342"/>
      <c r="AL126" s="342"/>
      <c r="AM126" s="342"/>
      <c r="AN126" s="342"/>
      <c r="AO126" s="342"/>
      <c r="AP126" s="342"/>
      <c r="AQ126" s="342"/>
      <c r="AR126" s="342"/>
      <c r="AS126" s="342"/>
    </row>
    <row r="127" spans="20:45" x14ac:dyDescent="0.25">
      <c r="T127" s="342"/>
      <c r="U127" s="342"/>
      <c r="V127" s="342"/>
      <c r="W127" s="342"/>
      <c r="X127" s="342"/>
      <c r="Y127" s="342"/>
      <c r="Z127" s="342"/>
      <c r="AA127" s="342"/>
      <c r="AB127" s="342"/>
      <c r="AC127" s="342"/>
      <c r="AD127" s="342"/>
      <c r="AE127" s="342"/>
      <c r="AF127" s="342"/>
      <c r="AG127" s="342"/>
      <c r="AH127" s="342"/>
      <c r="AL127" s="342"/>
      <c r="AM127" s="342"/>
      <c r="AN127" s="342"/>
      <c r="AO127" s="342"/>
      <c r="AP127" s="342"/>
      <c r="AQ127" s="342"/>
      <c r="AR127" s="342"/>
      <c r="AS127" s="342"/>
    </row>
    <row r="128" spans="20:45" x14ac:dyDescent="0.25">
      <c r="T128" s="342"/>
      <c r="U128" s="342"/>
      <c r="V128" s="342"/>
      <c r="W128" s="342"/>
      <c r="X128" s="342"/>
      <c r="Y128" s="342"/>
      <c r="Z128" s="342"/>
      <c r="AA128" s="342"/>
      <c r="AB128" s="342"/>
      <c r="AC128" s="342"/>
      <c r="AD128" s="342"/>
      <c r="AE128" s="342"/>
      <c r="AF128" s="342"/>
      <c r="AG128" s="342"/>
      <c r="AH128" s="342"/>
      <c r="AL128" s="342"/>
      <c r="AM128" s="342"/>
      <c r="AN128" s="342"/>
      <c r="AO128" s="342"/>
      <c r="AP128" s="342"/>
      <c r="AQ128" s="342"/>
      <c r="AR128" s="342"/>
      <c r="AS128" s="342"/>
    </row>
    <row r="129" spans="20:45" x14ac:dyDescent="0.25">
      <c r="T129" s="342"/>
      <c r="U129" s="342"/>
      <c r="V129" s="342"/>
      <c r="W129" s="342"/>
      <c r="X129" s="342"/>
      <c r="Y129" s="342"/>
      <c r="Z129" s="342"/>
      <c r="AA129" s="342"/>
      <c r="AB129" s="342"/>
      <c r="AC129" s="342"/>
      <c r="AD129" s="342"/>
      <c r="AE129" s="342"/>
      <c r="AF129" s="342"/>
      <c r="AG129" s="342"/>
      <c r="AH129" s="342"/>
      <c r="AL129" s="342"/>
      <c r="AM129" s="342"/>
      <c r="AN129" s="342"/>
      <c r="AO129" s="342"/>
      <c r="AP129" s="342"/>
      <c r="AQ129" s="342"/>
      <c r="AR129" s="342"/>
      <c r="AS129" s="342"/>
    </row>
    <row r="130" spans="20:45" x14ac:dyDescent="0.25">
      <c r="T130" s="342"/>
      <c r="U130" s="342"/>
      <c r="V130" s="342"/>
      <c r="W130" s="342"/>
      <c r="X130" s="342"/>
      <c r="Y130" s="342"/>
      <c r="Z130" s="342"/>
      <c r="AA130" s="342"/>
      <c r="AB130" s="342"/>
      <c r="AC130" s="342"/>
      <c r="AD130" s="342"/>
      <c r="AE130" s="342"/>
      <c r="AF130" s="342"/>
      <c r="AG130" s="342"/>
      <c r="AH130" s="342"/>
      <c r="AL130" s="342"/>
      <c r="AM130" s="342"/>
      <c r="AN130" s="342"/>
      <c r="AO130" s="342"/>
      <c r="AP130" s="342"/>
      <c r="AQ130" s="342"/>
      <c r="AR130" s="342"/>
      <c r="AS130" s="342"/>
    </row>
    <row r="131" spans="20:45" x14ac:dyDescent="0.25">
      <c r="T131" s="342"/>
      <c r="U131" s="342"/>
      <c r="V131" s="342"/>
      <c r="W131" s="342"/>
      <c r="X131" s="342"/>
      <c r="Y131" s="342"/>
      <c r="Z131" s="342"/>
      <c r="AA131" s="342"/>
      <c r="AB131" s="342"/>
      <c r="AC131" s="342"/>
      <c r="AD131" s="342"/>
      <c r="AE131" s="342"/>
      <c r="AF131" s="342"/>
      <c r="AG131" s="342"/>
      <c r="AH131" s="342"/>
      <c r="AL131" s="342"/>
      <c r="AM131" s="342"/>
      <c r="AN131" s="342"/>
      <c r="AO131" s="342"/>
      <c r="AP131" s="342"/>
      <c r="AQ131" s="342"/>
      <c r="AR131" s="342"/>
      <c r="AS131" s="342"/>
    </row>
    <row r="132" spans="20:45" x14ac:dyDescent="0.25">
      <c r="T132" s="342"/>
      <c r="U132" s="342"/>
      <c r="V132" s="342"/>
      <c r="W132" s="342"/>
      <c r="X132" s="342"/>
      <c r="Y132" s="342"/>
      <c r="Z132" s="342"/>
      <c r="AA132" s="342"/>
      <c r="AB132" s="342"/>
      <c r="AC132" s="342"/>
      <c r="AD132" s="342"/>
      <c r="AE132" s="342"/>
      <c r="AF132" s="342"/>
      <c r="AG132" s="342"/>
      <c r="AH132" s="342"/>
      <c r="AL132" s="342"/>
      <c r="AM132" s="342"/>
      <c r="AN132" s="342"/>
      <c r="AO132" s="342"/>
      <c r="AP132" s="342"/>
      <c r="AQ132" s="342"/>
      <c r="AR132" s="342"/>
      <c r="AS132" s="342"/>
    </row>
    <row r="133" spans="20:45" x14ac:dyDescent="0.25">
      <c r="T133" s="342"/>
      <c r="U133" s="342"/>
      <c r="V133" s="342"/>
      <c r="W133" s="342"/>
      <c r="X133" s="342"/>
      <c r="Y133" s="342"/>
      <c r="Z133" s="342"/>
      <c r="AA133" s="342"/>
      <c r="AB133" s="342"/>
      <c r="AC133" s="342"/>
      <c r="AD133" s="342"/>
      <c r="AE133" s="342"/>
      <c r="AF133" s="342"/>
      <c r="AG133" s="342"/>
      <c r="AH133" s="342"/>
      <c r="AL133" s="342"/>
      <c r="AM133" s="342"/>
      <c r="AN133" s="342"/>
      <c r="AO133" s="342"/>
      <c r="AP133" s="342"/>
      <c r="AQ133" s="342"/>
      <c r="AR133" s="342"/>
      <c r="AS133" s="342"/>
    </row>
    <row r="134" spans="20:45" x14ac:dyDescent="0.25">
      <c r="T134" s="342"/>
      <c r="U134" s="342"/>
      <c r="V134" s="342"/>
      <c r="W134" s="342"/>
      <c r="X134" s="342"/>
      <c r="Y134" s="342"/>
      <c r="Z134" s="342"/>
      <c r="AA134" s="342"/>
      <c r="AB134" s="342"/>
      <c r="AC134" s="342"/>
      <c r="AD134" s="342"/>
      <c r="AE134" s="342"/>
      <c r="AF134" s="342"/>
      <c r="AG134" s="342"/>
      <c r="AH134" s="342"/>
      <c r="AL134" s="342"/>
      <c r="AM134" s="342"/>
      <c r="AN134" s="342"/>
      <c r="AO134" s="342"/>
      <c r="AP134" s="342"/>
      <c r="AQ134" s="342"/>
      <c r="AR134" s="342"/>
      <c r="AS134" s="342"/>
    </row>
    <row r="135" spans="20:45" x14ac:dyDescent="0.25">
      <c r="T135" s="342"/>
      <c r="U135" s="342"/>
      <c r="V135" s="342"/>
      <c r="W135" s="342"/>
      <c r="X135" s="342"/>
      <c r="Y135" s="342"/>
      <c r="Z135" s="342"/>
      <c r="AA135" s="342"/>
      <c r="AB135" s="342"/>
      <c r="AC135" s="342"/>
      <c r="AD135" s="342"/>
      <c r="AE135" s="342"/>
      <c r="AF135" s="342"/>
      <c r="AG135" s="342"/>
      <c r="AH135" s="342"/>
      <c r="AL135" s="342"/>
      <c r="AM135" s="342"/>
      <c r="AN135" s="342"/>
      <c r="AO135" s="342"/>
      <c r="AP135" s="342"/>
      <c r="AQ135" s="342"/>
      <c r="AR135" s="342"/>
      <c r="AS135" s="342"/>
    </row>
    <row r="136" spans="20:45" x14ac:dyDescent="0.25">
      <c r="T136" s="342"/>
      <c r="U136" s="342"/>
      <c r="V136" s="342"/>
      <c r="W136" s="342"/>
      <c r="X136" s="342"/>
      <c r="Y136" s="342"/>
      <c r="Z136" s="342"/>
      <c r="AA136" s="342"/>
      <c r="AB136" s="342"/>
      <c r="AC136" s="342"/>
      <c r="AD136" s="342"/>
      <c r="AE136" s="342"/>
      <c r="AF136" s="342"/>
      <c r="AG136" s="342"/>
      <c r="AH136" s="342"/>
      <c r="AL136" s="342"/>
      <c r="AM136" s="342"/>
      <c r="AN136" s="342"/>
      <c r="AO136" s="342"/>
      <c r="AP136" s="342"/>
      <c r="AQ136" s="342"/>
      <c r="AR136" s="342"/>
      <c r="AS136" s="342"/>
    </row>
    <row r="137" spans="20:45" x14ac:dyDescent="0.25">
      <c r="T137" s="342"/>
      <c r="U137" s="342"/>
      <c r="V137" s="342"/>
      <c r="W137" s="342"/>
      <c r="X137" s="342"/>
      <c r="Y137" s="342"/>
      <c r="Z137" s="342"/>
      <c r="AA137" s="342"/>
      <c r="AB137" s="342"/>
      <c r="AC137" s="342"/>
      <c r="AD137" s="342"/>
      <c r="AE137" s="342"/>
      <c r="AF137" s="342"/>
      <c r="AG137" s="342"/>
      <c r="AH137" s="342"/>
      <c r="AL137" s="342"/>
      <c r="AM137" s="342"/>
      <c r="AN137" s="342"/>
      <c r="AO137" s="342"/>
      <c r="AP137" s="342"/>
      <c r="AQ137" s="342"/>
      <c r="AR137" s="342"/>
      <c r="AS137" s="342"/>
    </row>
    <row r="138" spans="20:45" x14ac:dyDescent="0.25">
      <c r="T138" s="342"/>
      <c r="U138" s="342"/>
      <c r="V138" s="342"/>
      <c r="W138" s="342"/>
      <c r="X138" s="342"/>
      <c r="Y138" s="342"/>
      <c r="Z138" s="342"/>
      <c r="AA138" s="342"/>
      <c r="AB138" s="342"/>
      <c r="AC138" s="342"/>
      <c r="AD138" s="342"/>
      <c r="AE138" s="342"/>
      <c r="AF138" s="342"/>
      <c r="AG138" s="342"/>
      <c r="AH138" s="342"/>
      <c r="AL138" s="342"/>
      <c r="AM138" s="342"/>
      <c r="AN138" s="342"/>
      <c r="AO138" s="342"/>
      <c r="AP138" s="342"/>
      <c r="AQ138" s="342"/>
      <c r="AR138" s="342"/>
      <c r="AS138" s="342"/>
    </row>
    <row r="139" spans="20:45" x14ac:dyDescent="0.25">
      <c r="T139" s="342"/>
      <c r="U139" s="342"/>
      <c r="V139" s="342"/>
      <c r="W139" s="342"/>
      <c r="X139" s="342"/>
      <c r="Y139" s="342"/>
      <c r="Z139" s="342"/>
      <c r="AA139" s="342"/>
      <c r="AB139" s="342"/>
      <c r="AC139" s="342"/>
      <c r="AD139" s="342"/>
      <c r="AE139" s="342"/>
      <c r="AF139" s="342"/>
      <c r="AG139" s="342"/>
      <c r="AH139" s="342"/>
      <c r="AL139" s="342"/>
      <c r="AM139" s="342"/>
      <c r="AN139" s="342"/>
      <c r="AO139" s="342"/>
      <c r="AP139" s="342"/>
      <c r="AQ139" s="342"/>
      <c r="AR139" s="342"/>
      <c r="AS139" s="342"/>
    </row>
    <row r="140" spans="20:45" x14ac:dyDescent="0.25">
      <c r="T140" s="342"/>
      <c r="U140" s="342"/>
      <c r="V140" s="342"/>
      <c r="W140" s="342"/>
      <c r="X140" s="342"/>
      <c r="Y140" s="342"/>
      <c r="Z140" s="342"/>
      <c r="AA140" s="342"/>
      <c r="AB140" s="342"/>
      <c r="AC140" s="342"/>
      <c r="AD140" s="342"/>
      <c r="AE140" s="342"/>
      <c r="AF140" s="342"/>
      <c r="AG140" s="342"/>
      <c r="AH140" s="342"/>
      <c r="AL140" s="342"/>
      <c r="AM140" s="342"/>
      <c r="AN140" s="342"/>
      <c r="AO140" s="342"/>
      <c r="AP140" s="342"/>
      <c r="AQ140" s="342"/>
      <c r="AR140" s="342"/>
      <c r="AS140" s="342"/>
    </row>
  </sheetData>
  <mergeCells count="1">
    <mergeCell ref="A4:C4"/>
  </mergeCells>
  <conditionalFormatting sqref="B22 B24 B26 B28 B30 B32 B34 B36 B38 B40 B42 B44 B46 B48 B50 B52">
    <cfRule type="cellIs" dxfId="266" priority="7" stopIfTrue="1" operator="equal">
      <formula>"QA"</formula>
    </cfRule>
    <cfRule type="cellIs" dxfId="265" priority="8" stopIfTrue="1" operator="equal">
      <formula>"DA"</formula>
    </cfRule>
  </conditionalFormatting>
  <conditionalFormatting sqref="E7 E21">
    <cfRule type="expression" dxfId="264" priority="5" stopIfTrue="1">
      <formula>$E7&lt;5</formula>
    </cfRule>
  </conditionalFormatting>
  <conditionalFormatting sqref="E22 E24 E26 E28 E30 E32 E34 E36 E38 E40 E42 E44 E46 E48 E50 E52">
    <cfRule type="expression" dxfId="263" priority="13" stopIfTrue="1">
      <formula>AND($E22&lt;9,$C22&gt;0)</formula>
    </cfRule>
  </conditionalFormatting>
  <conditionalFormatting sqref="F7 F9 F11 F13 F15 F17 F19 F21:F22">
    <cfRule type="cellIs" dxfId="262" priority="4" stopIfTrue="1" operator="equal">
      <formula>"Bye"</formula>
    </cfRule>
  </conditionalFormatting>
  <conditionalFormatting sqref="F24 F26 F28 F30 F32 F34 F36 F38 F40 F42 F44 F46 F48 F50">
    <cfRule type="cellIs" dxfId="261" priority="11" stopIfTrue="1" operator="equal">
      <formula>"Bye"</formula>
    </cfRule>
  </conditionalFormatting>
  <conditionalFormatting sqref="F24:I24 F26:I26 F28:I28 F30:I30 F32:I32 F34:I34 F36:I36 F38:I38 F40:I40 F42:I42 F44:I44 F46:I46 F48:I48 F50:I50 F22:I22">
    <cfRule type="expression" dxfId="260" priority="12" stopIfTrue="1">
      <formula>AND($E22&lt;9,$C22&gt;0)</formula>
    </cfRule>
  </conditionalFormatting>
  <conditionalFormatting sqref="H7 H9 H11 H13 H15 H17 H19 H21">
    <cfRule type="expression" dxfId="259" priority="17" stopIfTrue="1">
      <formula>AND($E7&lt;9,$C7&gt;0)</formula>
    </cfRule>
  </conditionalFormatting>
  <conditionalFormatting sqref="I8 K10 I12 M14 I16 K18 I20 I23 K25 I27 M29 I31 K33 I35 I39 K41 I43 M45 I47 K49 I51">
    <cfRule type="expression" dxfId="258" priority="14" stopIfTrue="1">
      <formula>AND($O$1="CU",I8="Umpire")</formula>
    </cfRule>
    <cfRule type="expression" dxfId="257" priority="15" stopIfTrue="1">
      <formula>AND($O$1="CU",I8&lt;&gt;"Umpire",J8&lt;&gt;"")</formula>
    </cfRule>
    <cfRule type="expression" dxfId="256" priority="16" stopIfTrue="1">
      <formula>AND($O$1="CU",I8&lt;&gt;"Umpire")</formula>
    </cfRule>
  </conditionalFormatting>
  <conditionalFormatting sqref="J8 L10 J12 N14 J16 L18 J20 R62">
    <cfRule type="expression" dxfId="255" priority="6" stopIfTrue="1">
      <formula>$O$1="CU"</formula>
    </cfRule>
  </conditionalFormatting>
  <conditionalFormatting sqref="K8 M10 K12 O14 K16 M18 K20 K23 M25 K27 O29 K31 M33 K35 K39 M41 K43 O45 K47 M49 K51">
    <cfRule type="expression" dxfId="254" priority="9" stopIfTrue="1">
      <formula>J8="as"</formula>
    </cfRule>
    <cfRule type="expression" dxfId="253" priority="10" stopIfTrue="1">
      <formula>J8="bs"</formula>
    </cfRule>
  </conditionalFormatting>
  <conditionalFormatting sqref="O16">
    <cfRule type="expression" dxfId="252" priority="1" stopIfTrue="1">
      <formula>AND($O$1="CU",O16="Umpire")</formula>
    </cfRule>
    <cfRule type="expression" dxfId="251" priority="2" stopIfTrue="1">
      <formula>AND($O$1="CU",O16&lt;&gt;"Umpire",P16&lt;&gt;"")</formula>
    </cfRule>
    <cfRule type="expression" dxfId="250" priority="3" stopIfTrue="1">
      <formula>AND($O$1="CU",O16&lt;&gt;"Umpire")</formula>
    </cfRule>
  </conditionalFormatting>
  <dataValidations count="1">
    <dataValidation type="list" allowBlank="1" showInputMessage="1" sqref="I23 I39 I27 I35 I43 I31 I51 I47 K49 K41 M45 K33 K25 M29 I16 K18 K10 I20 I12 I8 M14 O16" xr:uid="{00000000-0002-0000-0C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59809" r:id="rId4" name="Button 1">
              <controlPr defaultSize="0" print="0" autoFill="0" autoPict="0" macro="[1]!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59810" r:id="rId5" name="Button 2">
              <controlPr defaultSize="0" print="0" autoFill="0" autoPict="0" macro="[1]!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indexed="42"/>
  </sheetPr>
  <dimension ref="A1:Q156"/>
  <sheetViews>
    <sheetView showGridLines="0" showZeros="0" workbookViewId="0">
      <pane ySplit="6" topLeftCell="A7" activePane="bottomLeft" state="frozen"/>
      <selection activeCell="U16" sqref="U16"/>
      <selection pane="bottomLeft" activeCell="C2" sqref="C2"/>
    </sheetView>
  </sheetViews>
  <sheetFormatPr defaultRowHeight="13.2" x14ac:dyDescent="0.25"/>
  <cols>
    <col min="1" max="1" width="3.88671875" customWidth="1"/>
    <col min="2" max="2" width="20.6640625" bestFit="1" customWidth="1"/>
    <col min="3" max="3" width="14" customWidth="1"/>
    <col min="4" max="4" width="13.88671875" style="40" customWidth="1"/>
    <col min="5" max="5" width="12.109375" style="429" customWidth="1"/>
    <col min="6" max="6" width="6.109375" style="93" hidden="1" customWidth="1"/>
    <col min="7" max="7" width="29.8867187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44" t="str">
        <f>[1]Altalanos!$A$6</f>
        <v>Vidék Bajnokság</v>
      </c>
      <c r="B1" s="87"/>
      <c r="C1" s="87"/>
      <c r="D1" s="240"/>
      <c r="E1" s="260" t="s">
        <v>53</v>
      </c>
      <c r="F1" s="106"/>
      <c r="G1" s="251"/>
      <c r="H1" s="88"/>
      <c r="I1" s="88"/>
      <c r="J1" s="252"/>
      <c r="K1" s="252"/>
      <c r="L1" s="252"/>
      <c r="M1" s="252"/>
      <c r="N1" s="252"/>
      <c r="O1" s="252"/>
      <c r="P1" s="252"/>
      <c r="Q1" s="253"/>
    </row>
    <row r="2" spans="1:17" ht="13.8" thickBot="1" x14ac:dyDescent="0.3">
      <c r="B2" s="89" t="s">
        <v>52</v>
      </c>
      <c r="C2" s="446" t="str">
        <f>[1]Altalanos!$C$8</f>
        <v>L16 csapat</v>
      </c>
      <c r="D2" s="106"/>
      <c r="E2" s="260" t="s">
        <v>35</v>
      </c>
      <c r="F2" s="94"/>
      <c r="G2" s="94"/>
      <c r="H2" s="417"/>
      <c r="I2" s="417"/>
      <c r="J2" s="88"/>
      <c r="K2" s="88"/>
      <c r="L2" s="88"/>
      <c r="M2" s="88"/>
      <c r="N2" s="100"/>
      <c r="O2" s="81"/>
      <c r="P2" s="81"/>
      <c r="Q2" s="100"/>
    </row>
    <row r="3" spans="1:17" s="2" customFormat="1" ht="13.8" thickBot="1" x14ac:dyDescent="0.3">
      <c r="A3" s="411" t="s">
        <v>51</v>
      </c>
      <c r="B3" s="415"/>
      <c r="C3" s="415"/>
      <c r="D3" s="415"/>
      <c r="E3" s="415"/>
      <c r="F3" s="415"/>
      <c r="G3" s="415"/>
      <c r="H3" s="415"/>
      <c r="I3" s="416"/>
      <c r="J3" s="101"/>
      <c r="K3" s="107"/>
      <c r="L3" s="107"/>
      <c r="M3" s="107"/>
      <c r="N3" s="289" t="s">
        <v>34</v>
      </c>
      <c r="O3" s="102"/>
      <c r="P3" s="108"/>
      <c r="Q3" s="261"/>
    </row>
    <row r="4" spans="1:17" s="2" customFormat="1" x14ac:dyDescent="0.25">
      <c r="A4" s="50" t="s">
        <v>25</v>
      </c>
      <c r="B4" s="50"/>
      <c r="C4" s="48" t="s">
        <v>22</v>
      </c>
      <c r="D4" s="50" t="s">
        <v>30</v>
      </c>
      <c r="E4" s="82"/>
      <c r="G4" s="109"/>
      <c r="H4" s="431" t="s">
        <v>31</v>
      </c>
      <c r="I4" s="421"/>
      <c r="J4" s="110"/>
      <c r="K4" s="111"/>
      <c r="L4" s="111"/>
      <c r="M4" s="111"/>
      <c r="N4" s="110"/>
      <c r="O4" s="262"/>
      <c r="P4" s="262"/>
      <c r="Q4" s="112"/>
    </row>
    <row r="5" spans="1:17" s="2" customFormat="1" ht="13.8" thickBot="1" x14ac:dyDescent="0.3">
      <c r="A5" s="254" t="str">
        <f>[1]Altalanos!$A$10</f>
        <v>2026.06.20-30</v>
      </c>
      <c r="B5" s="254"/>
      <c r="C5" s="90" t="str">
        <f>[1]Altalanos!$C$10</f>
        <v>SZEGED</v>
      </c>
      <c r="D5" s="91" t="str">
        <f>[1]Altalanos!$D$10</f>
        <v xml:space="preserve">  </v>
      </c>
      <c r="E5" s="91"/>
      <c r="F5" s="91"/>
      <c r="G5" s="91"/>
      <c r="H5" s="443" t="str">
        <f>[1]Altalanos!$E$10</f>
        <v>Rákóczi Andrea</v>
      </c>
      <c r="I5" s="444"/>
      <c r="J5" s="113"/>
      <c r="K5" s="83"/>
      <c r="L5" s="83"/>
      <c r="M5" s="83"/>
      <c r="N5" s="113"/>
      <c r="O5" s="91"/>
      <c r="P5" s="91"/>
      <c r="Q5" s="435"/>
    </row>
    <row r="6" spans="1:17" ht="30" customHeight="1" thickBot="1" x14ac:dyDescent="0.3">
      <c r="A6" s="243" t="s">
        <v>36</v>
      </c>
      <c r="B6" s="103" t="s">
        <v>28</v>
      </c>
      <c r="C6" s="103" t="s">
        <v>29</v>
      </c>
      <c r="D6" s="103" t="s">
        <v>32</v>
      </c>
      <c r="E6" s="104" t="s">
        <v>33</v>
      </c>
      <c r="F6" s="104" t="s">
        <v>37</v>
      </c>
      <c r="G6" s="104" t="s">
        <v>110</v>
      </c>
      <c r="H6" s="418" t="s">
        <v>38</v>
      </c>
      <c r="I6" s="419"/>
      <c r="J6" s="246" t="s">
        <v>17</v>
      </c>
      <c r="K6" s="105" t="s">
        <v>15</v>
      </c>
      <c r="L6" s="248" t="s">
        <v>1</v>
      </c>
      <c r="M6" s="217" t="s">
        <v>16</v>
      </c>
      <c r="N6" s="276" t="s">
        <v>49</v>
      </c>
      <c r="O6" s="258" t="s">
        <v>39</v>
      </c>
      <c r="P6" s="259" t="s">
        <v>2</v>
      </c>
      <c r="Q6" s="104" t="s">
        <v>40</v>
      </c>
    </row>
    <row r="7" spans="1:17" s="11" customFormat="1" ht="18.899999999999999" customHeight="1" x14ac:dyDescent="0.25">
      <c r="A7" s="250">
        <v>1</v>
      </c>
      <c r="B7" s="95" t="s">
        <v>125</v>
      </c>
      <c r="C7" s="95"/>
      <c r="D7" s="96"/>
      <c r="E7" s="263"/>
      <c r="F7" s="412"/>
      <c r="G7" s="413"/>
      <c r="H7" s="96"/>
      <c r="I7" s="96"/>
      <c r="J7" s="247"/>
      <c r="K7" s="245"/>
      <c r="L7" s="249"/>
      <c r="M7" s="245"/>
      <c r="N7" s="241"/>
      <c r="O7" s="96">
        <v>35</v>
      </c>
      <c r="P7" s="114"/>
      <c r="Q7" s="97"/>
    </row>
    <row r="8" spans="1:17" s="11" customFormat="1" ht="18.899999999999999" customHeight="1" x14ac:dyDescent="0.25">
      <c r="A8" s="250">
        <v>2</v>
      </c>
      <c r="B8" s="95" t="s">
        <v>178</v>
      </c>
      <c r="C8" s="95"/>
      <c r="D8" s="96"/>
      <c r="E8" s="263"/>
      <c r="F8" s="414"/>
      <c r="G8" s="283"/>
      <c r="H8" s="96"/>
      <c r="I8" s="96"/>
      <c r="J8" s="247"/>
      <c r="K8" s="245"/>
      <c r="L8" s="249"/>
      <c r="M8" s="245"/>
      <c r="N8" s="241"/>
      <c r="O8" s="96">
        <v>40</v>
      </c>
      <c r="P8" s="114"/>
      <c r="Q8" s="97"/>
    </row>
    <row r="9" spans="1:17" s="11" customFormat="1" ht="18.899999999999999" customHeight="1" x14ac:dyDescent="0.25">
      <c r="A9" s="250">
        <v>3</v>
      </c>
      <c r="B9" s="95" t="s">
        <v>181</v>
      </c>
      <c r="C9" s="95"/>
      <c r="D9" s="96"/>
      <c r="E9" s="263"/>
      <c r="F9" s="414"/>
      <c r="G9" s="283"/>
      <c r="H9" s="96"/>
      <c r="I9" s="96"/>
      <c r="J9" s="247"/>
      <c r="K9" s="245"/>
      <c r="L9" s="249"/>
      <c r="M9" s="245"/>
      <c r="N9" s="241"/>
      <c r="O9" s="96">
        <v>137</v>
      </c>
      <c r="P9" s="423"/>
      <c r="Q9" s="277"/>
    </row>
    <row r="10" spans="1:17" s="11" customFormat="1" ht="18.899999999999999" customHeight="1" x14ac:dyDescent="0.25">
      <c r="A10" s="250">
        <v>4</v>
      </c>
      <c r="B10" s="95" t="s">
        <v>182</v>
      </c>
      <c r="C10" s="95"/>
      <c r="D10" s="96"/>
      <c r="E10" s="263"/>
      <c r="F10" s="414"/>
      <c r="G10" s="283"/>
      <c r="H10" s="96"/>
      <c r="I10" s="96"/>
      <c r="J10" s="247"/>
      <c r="K10" s="245"/>
      <c r="L10" s="249"/>
      <c r="M10" s="245"/>
      <c r="N10" s="241"/>
      <c r="O10" s="96">
        <v>159</v>
      </c>
      <c r="P10" s="422"/>
      <c r="Q10" s="420"/>
    </row>
    <row r="11" spans="1:17" s="11" customFormat="1" ht="18.899999999999999" customHeight="1" x14ac:dyDescent="0.25">
      <c r="A11" s="250">
        <v>5</v>
      </c>
      <c r="B11" s="95" t="s">
        <v>131</v>
      </c>
      <c r="C11" s="95"/>
      <c r="D11" s="96"/>
      <c r="E11" s="263"/>
      <c r="F11" s="414"/>
      <c r="G11" s="283"/>
      <c r="H11" s="96"/>
      <c r="I11" s="96"/>
      <c r="J11" s="247"/>
      <c r="K11" s="245"/>
      <c r="L11" s="249"/>
      <c r="M11" s="245"/>
      <c r="N11" s="241"/>
      <c r="O11" s="96">
        <v>222</v>
      </c>
      <c r="P11" s="422"/>
      <c r="Q11" s="420"/>
    </row>
    <row r="12" spans="1:17" s="11" customFormat="1" ht="18.899999999999999" customHeight="1" x14ac:dyDescent="0.25">
      <c r="A12" s="250">
        <v>6</v>
      </c>
      <c r="B12" s="95"/>
      <c r="C12" s="95"/>
      <c r="D12" s="96"/>
      <c r="E12" s="263"/>
      <c r="F12" s="414"/>
      <c r="G12" s="283"/>
      <c r="H12" s="96"/>
      <c r="I12" s="96"/>
      <c r="J12" s="247"/>
      <c r="K12" s="245"/>
      <c r="L12" s="249"/>
      <c r="M12" s="245"/>
      <c r="N12" s="241"/>
      <c r="O12" s="96"/>
      <c r="P12" s="422"/>
      <c r="Q12" s="420"/>
    </row>
    <row r="13" spans="1:17" s="11" customFormat="1" ht="18.899999999999999" customHeight="1" x14ac:dyDescent="0.25">
      <c r="A13" s="250">
        <v>7</v>
      </c>
      <c r="B13" s="95"/>
      <c r="C13" s="95"/>
      <c r="D13" s="96"/>
      <c r="E13" s="263"/>
      <c r="F13" s="414"/>
      <c r="G13" s="283"/>
      <c r="H13" s="96"/>
      <c r="I13" s="96"/>
      <c r="J13" s="247"/>
      <c r="K13" s="245"/>
      <c r="L13" s="249"/>
      <c r="M13" s="245"/>
      <c r="N13" s="241"/>
      <c r="O13" s="96"/>
      <c r="P13" s="422"/>
      <c r="Q13" s="420"/>
    </row>
    <row r="14" spans="1:17" s="11" customFormat="1" ht="18.899999999999999" customHeight="1" x14ac:dyDescent="0.25">
      <c r="A14" s="250">
        <v>8</v>
      </c>
      <c r="B14" s="95"/>
      <c r="C14" s="95"/>
      <c r="D14" s="96"/>
      <c r="E14" s="263"/>
      <c r="F14" s="414"/>
      <c r="G14" s="283"/>
      <c r="H14" s="96"/>
      <c r="I14" s="96"/>
      <c r="J14" s="247"/>
      <c r="K14" s="245"/>
      <c r="L14" s="249"/>
      <c r="M14" s="245"/>
      <c r="N14" s="241"/>
      <c r="O14" s="96"/>
      <c r="P14" s="422"/>
      <c r="Q14" s="420"/>
    </row>
    <row r="15" spans="1:17" s="11" customFormat="1" ht="18.899999999999999" customHeight="1" x14ac:dyDescent="0.25">
      <c r="A15" s="250">
        <v>9</v>
      </c>
      <c r="B15" s="95"/>
      <c r="C15" s="95"/>
      <c r="D15" s="96"/>
      <c r="E15" s="263"/>
      <c r="F15" s="97"/>
      <c r="G15" s="97"/>
      <c r="H15" s="96"/>
      <c r="I15" s="96"/>
      <c r="J15" s="247"/>
      <c r="K15" s="245"/>
      <c r="L15" s="249"/>
      <c r="M15" s="282"/>
      <c r="N15" s="241"/>
      <c r="O15" s="96"/>
      <c r="P15" s="97"/>
      <c r="Q15" s="97"/>
    </row>
    <row r="16" spans="1:17" s="11" customFormat="1" ht="18.899999999999999" customHeight="1" x14ac:dyDescent="0.25">
      <c r="A16" s="250">
        <v>10</v>
      </c>
      <c r="B16" s="442"/>
      <c r="C16" s="95"/>
      <c r="D16" s="96"/>
      <c r="E16" s="263"/>
      <c r="F16" s="97"/>
      <c r="G16" s="97"/>
      <c r="H16" s="96"/>
      <c r="I16" s="96"/>
      <c r="J16" s="247"/>
      <c r="K16" s="245"/>
      <c r="L16" s="249"/>
      <c r="M16" s="282"/>
      <c r="N16" s="241"/>
      <c r="O16" s="96"/>
      <c r="P16" s="114"/>
      <c r="Q16" s="97"/>
    </row>
    <row r="17" spans="1:17" s="11" customFormat="1" ht="18.899999999999999" customHeight="1" x14ac:dyDescent="0.25">
      <c r="A17" s="250">
        <v>11</v>
      </c>
      <c r="B17" s="95"/>
      <c r="C17" s="95"/>
      <c r="D17" s="96"/>
      <c r="E17" s="263"/>
      <c r="F17" s="97"/>
      <c r="G17" s="97"/>
      <c r="H17" s="96"/>
      <c r="I17" s="96"/>
      <c r="J17" s="247"/>
      <c r="K17" s="245"/>
      <c r="L17" s="249"/>
      <c r="M17" s="282"/>
      <c r="N17" s="241"/>
      <c r="O17" s="96"/>
      <c r="P17" s="114"/>
      <c r="Q17" s="97"/>
    </row>
    <row r="18" spans="1:17" s="11" customFormat="1" ht="18.899999999999999" customHeight="1" x14ac:dyDescent="0.25">
      <c r="A18" s="250">
        <v>12</v>
      </c>
      <c r="B18" s="95"/>
      <c r="C18" s="95"/>
      <c r="D18" s="96"/>
      <c r="E18" s="263"/>
      <c r="F18" s="97"/>
      <c r="G18" s="97"/>
      <c r="H18" s="96"/>
      <c r="I18" s="96"/>
      <c r="J18" s="247"/>
      <c r="K18" s="245"/>
      <c r="L18" s="249"/>
      <c r="M18" s="282"/>
      <c r="N18" s="241"/>
      <c r="O18" s="96"/>
      <c r="P18" s="114"/>
      <c r="Q18" s="97"/>
    </row>
    <row r="19" spans="1:17" s="11" customFormat="1" ht="18.899999999999999" customHeight="1" x14ac:dyDescent="0.25">
      <c r="A19" s="250">
        <v>13</v>
      </c>
      <c r="B19" s="95"/>
      <c r="C19" s="95"/>
      <c r="D19" s="96"/>
      <c r="E19" s="263"/>
      <c r="F19" s="97"/>
      <c r="G19" s="97"/>
      <c r="H19" s="96"/>
      <c r="I19" s="96"/>
      <c r="J19" s="247"/>
      <c r="K19" s="245"/>
      <c r="L19" s="249"/>
      <c r="M19" s="282"/>
      <c r="N19" s="241"/>
      <c r="O19" s="96"/>
      <c r="P19" s="114"/>
      <c r="Q19" s="97"/>
    </row>
    <row r="20" spans="1:17" s="11" customFormat="1" ht="18.899999999999999" customHeight="1" x14ac:dyDescent="0.25">
      <c r="A20" s="250">
        <v>14</v>
      </c>
      <c r="B20" s="95"/>
      <c r="C20" s="95"/>
      <c r="D20" s="96"/>
      <c r="E20" s="263"/>
      <c r="F20" s="97"/>
      <c r="G20" s="97"/>
      <c r="H20" s="96"/>
      <c r="I20" s="96"/>
      <c r="J20" s="247"/>
      <c r="K20" s="245"/>
      <c r="L20" s="249"/>
      <c r="M20" s="282"/>
      <c r="N20" s="241"/>
      <c r="O20" s="96"/>
      <c r="P20" s="114"/>
      <c r="Q20" s="97"/>
    </row>
    <row r="21" spans="1:17" s="11" customFormat="1" ht="18.899999999999999" customHeight="1" x14ac:dyDescent="0.25">
      <c r="A21" s="250">
        <v>15</v>
      </c>
      <c r="B21" s="95"/>
      <c r="C21" s="95"/>
      <c r="D21" s="96"/>
      <c r="E21" s="263"/>
      <c r="F21" s="97"/>
      <c r="G21" s="97"/>
      <c r="H21" s="96"/>
      <c r="I21" s="96"/>
      <c r="J21" s="247"/>
      <c r="K21" s="245"/>
      <c r="L21" s="249"/>
      <c r="M21" s="282"/>
      <c r="N21" s="241"/>
      <c r="O21" s="96"/>
      <c r="P21" s="114"/>
      <c r="Q21" s="97"/>
    </row>
    <row r="22" spans="1:17" s="11" customFormat="1" ht="18.899999999999999" customHeight="1" x14ac:dyDescent="0.25">
      <c r="A22" s="250">
        <v>16</v>
      </c>
      <c r="B22" s="95"/>
      <c r="C22" s="95"/>
      <c r="D22" s="96"/>
      <c r="E22" s="263"/>
      <c r="F22" s="97"/>
      <c r="G22" s="97"/>
      <c r="H22" s="96"/>
      <c r="I22" s="96"/>
      <c r="J22" s="247"/>
      <c r="K22" s="245"/>
      <c r="L22" s="249"/>
      <c r="M22" s="282"/>
      <c r="N22" s="241"/>
      <c r="O22" s="96"/>
      <c r="P22" s="114"/>
      <c r="Q22" s="97"/>
    </row>
    <row r="23" spans="1:17" s="11" customFormat="1" ht="18.899999999999999" customHeight="1" x14ac:dyDescent="0.25">
      <c r="A23" s="250">
        <v>17</v>
      </c>
      <c r="B23" s="95"/>
      <c r="C23" s="95"/>
      <c r="D23" s="96"/>
      <c r="E23" s="263"/>
      <c r="F23" s="97"/>
      <c r="G23" s="97"/>
      <c r="H23" s="96"/>
      <c r="I23" s="96"/>
      <c r="J23" s="247"/>
      <c r="K23" s="245"/>
      <c r="L23" s="249"/>
      <c r="M23" s="282"/>
      <c r="N23" s="241"/>
      <c r="O23" s="96"/>
      <c r="P23" s="114"/>
      <c r="Q23" s="97"/>
    </row>
    <row r="24" spans="1:17" s="11" customFormat="1" ht="18.899999999999999" customHeight="1" x14ac:dyDescent="0.25">
      <c r="A24" s="250">
        <v>18</v>
      </c>
      <c r="B24" s="95"/>
      <c r="C24" s="95"/>
      <c r="D24" s="96"/>
      <c r="E24" s="263"/>
      <c r="F24" s="97"/>
      <c r="G24" s="97"/>
      <c r="H24" s="96"/>
      <c r="I24" s="96"/>
      <c r="J24" s="247"/>
      <c r="K24" s="245"/>
      <c r="L24" s="249"/>
      <c r="M24" s="282"/>
      <c r="N24" s="241"/>
      <c r="O24" s="96"/>
      <c r="P24" s="114"/>
      <c r="Q24" s="97"/>
    </row>
    <row r="25" spans="1:17" s="11" customFormat="1" ht="18.899999999999999" customHeight="1" x14ac:dyDescent="0.25">
      <c r="A25" s="250">
        <v>19</v>
      </c>
      <c r="B25" s="95"/>
      <c r="C25" s="95"/>
      <c r="D25" s="96"/>
      <c r="E25" s="263"/>
      <c r="F25" s="97"/>
      <c r="G25" s="97"/>
      <c r="H25" s="96"/>
      <c r="I25" s="96"/>
      <c r="J25" s="247"/>
      <c r="K25" s="245"/>
      <c r="L25" s="249"/>
      <c r="M25" s="282"/>
      <c r="N25" s="241"/>
      <c r="O25" s="96"/>
      <c r="P25" s="114"/>
      <c r="Q25" s="97"/>
    </row>
    <row r="26" spans="1:17" s="11" customFormat="1" ht="18.899999999999999" customHeight="1" x14ac:dyDescent="0.25">
      <c r="A26" s="250">
        <v>20</v>
      </c>
      <c r="B26" s="95"/>
      <c r="C26" s="95"/>
      <c r="D26" s="96"/>
      <c r="E26" s="263"/>
      <c r="F26" s="97"/>
      <c r="G26" s="97"/>
      <c r="H26" s="96"/>
      <c r="I26" s="96"/>
      <c r="J26" s="247"/>
      <c r="K26" s="245"/>
      <c r="L26" s="249"/>
      <c r="M26" s="282"/>
      <c r="N26" s="241"/>
      <c r="O26" s="96"/>
      <c r="P26" s="114"/>
      <c r="Q26" s="97"/>
    </row>
    <row r="27" spans="1:17" s="11" customFormat="1" ht="18.899999999999999" customHeight="1" x14ac:dyDescent="0.25">
      <c r="A27" s="250">
        <v>21</v>
      </c>
      <c r="B27" s="95"/>
      <c r="C27" s="95"/>
      <c r="D27" s="96"/>
      <c r="E27" s="263"/>
      <c r="F27" s="97"/>
      <c r="G27" s="97"/>
      <c r="H27" s="96"/>
      <c r="I27" s="96"/>
      <c r="J27" s="247"/>
      <c r="K27" s="245"/>
      <c r="L27" s="249"/>
      <c r="M27" s="282"/>
      <c r="N27" s="241"/>
      <c r="O27" s="96"/>
      <c r="P27" s="114"/>
      <c r="Q27" s="97"/>
    </row>
    <row r="28" spans="1:17" s="11" customFormat="1" ht="18.899999999999999" customHeight="1" x14ac:dyDescent="0.25">
      <c r="A28" s="250">
        <v>22</v>
      </c>
      <c r="B28" s="95"/>
      <c r="C28" s="95"/>
      <c r="D28" s="96"/>
      <c r="E28" s="438"/>
      <c r="F28" s="433"/>
      <c r="G28" s="277"/>
      <c r="H28" s="96"/>
      <c r="I28" s="96"/>
      <c r="J28" s="247"/>
      <c r="K28" s="245"/>
      <c r="L28" s="249"/>
      <c r="M28" s="282"/>
      <c r="N28" s="241"/>
      <c r="O28" s="96"/>
      <c r="P28" s="114"/>
      <c r="Q28" s="97"/>
    </row>
    <row r="29" spans="1:17" s="11" customFormat="1" ht="18.899999999999999" customHeight="1" x14ac:dyDescent="0.25">
      <c r="A29" s="250">
        <v>23</v>
      </c>
      <c r="B29" s="95"/>
      <c r="C29" s="95"/>
      <c r="D29" s="96"/>
      <c r="E29" s="439"/>
      <c r="F29" s="97"/>
      <c r="G29" s="97"/>
      <c r="H29" s="96"/>
      <c r="I29" s="96"/>
      <c r="J29" s="247"/>
      <c r="K29" s="245"/>
      <c r="L29" s="249"/>
      <c r="M29" s="282"/>
      <c r="N29" s="241"/>
      <c r="O29" s="96"/>
      <c r="P29" s="114"/>
      <c r="Q29" s="97"/>
    </row>
    <row r="30" spans="1:17" s="11" customFormat="1" ht="18.899999999999999" customHeight="1" x14ac:dyDescent="0.25">
      <c r="A30" s="250">
        <v>24</v>
      </c>
      <c r="B30" s="95"/>
      <c r="C30" s="95"/>
      <c r="D30" s="96"/>
      <c r="E30" s="263"/>
      <c r="F30" s="97"/>
      <c r="G30" s="97"/>
      <c r="H30" s="96"/>
      <c r="I30" s="96"/>
      <c r="J30" s="247"/>
      <c r="K30" s="245"/>
      <c r="L30" s="249"/>
      <c r="M30" s="282"/>
      <c r="N30" s="241"/>
      <c r="O30" s="96"/>
      <c r="P30" s="114"/>
      <c r="Q30" s="97"/>
    </row>
    <row r="31" spans="1:17" s="11" customFormat="1" ht="18.899999999999999" customHeight="1" x14ac:dyDescent="0.25">
      <c r="A31" s="250">
        <v>25</v>
      </c>
      <c r="B31" s="95"/>
      <c r="C31" s="95"/>
      <c r="D31" s="96"/>
      <c r="E31" s="263"/>
      <c r="F31" s="97"/>
      <c r="G31" s="97"/>
      <c r="H31" s="96"/>
      <c r="I31" s="96"/>
      <c r="J31" s="247"/>
      <c r="K31" s="245"/>
      <c r="L31" s="249"/>
      <c r="M31" s="282"/>
      <c r="N31" s="241"/>
      <c r="O31" s="96"/>
      <c r="P31" s="114"/>
      <c r="Q31" s="97"/>
    </row>
    <row r="32" spans="1:17" s="11" customFormat="1" ht="18.899999999999999" customHeight="1" x14ac:dyDescent="0.25">
      <c r="A32" s="250">
        <v>26</v>
      </c>
      <c r="B32" s="95"/>
      <c r="C32" s="95"/>
      <c r="D32" s="96"/>
      <c r="E32" s="430"/>
      <c r="F32" s="97"/>
      <c r="G32" s="97"/>
      <c r="H32" s="96"/>
      <c r="I32" s="96"/>
      <c r="J32" s="247"/>
      <c r="K32" s="245"/>
      <c r="L32" s="249"/>
      <c r="M32" s="282"/>
      <c r="N32" s="241"/>
      <c r="O32" s="96"/>
      <c r="P32" s="114"/>
      <c r="Q32" s="97"/>
    </row>
    <row r="33" spans="1:17" s="11" customFormat="1" ht="18.899999999999999" customHeight="1" x14ac:dyDescent="0.25">
      <c r="A33" s="250">
        <v>27</v>
      </c>
      <c r="B33" s="95"/>
      <c r="C33" s="95"/>
      <c r="D33" s="96"/>
      <c r="E33" s="263"/>
      <c r="F33" s="97"/>
      <c r="G33" s="97"/>
      <c r="H33" s="96"/>
      <c r="I33" s="96"/>
      <c r="J33" s="247"/>
      <c r="K33" s="245"/>
      <c r="L33" s="249"/>
      <c r="M33" s="282"/>
      <c r="N33" s="241"/>
      <c r="O33" s="96"/>
      <c r="P33" s="114"/>
      <c r="Q33" s="97"/>
    </row>
    <row r="34" spans="1:17" s="11" customFormat="1" ht="18.899999999999999" customHeight="1" x14ac:dyDescent="0.25">
      <c r="A34" s="250">
        <v>28</v>
      </c>
      <c r="B34" s="95"/>
      <c r="C34" s="95"/>
      <c r="D34" s="96"/>
      <c r="E34" s="263"/>
      <c r="F34" s="97"/>
      <c r="G34" s="97"/>
      <c r="H34" s="96"/>
      <c r="I34" s="96"/>
      <c r="J34" s="247"/>
      <c r="K34" s="245"/>
      <c r="L34" s="249"/>
      <c r="M34" s="282"/>
      <c r="N34" s="241"/>
      <c r="O34" s="96"/>
      <c r="P34" s="114"/>
      <c r="Q34" s="97"/>
    </row>
    <row r="35" spans="1:17" s="11" customFormat="1" ht="18.899999999999999" customHeight="1" x14ac:dyDescent="0.25">
      <c r="A35" s="250">
        <v>29</v>
      </c>
      <c r="B35" s="95"/>
      <c r="C35" s="95"/>
      <c r="D35" s="96"/>
      <c r="E35" s="263"/>
      <c r="F35" s="97"/>
      <c r="G35" s="97"/>
      <c r="H35" s="96"/>
      <c r="I35" s="96"/>
      <c r="J35" s="247"/>
      <c r="K35" s="245"/>
      <c r="L35" s="249"/>
      <c r="M35" s="282"/>
      <c r="N35" s="241"/>
      <c r="O35" s="96"/>
      <c r="P35" s="114"/>
      <c r="Q35" s="97"/>
    </row>
    <row r="36" spans="1:17" s="11" customFormat="1" ht="18.899999999999999" customHeight="1" x14ac:dyDescent="0.25">
      <c r="A36" s="250">
        <v>30</v>
      </c>
      <c r="B36" s="95"/>
      <c r="C36" s="95"/>
      <c r="D36" s="96"/>
      <c r="E36" s="263"/>
      <c r="F36" s="97"/>
      <c r="G36" s="97"/>
      <c r="H36" s="96"/>
      <c r="I36" s="96"/>
      <c r="J36" s="247"/>
      <c r="K36" s="245"/>
      <c r="L36" s="249"/>
      <c r="M36" s="282"/>
      <c r="N36" s="241"/>
      <c r="O36" s="96"/>
      <c r="P36" s="114"/>
      <c r="Q36" s="97"/>
    </row>
    <row r="37" spans="1:17" s="11" customFormat="1" ht="18.899999999999999" customHeight="1" x14ac:dyDescent="0.25">
      <c r="A37" s="250">
        <v>31</v>
      </c>
      <c r="B37" s="95"/>
      <c r="C37" s="95"/>
      <c r="D37" s="96"/>
      <c r="E37" s="263"/>
      <c r="F37" s="97"/>
      <c r="G37" s="97"/>
      <c r="H37" s="96"/>
      <c r="I37" s="96"/>
      <c r="J37" s="247"/>
      <c r="K37" s="245"/>
      <c r="L37" s="249"/>
      <c r="M37" s="282"/>
      <c r="N37" s="241"/>
      <c r="O37" s="96"/>
      <c r="P37" s="114"/>
      <c r="Q37" s="97"/>
    </row>
    <row r="38" spans="1:17" s="11" customFormat="1" ht="18.899999999999999" customHeight="1" x14ac:dyDescent="0.25">
      <c r="A38" s="250">
        <v>32</v>
      </c>
      <c r="B38" s="95"/>
      <c r="C38" s="95"/>
      <c r="D38" s="96"/>
      <c r="E38" s="263"/>
      <c r="F38" s="97"/>
      <c r="G38" s="97"/>
      <c r="H38" s="414"/>
      <c r="I38" s="283"/>
      <c r="J38" s="247"/>
      <c r="K38" s="245"/>
      <c r="L38" s="249"/>
      <c r="M38" s="282"/>
      <c r="N38" s="241"/>
      <c r="O38" s="97"/>
      <c r="P38" s="114"/>
      <c r="Q38" s="97"/>
    </row>
    <row r="39" spans="1:17" s="11" customFormat="1" ht="18.899999999999999" customHeight="1" x14ac:dyDescent="0.25">
      <c r="A39" s="250">
        <v>33</v>
      </c>
      <c r="B39" s="95"/>
      <c r="C39" s="95"/>
      <c r="D39" s="96"/>
      <c r="E39" s="263"/>
      <c r="F39" s="97"/>
      <c r="G39" s="97"/>
      <c r="H39" s="414"/>
      <c r="I39" s="283"/>
      <c r="J39" s="247"/>
      <c r="K39" s="245"/>
      <c r="L39" s="249"/>
      <c r="M39" s="282"/>
      <c r="N39" s="277"/>
      <c r="O39" s="97"/>
      <c r="P39" s="114"/>
      <c r="Q39" s="97"/>
    </row>
    <row r="40" spans="1:17" s="11" customFormat="1" ht="18.899999999999999" customHeight="1" x14ac:dyDescent="0.25">
      <c r="A40" s="250">
        <v>34</v>
      </c>
      <c r="B40" s="95"/>
      <c r="C40" s="95"/>
      <c r="D40" s="96"/>
      <c r="E40" s="263"/>
      <c r="F40" s="97"/>
      <c r="G40" s="97"/>
      <c r="H40" s="414"/>
      <c r="I40" s="283"/>
      <c r="J40" s="247" t="e">
        <f>IF(AND(Q40="",#REF!&gt;0,#REF!&lt;5),K40,)</f>
        <v>#REF!</v>
      </c>
      <c r="K40" s="245" t="str">
        <f>IF(D40="","ZZZ9",IF(AND(#REF!&gt;0,#REF!&lt;5),D40&amp;#REF!,D40&amp;"9"))</f>
        <v>ZZZ9</v>
      </c>
      <c r="L40" s="249">
        <f t="shared" ref="L40:L103" si="0">IF(Q40="",999,Q40)</f>
        <v>999</v>
      </c>
      <c r="M40" s="282">
        <f t="shared" ref="M40:M103" si="1">IF(P40=999,999,1)</f>
        <v>999</v>
      </c>
      <c r="N40" s="277"/>
      <c r="O40" s="97"/>
      <c r="P40" s="114">
        <f t="shared" ref="P40:P103" si="2">IF(N40="DA",1,IF(N40="WC",2,IF(N40="SE",3,IF(N40="Q",4,IF(N40="LL",5,999)))))</f>
        <v>999</v>
      </c>
      <c r="Q40" s="97"/>
    </row>
    <row r="41" spans="1:17" s="11" customFormat="1" ht="18.899999999999999" customHeight="1" x14ac:dyDescent="0.25">
      <c r="A41" s="250">
        <v>35</v>
      </c>
      <c r="B41" s="95"/>
      <c r="C41" s="95"/>
      <c r="D41" s="96"/>
      <c r="E41" s="263"/>
      <c r="F41" s="97"/>
      <c r="G41" s="97"/>
      <c r="H41" s="414"/>
      <c r="I41" s="283"/>
      <c r="J41" s="247" t="e">
        <f>IF(AND(Q41="",#REF!&gt;0,#REF!&lt;5),K41,)</f>
        <v>#REF!</v>
      </c>
      <c r="K41" s="245" t="str">
        <f>IF(D41="","ZZZ9",IF(AND(#REF!&gt;0,#REF!&lt;5),D41&amp;#REF!,D41&amp;"9"))</f>
        <v>ZZZ9</v>
      </c>
      <c r="L41" s="249">
        <f t="shared" si="0"/>
        <v>999</v>
      </c>
      <c r="M41" s="282">
        <f t="shared" si="1"/>
        <v>999</v>
      </c>
      <c r="N41" s="277"/>
      <c r="O41" s="97"/>
      <c r="P41" s="114">
        <f t="shared" si="2"/>
        <v>999</v>
      </c>
      <c r="Q41" s="97"/>
    </row>
    <row r="42" spans="1:17" s="11" customFormat="1" ht="18.899999999999999" customHeight="1" x14ac:dyDescent="0.25">
      <c r="A42" s="250">
        <v>36</v>
      </c>
      <c r="B42" s="95"/>
      <c r="C42" s="95"/>
      <c r="D42" s="96"/>
      <c r="E42" s="263"/>
      <c r="F42" s="97"/>
      <c r="G42" s="97"/>
      <c r="H42" s="414"/>
      <c r="I42" s="283"/>
      <c r="J42" s="247" t="e">
        <f>IF(AND(Q42="",#REF!&gt;0,#REF!&lt;5),K42,)</f>
        <v>#REF!</v>
      </c>
      <c r="K42" s="245" t="str">
        <f>IF(D42="","ZZZ9",IF(AND(#REF!&gt;0,#REF!&lt;5),D42&amp;#REF!,D42&amp;"9"))</f>
        <v>ZZZ9</v>
      </c>
      <c r="L42" s="249">
        <f t="shared" si="0"/>
        <v>999</v>
      </c>
      <c r="M42" s="282">
        <f t="shared" si="1"/>
        <v>999</v>
      </c>
      <c r="N42" s="277"/>
      <c r="O42" s="97"/>
      <c r="P42" s="114">
        <f t="shared" si="2"/>
        <v>999</v>
      </c>
      <c r="Q42" s="97"/>
    </row>
    <row r="43" spans="1:17" s="11" customFormat="1" ht="18.899999999999999" customHeight="1" x14ac:dyDescent="0.25">
      <c r="A43" s="250">
        <v>37</v>
      </c>
      <c r="B43" s="95"/>
      <c r="C43" s="95"/>
      <c r="D43" s="96"/>
      <c r="E43" s="263"/>
      <c r="F43" s="97"/>
      <c r="G43" s="97"/>
      <c r="H43" s="414"/>
      <c r="I43" s="283"/>
      <c r="J43" s="247" t="e">
        <f>IF(AND(Q43="",#REF!&gt;0,#REF!&lt;5),K43,)</f>
        <v>#REF!</v>
      </c>
      <c r="K43" s="245" t="str">
        <f>IF(D43="","ZZZ9",IF(AND(#REF!&gt;0,#REF!&lt;5),D43&amp;#REF!,D43&amp;"9"))</f>
        <v>ZZZ9</v>
      </c>
      <c r="L43" s="249">
        <f t="shared" si="0"/>
        <v>999</v>
      </c>
      <c r="M43" s="282">
        <f t="shared" si="1"/>
        <v>999</v>
      </c>
      <c r="N43" s="277"/>
      <c r="O43" s="97"/>
      <c r="P43" s="114">
        <f t="shared" si="2"/>
        <v>999</v>
      </c>
      <c r="Q43" s="97"/>
    </row>
    <row r="44" spans="1:17" s="11" customFormat="1" ht="18.899999999999999" customHeight="1" x14ac:dyDescent="0.25">
      <c r="A44" s="250">
        <v>38</v>
      </c>
      <c r="B44" s="95"/>
      <c r="C44" s="95"/>
      <c r="D44" s="96"/>
      <c r="E44" s="263"/>
      <c r="F44" s="97"/>
      <c r="G44" s="97"/>
      <c r="H44" s="414"/>
      <c r="I44" s="283"/>
      <c r="J44" s="247" t="e">
        <f>IF(AND(Q44="",#REF!&gt;0,#REF!&lt;5),K44,)</f>
        <v>#REF!</v>
      </c>
      <c r="K44" s="245" t="str">
        <f>IF(D44="","ZZZ9",IF(AND(#REF!&gt;0,#REF!&lt;5),D44&amp;#REF!,D44&amp;"9"))</f>
        <v>ZZZ9</v>
      </c>
      <c r="L44" s="249">
        <f t="shared" si="0"/>
        <v>999</v>
      </c>
      <c r="M44" s="282">
        <f t="shared" si="1"/>
        <v>999</v>
      </c>
      <c r="N44" s="277"/>
      <c r="O44" s="97"/>
      <c r="P44" s="114">
        <f t="shared" si="2"/>
        <v>999</v>
      </c>
      <c r="Q44" s="97"/>
    </row>
    <row r="45" spans="1:17" s="11" customFormat="1" ht="18.899999999999999" customHeight="1" x14ac:dyDescent="0.25">
      <c r="A45" s="250">
        <v>39</v>
      </c>
      <c r="B45" s="95"/>
      <c r="C45" s="95"/>
      <c r="D45" s="96"/>
      <c r="E45" s="263"/>
      <c r="F45" s="97"/>
      <c r="G45" s="97"/>
      <c r="H45" s="414"/>
      <c r="I45" s="283"/>
      <c r="J45" s="247" t="e">
        <f>IF(AND(Q45="",#REF!&gt;0,#REF!&lt;5),K45,)</f>
        <v>#REF!</v>
      </c>
      <c r="K45" s="245" t="str">
        <f>IF(D45="","ZZZ9",IF(AND(#REF!&gt;0,#REF!&lt;5),D45&amp;#REF!,D45&amp;"9"))</f>
        <v>ZZZ9</v>
      </c>
      <c r="L45" s="249">
        <f t="shared" si="0"/>
        <v>999</v>
      </c>
      <c r="M45" s="282">
        <f t="shared" si="1"/>
        <v>999</v>
      </c>
      <c r="N45" s="277"/>
      <c r="O45" s="97"/>
      <c r="P45" s="114">
        <f t="shared" si="2"/>
        <v>999</v>
      </c>
      <c r="Q45" s="97"/>
    </row>
    <row r="46" spans="1:17" s="11" customFormat="1" ht="18.899999999999999" customHeight="1" x14ac:dyDescent="0.25">
      <c r="A46" s="250">
        <v>40</v>
      </c>
      <c r="B46" s="95"/>
      <c r="C46" s="95"/>
      <c r="D46" s="96"/>
      <c r="E46" s="263"/>
      <c r="F46" s="97"/>
      <c r="G46" s="97"/>
      <c r="H46" s="414"/>
      <c r="I46" s="283"/>
      <c r="J46" s="247" t="e">
        <f>IF(AND(Q46="",#REF!&gt;0,#REF!&lt;5),K46,)</f>
        <v>#REF!</v>
      </c>
      <c r="K46" s="245" t="str">
        <f>IF(D46="","ZZZ9",IF(AND(#REF!&gt;0,#REF!&lt;5),D46&amp;#REF!,D46&amp;"9"))</f>
        <v>ZZZ9</v>
      </c>
      <c r="L46" s="249">
        <f t="shared" si="0"/>
        <v>999</v>
      </c>
      <c r="M46" s="282">
        <f t="shared" si="1"/>
        <v>999</v>
      </c>
      <c r="N46" s="277"/>
      <c r="O46" s="97"/>
      <c r="P46" s="114">
        <f t="shared" si="2"/>
        <v>999</v>
      </c>
      <c r="Q46" s="97"/>
    </row>
    <row r="47" spans="1:17" s="11" customFormat="1" ht="18.899999999999999" customHeight="1" x14ac:dyDescent="0.25">
      <c r="A47" s="250">
        <v>41</v>
      </c>
      <c r="B47" s="95"/>
      <c r="C47" s="95"/>
      <c r="D47" s="96"/>
      <c r="E47" s="263"/>
      <c r="F47" s="97"/>
      <c r="G47" s="97"/>
      <c r="H47" s="414"/>
      <c r="I47" s="283"/>
      <c r="J47" s="247" t="e">
        <f>IF(AND(Q47="",#REF!&gt;0,#REF!&lt;5),K47,)</f>
        <v>#REF!</v>
      </c>
      <c r="K47" s="245" t="str">
        <f>IF(D47="","ZZZ9",IF(AND(#REF!&gt;0,#REF!&lt;5),D47&amp;#REF!,D47&amp;"9"))</f>
        <v>ZZZ9</v>
      </c>
      <c r="L47" s="249">
        <f t="shared" si="0"/>
        <v>999</v>
      </c>
      <c r="M47" s="282">
        <f t="shared" si="1"/>
        <v>999</v>
      </c>
      <c r="N47" s="277"/>
      <c r="O47" s="97"/>
      <c r="P47" s="114">
        <f t="shared" si="2"/>
        <v>999</v>
      </c>
      <c r="Q47" s="97"/>
    </row>
    <row r="48" spans="1:17" s="11" customFormat="1" ht="18.899999999999999" customHeight="1" x14ac:dyDescent="0.25">
      <c r="A48" s="250">
        <v>42</v>
      </c>
      <c r="B48" s="95"/>
      <c r="C48" s="95"/>
      <c r="D48" s="96"/>
      <c r="E48" s="263"/>
      <c r="F48" s="97"/>
      <c r="G48" s="97"/>
      <c r="H48" s="414"/>
      <c r="I48" s="283"/>
      <c r="J48" s="247" t="e">
        <f>IF(AND(Q48="",#REF!&gt;0,#REF!&lt;5),K48,)</f>
        <v>#REF!</v>
      </c>
      <c r="K48" s="245" t="str">
        <f>IF(D48="","ZZZ9",IF(AND(#REF!&gt;0,#REF!&lt;5),D48&amp;#REF!,D48&amp;"9"))</f>
        <v>ZZZ9</v>
      </c>
      <c r="L48" s="249">
        <f t="shared" si="0"/>
        <v>999</v>
      </c>
      <c r="M48" s="282">
        <f t="shared" si="1"/>
        <v>999</v>
      </c>
      <c r="N48" s="277"/>
      <c r="O48" s="97"/>
      <c r="P48" s="114">
        <f t="shared" si="2"/>
        <v>999</v>
      </c>
      <c r="Q48" s="97"/>
    </row>
    <row r="49" spans="1:17" s="11" customFormat="1" ht="18.899999999999999" customHeight="1" x14ac:dyDescent="0.25">
      <c r="A49" s="250">
        <v>43</v>
      </c>
      <c r="B49" s="95"/>
      <c r="C49" s="95"/>
      <c r="D49" s="96"/>
      <c r="E49" s="263"/>
      <c r="F49" s="97"/>
      <c r="G49" s="97"/>
      <c r="H49" s="414"/>
      <c r="I49" s="283"/>
      <c r="J49" s="247" t="e">
        <f>IF(AND(Q49="",#REF!&gt;0,#REF!&lt;5),K49,)</f>
        <v>#REF!</v>
      </c>
      <c r="K49" s="245" t="str">
        <f>IF(D49="","ZZZ9",IF(AND(#REF!&gt;0,#REF!&lt;5),D49&amp;#REF!,D49&amp;"9"))</f>
        <v>ZZZ9</v>
      </c>
      <c r="L49" s="249">
        <f t="shared" si="0"/>
        <v>999</v>
      </c>
      <c r="M49" s="282">
        <f t="shared" si="1"/>
        <v>999</v>
      </c>
      <c r="N49" s="277"/>
      <c r="O49" s="97"/>
      <c r="P49" s="114">
        <f t="shared" si="2"/>
        <v>999</v>
      </c>
      <c r="Q49" s="97"/>
    </row>
    <row r="50" spans="1:17" s="11" customFormat="1" ht="18.899999999999999" customHeight="1" x14ac:dyDescent="0.25">
      <c r="A50" s="250">
        <v>44</v>
      </c>
      <c r="B50" s="95"/>
      <c r="C50" s="95"/>
      <c r="D50" s="96"/>
      <c r="E50" s="263"/>
      <c r="F50" s="97"/>
      <c r="G50" s="97"/>
      <c r="H50" s="414"/>
      <c r="I50" s="283"/>
      <c r="J50" s="247" t="e">
        <f>IF(AND(Q50="",#REF!&gt;0,#REF!&lt;5),K50,)</f>
        <v>#REF!</v>
      </c>
      <c r="K50" s="245" t="str">
        <f>IF(D50="","ZZZ9",IF(AND(#REF!&gt;0,#REF!&lt;5),D50&amp;#REF!,D50&amp;"9"))</f>
        <v>ZZZ9</v>
      </c>
      <c r="L50" s="249">
        <f t="shared" si="0"/>
        <v>999</v>
      </c>
      <c r="M50" s="282">
        <f t="shared" si="1"/>
        <v>999</v>
      </c>
      <c r="N50" s="277"/>
      <c r="O50" s="97"/>
      <c r="P50" s="114">
        <f t="shared" si="2"/>
        <v>999</v>
      </c>
      <c r="Q50" s="97"/>
    </row>
    <row r="51" spans="1:17" s="11" customFormat="1" ht="18.899999999999999" customHeight="1" x14ac:dyDescent="0.25">
      <c r="A51" s="250">
        <v>45</v>
      </c>
      <c r="B51" s="95"/>
      <c r="C51" s="95"/>
      <c r="D51" s="96"/>
      <c r="E51" s="263"/>
      <c r="F51" s="97"/>
      <c r="G51" s="97"/>
      <c r="H51" s="414"/>
      <c r="I51" s="283"/>
      <c r="J51" s="247" t="e">
        <f>IF(AND(Q51="",#REF!&gt;0,#REF!&lt;5),K51,)</f>
        <v>#REF!</v>
      </c>
      <c r="K51" s="245" t="str">
        <f>IF(D51="","ZZZ9",IF(AND(#REF!&gt;0,#REF!&lt;5),D51&amp;#REF!,D51&amp;"9"))</f>
        <v>ZZZ9</v>
      </c>
      <c r="L51" s="249">
        <f t="shared" si="0"/>
        <v>999</v>
      </c>
      <c r="M51" s="282">
        <f t="shared" si="1"/>
        <v>999</v>
      </c>
      <c r="N51" s="277"/>
      <c r="O51" s="97"/>
      <c r="P51" s="114">
        <f t="shared" si="2"/>
        <v>999</v>
      </c>
      <c r="Q51" s="97"/>
    </row>
    <row r="52" spans="1:17" s="11" customFormat="1" ht="18.899999999999999" customHeight="1" x14ac:dyDescent="0.25">
      <c r="A52" s="250">
        <v>46</v>
      </c>
      <c r="B52" s="95"/>
      <c r="C52" s="95"/>
      <c r="D52" s="96"/>
      <c r="E52" s="263"/>
      <c r="F52" s="97"/>
      <c r="G52" s="97"/>
      <c r="H52" s="414"/>
      <c r="I52" s="283"/>
      <c r="J52" s="247" t="e">
        <f>IF(AND(Q52="",#REF!&gt;0,#REF!&lt;5),K52,)</f>
        <v>#REF!</v>
      </c>
      <c r="K52" s="245" t="str">
        <f>IF(D52="","ZZZ9",IF(AND(#REF!&gt;0,#REF!&lt;5),D52&amp;#REF!,D52&amp;"9"))</f>
        <v>ZZZ9</v>
      </c>
      <c r="L52" s="249">
        <f t="shared" si="0"/>
        <v>999</v>
      </c>
      <c r="M52" s="282">
        <f t="shared" si="1"/>
        <v>999</v>
      </c>
      <c r="N52" s="277"/>
      <c r="O52" s="97"/>
      <c r="P52" s="114">
        <f t="shared" si="2"/>
        <v>999</v>
      </c>
      <c r="Q52" s="97"/>
    </row>
    <row r="53" spans="1:17" s="11" customFormat="1" ht="18.899999999999999" customHeight="1" x14ac:dyDescent="0.25">
      <c r="A53" s="250">
        <v>47</v>
      </c>
      <c r="B53" s="95"/>
      <c r="C53" s="95"/>
      <c r="D53" s="96"/>
      <c r="E53" s="263"/>
      <c r="F53" s="97"/>
      <c r="G53" s="97"/>
      <c r="H53" s="414"/>
      <c r="I53" s="283"/>
      <c r="J53" s="247" t="e">
        <f>IF(AND(Q53="",#REF!&gt;0,#REF!&lt;5),K53,)</f>
        <v>#REF!</v>
      </c>
      <c r="K53" s="245" t="str">
        <f>IF(D53="","ZZZ9",IF(AND(#REF!&gt;0,#REF!&lt;5),D53&amp;#REF!,D53&amp;"9"))</f>
        <v>ZZZ9</v>
      </c>
      <c r="L53" s="249">
        <f t="shared" si="0"/>
        <v>999</v>
      </c>
      <c r="M53" s="282">
        <f t="shared" si="1"/>
        <v>999</v>
      </c>
      <c r="N53" s="277"/>
      <c r="O53" s="97"/>
      <c r="P53" s="114">
        <f t="shared" si="2"/>
        <v>999</v>
      </c>
      <c r="Q53" s="97"/>
    </row>
    <row r="54" spans="1:17" s="11" customFormat="1" ht="18.899999999999999" customHeight="1" x14ac:dyDescent="0.25">
      <c r="A54" s="250">
        <v>48</v>
      </c>
      <c r="B54" s="95"/>
      <c r="C54" s="95"/>
      <c r="D54" s="96"/>
      <c r="E54" s="263"/>
      <c r="F54" s="97"/>
      <c r="G54" s="97"/>
      <c r="H54" s="414"/>
      <c r="I54" s="283"/>
      <c r="J54" s="247" t="e">
        <f>IF(AND(Q54="",#REF!&gt;0,#REF!&lt;5),K54,)</f>
        <v>#REF!</v>
      </c>
      <c r="K54" s="245" t="str">
        <f>IF(D54="","ZZZ9",IF(AND(#REF!&gt;0,#REF!&lt;5),D54&amp;#REF!,D54&amp;"9"))</f>
        <v>ZZZ9</v>
      </c>
      <c r="L54" s="249">
        <f t="shared" si="0"/>
        <v>999</v>
      </c>
      <c r="M54" s="282">
        <f t="shared" si="1"/>
        <v>999</v>
      </c>
      <c r="N54" s="277"/>
      <c r="O54" s="97"/>
      <c r="P54" s="114">
        <f t="shared" si="2"/>
        <v>999</v>
      </c>
      <c r="Q54" s="97"/>
    </row>
    <row r="55" spans="1:17" s="11" customFormat="1" ht="18.899999999999999" customHeight="1" x14ac:dyDescent="0.25">
      <c r="A55" s="250">
        <v>49</v>
      </c>
      <c r="B55" s="95"/>
      <c r="C55" s="95"/>
      <c r="D55" s="96"/>
      <c r="E55" s="263"/>
      <c r="F55" s="97"/>
      <c r="G55" s="97"/>
      <c r="H55" s="414"/>
      <c r="I55" s="283"/>
      <c r="J55" s="247" t="e">
        <f>IF(AND(Q55="",#REF!&gt;0,#REF!&lt;5),K55,)</f>
        <v>#REF!</v>
      </c>
      <c r="K55" s="245" t="str">
        <f>IF(D55="","ZZZ9",IF(AND(#REF!&gt;0,#REF!&lt;5),D55&amp;#REF!,D55&amp;"9"))</f>
        <v>ZZZ9</v>
      </c>
      <c r="L55" s="249">
        <f t="shared" si="0"/>
        <v>999</v>
      </c>
      <c r="M55" s="282">
        <f t="shared" si="1"/>
        <v>999</v>
      </c>
      <c r="N55" s="277"/>
      <c r="O55" s="97"/>
      <c r="P55" s="114">
        <f t="shared" si="2"/>
        <v>999</v>
      </c>
      <c r="Q55" s="97"/>
    </row>
    <row r="56" spans="1:17" s="11" customFormat="1" ht="18.899999999999999" customHeight="1" x14ac:dyDescent="0.25">
      <c r="A56" s="250">
        <v>50</v>
      </c>
      <c r="B56" s="95"/>
      <c r="C56" s="95"/>
      <c r="D56" s="96"/>
      <c r="E56" s="263"/>
      <c r="F56" s="97"/>
      <c r="G56" s="97"/>
      <c r="H56" s="414"/>
      <c r="I56" s="283"/>
      <c r="J56" s="247" t="e">
        <f>IF(AND(Q56="",#REF!&gt;0,#REF!&lt;5),K56,)</f>
        <v>#REF!</v>
      </c>
      <c r="K56" s="245" t="str">
        <f>IF(D56="","ZZZ9",IF(AND(#REF!&gt;0,#REF!&lt;5),D56&amp;#REF!,D56&amp;"9"))</f>
        <v>ZZZ9</v>
      </c>
      <c r="L56" s="249">
        <f t="shared" si="0"/>
        <v>999</v>
      </c>
      <c r="M56" s="282">
        <f t="shared" si="1"/>
        <v>999</v>
      </c>
      <c r="N56" s="277"/>
      <c r="O56" s="97"/>
      <c r="P56" s="114">
        <f t="shared" si="2"/>
        <v>999</v>
      </c>
      <c r="Q56" s="97"/>
    </row>
    <row r="57" spans="1:17" s="11" customFormat="1" ht="18.899999999999999" customHeight="1" x14ac:dyDescent="0.25">
      <c r="A57" s="250">
        <v>51</v>
      </c>
      <c r="B57" s="95"/>
      <c r="C57" s="95"/>
      <c r="D57" s="96"/>
      <c r="E57" s="263"/>
      <c r="F57" s="97"/>
      <c r="G57" s="97"/>
      <c r="H57" s="414"/>
      <c r="I57" s="283"/>
      <c r="J57" s="247" t="e">
        <f>IF(AND(Q57="",#REF!&gt;0,#REF!&lt;5),K57,)</f>
        <v>#REF!</v>
      </c>
      <c r="K57" s="245" t="str">
        <f>IF(D57="","ZZZ9",IF(AND(#REF!&gt;0,#REF!&lt;5),D57&amp;#REF!,D57&amp;"9"))</f>
        <v>ZZZ9</v>
      </c>
      <c r="L57" s="249">
        <f t="shared" si="0"/>
        <v>999</v>
      </c>
      <c r="M57" s="282">
        <f t="shared" si="1"/>
        <v>999</v>
      </c>
      <c r="N57" s="277"/>
      <c r="O57" s="97"/>
      <c r="P57" s="114">
        <f t="shared" si="2"/>
        <v>999</v>
      </c>
      <c r="Q57" s="97"/>
    </row>
    <row r="58" spans="1:17" s="11" customFormat="1" ht="18.899999999999999" customHeight="1" x14ac:dyDescent="0.25">
      <c r="A58" s="250">
        <v>52</v>
      </c>
      <c r="B58" s="95"/>
      <c r="C58" s="95"/>
      <c r="D58" s="96"/>
      <c r="E58" s="263"/>
      <c r="F58" s="97"/>
      <c r="G58" s="97"/>
      <c r="H58" s="414"/>
      <c r="I58" s="283"/>
      <c r="J58" s="247" t="e">
        <f>IF(AND(Q58="",#REF!&gt;0,#REF!&lt;5),K58,)</f>
        <v>#REF!</v>
      </c>
      <c r="K58" s="245" t="str">
        <f>IF(D58="","ZZZ9",IF(AND(#REF!&gt;0,#REF!&lt;5),D58&amp;#REF!,D58&amp;"9"))</f>
        <v>ZZZ9</v>
      </c>
      <c r="L58" s="249">
        <f t="shared" si="0"/>
        <v>999</v>
      </c>
      <c r="M58" s="282">
        <f t="shared" si="1"/>
        <v>999</v>
      </c>
      <c r="N58" s="277"/>
      <c r="O58" s="97"/>
      <c r="P58" s="114">
        <f t="shared" si="2"/>
        <v>999</v>
      </c>
      <c r="Q58" s="97"/>
    </row>
    <row r="59" spans="1:17" s="11" customFormat="1" ht="18.899999999999999" customHeight="1" x14ac:dyDescent="0.25">
      <c r="A59" s="250">
        <v>53</v>
      </c>
      <c r="B59" s="95"/>
      <c r="C59" s="95"/>
      <c r="D59" s="96"/>
      <c r="E59" s="263"/>
      <c r="F59" s="97"/>
      <c r="G59" s="97"/>
      <c r="H59" s="414"/>
      <c r="I59" s="283"/>
      <c r="J59" s="247" t="e">
        <f>IF(AND(Q59="",#REF!&gt;0,#REF!&lt;5),K59,)</f>
        <v>#REF!</v>
      </c>
      <c r="K59" s="245" t="str">
        <f>IF(D59="","ZZZ9",IF(AND(#REF!&gt;0,#REF!&lt;5),D59&amp;#REF!,D59&amp;"9"))</f>
        <v>ZZZ9</v>
      </c>
      <c r="L59" s="249">
        <f t="shared" si="0"/>
        <v>999</v>
      </c>
      <c r="M59" s="282">
        <f t="shared" si="1"/>
        <v>999</v>
      </c>
      <c r="N59" s="277"/>
      <c r="O59" s="97"/>
      <c r="P59" s="114">
        <f t="shared" si="2"/>
        <v>999</v>
      </c>
      <c r="Q59" s="97"/>
    </row>
    <row r="60" spans="1:17" s="11" customFormat="1" ht="18.899999999999999" customHeight="1" x14ac:dyDescent="0.25">
      <c r="A60" s="250">
        <v>54</v>
      </c>
      <c r="B60" s="95"/>
      <c r="C60" s="95"/>
      <c r="D60" s="96"/>
      <c r="E60" s="263"/>
      <c r="F60" s="97"/>
      <c r="G60" s="97"/>
      <c r="H60" s="414"/>
      <c r="I60" s="283"/>
      <c r="J60" s="247" t="e">
        <f>IF(AND(Q60="",#REF!&gt;0,#REF!&lt;5),K60,)</f>
        <v>#REF!</v>
      </c>
      <c r="K60" s="245" t="str">
        <f>IF(D60="","ZZZ9",IF(AND(#REF!&gt;0,#REF!&lt;5),D60&amp;#REF!,D60&amp;"9"))</f>
        <v>ZZZ9</v>
      </c>
      <c r="L60" s="249">
        <f t="shared" si="0"/>
        <v>999</v>
      </c>
      <c r="M60" s="282">
        <f t="shared" si="1"/>
        <v>999</v>
      </c>
      <c r="N60" s="277"/>
      <c r="O60" s="97"/>
      <c r="P60" s="114">
        <f t="shared" si="2"/>
        <v>999</v>
      </c>
      <c r="Q60" s="97"/>
    </row>
    <row r="61" spans="1:17" s="11" customFormat="1" ht="18.899999999999999" customHeight="1" x14ac:dyDescent="0.25">
      <c r="A61" s="250">
        <v>55</v>
      </c>
      <c r="B61" s="95"/>
      <c r="C61" s="95"/>
      <c r="D61" s="96"/>
      <c r="E61" s="263"/>
      <c r="F61" s="97"/>
      <c r="G61" s="97"/>
      <c r="H61" s="414"/>
      <c r="I61" s="283"/>
      <c r="J61" s="247" t="e">
        <f>IF(AND(Q61="",#REF!&gt;0,#REF!&lt;5),K61,)</f>
        <v>#REF!</v>
      </c>
      <c r="K61" s="245" t="str">
        <f>IF(D61="","ZZZ9",IF(AND(#REF!&gt;0,#REF!&lt;5),D61&amp;#REF!,D61&amp;"9"))</f>
        <v>ZZZ9</v>
      </c>
      <c r="L61" s="249">
        <f t="shared" si="0"/>
        <v>999</v>
      </c>
      <c r="M61" s="282">
        <f t="shared" si="1"/>
        <v>999</v>
      </c>
      <c r="N61" s="277"/>
      <c r="O61" s="97"/>
      <c r="P61" s="114">
        <f t="shared" si="2"/>
        <v>999</v>
      </c>
      <c r="Q61" s="97"/>
    </row>
    <row r="62" spans="1:17" s="11" customFormat="1" ht="18.899999999999999" customHeight="1" x14ac:dyDescent="0.25">
      <c r="A62" s="250">
        <v>56</v>
      </c>
      <c r="B62" s="95"/>
      <c r="C62" s="95"/>
      <c r="D62" s="96"/>
      <c r="E62" s="263"/>
      <c r="F62" s="97"/>
      <c r="G62" s="97"/>
      <c r="H62" s="414"/>
      <c r="I62" s="283"/>
      <c r="J62" s="247" t="e">
        <f>IF(AND(Q62="",#REF!&gt;0,#REF!&lt;5),K62,)</f>
        <v>#REF!</v>
      </c>
      <c r="K62" s="245" t="str">
        <f>IF(D62="","ZZZ9",IF(AND(#REF!&gt;0,#REF!&lt;5),D62&amp;#REF!,D62&amp;"9"))</f>
        <v>ZZZ9</v>
      </c>
      <c r="L62" s="249">
        <f t="shared" si="0"/>
        <v>999</v>
      </c>
      <c r="M62" s="282">
        <f t="shared" si="1"/>
        <v>999</v>
      </c>
      <c r="N62" s="277"/>
      <c r="O62" s="97"/>
      <c r="P62" s="114">
        <f t="shared" si="2"/>
        <v>999</v>
      </c>
      <c r="Q62" s="97"/>
    </row>
    <row r="63" spans="1:17" s="11" customFormat="1" ht="18.899999999999999" customHeight="1" x14ac:dyDescent="0.25">
      <c r="A63" s="250">
        <v>57</v>
      </c>
      <c r="B63" s="95"/>
      <c r="C63" s="95"/>
      <c r="D63" s="96"/>
      <c r="E63" s="263"/>
      <c r="F63" s="97"/>
      <c r="G63" s="97"/>
      <c r="H63" s="414"/>
      <c r="I63" s="283"/>
      <c r="J63" s="247" t="e">
        <f>IF(AND(Q63="",#REF!&gt;0,#REF!&lt;5),K63,)</f>
        <v>#REF!</v>
      </c>
      <c r="K63" s="245" t="str">
        <f>IF(D63="","ZZZ9",IF(AND(#REF!&gt;0,#REF!&lt;5),D63&amp;#REF!,D63&amp;"9"))</f>
        <v>ZZZ9</v>
      </c>
      <c r="L63" s="249">
        <f t="shared" si="0"/>
        <v>999</v>
      </c>
      <c r="M63" s="282">
        <f t="shared" si="1"/>
        <v>999</v>
      </c>
      <c r="N63" s="277"/>
      <c r="O63" s="97"/>
      <c r="P63" s="114">
        <f t="shared" si="2"/>
        <v>999</v>
      </c>
      <c r="Q63" s="97"/>
    </row>
    <row r="64" spans="1:17" s="11" customFormat="1" ht="18.899999999999999" customHeight="1" x14ac:dyDescent="0.25">
      <c r="A64" s="250">
        <v>58</v>
      </c>
      <c r="B64" s="95"/>
      <c r="C64" s="95"/>
      <c r="D64" s="96"/>
      <c r="E64" s="263"/>
      <c r="F64" s="97"/>
      <c r="G64" s="97"/>
      <c r="H64" s="414"/>
      <c r="I64" s="283"/>
      <c r="J64" s="247" t="e">
        <f>IF(AND(Q64="",#REF!&gt;0,#REF!&lt;5),K64,)</f>
        <v>#REF!</v>
      </c>
      <c r="K64" s="245" t="str">
        <f>IF(D64="","ZZZ9",IF(AND(#REF!&gt;0,#REF!&lt;5),D64&amp;#REF!,D64&amp;"9"))</f>
        <v>ZZZ9</v>
      </c>
      <c r="L64" s="249">
        <f t="shared" si="0"/>
        <v>999</v>
      </c>
      <c r="M64" s="282">
        <f t="shared" si="1"/>
        <v>999</v>
      </c>
      <c r="N64" s="277"/>
      <c r="O64" s="97"/>
      <c r="P64" s="114">
        <f t="shared" si="2"/>
        <v>999</v>
      </c>
      <c r="Q64" s="97"/>
    </row>
    <row r="65" spans="1:17" s="11" customFormat="1" ht="18.899999999999999" customHeight="1" x14ac:dyDescent="0.25">
      <c r="A65" s="250">
        <v>59</v>
      </c>
      <c r="B65" s="95"/>
      <c r="C65" s="95"/>
      <c r="D65" s="96"/>
      <c r="E65" s="263"/>
      <c r="F65" s="97"/>
      <c r="G65" s="97"/>
      <c r="H65" s="414"/>
      <c r="I65" s="283"/>
      <c r="J65" s="247" t="e">
        <f>IF(AND(Q65="",#REF!&gt;0,#REF!&lt;5),K65,)</f>
        <v>#REF!</v>
      </c>
      <c r="K65" s="245" t="str">
        <f>IF(D65="","ZZZ9",IF(AND(#REF!&gt;0,#REF!&lt;5),D65&amp;#REF!,D65&amp;"9"))</f>
        <v>ZZZ9</v>
      </c>
      <c r="L65" s="249">
        <f t="shared" si="0"/>
        <v>999</v>
      </c>
      <c r="M65" s="282">
        <f t="shared" si="1"/>
        <v>999</v>
      </c>
      <c r="N65" s="277"/>
      <c r="O65" s="97"/>
      <c r="P65" s="114">
        <f t="shared" si="2"/>
        <v>999</v>
      </c>
      <c r="Q65" s="97"/>
    </row>
    <row r="66" spans="1:17" s="11" customFormat="1" ht="18.899999999999999" customHeight="1" x14ac:dyDescent="0.25">
      <c r="A66" s="250">
        <v>60</v>
      </c>
      <c r="B66" s="95"/>
      <c r="C66" s="95"/>
      <c r="D66" s="96"/>
      <c r="E66" s="263"/>
      <c r="F66" s="97"/>
      <c r="G66" s="97"/>
      <c r="H66" s="414"/>
      <c r="I66" s="283"/>
      <c r="J66" s="247" t="e">
        <f>IF(AND(Q66="",#REF!&gt;0,#REF!&lt;5),K66,)</f>
        <v>#REF!</v>
      </c>
      <c r="K66" s="245" t="str">
        <f>IF(D66="","ZZZ9",IF(AND(#REF!&gt;0,#REF!&lt;5),D66&amp;#REF!,D66&amp;"9"))</f>
        <v>ZZZ9</v>
      </c>
      <c r="L66" s="249">
        <f t="shared" si="0"/>
        <v>999</v>
      </c>
      <c r="M66" s="282">
        <f t="shared" si="1"/>
        <v>999</v>
      </c>
      <c r="N66" s="277"/>
      <c r="O66" s="97"/>
      <c r="P66" s="114">
        <f t="shared" si="2"/>
        <v>999</v>
      </c>
      <c r="Q66" s="97"/>
    </row>
    <row r="67" spans="1:17" s="11" customFormat="1" ht="18.899999999999999" customHeight="1" x14ac:dyDescent="0.25">
      <c r="A67" s="250">
        <v>61</v>
      </c>
      <c r="B67" s="95"/>
      <c r="C67" s="95"/>
      <c r="D67" s="96"/>
      <c r="E67" s="263"/>
      <c r="F67" s="97"/>
      <c r="G67" s="97"/>
      <c r="H67" s="414"/>
      <c r="I67" s="283"/>
      <c r="J67" s="247" t="e">
        <f>IF(AND(Q67="",#REF!&gt;0,#REF!&lt;5),K67,)</f>
        <v>#REF!</v>
      </c>
      <c r="K67" s="245" t="str">
        <f>IF(D67="","ZZZ9",IF(AND(#REF!&gt;0,#REF!&lt;5),D67&amp;#REF!,D67&amp;"9"))</f>
        <v>ZZZ9</v>
      </c>
      <c r="L67" s="249">
        <f t="shared" si="0"/>
        <v>999</v>
      </c>
      <c r="M67" s="282">
        <f t="shared" si="1"/>
        <v>999</v>
      </c>
      <c r="N67" s="277"/>
      <c r="O67" s="97"/>
      <c r="P67" s="114">
        <f t="shared" si="2"/>
        <v>999</v>
      </c>
      <c r="Q67" s="97"/>
    </row>
    <row r="68" spans="1:17" s="11" customFormat="1" ht="18.899999999999999" customHeight="1" x14ac:dyDescent="0.25">
      <c r="A68" s="250">
        <v>62</v>
      </c>
      <c r="B68" s="95"/>
      <c r="C68" s="95"/>
      <c r="D68" s="96"/>
      <c r="E68" s="263"/>
      <c r="F68" s="97"/>
      <c r="G68" s="97"/>
      <c r="H68" s="414"/>
      <c r="I68" s="283"/>
      <c r="J68" s="247" t="e">
        <f>IF(AND(Q68="",#REF!&gt;0,#REF!&lt;5),K68,)</f>
        <v>#REF!</v>
      </c>
      <c r="K68" s="245" t="str">
        <f>IF(D68="","ZZZ9",IF(AND(#REF!&gt;0,#REF!&lt;5),D68&amp;#REF!,D68&amp;"9"))</f>
        <v>ZZZ9</v>
      </c>
      <c r="L68" s="249">
        <f t="shared" si="0"/>
        <v>999</v>
      </c>
      <c r="M68" s="282">
        <f t="shared" si="1"/>
        <v>999</v>
      </c>
      <c r="N68" s="277"/>
      <c r="O68" s="97"/>
      <c r="P68" s="114">
        <f t="shared" si="2"/>
        <v>999</v>
      </c>
      <c r="Q68" s="97"/>
    </row>
    <row r="69" spans="1:17" s="11" customFormat="1" ht="18.899999999999999" customHeight="1" x14ac:dyDescent="0.25">
      <c r="A69" s="250">
        <v>63</v>
      </c>
      <c r="B69" s="95"/>
      <c r="C69" s="95"/>
      <c r="D69" s="96"/>
      <c r="E69" s="263"/>
      <c r="F69" s="97"/>
      <c r="G69" s="97"/>
      <c r="H69" s="414"/>
      <c r="I69" s="283"/>
      <c r="J69" s="247" t="e">
        <f>IF(AND(Q69="",#REF!&gt;0,#REF!&lt;5),K69,)</f>
        <v>#REF!</v>
      </c>
      <c r="K69" s="245" t="str">
        <f>IF(D69="","ZZZ9",IF(AND(#REF!&gt;0,#REF!&lt;5),D69&amp;#REF!,D69&amp;"9"))</f>
        <v>ZZZ9</v>
      </c>
      <c r="L69" s="249">
        <f t="shared" si="0"/>
        <v>999</v>
      </c>
      <c r="M69" s="282">
        <f t="shared" si="1"/>
        <v>999</v>
      </c>
      <c r="N69" s="277"/>
      <c r="O69" s="97"/>
      <c r="P69" s="114">
        <f t="shared" si="2"/>
        <v>999</v>
      </c>
      <c r="Q69" s="97"/>
    </row>
    <row r="70" spans="1:17" s="11" customFormat="1" ht="18.899999999999999" customHeight="1" x14ac:dyDescent="0.25">
      <c r="A70" s="250">
        <v>64</v>
      </c>
      <c r="B70" s="95"/>
      <c r="C70" s="95"/>
      <c r="D70" s="96"/>
      <c r="E70" s="263"/>
      <c r="F70" s="97"/>
      <c r="G70" s="97"/>
      <c r="H70" s="414"/>
      <c r="I70" s="283"/>
      <c r="J70" s="247" t="e">
        <f>IF(AND(Q70="",#REF!&gt;0,#REF!&lt;5),K70,)</f>
        <v>#REF!</v>
      </c>
      <c r="K70" s="245" t="str">
        <f>IF(D70="","ZZZ9",IF(AND(#REF!&gt;0,#REF!&lt;5),D70&amp;#REF!,D70&amp;"9"))</f>
        <v>ZZZ9</v>
      </c>
      <c r="L70" s="249">
        <f t="shared" si="0"/>
        <v>999</v>
      </c>
      <c r="M70" s="282">
        <f t="shared" si="1"/>
        <v>999</v>
      </c>
      <c r="N70" s="277"/>
      <c r="O70" s="97"/>
      <c r="P70" s="114">
        <f t="shared" si="2"/>
        <v>999</v>
      </c>
      <c r="Q70" s="97"/>
    </row>
    <row r="71" spans="1:17" s="11" customFormat="1" ht="18.899999999999999" customHeight="1" x14ac:dyDescent="0.25">
      <c r="A71" s="250">
        <v>65</v>
      </c>
      <c r="B71" s="95"/>
      <c r="C71" s="95"/>
      <c r="D71" s="96"/>
      <c r="E71" s="263"/>
      <c r="F71" s="97"/>
      <c r="G71" s="97"/>
      <c r="H71" s="414"/>
      <c r="I71" s="283"/>
      <c r="J71" s="247" t="e">
        <f>IF(AND(Q71="",#REF!&gt;0,#REF!&lt;5),K71,)</f>
        <v>#REF!</v>
      </c>
      <c r="K71" s="245" t="str">
        <f>IF(D71="","ZZZ9",IF(AND(#REF!&gt;0,#REF!&lt;5),D71&amp;#REF!,D71&amp;"9"))</f>
        <v>ZZZ9</v>
      </c>
      <c r="L71" s="249">
        <f t="shared" si="0"/>
        <v>999</v>
      </c>
      <c r="M71" s="282">
        <f t="shared" si="1"/>
        <v>999</v>
      </c>
      <c r="N71" s="277"/>
      <c r="O71" s="97"/>
      <c r="P71" s="114">
        <f t="shared" si="2"/>
        <v>999</v>
      </c>
      <c r="Q71" s="97"/>
    </row>
    <row r="72" spans="1:17" s="11" customFormat="1" ht="18.899999999999999" customHeight="1" x14ac:dyDescent="0.25">
      <c r="A72" s="250">
        <v>66</v>
      </c>
      <c r="B72" s="95"/>
      <c r="C72" s="95"/>
      <c r="D72" s="96"/>
      <c r="E72" s="263"/>
      <c r="F72" s="97"/>
      <c r="G72" s="97"/>
      <c r="H72" s="414"/>
      <c r="I72" s="283"/>
      <c r="J72" s="247" t="e">
        <f>IF(AND(Q72="",#REF!&gt;0,#REF!&lt;5),K72,)</f>
        <v>#REF!</v>
      </c>
      <c r="K72" s="245" t="str">
        <f>IF(D72="","ZZZ9",IF(AND(#REF!&gt;0,#REF!&lt;5),D72&amp;#REF!,D72&amp;"9"))</f>
        <v>ZZZ9</v>
      </c>
      <c r="L72" s="249">
        <f t="shared" si="0"/>
        <v>999</v>
      </c>
      <c r="M72" s="282">
        <f t="shared" si="1"/>
        <v>999</v>
      </c>
      <c r="N72" s="277"/>
      <c r="O72" s="97"/>
      <c r="P72" s="114">
        <f t="shared" si="2"/>
        <v>999</v>
      </c>
      <c r="Q72" s="97"/>
    </row>
    <row r="73" spans="1:17" s="11" customFormat="1" ht="18.899999999999999" customHeight="1" x14ac:dyDescent="0.25">
      <c r="A73" s="250">
        <v>67</v>
      </c>
      <c r="B73" s="95"/>
      <c r="C73" s="95"/>
      <c r="D73" s="96"/>
      <c r="E73" s="263"/>
      <c r="F73" s="97"/>
      <c r="G73" s="97"/>
      <c r="H73" s="414"/>
      <c r="I73" s="283"/>
      <c r="J73" s="247" t="e">
        <f>IF(AND(Q73="",#REF!&gt;0,#REF!&lt;5),K73,)</f>
        <v>#REF!</v>
      </c>
      <c r="K73" s="245" t="str">
        <f>IF(D73="","ZZZ9",IF(AND(#REF!&gt;0,#REF!&lt;5),D73&amp;#REF!,D73&amp;"9"))</f>
        <v>ZZZ9</v>
      </c>
      <c r="L73" s="249">
        <f t="shared" si="0"/>
        <v>999</v>
      </c>
      <c r="M73" s="282">
        <f t="shared" si="1"/>
        <v>999</v>
      </c>
      <c r="N73" s="277"/>
      <c r="O73" s="97"/>
      <c r="P73" s="114">
        <f t="shared" si="2"/>
        <v>999</v>
      </c>
      <c r="Q73" s="97"/>
    </row>
    <row r="74" spans="1:17" s="11" customFormat="1" ht="18.899999999999999" customHeight="1" x14ac:dyDescent="0.25">
      <c r="A74" s="250">
        <v>68</v>
      </c>
      <c r="B74" s="95"/>
      <c r="C74" s="95"/>
      <c r="D74" s="96"/>
      <c r="E74" s="263"/>
      <c r="F74" s="97"/>
      <c r="G74" s="97"/>
      <c r="H74" s="414"/>
      <c r="I74" s="283"/>
      <c r="J74" s="247" t="e">
        <f>IF(AND(Q74="",#REF!&gt;0,#REF!&lt;5),K74,)</f>
        <v>#REF!</v>
      </c>
      <c r="K74" s="245" t="str">
        <f>IF(D74="","ZZZ9",IF(AND(#REF!&gt;0,#REF!&lt;5),D74&amp;#REF!,D74&amp;"9"))</f>
        <v>ZZZ9</v>
      </c>
      <c r="L74" s="249">
        <f t="shared" si="0"/>
        <v>999</v>
      </c>
      <c r="M74" s="282">
        <f t="shared" si="1"/>
        <v>999</v>
      </c>
      <c r="N74" s="277"/>
      <c r="O74" s="97"/>
      <c r="P74" s="114">
        <f t="shared" si="2"/>
        <v>999</v>
      </c>
      <c r="Q74" s="97"/>
    </row>
    <row r="75" spans="1:17" s="11" customFormat="1" ht="18.899999999999999" customHeight="1" x14ac:dyDescent="0.25">
      <c r="A75" s="250">
        <v>69</v>
      </c>
      <c r="B75" s="95"/>
      <c r="C75" s="95"/>
      <c r="D75" s="96"/>
      <c r="E75" s="263"/>
      <c r="F75" s="97"/>
      <c r="G75" s="97"/>
      <c r="H75" s="414"/>
      <c r="I75" s="283"/>
      <c r="J75" s="247" t="e">
        <f>IF(AND(Q75="",#REF!&gt;0,#REF!&lt;5),K75,)</f>
        <v>#REF!</v>
      </c>
      <c r="K75" s="245" t="str">
        <f>IF(D75="","ZZZ9",IF(AND(#REF!&gt;0,#REF!&lt;5),D75&amp;#REF!,D75&amp;"9"))</f>
        <v>ZZZ9</v>
      </c>
      <c r="L75" s="249">
        <f t="shared" si="0"/>
        <v>999</v>
      </c>
      <c r="M75" s="282">
        <f t="shared" si="1"/>
        <v>999</v>
      </c>
      <c r="N75" s="277"/>
      <c r="O75" s="97"/>
      <c r="P75" s="114">
        <f t="shared" si="2"/>
        <v>999</v>
      </c>
      <c r="Q75" s="97"/>
    </row>
    <row r="76" spans="1:17" s="11" customFormat="1" ht="18.899999999999999" customHeight="1" x14ac:dyDescent="0.25">
      <c r="A76" s="250">
        <v>70</v>
      </c>
      <c r="B76" s="95"/>
      <c r="C76" s="95"/>
      <c r="D76" s="96"/>
      <c r="E76" s="263"/>
      <c r="F76" s="97"/>
      <c r="G76" s="97"/>
      <c r="H76" s="414"/>
      <c r="I76" s="283"/>
      <c r="J76" s="247" t="e">
        <f>IF(AND(Q76="",#REF!&gt;0,#REF!&lt;5),K76,)</f>
        <v>#REF!</v>
      </c>
      <c r="K76" s="245" t="str">
        <f>IF(D76="","ZZZ9",IF(AND(#REF!&gt;0,#REF!&lt;5),D76&amp;#REF!,D76&amp;"9"))</f>
        <v>ZZZ9</v>
      </c>
      <c r="L76" s="249">
        <f t="shared" si="0"/>
        <v>999</v>
      </c>
      <c r="M76" s="282">
        <f t="shared" si="1"/>
        <v>999</v>
      </c>
      <c r="N76" s="277"/>
      <c r="O76" s="97"/>
      <c r="P76" s="114">
        <f t="shared" si="2"/>
        <v>999</v>
      </c>
      <c r="Q76" s="97"/>
    </row>
    <row r="77" spans="1:17" s="11" customFormat="1" ht="18.899999999999999" customHeight="1" x14ac:dyDescent="0.25">
      <c r="A77" s="250">
        <v>71</v>
      </c>
      <c r="B77" s="95"/>
      <c r="C77" s="95"/>
      <c r="D77" s="96"/>
      <c r="E77" s="263"/>
      <c r="F77" s="97"/>
      <c r="G77" s="97"/>
      <c r="H77" s="414"/>
      <c r="I77" s="283"/>
      <c r="J77" s="247" t="e">
        <f>IF(AND(Q77="",#REF!&gt;0,#REF!&lt;5),K77,)</f>
        <v>#REF!</v>
      </c>
      <c r="K77" s="245" t="str">
        <f>IF(D77="","ZZZ9",IF(AND(#REF!&gt;0,#REF!&lt;5),D77&amp;#REF!,D77&amp;"9"))</f>
        <v>ZZZ9</v>
      </c>
      <c r="L77" s="249">
        <f t="shared" si="0"/>
        <v>999</v>
      </c>
      <c r="M77" s="282">
        <f t="shared" si="1"/>
        <v>999</v>
      </c>
      <c r="N77" s="277"/>
      <c r="O77" s="97"/>
      <c r="P77" s="114">
        <f t="shared" si="2"/>
        <v>999</v>
      </c>
      <c r="Q77" s="97"/>
    </row>
    <row r="78" spans="1:17" s="11" customFormat="1" ht="18.899999999999999" customHeight="1" x14ac:dyDescent="0.25">
      <c r="A78" s="250">
        <v>72</v>
      </c>
      <c r="B78" s="95"/>
      <c r="C78" s="95"/>
      <c r="D78" s="96"/>
      <c r="E78" s="263"/>
      <c r="F78" s="97"/>
      <c r="G78" s="97"/>
      <c r="H78" s="414"/>
      <c r="I78" s="283"/>
      <c r="J78" s="247" t="e">
        <f>IF(AND(Q78="",#REF!&gt;0,#REF!&lt;5),K78,)</f>
        <v>#REF!</v>
      </c>
      <c r="K78" s="245" t="str">
        <f>IF(D78="","ZZZ9",IF(AND(#REF!&gt;0,#REF!&lt;5),D78&amp;#REF!,D78&amp;"9"))</f>
        <v>ZZZ9</v>
      </c>
      <c r="L78" s="249">
        <f t="shared" si="0"/>
        <v>999</v>
      </c>
      <c r="M78" s="282">
        <f t="shared" si="1"/>
        <v>999</v>
      </c>
      <c r="N78" s="277"/>
      <c r="O78" s="97"/>
      <c r="P78" s="114">
        <f t="shared" si="2"/>
        <v>999</v>
      </c>
      <c r="Q78" s="97"/>
    </row>
    <row r="79" spans="1:17" s="11" customFormat="1" ht="18.899999999999999" customHeight="1" x14ac:dyDescent="0.25">
      <c r="A79" s="250">
        <v>73</v>
      </c>
      <c r="B79" s="95"/>
      <c r="C79" s="95"/>
      <c r="D79" s="96"/>
      <c r="E79" s="263"/>
      <c r="F79" s="97"/>
      <c r="G79" s="97"/>
      <c r="H79" s="414"/>
      <c r="I79" s="283"/>
      <c r="J79" s="247" t="e">
        <f>IF(AND(Q79="",#REF!&gt;0,#REF!&lt;5),K79,)</f>
        <v>#REF!</v>
      </c>
      <c r="K79" s="245" t="str">
        <f>IF(D79="","ZZZ9",IF(AND(#REF!&gt;0,#REF!&lt;5),D79&amp;#REF!,D79&amp;"9"))</f>
        <v>ZZZ9</v>
      </c>
      <c r="L79" s="249">
        <f t="shared" si="0"/>
        <v>999</v>
      </c>
      <c r="M79" s="282">
        <f t="shared" si="1"/>
        <v>999</v>
      </c>
      <c r="N79" s="277"/>
      <c r="O79" s="97"/>
      <c r="P79" s="114">
        <f t="shared" si="2"/>
        <v>999</v>
      </c>
      <c r="Q79" s="97"/>
    </row>
    <row r="80" spans="1:17" s="11" customFormat="1" ht="18.899999999999999" customHeight="1" x14ac:dyDescent="0.25">
      <c r="A80" s="250">
        <v>74</v>
      </c>
      <c r="B80" s="95"/>
      <c r="C80" s="95"/>
      <c r="D80" s="96"/>
      <c r="E80" s="263"/>
      <c r="F80" s="97"/>
      <c r="G80" s="97"/>
      <c r="H80" s="414"/>
      <c r="I80" s="283"/>
      <c r="J80" s="247" t="e">
        <f>IF(AND(Q80="",#REF!&gt;0,#REF!&lt;5),K80,)</f>
        <v>#REF!</v>
      </c>
      <c r="K80" s="245" t="str">
        <f>IF(D80="","ZZZ9",IF(AND(#REF!&gt;0,#REF!&lt;5),D80&amp;#REF!,D80&amp;"9"))</f>
        <v>ZZZ9</v>
      </c>
      <c r="L80" s="249">
        <f t="shared" si="0"/>
        <v>999</v>
      </c>
      <c r="M80" s="282">
        <f t="shared" si="1"/>
        <v>999</v>
      </c>
      <c r="N80" s="277"/>
      <c r="O80" s="97"/>
      <c r="P80" s="114">
        <f t="shared" si="2"/>
        <v>999</v>
      </c>
      <c r="Q80" s="97"/>
    </row>
    <row r="81" spans="1:17" s="11" customFormat="1" ht="18.899999999999999" customHeight="1" x14ac:dyDescent="0.25">
      <c r="A81" s="250">
        <v>75</v>
      </c>
      <c r="B81" s="95"/>
      <c r="C81" s="95"/>
      <c r="D81" s="96"/>
      <c r="E81" s="263"/>
      <c r="F81" s="97"/>
      <c r="G81" s="97"/>
      <c r="H81" s="414"/>
      <c r="I81" s="283"/>
      <c r="J81" s="247" t="e">
        <f>IF(AND(Q81="",#REF!&gt;0,#REF!&lt;5),K81,)</f>
        <v>#REF!</v>
      </c>
      <c r="K81" s="245" t="str">
        <f>IF(D81="","ZZZ9",IF(AND(#REF!&gt;0,#REF!&lt;5),D81&amp;#REF!,D81&amp;"9"))</f>
        <v>ZZZ9</v>
      </c>
      <c r="L81" s="249">
        <f t="shared" si="0"/>
        <v>999</v>
      </c>
      <c r="M81" s="282">
        <f t="shared" si="1"/>
        <v>999</v>
      </c>
      <c r="N81" s="277"/>
      <c r="O81" s="97"/>
      <c r="P81" s="114">
        <f t="shared" si="2"/>
        <v>999</v>
      </c>
      <c r="Q81" s="97"/>
    </row>
    <row r="82" spans="1:17" s="11" customFormat="1" ht="18.899999999999999" customHeight="1" x14ac:dyDescent="0.25">
      <c r="A82" s="250">
        <v>76</v>
      </c>
      <c r="B82" s="95"/>
      <c r="C82" s="95"/>
      <c r="D82" s="96"/>
      <c r="E82" s="263"/>
      <c r="F82" s="97"/>
      <c r="G82" s="97"/>
      <c r="H82" s="414"/>
      <c r="I82" s="283"/>
      <c r="J82" s="247" t="e">
        <f>IF(AND(Q82="",#REF!&gt;0,#REF!&lt;5),K82,)</f>
        <v>#REF!</v>
      </c>
      <c r="K82" s="245" t="str">
        <f>IF(D82="","ZZZ9",IF(AND(#REF!&gt;0,#REF!&lt;5),D82&amp;#REF!,D82&amp;"9"))</f>
        <v>ZZZ9</v>
      </c>
      <c r="L82" s="249">
        <f t="shared" si="0"/>
        <v>999</v>
      </c>
      <c r="M82" s="282">
        <f t="shared" si="1"/>
        <v>999</v>
      </c>
      <c r="N82" s="277"/>
      <c r="O82" s="97"/>
      <c r="P82" s="114">
        <f t="shared" si="2"/>
        <v>999</v>
      </c>
      <c r="Q82" s="97"/>
    </row>
    <row r="83" spans="1:17" s="11" customFormat="1" ht="18.899999999999999" customHeight="1" x14ac:dyDescent="0.25">
      <c r="A83" s="250">
        <v>77</v>
      </c>
      <c r="B83" s="95"/>
      <c r="C83" s="95"/>
      <c r="D83" s="96"/>
      <c r="E83" s="263"/>
      <c r="F83" s="97"/>
      <c r="G83" s="97"/>
      <c r="H83" s="414"/>
      <c r="I83" s="283"/>
      <c r="J83" s="247" t="e">
        <f>IF(AND(Q83="",#REF!&gt;0,#REF!&lt;5),K83,)</f>
        <v>#REF!</v>
      </c>
      <c r="K83" s="245" t="str">
        <f>IF(D83="","ZZZ9",IF(AND(#REF!&gt;0,#REF!&lt;5),D83&amp;#REF!,D83&amp;"9"))</f>
        <v>ZZZ9</v>
      </c>
      <c r="L83" s="249">
        <f t="shared" si="0"/>
        <v>999</v>
      </c>
      <c r="M83" s="282">
        <f t="shared" si="1"/>
        <v>999</v>
      </c>
      <c r="N83" s="277"/>
      <c r="O83" s="97"/>
      <c r="P83" s="114">
        <f t="shared" si="2"/>
        <v>999</v>
      </c>
      <c r="Q83" s="97"/>
    </row>
    <row r="84" spans="1:17" s="11" customFormat="1" ht="18.899999999999999" customHeight="1" x14ac:dyDescent="0.25">
      <c r="A84" s="250">
        <v>78</v>
      </c>
      <c r="B84" s="95"/>
      <c r="C84" s="95"/>
      <c r="D84" s="96"/>
      <c r="E84" s="263"/>
      <c r="F84" s="97"/>
      <c r="G84" s="97"/>
      <c r="H84" s="414"/>
      <c r="I84" s="283"/>
      <c r="J84" s="247" t="e">
        <f>IF(AND(Q84="",#REF!&gt;0,#REF!&lt;5),K84,)</f>
        <v>#REF!</v>
      </c>
      <c r="K84" s="245" t="str">
        <f>IF(D84="","ZZZ9",IF(AND(#REF!&gt;0,#REF!&lt;5),D84&amp;#REF!,D84&amp;"9"))</f>
        <v>ZZZ9</v>
      </c>
      <c r="L84" s="249">
        <f t="shared" si="0"/>
        <v>999</v>
      </c>
      <c r="M84" s="282">
        <f t="shared" si="1"/>
        <v>999</v>
      </c>
      <c r="N84" s="277"/>
      <c r="O84" s="97"/>
      <c r="P84" s="114">
        <f t="shared" si="2"/>
        <v>999</v>
      </c>
      <c r="Q84" s="97"/>
    </row>
    <row r="85" spans="1:17" s="11" customFormat="1" ht="18.899999999999999" customHeight="1" x14ac:dyDescent="0.25">
      <c r="A85" s="250">
        <v>79</v>
      </c>
      <c r="B85" s="95"/>
      <c r="C85" s="95"/>
      <c r="D85" s="96"/>
      <c r="E85" s="263"/>
      <c r="F85" s="97"/>
      <c r="G85" s="97"/>
      <c r="H85" s="414"/>
      <c r="I85" s="283"/>
      <c r="J85" s="247" t="e">
        <f>IF(AND(Q85="",#REF!&gt;0,#REF!&lt;5),K85,)</f>
        <v>#REF!</v>
      </c>
      <c r="K85" s="245" t="str">
        <f>IF(D85="","ZZZ9",IF(AND(#REF!&gt;0,#REF!&lt;5),D85&amp;#REF!,D85&amp;"9"))</f>
        <v>ZZZ9</v>
      </c>
      <c r="L85" s="249">
        <f t="shared" si="0"/>
        <v>999</v>
      </c>
      <c r="M85" s="282">
        <f t="shared" si="1"/>
        <v>999</v>
      </c>
      <c r="N85" s="277"/>
      <c r="O85" s="97"/>
      <c r="P85" s="114">
        <f t="shared" si="2"/>
        <v>999</v>
      </c>
      <c r="Q85" s="97"/>
    </row>
    <row r="86" spans="1:17" s="11" customFormat="1" ht="18.899999999999999" customHeight="1" x14ac:dyDescent="0.25">
      <c r="A86" s="250">
        <v>80</v>
      </c>
      <c r="B86" s="95"/>
      <c r="C86" s="95"/>
      <c r="D86" s="96"/>
      <c r="E86" s="263"/>
      <c r="F86" s="97"/>
      <c r="G86" s="97"/>
      <c r="H86" s="414"/>
      <c r="I86" s="283"/>
      <c r="J86" s="247" t="e">
        <f>IF(AND(Q86="",#REF!&gt;0,#REF!&lt;5),K86,)</f>
        <v>#REF!</v>
      </c>
      <c r="K86" s="245" t="str">
        <f>IF(D86="","ZZZ9",IF(AND(#REF!&gt;0,#REF!&lt;5),D86&amp;#REF!,D86&amp;"9"))</f>
        <v>ZZZ9</v>
      </c>
      <c r="L86" s="249">
        <f t="shared" si="0"/>
        <v>999</v>
      </c>
      <c r="M86" s="282">
        <f t="shared" si="1"/>
        <v>999</v>
      </c>
      <c r="N86" s="277"/>
      <c r="O86" s="97"/>
      <c r="P86" s="114">
        <f t="shared" si="2"/>
        <v>999</v>
      </c>
      <c r="Q86" s="97"/>
    </row>
    <row r="87" spans="1:17" s="11" customFormat="1" ht="18.899999999999999" customHeight="1" x14ac:dyDescent="0.25">
      <c r="A87" s="250">
        <v>81</v>
      </c>
      <c r="B87" s="95"/>
      <c r="C87" s="95"/>
      <c r="D87" s="96"/>
      <c r="E87" s="263"/>
      <c r="F87" s="97"/>
      <c r="G87" s="97"/>
      <c r="H87" s="414"/>
      <c r="I87" s="283"/>
      <c r="J87" s="247" t="e">
        <f>IF(AND(Q87="",#REF!&gt;0,#REF!&lt;5),K87,)</f>
        <v>#REF!</v>
      </c>
      <c r="K87" s="245" t="str">
        <f>IF(D87="","ZZZ9",IF(AND(#REF!&gt;0,#REF!&lt;5),D87&amp;#REF!,D87&amp;"9"))</f>
        <v>ZZZ9</v>
      </c>
      <c r="L87" s="249">
        <f t="shared" si="0"/>
        <v>999</v>
      </c>
      <c r="M87" s="282">
        <f t="shared" si="1"/>
        <v>999</v>
      </c>
      <c r="N87" s="277"/>
      <c r="O87" s="97"/>
      <c r="P87" s="114">
        <f t="shared" si="2"/>
        <v>999</v>
      </c>
      <c r="Q87" s="97"/>
    </row>
    <row r="88" spans="1:17" s="11" customFormat="1" ht="18.899999999999999" customHeight="1" x14ac:dyDescent="0.25">
      <c r="A88" s="250">
        <v>82</v>
      </c>
      <c r="B88" s="95"/>
      <c r="C88" s="95"/>
      <c r="D88" s="96"/>
      <c r="E88" s="263"/>
      <c r="F88" s="97"/>
      <c r="G88" s="97"/>
      <c r="H88" s="414"/>
      <c r="I88" s="283"/>
      <c r="J88" s="247" t="e">
        <f>IF(AND(Q88="",#REF!&gt;0,#REF!&lt;5),K88,)</f>
        <v>#REF!</v>
      </c>
      <c r="K88" s="245" t="str">
        <f>IF(D88="","ZZZ9",IF(AND(#REF!&gt;0,#REF!&lt;5),D88&amp;#REF!,D88&amp;"9"))</f>
        <v>ZZZ9</v>
      </c>
      <c r="L88" s="249">
        <f t="shared" si="0"/>
        <v>999</v>
      </c>
      <c r="M88" s="282">
        <f t="shared" si="1"/>
        <v>999</v>
      </c>
      <c r="N88" s="277"/>
      <c r="O88" s="97"/>
      <c r="P88" s="114">
        <f t="shared" si="2"/>
        <v>999</v>
      </c>
      <c r="Q88" s="97"/>
    </row>
    <row r="89" spans="1:17" s="11" customFormat="1" ht="18.899999999999999" customHeight="1" x14ac:dyDescent="0.25">
      <c r="A89" s="250">
        <v>83</v>
      </c>
      <c r="B89" s="95"/>
      <c r="C89" s="95"/>
      <c r="D89" s="96"/>
      <c r="E89" s="263"/>
      <c r="F89" s="97"/>
      <c r="G89" s="97"/>
      <c r="H89" s="414"/>
      <c r="I89" s="283"/>
      <c r="J89" s="247" t="e">
        <f>IF(AND(Q89="",#REF!&gt;0,#REF!&lt;5),K89,)</f>
        <v>#REF!</v>
      </c>
      <c r="K89" s="245" t="str">
        <f>IF(D89="","ZZZ9",IF(AND(#REF!&gt;0,#REF!&lt;5),D89&amp;#REF!,D89&amp;"9"))</f>
        <v>ZZZ9</v>
      </c>
      <c r="L89" s="249">
        <f t="shared" si="0"/>
        <v>999</v>
      </c>
      <c r="M89" s="282">
        <f t="shared" si="1"/>
        <v>999</v>
      </c>
      <c r="N89" s="277"/>
      <c r="O89" s="97"/>
      <c r="P89" s="114">
        <f t="shared" si="2"/>
        <v>999</v>
      </c>
      <c r="Q89" s="97"/>
    </row>
    <row r="90" spans="1:17" s="11" customFormat="1" ht="18.899999999999999" customHeight="1" x14ac:dyDescent="0.25">
      <c r="A90" s="250">
        <v>84</v>
      </c>
      <c r="B90" s="95"/>
      <c r="C90" s="95"/>
      <c r="D90" s="96"/>
      <c r="E90" s="263"/>
      <c r="F90" s="97"/>
      <c r="G90" s="97"/>
      <c r="H90" s="414"/>
      <c r="I90" s="283"/>
      <c r="J90" s="247" t="e">
        <f>IF(AND(Q90="",#REF!&gt;0,#REF!&lt;5),K90,)</f>
        <v>#REF!</v>
      </c>
      <c r="K90" s="245" t="str">
        <f>IF(D90="","ZZZ9",IF(AND(#REF!&gt;0,#REF!&lt;5),D90&amp;#REF!,D90&amp;"9"))</f>
        <v>ZZZ9</v>
      </c>
      <c r="L90" s="249">
        <f t="shared" si="0"/>
        <v>999</v>
      </c>
      <c r="M90" s="282">
        <f t="shared" si="1"/>
        <v>999</v>
      </c>
      <c r="N90" s="277"/>
      <c r="O90" s="97"/>
      <c r="P90" s="114">
        <f t="shared" si="2"/>
        <v>999</v>
      </c>
      <c r="Q90" s="97"/>
    </row>
    <row r="91" spans="1:17" s="11" customFormat="1" ht="18.899999999999999" customHeight="1" x14ac:dyDescent="0.25">
      <c r="A91" s="250">
        <v>85</v>
      </c>
      <c r="B91" s="95"/>
      <c r="C91" s="95"/>
      <c r="D91" s="96"/>
      <c r="E91" s="263"/>
      <c r="F91" s="97"/>
      <c r="G91" s="97"/>
      <c r="H91" s="414"/>
      <c r="I91" s="283"/>
      <c r="J91" s="247" t="e">
        <f>IF(AND(Q91="",#REF!&gt;0,#REF!&lt;5),K91,)</f>
        <v>#REF!</v>
      </c>
      <c r="K91" s="245" t="str">
        <f>IF(D91="","ZZZ9",IF(AND(#REF!&gt;0,#REF!&lt;5),D91&amp;#REF!,D91&amp;"9"))</f>
        <v>ZZZ9</v>
      </c>
      <c r="L91" s="249">
        <f t="shared" si="0"/>
        <v>999</v>
      </c>
      <c r="M91" s="282">
        <f t="shared" si="1"/>
        <v>999</v>
      </c>
      <c r="N91" s="277"/>
      <c r="O91" s="97"/>
      <c r="P91" s="114">
        <f t="shared" si="2"/>
        <v>999</v>
      </c>
      <c r="Q91" s="97"/>
    </row>
    <row r="92" spans="1:17" s="11" customFormat="1" ht="18.899999999999999" customHeight="1" x14ac:dyDescent="0.25">
      <c r="A92" s="250">
        <v>86</v>
      </c>
      <c r="B92" s="95"/>
      <c r="C92" s="95"/>
      <c r="D92" s="96"/>
      <c r="E92" s="263"/>
      <c r="F92" s="97"/>
      <c r="G92" s="97"/>
      <c r="H92" s="414"/>
      <c r="I92" s="283"/>
      <c r="J92" s="247" t="e">
        <f>IF(AND(Q92="",#REF!&gt;0,#REF!&lt;5),K92,)</f>
        <v>#REF!</v>
      </c>
      <c r="K92" s="245" t="str">
        <f>IF(D92="","ZZZ9",IF(AND(#REF!&gt;0,#REF!&lt;5),D92&amp;#REF!,D92&amp;"9"))</f>
        <v>ZZZ9</v>
      </c>
      <c r="L92" s="249">
        <f t="shared" si="0"/>
        <v>999</v>
      </c>
      <c r="M92" s="282">
        <f t="shared" si="1"/>
        <v>999</v>
      </c>
      <c r="N92" s="277"/>
      <c r="O92" s="97"/>
      <c r="P92" s="114">
        <f t="shared" si="2"/>
        <v>999</v>
      </c>
      <c r="Q92" s="97"/>
    </row>
    <row r="93" spans="1:17" s="11" customFormat="1" ht="18.899999999999999" customHeight="1" x14ac:dyDescent="0.25">
      <c r="A93" s="250">
        <v>87</v>
      </c>
      <c r="B93" s="95"/>
      <c r="C93" s="95"/>
      <c r="D93" s="96"/>
      <c r="E93" s="263"/>
      <c r="F93" s="97"/>
      <c r="G93" s="97"/>
      <c r="H93" s="414"/>
      <c r="I93" s="283"/>
      <c r="J93" s="247" t="e">
        <f>IF(AND(Q93="",#REF!&gt;0,#REF!&lt;5),K93,)</f>
        <v>#REF!</v>
      </c>
      <c r="K93" s="245" t="str">
        <f>IF(D93="","ZZZ9",IF(AND(#REF!&gt;0,#REF!&lt;5),D93&amp;#REF!,D93&amp;"9"))</f>
        <v>ZZZ9</v>
      </c>
      <c r="L93" s="249">
        <f t="shared" si="0"/>
        <v>999</v>
      </c>
      <c r="M93" s="282">
        <f t="shared" si="1"/>
        <v>999</v>
      </c>
      <c r="N93" s="277"/>
      <c r="O93" s="97"/>
      <c r="P93" s="114">
        <f t="shared" si="2"/>
        <v>999</v>
      </c>
      <c r="Q93" s="97"/>
    </row>
    <row r="94" spans="1:17" s="11" customFormat="1" ht="18.899999999999999" customHeight="1" x14ac:dyDescent="0.25">
      <c r="A94" s="250">
        <v>88</v>
      </c>
      <c r="B94" s="95"/>
      <c r="C94" s="95"/>
      <c r="D94" s="96"/>
      <c r="E94" s="263"/>
      <c r="F94" s="97"/>
      <c r="G94" s="97"/>
      <c r="H94" s="414"/>
      <c r="I94" s="283"/>
      <c r="J94" s="247" t="e">
        <f>IF(AND(Q94="",#REF!&gt;0,#REF!&lt;5),K94,)</f>
        <v>#REF!</v>
      </c>
      <c r="K94" s="245" t="str">
        <f>IF(D94="","ZZZ9",IF(AND(#REF!&gt;0,#REF!&lt;5),D94&amp;#REF!,D94&amp;"9"))</f>
        <v>ZZZ9</v>
      </c>
      <c r="L94" s="249">
        <f t="shared" si="0"/>
        <v>999</v>
      </c>
      <c r="M94" s="282">
        <f t="shared" si="1"/>
        <v>999</v>
      </c>
      <c r="N94" s="277"/>
      <c r="O94" s="97"/>
      <c r="P94" s="114">
        <f t="shared" si="2"/>
        <v>999</v>
      </c>
      <c r="Q94" s="97"/>
    </row>
    <row r="95" spans="1:17" s="11" customFormat="1" ht="18.899999999999999" customHeight="1" x14ac:dyDescent="0.25">
      <c r="A95" s="250">
        <v>89</v>
      </c>
      <c r="B95" s="95"/>
      <c r="C95" s="95"/>
      <c r="D95" s="96"/>
      <c r="E95" s="263"/>
      <c r="F95" s="97"/>
      <c r="G95" s="97"/>
      <c r="H95" s="414"/>
      <c r="I95" s="283"/>
      <c r="J95" s="247" t="e">
        <f>IF(AND(Q95="",#REF!&gt;0,#REF!&lt;5),K95,)</f>
        <v>#REF!</v>
      </c>
      <c r="K95" s="245" t="str">
        <f>IF(D95="","ZZZ9",IF(AND(#REF!&gt;0,#REF!&lt;5),D95&amp;#REF!,D95&amp;"9"))</f>
        <v>ZZZ9</v>
      </c>
      <c r="L95" s="249">
        <f t="shared" si="0"/>
        <v>999</v>
      </c>
      <c r="M95" s="282">
        <f t="shared" si="1"/>
        <v>999</v>
      </c>
      <c r="N95" s="277"/>
      <c r="O95" s="97"/>
      <c r="P95" s="114">
        <f t="shared" si="2"/>
        <v>999</v>
      </c>
      <c r="Q95" s="97"/>
    </row>
    <row r="96" spans="1:17" s="11" customFormat="1" ht="18.899999999999999" customHeight="1" x14ac:dyDescent="0.25">
      <c r="A96" s="250">
        <v>90</v>
      </c>
      <c r="B96" s="95"/>
      <c r="C96" s="95"/>
      <c r="D96" s="96"/>
      <c r="E96" s="263"/>
      <c r="F96" s="97"/>
      <c r="G96" s="97"/>
      <c r="H96" s="414"/>
      <c r="I96" s="283"/>
      <c r="J96" s="247" t="e">
        <f>IF(AND(Q96="",#REF!&gt;0,#REF!&lt;5),K96,)</f>
        <v>#REF!</v>
      </c>
      <c r="K96" s="245" t="str">
        <f>IF(D96="","ZZZ9",IF(AND(#REF!&gt;0,#REF!&lt;5),D96&amp;#REF!,D96&amp;"9"))</f>
        <v>ZZZ9</v>
      </c>
      <c r="L96" s="249">
        <f t="shared" si="0"/>
        <v>999</v>
      </c>
      <c r="M96" s="282">
        <f t="shared" si="1"/>
        <v>999</v>
      </c>
      <c r="N96" s="277"/>
      <c r="O96" s="97"/>
      <c r="P96" s="114">
        <f t="shared" si="2"/>
        <v>999</v>
      </c>
      <c r="Q96" s="97"/>
    </row>
    <row r="97" spans="1:17" s="11" customFormat="1" ht="18.899999999999999" customHeight="1" x14ac:dyDescent="0.25">
      <c r="A97" s="250">
        <v>91</v>
      </c>
      <c r="B97" s="95"/>
      <c r="C97" s="95"/>
      <c r="D97" s="96"/>
      <c r="E97" s="263"/>
      <c r="F97" s="97"/>
      <c r="G97" s="97"/>
      <c r="H97" s="414"/>
      <c r="I97" s="283"/>
      <c r="J97" s="247" t="e">
        <f>IF(AND(Q97="",#REF!&gt;0,#REF!&lt;5),K97,)</f>
        <v>#REF!</v>
      </c>
      <c r="K97" s="245" t="str">
        <f>IF(D97="","ZZZ9",IF(AND(#REF!&gt;0,#REF!&lt;5),D97&amp;#REF!,D97&amp;"9"))</f>
        <v>ZZZ9</v>
      </c>
      <c r="L97" s="249">
        <f t="shared" si="0"/>
        <v>999</v>
      </c>
      <c r="M97" s="282">
        <f t="shared" si="1"/>
        <v>999</v>
      </c>
      <c r="N97" s="277"/>
      <c r="O97" s="97"/>
      <c r="P97" s="114">
        <f t="shared" si="2"/>
        <v>999</v>
      </c>
      <c r="Q97" s="97"/>
    </row>
    <row r="98" spans="1:17" s="11" customFormat="1" ht="18.899999999999999" customHeight="1" x14ac:dyDescent="0.25">
      <c r="A98" s="250">
        <v>92</v>
      </c>
      <c r="B98" s="95"/>
      <c r="C98" s="95"/>
      <c r="D98" s="96"/>
      <c r="E98" s="263"/>
      <c r="F98" s="97"/>
      <c r="G98" s="97"/>
      <c r="H98" s="414"/>
      <c r="I98" s="283"/>
      <c r="J98" s="247" t="e">
        <f>IF(AND(Q98="",#REF!&gt;0,#REF!&lt;5),K98,)</f>
        <v>#REF!</v>
      </c>
      <c r="K98" s="245" t="str">
        <f>IF(D98="","ZZZ9",IF(AND(#REF!&gt;0,#REF!&lt;5),D98&amp;#REF!,D98&amp;"9"))</f>
        <v>ZZZ9</v>
      </c>
      <c r="L98" s="249">
        <f t="shared" si="0"/>
        <v>999</v>
      </c>
      <c r="M98" s="282">
        <f t="shared" si="1"/>
        <v>999</v>
      </c>
      <c r="N98" s="277"/>
      <c r="O98" s="97"/>
      <c r="P98" s="114">
        <f t="shared" si="2"/>
        <v>999</v>
      </c>
      <c r="Q98" s="97"/>
    </row>
    <row r="99" spans="1:17" s="11" customFormat="1" ht="18.899999999999999" customHeight="1" x14ac:dyDescent="0.25">
      <c r="A99" s="250">
        <v>93</v>
      </c>
      <c r="B99" s="95"/>
      <c r="C99" s="95"/>
      <c r="D99" s="96"/>
      <c r="E99" s="263"/>
      <c r="F99" s="97"/>
      <c r="G99" s="97"/>
      <c r="H99" s="414"/>
      <c r="I99" s="283"/>
      <c r="J99" s="247" t="e">
        <f>IF(AND(Q99="",#REF!&gt;0,#REF!&lt;5),K99,)</f>
        <v>#REF!</v>
      </c>
      <c r="K99" s="245" t="str">
        <f>IF(D99="","ZZZ9",IF(AND(#REF!&gt;0,#REF!&lt;5),D99&amp;#REF!,D99&amp;"9"))</f>
        <v>ZZZ9</v>
      </c>
      <c r="L99" s="249">
        <f t="shared" si="0"/>
        <v>999</v>
      </c>
      <c r="M99" s="282">
        <f t="shared" si="1"/>
        <v>999</v>
      </c>
      <c r="N99" s="277"/>
      <c r="O99" s="97"/>
      <c r="P99" s="114">
        <f t="shared" si="2"/>
        <v>999</v>
      </c>
      <c r="Q99" s="97"/>
    </row>
    <row r="100" spans="1:17" s="11" customFormat="1" ht="18.899999999999999" customHeight="1" x14ac:dyDescent="0.25">
      <c r="A100" s="250">
        <v>94</v>
      </c>
      <c r="B100" s="95"/>
      <c r="C100" s="95"/>
      <c r="D100" s="96"/>
      <c r="E100" s="263"/>
      <c r="F100" s="97"/>
      <c r="G100" s="97"/>
      <c r="H100" s="414"/>
      <c r="I100" s="283"/>
      <c r="J100" s="247" t="e">
        <f>IF(AND(Q100="",#REF!&gt;0,#REF!&lt;5),K100,)</f>
        <v>#REF!</v>
      </c>
      <c r="K100" s="245" t="str">
        <f>IF(D100="","ZZZ9",IF(AND(#REF!&gt;0,#REF!&lt;5),D100&amp;#REF!,D100&amp;"9"))</f>
        <v>ZZZ9</v>
      </c>
      <c r="L100" s="249">
        <f t="shared" si="0"/>
        <v>999</v>
      </c>
      <c r="M100" s="282">
        <f t="shared" si="1"/>
        <v>999</v>
      </c>
      <c r="N100" s="277"/>
      <c r="O100" s="97"/>
      <c r="P100" s="114">
        <f t="shared" si="2"/>
        <v>999</v>
      </c>
      <c r="Q100" s="97"/>
    </row>
    <row r="101" spans="1:17" s="11" customFormat="1" ht="18.899999999999999" customHeight="1" x14ac:dyDescent="0.25">
      <c r="A101" s="250">
        <v>95</v>
      </c>
      <c r="B101" s="95"/>
      <c r="C101" s="95"/>
      <c r="D101" s="96"/>
      <c r="E101" s="263"/>
      <c r="F101" s="97"/>
      <c r="G101" s="97"/>
      <c r="H101" s="414"/>
      <c r="I101" s="283"/>
      <c r="J101" s="247" t="e">
        <f>IF(AND(Q101="",#REF!&gt;0,#REF!&lt;5),K101,)</f>
        <v>#REF!</v>
      </c>
      <c r="K101" s="245" t="str">
        <f>IF(D101="","ZZZ9",IF(AND(#REF!&gt;0,#REF!&lt;5),D101&amp;#REF!,D101&amp;"9"))</f>
        <v>ZZZ9</v>
      </c>
      <c r="L101" s="249">
        <f t="shared" si="0"/>
        <v>999</v>
      </c>
      <c r="M101" s="282">
        <f t="shared" si="1"/>
        <v>999</v>
      </c>
      <c r="N101" s="277"/>
      <c r="O101" s="97"/>
      <c r="P101" s="114">
        <f t="shared" si="2"/>
        <v>999</v>
      </c>
      <c r="Q101" s="97"/>
    </row>
    <row r="102" spans="1:17" s="11" customFormat="1" ht="18.899999999999999" customHeight="1" x14ac:dyDescent="0.25">
      <c r="A102" s="250">
        <v>96</v>
      </c>
      <c r="B102" s="95"/>
      <c r="C102" s="95"/>
      <c r="D102" s="96"/>
      <c r="E102" s="263"/>
      <c r="F102" s="97"/>
      <c r="G102" s="97"/>
      <c r="H102" s="414"/>
      <c r="I102" s="283"/>
      <c r="J102" s="247" t="e">
        <f>IF(AND(Q102="",#REF!&gt;0,#REF!&lt;5),K102,)</f>
        <v>#REF!</v>
      </c>
      <c r="K102" s="245" t="str">
        <f>IF(D102="","ZZZ9",IF(AND(#REF!&gt;0,#REF!&lt;5),D102&amp;#REF!,D102&amp;"9"))</f>
        <v>ZZZ9</v>
      </c>
      <c r="L102" s="249">
        <f t="shared" si="0"/>
        <v>999</v>
      </c>
      <c r="M102" s="282">
        <f t="shared" si="1"/>
        <v>999</v>
      </c>
      <c r="N102" s="277"/>
      <c r="O102" s="97"/>
      <c r="P102" s="114">
        <f t="shared" si="2"/>
        <v>999</v>
      </c>
      <c r="Q102" s="97"/>
    </row>
    <row r="103" spans="1:17" s="11" customFormat="1" ht="18.899999999999999" customHeight="1" x14ac:dyDescent="0.25">
      <c r="A103" s="250">
        <v>97</v>
      </c>
      <c r="B103" s="95"/>
      <c r="C103" s="95"/>
      <c r="D103" s="96"/>
      <c r="E103" s="263"/>
      <c r="F103" s="97"/>
      <c r="G103" s="97"/>
      <c r="H103" s="414"/>
      <c r="I103" s="283"/>
      <c r="J103" s="247" t="e">
        <f>IF(AND(Q103="",#REF!&gt;0,#REF!&lt;5),K103,)</f>
        <v>#REF!</v>
      </c>
      <c r="K103" s="245" t="str">
        <f>IF(D103="","ZZZ9",IF(AND(#REF!&gt;0,#REF!&lt;5),D103&amp;#REF!,D103&amp;"9"))</f>
        <v>ZZZ9</v>
      </c>
      <c r="L103" s="249">
        <f t="shared" si="0"/>
        <v>999</v>
      </c>
      <c r="M103" s="282">
        <f t="shared" si="1"/>
        <v>999</v>
      </c>
      <c r="N103" s="277"/>
      <c r="O103" s="97"/>
      <c r="P103" s="114">
        <f t="shared" si="2"/>
        <v>999</v>
      </c>
      <c r="Q103" s="97"/>
    </row>
    <row r="104" spans="1:17" s="11" customFormat="1" ht="18.899999999999999" customHeight="1" x14ac:dyDescent="0.25">
      <c r="A104" s="250">
        <v>98</v>
      </c>
      <c r="B104" s="95"/>
      <c r="C104" s="95"/>
      <c r="D104" s="96"/>
      <c r="E104" s="263"/>
      <c r="F104" s="97"/>
      <c r="G104" s="97"/>
      <c r="H104" s="414"/>
      <c r="I104" s="283"/>
      <c r="J104" s="247" t="e">
        <f>IF(AND(Q104="",#REF!&gt;0,#REF!&lt;5),K104,)</f>
        <v>#REF!</v>
      </c>
      <c r="K104" s="245" t="str">
        <f>IF(D104="","ZZZ9",IF(AND(#REF!&gt;0,#REF!&lt;5),D104&amp;#REF!,D104&amp;"9"))</f>
        <v>ZZZ9</v>
      </c>
      <c r="L104" s="249">
        <f t="shared" ref="L104:L156" si="3">IF(Q104="",999,Q104)</f>
        <v>999</v>
      </c>
      <c r="M104" s="282">
        <f t="shared" ref="M104:M156" si="4">IF(P104=999,999,1)</f>
        <v>999</v>
      </c>
      <c r="N104" s="277"/>
      <c r="O104" s="97"/>
      <c r="P104" s="114">
        <f t="shared" ref="P104:P156" si="5">IF(N104="DA",1,IF(N104="WC",2,IF(N104="SE",3,IF(N104="Q",4,IF(N104="LL",5,999)))))</f>
        <v>999</v>
      </c>
      <c r="Q104" s="97"/>
    </row>
    <row r="105" spans="1:17" s="11" customFormat="1" ht="18.899999999999999" customHeight="1" x14ac:dyDescent="0.25">
      <c r="A105" s="250">
        <v>99</v>
      </c>
      <c r="B105" s="95"/>
      <c r="C105" s="95"/>
      <c r="D105" s="96"/>
      <c r="E105" s="263"/>
      <c r="F105" s="97"/>
      <c r="G105" s="97"/>
      <c r="H105" s="414"/>
      <c r="I105" s="283"/>
      <c r="J105" s="247" t="e">
        <f>IF(AND(Q105="",#REF!&gt;0,#REF!&lt;5),K105,)</f>
        <v>#REF!</v>
      </c>
      <c r="K105" s="245" t="str">
        <f>IF(D105="","ZZZ9",IF(AND(#REF!&gt;0,#REF!&lt;5),D105&amp;#REF!,D105&amp;"9"))</f>
        <v>ZZZ9</v>
      </c>
      <c r="L105" s="249">
        <f t="shared" si="3"/>
        <v>999</v>
      </c>
      <c r="M105" s="282">
        <f t="shared" si="4"/>
        <v>999</v>
      </c>
      <c r="N105" s="277"/>
      <c r="O105" s="97"/>
      <c r="P105" s="114">
        <f t="shared" si="5"/>
        <v>999</v>
      </c>
      <c r="Q105" s="97"/>
    </row>
    <row r="106" spans="1:17" s="11" customFormat="1" ht="18.899999999999999" customHeight="1" x14ac:dyDescent="0.25">
      <c r="A106" s="250">
        <v>100</v>
      </c>
      <c r="B106" s="95"/>
      <c r="C106" s="95"/>
      <c r="D106" s="96"/>
      <c r="E106" s="263"/>
      <c r="F106" s="97"/>
      <c r="G106" s="97"/>
      <c r="H106" s="414"/>
      <c r="I106" s="283"/>
      <c r="J106" s="247" t="e">
        <f>IF(AND(Q106="",#REF!&gt;0,#REF!&lt;5),K106,)</f>
        <v>#REF!</v>
      </c>
      <c r="K106" s="245" t="str">
        <f>IF(D106="","ZZZ9",IF(AND(#REF!&gt;0,#REF!&lt;5),D106&amp;#REF!,D106&amp;"9"))</f>
        <v>ZZZ9</v>
      </c>
      <c r="L106" s="249">
        <f t="shared" si="3"/>
        <v>999</v>
      </c>
      <c r="M106" s="282">
        <f t="shared" si="4"/>
        <v>999</v>
      </c>
      <c r="N106" s="277"/>
      <c r="O106" s="97"/>
      <c r="P106" s="114">
        <f t="shared" si="5"/>
        <v>999</v>
      </c>
      <c r="Q106" s="97"/>
    </row>
    <row r="107" spans="1:17" s="11" customFormat="1" ht="18.899999999999999" customHeight="1" x14ac:dyDescent="0.25">
      <c r="A107" s="250">
        <v>101</v>
      </c>
      <c r="B107" s="95"/>
      <c r="C107" s="95"/>
      <c r="D107" s="96"/>
      <c r="E107" s="263"/>
      <c r="F107" s="97"/>
      <c r="G107" s="97"/>
      <c r="H107" s="414"/>
      <c r="I107" s="283"/>
      <c r="J107" s="247" t="e">
        <f>IF(AND(Q107="",#REF!&gt;0,#REF!&lt;5),K107,)</f>
        <v>#REF!</v>
      </c>
      <c r="K107" s="245" t="str">
        <f>IF(D107="","ZZZ9",IF(AND(#REF!&gt;0,#REF!&lt;5),D107&amp;#REF!,D107&amp;"9"))</f>
        <v>ZZZ9</v>
      </c>
      <c r="L107" s="249">
        <f t="shared" si="3"/>
        <v>999</v>
      </c>
      <c r="M107" s="282">
        <f t="shared" si="4"/>
        <v>999</v>
      </c>
      <c r="N107" s="277"/>
      <c r="O107" s="97"/>
      <c r="P107" s="114">
        <f t="shared" si="5"/>
        <v>999</v>
      </c>
      <c r="Q107" s="97"/>
    </row>
    <row r="108" spans="1:17" s="11" customFormat="1" ht="18.899999999999999" customHeight="1" x14ac:dyDescent="0.25">
      <c r="A108" s="250">
        <v>102</v>
      </c>
      <c r="B108" s="95"/>
      <c r="C108" s="95"/>
      <c r="D108" s="96"/>
      <c r="E108" s="263"/>
      <c r="F108" s="97"/>
      <c r="G108" s="97"/>
      <c r="H108" s="414"/>
      <c r="I108" s="283"/>
      <c r="J108" s="247" t="e">
        <f>IF(AND(Q108="",#REF!&gt;0,#REF!&lt;5),K108,)</f>
        <v>#REF!</v>
      </c>
      <c r="K108" s="245" t="str">
        <f>IF(D108="","ZZZ9",IF(AND(#REF!&gt;0,#REF!&lt;5),D108&amp;#REF!,D108&amp;"9"))</f>
        <v>ZZZ9</v>
      </c>
      <c r="L108" s="249">
        <f t="shared" si="3"/>
        <v>999</v>
      </c>
      <c r="M108" s="282">
        <f t="shared" si="4"/>
        <v>999</v>
      </c>
      <c r="N108" s="277"/>
      <c r="O108" s="97"/>
      <c r="P108" s="114">
        <f t="shared" si="5"/>
        <v>999</v>
      </c>
      <c r="Q108" s="97"/>
    </row>
    <row r="109" spans="1:17" s="11" customFormat="1" ht="18.899999999999999" customHeight="1" x14ac:dyDescent="0.25">
      <c r="A109" s="250">
        <v>103</v>
      </c>
      <c r="B109" s="95"/>
      <c r="C109" s="95"/>
      <c r="D109" s="96"/>
      <c r="E109" s="263"/>
      <c r="F109" s="97"/>
      <c r="G109" s="97"/>
      <c r="H109" s="414"/>
      <c r="I109" s="283"/>
      <c r="J109" s="247" t="e">
        <f>IF(AND(Q109="",#REF!&gt;0,#REF!&lt;5),K109,)</f>
        <v>#REF!</v>
      </c>
      <c r="K109" s="245" t="str">
        <f>IF(D109="","ZZZ9",IF(AND(#REF!&gt;0,#REF!&lt;5),D109&amp;#REF!,D109&amp;"9"))</f>
        <v>ZZZ9</v>
      </c>
      <c r="L109" s="249">
        <f t="shared" si="3"/>
        <v>999</v>
      </c>
      <c r="M109" s="282">
        <f t="shared" si="4"/>
        <v>999</v>
      </c>
      <c r="N109" s="277"/>
      <c r="O109" s="97"/>
      <c r="P109" s="114">
        <f t="shared" si="5"/>
        <v>999</v>
      </c>
      <c r="Q109" s="97"/>
    </row>
    <row r="110" spans="1:17" s="11" customFormat="1" ht="18.899999999999999" customHeight="1" x14ac:dyDescent="0.25">
      <c r="A110" s="250">
        <v>104</v>
      </c>
      <c r="B110" s="95"/>
      <c r="C110" s="95"/>
      <c r="D110" s="96"/>
      <c r="E110" s="263"/>
      <c r="F110" s="97"/>
      <c r="G110" s="97"/>
      <c r="H110" s="414"/>
      <c r="I110" s="283"/>
      <c r="J110" s="247" t="e">
        <f>IF(AND(Q110="",#REF!&gt;0,#REF!&lt;5),K110,)</f>
        <v>#REF!</v>
      </c>
      <c r="K110" s="245" t="str">
        <f>IF(D110="","ZZZ9",IF(AND(#REF!&gt;0,#REF!&lt;5),D110&amp;#REF!,D110&amp;"9"))</f>
        <v>ZZZ9</v>
      </c>
      <c r="L110" s="249">
        <f t="shared" si="3"/>
        <v>999</v>
      </c>
      <c r="M110" s="282">
        <f t="shared" si="4"/>
        <v>999</v>
      </c>
      <c r="N110" s="277"/>
      <c r="O110" s="97"/>
      <c r="P110" s="114">
        <f t="shared" si="5"/>
        <v>999</v>
      </c>
      <c r="Q110" s="97"/>
    </row>
    <row r="111" spans="1:17" s="11" customFormat="1" ht="18.899999999999999" customHeight="1" x14ac:dyDescent="0.25">
      <c r="A111" s="250">
        <v>105</v>
      </c>
      <c r="B111" s="95"/>
      <c r="C111" s="95"/>
      <c r="D111" s="96"/>
      <c r="E111" s="263"/>
      <c r="F111" s="97"/>
      <c r="G111" s="97"/>
      <c r="H111" s="414"/>
      <c r="I111" s="283"/>
      <c r="J111" s="247" t="e">
        <f>IF(AND(Q111="",#REF!&gt;0,#REF!&lt;5),K111,)</f>
        <v>#REF!</v>
      </c>
      <c r="K111" s="245" t="str">
        <f>IF(D111="","ZZZ9",IF(AND(#REF!&gt;0,#REF!&lt;5),D111&amp;#REF!,D111&amp;"9"))</f>
        <v>ZZZ9</v>
      </c>
      <c r="L111" s="249">
        <f t="shared" si="3"/>
        <v>999</v>
      </c>
      <c r="M111" s="282">
        <f t="shared" si="4"/>
        <v>999</v>
      </c>
      <c r="N111" s="277"/>
      <c r="O111" s="97"/>
      <c r="P111" s="114">
        <f t="shared" si="5"/>
        <v>999</v>
      </c>
      <c r="Q111" s="97"/>
    </row>
    <row r="112" spans="1:17" s="11" customFormat="1" ht="18.899999999999999" customHeight="1" x14ac:dyDescent="0.25">
      <c r="A112" s="250">
        <v>106</v>
      </c>
      <c r="B112" s="95"/>
      <c r="C112" s="95"/>
      <c r="D112" s="96"/>
      <c r="E112" s="263"/>
      <c r="F112" s="97"/>
      <c r="G112" s="97"/>
      <c r="H112" s="414"/>
      <c r="I112" s="283"/>
      <c r="J112" s="247" t="e">
        <f>IF(AND(Q112="",#REF!&gt;0,#REF!&lt;5),K112,)</f>
        <v>#REF!</v>
      </c>
      <c r="K112" s="245" t="str">
        <f>IF(D112="","ZZZ9",IF(AND(#REF!&gt;0,#REF!&lt;5),D112&amp;#REF!,D112&amp;"9"))</f>
        <v>ZZZ9</v>
      </c>
      <c r="L112" s="249">
        <f t="shared" si="3"/>
        <v>999</v>
      </c>
      <c r="M112" s="282">
        <f t="shared" si="4"/>
        <v>999</v>
      </c>
      <c r="N112" s="277"/>
      <c r="O112" s="97"/>
      <c r="P112" s="114">
        <f t="shared" si="5"/>
        <v>999</v>
      </c>
      <c r="Q112" s="97"/>
    </row>
    <row r="113" spans="1:17" s="11" customFormat="1" ht="18.899999999999999" customHeight="1" x14ac:dyDescent="0.25">
      <c r="A113" s="250">
        <v>107</v>
      </c>
      <c r="B113" s="95"/>
      <c r="C113" s="95"/>
      <c r="D113" s="96"/>
      <c r="E113" s="263"/>
      <c r="F113" s="97"/>
      <c r="G113" s="97"/>
      <c r="H113" s="414"/>
      <c r="I113" s="283"/>
      <c r="J113" s="247" t="e">
        <f>IF(AND(Q113="",#REF!&gt;0,#REF!&lt;5),K113,)</f>
        <v>#REF!</v>
      </c>
      <c r="K113" s="245" t="str">
        <f>IF(D113="","ZZZ9",IF(AND(#REF!&gt;0,#REF!&lt;5),D113&amp;#REF!,D113&amp;"9"))</f>
        <v>ZZZ9</v>
      </c>
      <c r="L113" s="249">
        <f t="shared" si="3"/>
        <v>999</v>
      </c>
      <c r="M113" s="282">
        <f t="shared" si="4"/>
        <v>999</v>
      </c>
      <c r="N113" s="277"/>
      <c r="O113" s="97"/>
      <c r="P113" s="114">
        <f t="shared" si="5"/>
        <v>999</v>
      </c>
      <c r="Q113" s="97"/>
    </row>
    <row r="114" spans="1:17" s="11" customFormat="1" ht="18.899999999999999" customHeight="1" x14ac:dyDescent="0.25">
      <c r="A114" s="250">
        <v>108</v>
      </c>
      <c r="B114" s="95"/>
      <c r="C114" s="95"/>
      <c r="D114" s="96"/>
      <c r="E114" s="263"/>
      <c r="F114" s="97"/>
      <c r="G114" s="97"/>
      <c r="H114" s="414"/>
      <c r="I114" s="283"/>
      <c r="J114" s="247" t="e">
        <f>IF(AND(Q114="",#REF!&gt;0,#REF!&lt;5),K114,)</f>
        <v>#REF!</v>
      </c>
      <c r="K114" s="245" t="str">
        <f>IF(D114="","ZZZ9",IF(AND(#REF!&gt;0,#REF!&lt;5),D114&amp;#REF!,D114&amp;"9"))</f>
        <v>ZZZ9</v>
      </c>
      <c r="L114" s="249">
        <f t="shared" si="3"/>
        <v>999</v>
      </c>
      <c r="M114" s="282">
        <f t="shared" si="4"/>
        <v>999</v>
      </c>
      <c r="N114" s="277"/>
      <c r="O114" s="97"/>
      <c r="P114" s="114">
        <f t="shared" si="5"/>
        <v>999</v>
      </c>
      <c r="Q114" s="97"/>
    </row>
    <row r="115" spans="1:17" s="11" customFormat="1" ht="18.899999999999999" customHeight="1" x14ac:dyDescent="0.25">
      <c r="A115" s="250">
        <v>109</v>
      </c>
      <c r="B115" s="95"/>
      <c r="C115" s="95"/>
      <c r="D115" s="96"/>
      <c r="E115" s="263"/>
      <c r="F115" s="97"/>
      <c r="G115" s="97"/>
      <c r="H115" s="414"/>
      <c r="I115" s="283"/>
      <c r="J115" s="247" t="e">
        <f>IF(AND(Q115="",#REF!&gt;0,#REF!&lt;5),K115,)</f>
        <v>#REF!</v>
      </c>
      <c r="K115" s="245" t="str">
        <f>IF(D115="","ZZZ9",IF(AND(#REF!&gt;0,#REF!&lt;5),D115&amp;#REF!,D115&amp;"9"))</f>
        <v>ZZZ9</v>
      </c>
      <c r="L115" s="249">
        <f t="shared" si="3"/>
        <v>999</v>
      </c>
      <c r="M115" s="282">
        <f t="shared" si="4"/>
        <v>999</v>
      </c>
      <c r="N115" s="277"/>
      <c r="O115" s="97"/>
      <c r="P115" s="114">
        <f t="shared" si="5"/>
        <v>999</v>
      </c>
      <c r="Q115" s="97"/>
    </row>
    <row r="116" spans="1:17" s="11" customFormat="1" ht="18.899999999999999" customHeight="1" x14ac:dyDescent="0.25">
      <c r="A116" s="250">
        <v>110</v>
      </c>
      <c r="B116" s="95"/>
      <c r="C116" s="95"/>
      <c r="D116" s="96"/>
      <c r="E116" s="263"/>
      <c r="F116" s="97"/>
      <c r="G116" s="97"/>
      <c r="H116" s="414"/>
      <c r="I116" s="283"/>
      <c r="J116" s="247" t="e">
        <f>IF(AND(Q116="",#REF!&gt;0,#REF!&lt;5),K116,)</f>
        <v>#REF!</v>
      </c>
      <c r="K116" s="245" t="str">
        <f>IF(D116="","ZZZ9",IF(AND(#REF!&gt;0,#REF!&lt;5),D116&amp;#REF!,D116&amp;"9"))</f>
        <v>ZZZ9</v>
      </c>
      <c r="L116" s="249">
        <f t="shared" si="3"/>
        <v>999</v>
      </c>
      <c r="M116" s="282">
        <f t="shared" si="4"/>
        <v>999</v>
      </c>
      <c r="N116" s="277"/>
      <c r="O116" s="97"/>
      <c r="P116" s="114">
        <f t="shared" si="5"/>
        <v>999</v>
      </c>
      <c r="Q116" s="97"/>
    </row>
    <row r="117" spans="1:17" s="11" customFormat="1" ht="18.899999999999999" customHeight="1" x14ac:dyDescent="0.25">
      <c r="A117" s="250">
        <v>111</v>
      </c>
      <c r="B117" s="95"/>
      <c r="C117" s="95"/>
      <c r="D117" s="96"/>
      <c r="E117" s="263"/>
      <c r="F117" s="97"/>
      <c r="G117" s="97"/>
      <c r="H117" s="414"/>
      <c r="I117" s="283"/>
      <c r="J117" s="247" t="e">
        <f>IF(AND(Q117="",#REF!&gt;0,#REF!&lt;5),K117,)</f>
        <v>#REF!</v>
      </c>
      <c r="K117" s="245" t="str">
        <f>IF(D117="","ZZZ9",IF(AND(#REF!&gt;0,#REF!&lt;5),D117&amp;#REF!,D117&amp;"9"))</f>
        <v>ZZZ9</v>
      </c>
      <c r="L117" s="249">
        <f t="shared" si="3"/>
        <v>999</v>
      </c>
      <c r="M117" s="282">
        <f t="shared" si="4"/>
        <v>999</v>
      </c>
      <c r="N117" s="277"/>
      <c r="O117" s="97"/>
      <c r="P117" s="114">
        <f t="shared" si="5"/>
        <v>999</v>
      </c>
      <c r="Q117" s="97"/>
    </row>
    <row r="118" spans="1:17" s="11" customFormat="1" ht="18.899999999999999" customHeight="1" x14ac:dyDescent="0.25">
      <c r="A118" s="250">
        <v>112</v>
      </c>
      <c r="B118" s="95"/>
      <c r="C118" s="95"/>
      <c r="D118" s="96"/>
      <c r="E118" s="263"/>
      <c r="F118" s="97"/>
      <c r="G118" s="97"/>
      <c r="H118" s="414"/>
      <c r="I118" s="283"/>
      <c r="J118" s="247" t="e">
        <f>IF(AND(Q118="",#REF!&gt;0,#REF!&lt;5),K118,)</f>
        <v>#REF!</v>
      </c>
      <c r="K118" s="245" t="str">
        <f>IF(D118="","ZZZ9",IF(AND(#REF!&gt;0,#REF!&lt;5),D118&amp;#REF!,D118&amp;"9"))</f>
        <v>ZZZ9</v>
      </c>
      <c r="L118" s="249">
        <f t="shared" si="3"/>
        <v>999</v>
      </c>
      <c r="M118" s="282">
        <f t="shared" si="4"/>
        <v>999</v>
      </c>
      <c r="N118" s="277"/>
      <c r="O118" s="97"/>
      <c r="P118" s="114">
        <f t="shared" si="5"/>
        <v>999</v>
      </c>
      <c r="Q118" s="97"/>
    </row>
    <row r="119" spans="1:17" s="11" customFormat="1" ht="18.899999999999999" customHeight="1" x14ac:dyDescent="0.25">
      <c r="A119" s="250">
        <v>113</v>
      </c>
      <c r="B119" s="95"/>
      <c r="C119" s="95"/>
      <c r="D119" s="96"/>
      <c r="E119" s="263"/>
      <c r="F119" s="97"/>
      <c r="G119" s="97"/>
      <c r="H119" s="414"/>
      <c r="I119" s="283"/>
      <c r="J119" s="247" t="e">
        <f>IF(AND(Q119="",#REF!&gt;0,#REF!&lt;5),K119,)</f>
        <v>#REF!</v>
      </c>
      <c r="K119" s="245" t="str">
        <f>IF(D119="","ZZZ9",IF(AND(#REF!&gt;0,#REF!&lt;5),D119&amp;#REF!,D119&amp;"9"))</f>
        <v>ZZZ9</v>
      </c>
      <c r="L119" s="249">
        <f t="shared" si="3"/>
        <v>999</v>
      </c>
      <c r="M119" s="282">
        <f t="shared" si="4"/>
        <v>999</v>
      </c>
      <c r="N119" s="277"/>
      <c r="O119" s="97"/>
      <c r="P119" s="114">
        <f t="shared" si="5"/>
        <v>999</v>
      </c>
      <c r="Q119" s="97"/>
    </row>
    <row r="120" spans="1:17" s="11" customFormat="1" ht="18.899999999999999" customHeight="1" x14ac:dyDescent="0.25">
      <c r="A120" s="250">
        <v>114</v>
      </c>
      <c r="B120" s="95"/>
      <c r="C120" s="95"/>
      <c r="D120" s="96"/>
      <c r="E120" s="263"/>
      <c r="F120" s="97"/>
      <c r="G120" s="97"/>
      <c r="H120" s="414"/>
      <c r="I120" s="283"/>
      <c r="J120" s="247" t="e">
        <f>IF(AND(Q120="",#REF!&gt;0,#REF!&lt;5),K120,)</f>
        <v>#REF!</v>
      </c>
      <c r="K120" s="245" t="str">
        <f>IF(D120="","ZZZ9",IF(AND(#REF!&gt;0,#REF!&lt;5),D120&amp;#REF!,D120&amp;"9"))</f>
        <v>ZZZ9</v>
      </c>
      <c r="L120" s="249">
        <f t="shared" si="3"/>
        <v>999</v>
      </c>
      <c r="M120" s="282">
        <f t="shared" si="4"/>
        <v>999</v>
      </c>
      <c r="N120" s="277"/>
      <c r="O120" s="97"/>
      <c r="P120" s="114">
        <f t="shared" si="5"/>
        <v>999</v>
      </c>
      <c r="Q120" s="97"/>
    </row>
    <row r="121" spans="1:17" s="11" customFormat="1" ht="18.899999999999999" customHeight="1" x14ac:dyDescent="0.25">
      <c r="A121" s="250">
        <v>115</v>
      </c>
      <c r="B121" s="95"/>
      <c r="C121" s="95"/>
      <c r="D121" s="96"/>
      <c r="E121" s="263"/>
      <c r="F121" s="97"/>
      <c r="G121" s="97"/>
      <c r="H121" s="414"/>
      <c r="I121" s="283"/>
      <c r="J121" s="247" t="e">
        <f>IF(AND(Q121="",#REF!&gt;0,#REF!&lt;5),K121,)</f>
        <v>#REF!</v>
      </c>
      <c r="K121" s="245" t="str">
        <f>IF(D121="","ZZZ9",IF(AND(#REF!&gt;0,#REF!&lt;5),D121&amp;#REF!,D121&amp;"9"))</f>
        <v>ZZZ9</v>
      </c>
      <c r="L121" s="249">
        <f t="shared" si="3"/>
        <v>999</v>
      </c>
      <c r="M121" s="282">
        <f t="shared" si="4"/>
        <v>999</v>
      </c>
      <c r="N121" s="277"/>
      <c r="O121" s="97"/>
      <c r="P121" s="114">
        <f t="shared" si="5"/>
        <v>999</v>
      </c>
      <c r="Q121" s="97"/>
    </row>
    <row r="122" spans="1:17" s="11" customFormat="1" ht="18.899999999999999" customHeight="1" x14ac:dyDescent="0.25">
      <c r="A122" s="250">
        <v>116</v>
      </c>
      <c r="B122" s="95"/>
      <c r="C122" s="95"/>
      <c r="D122" s="96"/>
      <c r="E122" s="263"/>
      <c r="F122" s="97"/>
      <c r="G122" s="97"/>
      <c r="H122" s="414"/>
      <c r="I122" s="283"/>
      <c r="J122" s="247" t="e">
        <f>IF(AND(Q122="",#REF!&gt;0,#REF!&lt;5),K122,)</f>
        <v>#REF!</v>
      </c>
      <c r="K122" s="245" t="str">
        <f>IF(D122="","ZZZ9",IF(AND(#REF!&gt;0,#REF!&lt;5),D122&amp;#REF!,D122&amp;"9"))</f>
        <v>ZZZ9</v>
      </c>
      <c r="L122" s="249">
        <f t="shared" si="3"/>
        <v>999</v>
      </c>
      <c r="M122" s="282">
        <f t="shared" si="4"/>
        <v>999</v>
      </c>
      <c r="N122" s="277"/>
      <c r="O122" s="97"/>
      <c r="P122" s="114">
        <f t="shared" si="5"/>
        <v>999</v>
      </c>
      <c r="Q122" s="97"/>
    </row>
    <row r="123" spans="1:17" s="11" customFormat="1" ht="18.899999999999999" customHeight="1" x14ac:dyDescent="0.25">
      <c r="A123" s="250">
        <v>117</v>
      </c>
      <c r="B123" s="95"/>
      <c r="C123" s="95"/>
      <c r="D123" s="96"/>
      <c r="E123" s="263"/>
      <c r="F123" s="97"/>
      <c r="G123" s="97"/>
      <c r="H123" s="414"/>
      <c r="I123" s="283"/>
      <c r="J123" s="247" t="e">
        <f>IF(AND(Q123="",#REF!&gt;0,#REF!&lt;5),K123,)</f>
        <v>#REF!</v>
      </c>
      <c r="K123" s="245" t="str">
        <f>IF(D123="","ZZZ9",IF(AND(#REF!&gt;0,#REF!&lt;5),D123&amp;#REF!,D123&amp;"9"))</f>
        <v>ZZZ9</v>
      </c>
      <c r="L123" s="249">
        <f t="shared" si="3"/>
        <v>999</v>
      </c>
      <c r="M123" s="282">
        <f t="shared" si="4"/>
        <v>999</v>
      </c>
      <c r="N123" s="277"/>
      <c r="O123" s="97"/>
      <c r="P123" s="114">
        <f t="shared" si="5"/>
        <v>999</v>
      </c>
      <c r="Q123" s="97"/>
    </row>
    <row r="124" spans="1:17" s="11" customFormat="1" ht="18.899999999999999" customHeight="1" x14ac:dyDescent="0.25">
      <c r="A124" s="250">
        <v>118</v>
      </c>
      <c r="B124" s="95"/>
      <c r="C124" s="95"/>
      <c r="D124" s="96"/>
      <c r="E124" s="263"/>
      <c r="F124" s="97"/>
      <c r="G124" s="97"/>
      <c r="H124" s="414"/>
      <c r="I124" s="283"/>
      <c r="J124" s="247" t="e">
        <f>IF(AND(Q124="",#REF!&gt;0,#REF!&lt;5),K124,)</f>
        <v>#REF!</v>
      </c>
      <c r="K124" s="245" t="str">
        <f>IF(D124="","ZZZ9",IF(AND(#REF!&gt;0,#REF!&lt;5),D124&amp;#REF!,D124&amp;"9"))</f>
        <v>ZZZ9</v>
      </c>
      <c r="L124" s="249">
        <f t="shared" si="3"/>
        <v>999</v>
      </c>
      <c r="M124" s="282">
        <f t="shared" si="4"/>
        <v>999</v>
      </c>
      <c r="N124" s="277"/>
      <c r="O124" s="97"/>
      <c r="P124" s="114">
        <f t="shared" si="5"/>
        <v>999</v>
      </c>
      <c r="Q124" s="97"/>
    </row>
    <row r="125" spans="1:17" s="11" customFormat="1" ht="18.899999999999999" customHeight="1" x14ac:dyDescent="0.25">
      <c r="A125" s="250">
        <v>119</v>
      </c>
      <c r="B125" s="95"/>
      <c r="C125" s="95"/>
      <c r="D125" s="96"/>
      <c r="E125" s="263"/>
      <c r="F125" s="97"/>
      <c r="G125" s="97"/>
      <c r="H125" s="414"/>
      <c r="I125" s="283"/>
      <c r="J125" s="247" t="e">
        <f>IF(AND(Q125="",#REF!&gt;0,#REF!&lt;5),K125,)</f>
        <v>#REF!</v>
      </c>
      <c r="K125" s="245" t="str">
        <f>IF(D125="","ZZZ9",IF(AND(#REF!&gt;0,#REF!&lt;5),D125&amp;#REF!,D125&amp;"9"))</f>
        <v>ZZZ9</v>
      </c>
      <c r="L125" s="249">
        <f t="shared" si="3"/>
        <v>999</v>
      </c>
      <c r="M125" s="282">
        <f t="shared" si="4"/>
        <v>999</v>
      </c>
      <c r="N125" s="277"/>
      <c r="O125" s="97"/>
      <c r="P125" s="114">
        <f t="shared" si="5"/>
        <v>999</v>
      </c>
      <c r="Q125" s="97"/>
    </row>
    <row r="126" spans="1:17" s="11" customFormat="1" ht="18.899999999999999" customHeight="1" x14ac:dyDescent="0.25">
      <c r="A126" s="250">
        <v>120</v>
      </c>
      <c r="B126" s="95"/>
      <c r="C126" s="95"/>
      <c r="D126" s="96"/>
      <c r="E126" s="263"/>
      <c r="F126" s="97"/>
      <c r="G126" s="97"/>
      <c r="H126" s="414"/>
      <c r="I126" s="283"/>
      <c r="J126" s="247" t="e">
        <f>IF(AND(Q126="",#REF!&gt;0,#REF!&lt;5),K126,)</f>
        <v>#REF!</v>
      </c>
      <c r="K126" s="245" t="str">
        <f>IF(D126="","ZZZ9",IF(AND(#REF!&gt;0,#REF!&lt;5),D126&amp;#REF!,D126&amp;"9"))</f>
        <v>ZZZ9</v>
      </c>
      <c r="L126" s="249">
        <f t="shared" si="3"/>
        <v>999</v>
      </c>
      <c r="M126" s="282">
        <f t="shared" si="4"/>
        <v>999</v>
      </c>
      <c r="N126" s="277"/>
      <c r="O126" s="97"/>
      <c r="P126" s="114">
        <f t="shared" si="5"/>
        <v>999</v>
      </c>
      <c r="Q126" s="97"/>
    </row>
    <row r="127" spans="1:17" s="11" customFormat="1" ht="18.899999999999999" customHeight="1" x14ac:dyDescent="0.25">
      <c r="A127" s="250">
        <v>121</v>
      </c>
      <c r="B127" s="95"/>
      <c r="C127" s="95"/>
      <c r="D127" s="96"/>
      <c r="E127" s="263"/>
      <c r="F127" s="97"/>
      <c r="G127" s="97"/>
      <c r="H127" s="414"/>
      <c r="I127" s="283"/>
      <c r="J127" s="247" t="e">
        <f>IF(AND(Q127="",#REF!&gt;0,#REF!&lt;5),K127,)</f>
        <v>#REF!</v>
      </c>
      <c r="K127" s="245" t="str">
        <f>IF(D127="","ZZZ9",IF(AND(#REF!&gt;0,#REF!&lt;5),D127&amp;#REF!,D127&amp;"9"))</f>
        <v>ZZZ9</v>
      </c>
      <c r="L127" s="249">
        <f t="shared" si="3"/>
        <v>999</v>
      </c>
      <c r="M127" s="282">
        <f t="shared" si="4"/>
        <v>999</v>
      </c>
      <c r="N127" s="277"/>
      <c r="O127" s="97"/>
      <c r="P127" s="114">
        <f t="shared" si="5"/>
        <v>999</v>
      </c>
      <c r="Q127" s="97"/>
    </row>
    <row r="128" spans="1:17" s="11" customFormat="1" ht="18.899999999999999" customHeight="1" x14ac:dyDescent="0.25">
      <c r="A128" s="250">
        <v>122</v>
      </c>
      <c r="B128" s="95"/>
      <c r="C128" s="95"/>
      <c r="D128" s="96"/>
      <c r="E128" s="263"/>
      <c r="F128" s="97"/>
      <c r="G128" s="97"/>
      <c r="H128" s="414"/>
      <c r="I128" s="283"/>
      <c r="J128" s="247" t="e">
        <f>IF(AND(Q128="",#REF!&gt;0,#REF!&lt;5),K128,)</f>
        <v>#REF!</v>
      </c>
      <c r="K128" s="245" t="str">
        <f>IF(D128="","ZZZ9",IF(AND(#REF!&gt;0,#REF!&lt;5),D128&amp;#REF!,D128&amp;"9"))</f>
        <v>ZZZ9</v>
      </c>
      <c r="L128" s="249">
        <f t="shared" si="3"/>
        <v>999</v>
      </c>
      <c r="M128" s="282">
        <f t="shared" si="4"/>
        <v>999</v>
      </c>
      <c r="N128" s="277"/>
      <c r="O128" s="97"/>
      <c r="P128" s="114">
        <f t="shared" si="5"/>
        <v>999</v>
      </c>
      <c r="Q128" s="97"/>
    </row>
    <row r="129" spans="1:17" s="11" customFormat="1" ht="18.899999999999999" customHeight="1" x14ac:dyDescent="0.25">
      <c r="A129" s="250">
        <v>123</v>
      </c>
      <c r="B129" s="95"/>
      <c r="C129" s="95"/>
      <c r="D129" s="96"/>
      <c r="E129" s="263"/>
      <c r="F129" s="97"/>
      <c r="G129" s="97"/>
      <c r="H129" s="414"/>
      <c r="I129" s="283"/>
      <c r="J129" s="247" t="e">
        <f>IF(AND(Q129="",#REF!&gt;0,#REF!&lt;5),K129,)</f>
        <v>#REF!</v>
      </c>
      <c r="K129" s="245" t="str">
        <f>IF(D129="","ZZZ9",IF(AND(#REF!&gt;0,#REF!&lt;5),D129&amp;#REF!,D129&amp;"9"))</f>
        <v>ZZZ9</v>
      </c>
      <c r="L129" s="249">
        <f t="shared" si="3"/>
        <v>999</v>
      </c>
      <c r="M129" s="282">
        <f t="shared" si="4"/>
        <v>999</v>
      </c>
      <c r="N129" s="277"/>
      <c r="O129" s="97"/>
      <c r="P129" s="114">
        <f t="shared" si="5"/>
        <v>999</v>
      </c>
      <c r="Q129" s="97"/>
    </row>
    <row r="130" spans="1:17" s="11" customFormat="1" ht="18.899999999999999" customHeight="1" x14ac:dyDescent="0.25">
      <c r="A130" s="250">
        <v>124</v>
      </c>
      <c r="B130" s="95"/>
      <c r="C130" s="95"/>
      <c r="D130" s="96"/>
      <c r="E130" s="263"/>
      <c r="F130" s="97"/>
      <c r="G130" s="97"/>
      <c r="H130" s="414"/>
      <c r="I130" s="283"/>
      <c r="J130" s="247" t="e">
        <f>IF(AND(Q130="",#REF!&gt;0,#REF!&lt;5),K130,)</f>
        <v>#REF!</v>
      </c>
      <c r="K130" s="245" t="str">
        <f>IF(D130="","ZZZ9",IF(AND(#REF!&gt;0,#REF!&lt;5),D130&amp;#REF!,D130&amp;"9"))</f>
        <v>ZZZ9</v>
      </c>
      <c r="L130" s="249">
        <f t="shared" si="3"/>
        <v>999</v>
      </c>
      <c r="M130" s="282">
        <f t="shared" si="4"/>
        <v>999</v>
      </c>
      <c r="N130" s="277"/>
      <c r="O130" s="97"/>
      <c r="P130" s="114">
        <f t="shared" si="5"/>
        <v>999</v>
      </c>
      <c r="Q130" s="97"/>
    </row>
    <row r="131" spans="1:17" s="11" customFormat="1" ht="18.899999999999999" customHeight="1" x14ac:dyDescent="0.25">
      <c r="A131" s="250">
        <v>125</v>
      </c>
      <c r="B131" s="95"/>
      <c r="C131" s="95"/>
      <c r="D131" s="96"/>
      <c r="E131" s="263"/>
      <c r="F131" s="97"/>
      <c r="G131" s="97"/>
      <c r="H131" s="414"/>
      <c r="I131" s="283"/>
      <c r="J131" s="247" t="e">
        <f>IF(AND(Q131="",#REF!&gt;0,#REF!&lt;5),K131,)</f>
        <v>#REF!</v>
      </c>
      <c r="K131" s="245" t="str">
        <f>IF(D131="","ZZZ9",IF(AND(#REF!&gt;0,#REF!&lt;5),D131&amp;#REF!,D131&amp;"9"))</f>
        <v>ZZZ9</v>
      </c>
      <c r="L131" s="249">
        <f t="shared" si="3"/>
        <v>999</v>
      </c>
      <c r="M131" s="282">
        <f t="shared" si="4"/>
        <v>999</v>
      </c>
      <c r="N131" s="277"/>
      <c r="O131" s="97"/>
      <c r="P131" s="114">
        <f t="shared" si="5"/>
        <v>999</v>
      </c>
      <c r="Q131" s="97"/>
    </row>
    <row r="132" spans="1:17" s="11" customFormat="1" ht="18.899999999999999" customHeight="1" x14ac:dyDescent="0.25">
      <c r="A132" s="250">
        <v>126</v>
      </c>
      <c r="B132" s="95"/>
      <c r="C132" s="95"/>
      <c r="D132" s="96"/>
      <c r="E132" s="263"/>
      <c r="F132" s="97"/>
      <c r="G132" s="97"/>
      <c r="H132" s="414"/>
      <c r="I132" s="283"/>
      <c r="J132" s="247" t="e">
        <f>IF(AND(Q132="",#REF!&gt;0,#REF!&lt;5),K132,)</f>
        <v>#REF!</v>
      </c>
      <c r="K132" s="245" t="str">
        <f>IF(D132="","ZZZ9",IF(AND(#REF!&gt;0,#REF!&lt;5),D132&amp;#REF!,D132&amp;"9"))</f>
        <v>ZZZ9</v>
      </c>
      <c r="L132" s="249">
        <f t="shared" si="3"/>
        <v>999</v>
      </c>
      <c r="M132" s="282">
        <f t="shared" si="4"/>
        <v>999</v>
      </c>
      <c r="N132" s="277"/>
      <c r="O132" s="97"/>
      <c r="P132" s="114">
        <f t="shared" si="5"/>
        <v>999</v>
      </c>
      <c r="Q132" s="97"/>
    </row>
    <row r="133" spans="1:17" s="11" customFormat="1" ht="18.899999999999999" customHeight="1" x14ac:dyDescent="0.25">
      <c r="A133" s="250">
        <v>127</v>
      </c>
      <c r="B133" s="95"/>
      <c r="C133" s="95"/>
      <c r="D133" s="96"/>
      <c r="E133" s="263"/>
      <c r="F133" s="97"/>
      <c r="G133" s="97"/>
      <c r="H133" s="414"/>
      <c r="I133" s="283"/>
      <c r="J133" s="247" t="e">
        <f>IF(AND(Q133="",#REF!&gt;0,#REF!&lt;5),K133,)</f>
        <v>#REF!</v>
      </c>
      <c r="K133" s="245" t="str">
        <f>IF(D133="","ZZZ9",IF(AND(#REF!&gt;0,#REF!&lt;5),D133&amp;#REF!,D133&amp;"9"))</f>
        <v>ZZZ9</v>
      </c>
      <c r="L133" s="249">
        <f t="shared" si="3"/>
        <v>999</v>
      </c>
      <c r="M133" s="282">
        <f t="shared" si="4"/>
        <v>999</v>
      </c>
      <c r="N133" s="277"/>
      <c r="O133" s="97"/>
      <c r="P133" s="114">
        <f t="shared" si="5"/>
        <v>999</v>
      </c>
      <c r="Q133" s="97"/>
    </row>
    <row r="134" spans="1:17" s="11" customFormat="1" ht="18.899999999999999" customHeight="1" x14ac:dyDescent="0.25">
      <c r="A134" s="250">
        <v>128</v>
      </c>
      <c r="B134" s="95"/>
      <c r="C134" s="95"/>
      <c r="D134" s="96"/>
      <c r="E134" s="263"/>
      <c r="F134" s="97"/>
      <c r="G134" s="97"/>
      <c r="H134" s="414"/>
      <c r="I134" s="283"/>
      <c r="J134" s="247" t="e">
        <f>IF(AND(Q134="",#REF!&gt;0,#REF!&lt;5),K134,)</f>
        <v>#REF!</v>
      </c>
      <c r="K134" s="245" t="str">
        <f>IF(D134="","ZZZ9",IF(AND(#REF!&gt;0,#REF!&lt;5),D134&amp;#REF!,D134&amp;"9"))</f>
        <v>ZZZ9</v>
      </c>
      <c r="L134" s="249">
        <f t="shared" si="3"/>
        <v>999</v>
      </c>
      <c r="M134" s="282">
        <f t="shared" si="4"/>
        <v>999</v>
      </c>
      <c r="N134" s="277"/>
      <c r="O134" s="283"/>
      <c r="P134" s="284">
        <f t="shared" si="5"/>
        <v>999</v>
      </c>
      <c r="Q134" s="283"/>
    </row>
    <row r="135" spans="1:17" x14ac:dyDescent="0.25">
      <c r="A135" s="250">
        <v>129</v>
      </c>
      <c r="B135" s="95"/>
      <c r="C135" s="95"/>
      <c r="D135" s="96"/>
      <c r="E135" s="263"/>
      <c r="F135" s="97"/>
      <c r="G135" s="97"/>
      <c r="H135" s="414"/>
      <c r="I135" s="283"/>
      <c r="J135" s="247" t="e">
        <f>IF(AND(Q135="",#REF!&gt;0,#REF!&lt;5),K135,)</f>
        <v>#REF!</v>
      </c>
      <c r="K135" s="245" t="str">
        <f>IF(D135="","ZZZ9",IF(AND(#REF!&gt;0,#REF!&lt;5),D135&amp;#REF!,D135&amp;"9"))</f>
        <v>ZZZ9</v>
      </c>
      <c r="L135" s="249">
        <f t="shared" si="3"/>
        <v>999</v>
      </c>
      <c r="M135" s="282">
        <f t="shared" si="4"/>
        <v>999</v>
      </c>
      <c r="N135" s="277"/>
      <c r="O135" s="97"/>
      <c r="P135" s="114">
        <f t="shared" si="5"/>
        <v>999</v>
      </c>
      <c r="Q135" s="97"/>
    </row>
    <row r="136" spans="1:17" x14ac:dyDescent="0.25">
      <c r="A136" s="250">
        <v>130</v>
      </c>
      <c r="B136" s="95"/>
      <c r="C136" s="95"/>
      <c r="D136" s="96"/>
      <c r="E136" s="263"/>
      <c r="F136" s="97"/>
      <c r="G136" s="97"/>
      <c r="H136" s="414"/>
      <c r="I136" s="283"/>
      <c r="J136" s="247" t="e">
        <f>IF(AND(Q136="",#REF!&gt;0,#REF!&lt;5),K136,)</f>
        <v>#REF!</v>
      </c>
      <c r="K136" s="245" t="str">
        <f>IF(D136="","ZZZ9",IF(AND(#REF!&gt;0,#REF!&lt;5),D136&amp;#REF!,D136&amp;"9"))</f>
        <v>ZZZ9</v>
      </c>
      <c r="L136" s="249">
        <f t="shared" si="3"/>
        <v>999</v>
      </c>
      <c r="M136" s="282">
        <f t="shared" si="4"/>
        <v>999</v>
      </c>
      <c r="N136" s="277"/>
      <c r="O136" s="97"/>
      <c r="P136" s="114">
        <f t="shared" si="5"/>
        <v>999</v>
      </c>
      <c r="Q136" s="97"/>
    </row>
    <row r="137" spans="1:17" x14ac:dyDescent="0.25">
      <c r="A137" s="250">
        <v>131</v>
      </c>
      <c r="B137" s="95"/>
      <c r="C137" s="95"/>
      <c r="D137" s="96"/>
      <c r="E137" s="263"/>
      <c r="F137" s="97"/>
      <c r="G137" s="97"/>
      <c r="H137" s="414"/>
      <c r="I137" s="283"/>
      <c r="J137" s="247" t="e">
        <f>IF(AND(Q137="",#REF!&gt;0,#REF!&lt;5),K137,)</f>
        <v>#REF!</v>
      </c>
      <c r="K137" s="245" t="str">
        <f>IF(D137="","ZZZ9",IF(AND(#REF!&gt;0,#REF!&lt;5),D137&amp;#REF!,D137&amp;"9"))</f>
        <v>ZZZ9</v>
      </c>
      <c r="L137" s="249">
        <f t="shared" si="3"/>
        <v>999</v>
      </c>
      <c r="M137" s="282">
        <f t="shared" si="4"/>
        <v>999</v>
      </c>
      <c r="N137" s="277"/>
      <c r="O137" s="97"/>
      <c r="P137" s="114">
        <f t="shared" si="5"/>
        <v>999</v>
      </c>
      <c r="Q137" s="97"/>
    </row>
    <row r="138" spans="1:17" x14ac:dyDescent="0.25">
      <c r="A138" s="250">
        <v>132</v>
      </c>
      <c r="B138" s="95"/>
      <c r="C138" s="95"/>
      <c r="D138" s="96"/>
      <c r="E138" s="263"/>
      <c r="F138" s="97"/>
      <c r="G138" s="97"/>
      <c r="H138" s="414"/>
      <c r="I138" s="283"/>
      <c r="J138" s="247" t="e">
        <f>IF(AND(Q138="",#REF!&gt;0,#REF!&lt;5),K138,)</f>
        <v>#REF!</v>
      </c>
      <c r="K138" s="245" t="str">
        <f>IF(D138="","ZZZ9",IF(AND(#REF!&gt;0,#REF!&lt;5),D138&amp;#REF!,D138&amp;"9"))</f>
        <v>ZZZ9</v>
      </c>
      <c r="L138" s="249">
        <f t="shared" si="3"/>
        <v>999</v>
      </c>
      <c r="M138" s="282">
        <f t="shared" si="4"/>
        <v>999</v>
      </c>
      <c r="N138" s="277"/>
      <c r="O138" s="97"/>
      <c r="P138" s="114">
        <f t="shared" si="5"/>
        <v>999</v>
      </c>
      <c r="Q138" s="97"/>
    </row>
    <row r="139" spans="1:17" x14ac:dyDescent="0.25">
      <c r="A139" s="250">
        <v>133</v>
      </c>
      <c r="B139" s="95"/>
      <c r="C139" s="95"/>
      <c r="D139" s="96"/>
      <c r="E139" s="263"/>
      <c r="F139" s="97"/>
      <c r="G139" s="97"/>
      <c r="H139" s="414"/>
      <c r="I139" s="283"/>
      <c r="J139" s="247" t="e">
        <f>IF(AND(Q139="",#REF!&gt;0,#REF!&lt;5),K139,)</f>
        <v>#REF!</v>
      </c>
      <c r="K139" s="245" t="str">
        <f>IF(D139="","ZZZ9",IF(AND(#REF!&gt;0,#REF!&lt;5),D139&amp;#REF!,D139&amp;"9"))</f>
        <v>ZZZ9</v>
      </c>
      <c r="L139" s="249">
        <f t="shared" si="3"/>
        <v>999</v>
      </c>
      <c r="M139" s="282">
        <f t="shared" si="4"/>
        <v>999</v>
      </c>
      <c r="N139" s="277"/>
      <c r="O139" s="97"/>
      <c r="P139" s="114">
        <f t="shared" si="5"/>
        <v>999</v>
      </c>
      <c r="Q139" s="97"/>
    </row>
    <row r="140" spans="1:17" x14ac:dyDescent="0.25">
      <c r="A140" s="250">
        <v>134</v>
      </c>
      <c r="B140" s="95"/>
      <c r="C140" s="95"/>
      <c r="D140" s="96"/>
      <c r="E140" s="263"/>
      <c r="F140" s="97"/>
      <c r="G140" s="97"/>
      <c r="H140" s="414"/>
      <c r="I140" s="283"/>
      <c r="J140" s="247" t="e">
        <f>IF(AND(Q140="",#REF!&gt;0,#REF!&lt;5),K140,)</f>
        <v>#REF!</v>
      </c>
      <c r="K140" s="245" t="str">
        <f>IF(D140="","ZZZ9",IF(AND(#REF!&gt;0,#REF!&lt;5),D140&amp;#REF!,D140&amp;"9"))</f>
        <v>ZZZ9</v>
      </c>
      <c r="L140" s="249">
        <f t="shared" si="3"/>
        <v>999</v>
      </c>
      <c r="M140" s="282">
        <f t="shared" si="4"/>
        <v>999</v>
      </c>
      <c r="N140" s="277"/>
      <c r="O140" s="97"/>
      <c r="P140" s="114">
        <f t="shared" si="5"/>
        <v>999</v>
      </c>
      <c r="Q140" s="97"/>
    </row>
    <row r="141" spans="1:17" x14ac:dyDescent="0.25">
      <c r="A141" s="250">
        <v>135</v>
      </c>
      <c r="B141" s="95"/>
      <c r="C141" s="95"/>
      <c r="D141" s="96"/>
      <c r="E141" s="263"/>
      <c r="F141" s="97"/>
      <c r="G141" s="97"/>
      <c r="H141" s="414"/>
      <c r="I141" s="283"/>
      <c r="J141" s="247" t="e">
        <f>IF(AND(Q141="",#REF!&gt;0,#REF!&lt;5),K141,)</f>
        <v>#REF!</v>
      </c>
      <c r="K141" s="245" t="str">
        <f>IF(D141="","ZZZ9",IF(AND(#REF!&gt;0,#REF!&lt;5),D141&amp;#REF!,D141&amp;"9"))</f>
        <v>ZZZ9</v>
      </c>
      <c r="L141" s="249">
        <f t="shared" si="3"/>
        <v>999</v>
      </c>
      <c r="M141" s="282">
        <f t="shared" si="4"/>
        <v>999</v>
      </c>
      <c r="N141" s="277"/>
      <c r="O141" s="283"/>
      <c r="P141" s="284">
        <f t="shared" si="5"/>
        <v>999</v>
      </c>
      <c r="Q141" s="283"/>
    </row>
    <row r="142" spans="1:17" x14ac:dyDescent="0.25">
      <c r="A142" s="250">
        <v>136</v>
      </c>
      <c r="B142" s="95"/>
      <c r="C142" s="95"/>
      <c r="D142" s="96"/>
      <c r="E142" s="263"/>
      <c r="F142" s="97"/>
      <c r="G142" s="97"/>
      <c r="H142" s="414"/>
      <c r="I142" s="283"/>
      <c r="J142" s="247" t="e">
        <f>IF(AND(Q142="",#REF!&gt;0,#REF!&lt;5),K142,)</f>
        <v>#REF!</v>
      </c>
      <c r="K142" s="245" t="str">
        <f>IF(D142="","ZZZ9",IF(AND(#REF!&gt;0,#REF!&lt;5),D142&amp;#REF!,D142&amp;"9"))</f>
        <v>ZZZ9</v>
      </c>
      <c r="L142" s="249">
        <f t="shared" si="3"/>
        <v>999</v>
      </c>
      <c r="M142" s="282">
        <f t="shared" si="4"/>
        <v>999</v>
      </c>
      <c r="N142" s="277"/>
      <c r="O142" s="97"/>
      <c r="P142" s="114">
        <f t="shared" si="5"/>
        <v>999</v>
      </c>
      <c r="Q142" s="97"/>
    </row>
    <row r="143" spans="1:17" x14ac:dyDescent="0.25">
      <c r="A143" s="250">
        <v>137</v>
      </c>
      <c r="B143" s="95"/>
      <c r="C143" s="95"/>
      <c r="D143" s="96"/>
      <c r="E143" s="263"/>
      <c r="F143" s="97"/>
      <c r="G143" s="97"/>
      <c r="H143" s="414"/>
      <c r="I143" s="283"/>
      <c r="J143" s="247" t="e">
        <f>IF(AND(Q143="",#REF!&gt;0,#REF!&lt;5),K143,)</f>
        <v>#REF!</v>
      </c>
      <c r="K143" s="245" t="str">
        <f>IF(D143="","ZZZ9",IF(AND(#REF!&gt;0,#REF!&lt;5),D143&amp;#REF!,D143&amp;"9"))</f>
        <v>ZZZ9</v>
      </c>
      <c r="L143" s="249">
        <f t="shared" si="3"/>
        <v>999</v>
      </c>
      <c r="M143" s="282">
        <f t="shared" si="4"/>
        <v>999</v>
      </c>
      <c r="N143" s="277"/>
      <c r="O143" s="97"/>
      <c r="P143" s="114">
        <f t="shared" si="5"/>
        <v>999</v>
      </c>
      <c r="Q143" s="97"/>
    </row>
    <row r="144" spans="1:17" x14ac:dyDescent="0.25">
      <c r="A144" s="250">
        <v>138</v>
      </c>
      <c r="B144" s="95"/>
      <c r="C144" s="95"/>
      <c r="D144" s="96"/>
      <c r="E144" s="263"/>
      <c r="F144" s="97"/>
      <c r="G144" s="97"/>
      <c r="H144" s="414"/>
      <c r="I144" s="283"/>
      <c r="J144" s="247" t="e">
        <f>IF(AND(Q144="",#REF!&gt;0,#REF!&lt;5),K144,)</f>
        <v>#REF!</v>
      </c>
      <c r="K144" s="245" t="str">
        <f>IF(D144="","ZZZ9",IF(AND(#REF!&gt;0,#REF!&lt;5),D144&amp;#REF!,D144&amp;"9"))</f>
        <v>ZZZ9</v>
      </c>
      <c r="L144" s="249">
        <f t="shared" si="3"/>
        <v>999</v>
      </c>
      <c r="M144" s="282">
        <f t="shared" si="4"/>
        <v>999</v>
      </c>
      <c r="N144" s="277"/>
      <c r="O144" s="97"/>
      <c r="P144" s="114">
        <f t="shared" si="5"/>
        <v>999</v>
      </c>
      <c r="Q144" s="97"/>
    </row>
    <row r="145" spans="1:17" x14ac:dyDescent="0.25">
      <c r="A145" s="250">
        <v>139</v>
      </c>
      <c r="B145" s="95"/>
      <c r="C145" s="95"/>
      <c r="D145" s="96"/>
      <c r="E145" s="263"/>
      <c r="F145" s="97"/>
      <c r="G145" s="97"/>
      <c r="H145" s="414"/>
      <c r="I145" s="283"/>
      <c r="J145" s="247" t="e">
        <f>IF(AND(Q145="",#REF!&gt;0,#REF!&lt;5),K145,)</f>
        <v>#REF!</v>
      </c>
      <c r="K145" s="245" t="str">
        <f>IF(D145="","ZZZ9",IF(AND(#REF!&gt;0,#REF!&lt;5),D145&amp;#REF!,D145&amp;"9"))</f>
        <v>ZZZ9</v>
      </c>
      <c r="L145" s="249">
        <f t="shared" si="3"/>
        <v>999</v>
      </c>
      <c r="M145" s="282">
        <f t="shared" si="4"/>
        <v>999</v>
      </c>
      <c r="N145" s="277"/>
      <c r="O145" s="97"/>
      <c r="P145" s="114">
        <f t="shared" si="5"/>
        <v>999</v>
      </c>
      <c r="Q145" s="97"/>
    </row>
    <row r="146" spans="1:17" x14ac:dyDescent="0.25">
      <c r="A146" s="250">
        <v>140</v>
      </c>
      <c r="B146" s="95"/>
      <c r="C146" s="95"/>
      <c r="D146" s="96"/>
      <c r="E146" s="263"/>
      <c r="F146" s="97"/>
      <c r="G146" s="97"/>
      <c r="H146" s="414"/>
      <c r="I146" s="283"/>
      <c r="J146" s="247" t="e">
        <f>IF(AND(Q146="",#REF!&gt;0,#REF!&lt;5),K146,)</f>
        <v>#REF!</v>
      </c>
      <c r="K146" s="245" t="str">
        <f>IF(D146="","ZZZ9",IF(AND(#REF!&gt;0,#REF!&lt;5),D146&amp;#REF!,D146&amp;"9"))</f>
        <v>ZZZ9</v>
      </c>
      <c r="L146" s="249">
        <f t="shared" si="3"/>
        <v>999</v>
      </c>
      <c r="M146" s="282">
        <f t="shared" si="4"/>
        <v>999</v>
      </c>
      <c r="N146" s="277"/>
      <c r="O146" s="97"/>
      <c r="P146" s="114">
        <f t="shared" si="5"/>
        <v>999</v>
      </c>
      <c r="Q146" s="97"/>
    </row>
    <row r="147" spans="1:17" x14ac:dyDescent="0.25">
      <c r="A147" s="250">
        <v>141</v>
      </c>
      <c r="B147" s="95"/>
      <c r="C147" s="95"/>
      <c r="D147" s="96"/>
      <c r="E147" s="263"/>
      <c r="F147" s="97"/>
      <c r="G147" s="97"/>
      <c r="H147" s="414"/>
      <c r="I147" s="283"/>
      <c r="J147" s="247" t="e">
        <f>IF(AND(Q147="",#REF!&gt;0,#REF!&lt;5),K147,)</f>
        <v>#REF!</v>
      </c>
      <c r="K147" s="245" t="str">
        <f>IF(D147="","ZZZ9",IF(AND(#REF!&gt;0,#REF!&lt;5),D147&amp;#REF!,D147&amp;"9"))</f>
        <v>ZZZ9</v>
      </c>
      <c r="L147" s="249">
        <f t="shared" si="3"/>
        <v>999</v>
      </c>
      <c r="M147" s="282">
        <f t="shared" si="4"/>
        <v>999</v>
      </c>
      <c r="N147" s="277"/>
      <c r="O147" s="97"/>
      <c r="P147" s="114">
        <f t="shared" si="5"/>
        <v>999</v>
      </c>
      <c r="Q147" s="97"/>
    </row>
    <row r="148" spans="1:17" x14ac:dyDescent="0.25">
      <c r="A148" s="250">
        <v>142</v>
      </c>
      <c r="B148" s="95"/>
      <c r="C148" s="95"/>
      <c r="D148" s="96"/>
      <c r="E148" s="263"/>
      <c r="F148" s="97"/>
      <c r="G148" s="97"/>
      <c r="H148" s="414"/>
      <c r="I148" s="283"/>
      <c r="J148" s="247" t="e">
        <f>IF(AND(Q148="",#REF!&gt;0,#REF!&lt;5),K148,)</f>
        <v>#REF!</v>
      </c>
      <c r="K148" s="245" t="str">
        <f>IF(D148="","ZZZ9",IF(AND(#REF!&gt;0,#REF!&lt;5),D148&amp;#REF!,D148&amp;"9"))</f>
        <v>ZZZ9</v>
      </c>
      <c r="L148" s="249">
        <f t="shared" si="3"/>
        <v>999</v>
      </c>
      <c r="M148" s="282">
        <f t="shared" si="4"/>
        <v>999</v>
      </c>
      <c r="N148" s="277"/>
      <c r="O148" s="283"/>
      <c r="P148" s="284">
        <f t="shared" si="5"/>
        <v>999</v>
      </c>
      <c r="Q148" s="283"/>
    </row>
    <row r="149" spans="1:17" x14ac:dyDescent="0.25">
      <c r="A149" s="250">
        <v>143</v>
      </c>
      <c r="B149" s="95"/>
      <c r="C149" s="95"/>
      <c r="D149" s="96"/>
      <c r="E149" s="263"/>
      <c r="F149" s="97"/>
      <c r="G149" s="97"/>
      <c r="H149" s="414"/>
      <c r="I149" s="283"/>
      <c r="J149" s="247" t="e">
        <f>IF(AND(Q149="",#REF!&gt;0,#REF!&lt;5),K149,)</f>
        <v>#REF!</v>
      </c>
      <c r="K149" s="245" t="str">
        <f>IF(D149="","ZZZ9",IF(AND(#REF!&gt;0,#REF!&lt;5),D149&amp;#REF!,D149&amp;"9"))</f>
        <v>ZZZ9</v>
      </c>
      <c r="L149" s="249">
        <f t="shared" si="3"/>
        <v>999</v>
      </c>
      <c r="M149" s="282">
        <f t="shared" si="4"/>
        <v>999</v>
      </c>
      <c r="N149" s="277"/>
      <c r="O149" s="97"/>
      <c r="P149" s="114">
        <f t="shared" si="5"/>
        <v>999</v>
      </c>
      <c r="Q149" s="97"/>
    </row>
    <row r="150" spans="1:17" x14ac:dyDescent="0.25">
      <c r="A150" s="250">
        <v>144</v>
      </c>
      <c r="B150" s="95"/>
      <c r="C150" s="95"/>
      <c r="D150" s="96"/>
      <c r="E150" s="263"/>
      <c r="F150" s="97"/>
      <c r="G150" s="97"/>
      <c r="H150" s="414"/>
      <c r="I150" s="283"/>
      <c r="J150" s="247" t="e">
        <f>IF(AND(Q150="",#REF!&gt;0,#REF!&lt;5),K150,)</f>
        <v>#REF!</v>
      </c>
      <c r="K150" s="245" t="str">
        <f>IF(D150="","ZZZ9",IF(AND(#REF!&gt;0,#REF!&lt;5),D150&amp;#REF!,D150&amp;"9"))</f>
        <v>ZZZ9</v>
      </c>
      <c r="L150" s="249">
        <f t="shared" si="3"/>
        <v>999</v>
      </c>
      <c r="M150" s="282">
        <f t="shared" si="4"/>
        <v>999</v>
      </c>
      <c r="N150" s="277"/>
      <c r="O150" s="97"/>
      <c r="P150" s="114">
        <f t="shared" si="5"/>
        <v>999</v>
      </c>
      <c r="Q150" s="97"/>
    </row>
    <row r="151" spans="1:17" x14ac:dyDescent="0.25">
      <c r="A151" s="250">
        <v>145</v>
      </c>
      <c r="B151" s="95"/>
      <c r="C151" s="95"/>
      <c r="D151" s="96"/>
      <c r="E151" s="263"/>
      <c r="F151" s="97"/>
      <c r="G151" s="97"/>
      <c r="H151" s="414"/>
      <c r="I151" s="283"/>
      <c r="J151" s="247" t="e">
        <f>IF(AND(Q151="",#REF!&gt;0,#REF!&lt;5),K151,)</f>
        <v>#REF!</v>
      </c>
      <c r="K151" s="245" t="str">
        <f>IF(D151="","ZZZ9",IF(AND(#REF!&gt;0,#REF!&lt;5),D151&amp;#REF!,D151&amp;"9"))</f>
        <v>ZZZ9</v>
      </c>
      <c r="L151" s="249">
        <f t="shared" si="3"/>
        <v>999</v>
      </c>
      <c r="M151" s="282">
        <f t="shared" si="4"/>
        <v>999</v>
      </c>
      <c r="N151" s="277"/>
      <c r="O151" s="97"/>
      <c r="P151" s="114">
        <f t="shared" si="5"/>
        <v>999</v>
      </c>
      <c r="Q151" s="97"/>
    </row>
    <row r="152" spans="1:17" x14ac:dyDescent="0.25">
      <c r="A152" s="250">
        <v>146</v>
      </c>
      <c r="B152" s="95"/>
      <c r="C152" s="95"/>
      <c r="D152" s="96"/>
      <c r="E152" s="263"/>
      <c r="F152" s="97"/>
      <c r="G152" s="97"/>
      <c r="H152" s="414"/>
      <c r="I152" s="283"/>
      <c r="J152" s="247" t="e">
        <f>IF(AND(Q152="",#REF!&gt;0,#REF!&lt;5),K152,)</f>
        <v>#REF!</v>
      </c>
      <c r="K152" s="245" t="str">
        <f>IF(D152="","ZZZ9",IF(AND(#REF!&gt;0,#REF!&lt;5),D152&amp;#REF!,D152&amp;"9"))</f>
        <v>ZZZ9</v>
      </c>
      <c r="L152" s="249">
        <f t="shared" si="3"/>
        <v>999</v>
      </c>
      <c r="M152" s="282">
        <f t="shared" si="4"/>
        <v>999</v>
      </c>
      <c r="N152" s="277"/>
      <c r="O152" s="97"/>
      <c r="P152" s="114">
        <f t="shared" si="5"/>
        <v>999</v>
      </c>
      <c r="Q152" s="97"/>
    </row>
    <row r="153" spans="1:17" x14ac:dyDescent="0.25">
      <c r="A153" s="250">
        <v>147</v>
      </c>
      <c r="B153" s="95"/>
      <c r="C153" s="95"/>
      <c r="D153" s="96"/>
      <c r="E153" s="263"/>
      <c r="F153" s="97"/>
      <c r="G153" s="97"/>
      <c r="H153" s="414"/>
      <c r="I153" s="283"/>
      <c r="J153" s="247" t="e">
        <f>IF(AND(Q153="",#REF!&gt;0,#REF!&lt;5),K153,)</f>
        <v>#REF!</v>
      </c>
      <c r="K153" s="245" t="str">
        <f>IF(D153="","ZZZ9",IF(AND(#REF!&gt;0,#REF!&lt;5),D153&amp;#REF!,D153&amp;"9"))</f>
        <v>ZZZ9</v>
      </c>
      <c r="L153" s="249">
        <f t="shared" si="3"/>
        <v>999</v>
      </c>
      <c r="M153" s="282">
        <f t="shared" si="4"/>
        <v>999</v>
      </c>
      <c r="N153" s="277"/>
      <c r="O153" s="97"/>
      <c r="P153" s="114">
        <f t="shared" si="5"/>
        <v>999</v>
      </c>
      <c r="Q153" s="97"/>
    </row>
    <row r="154" spans="1:17" x14ac:dyDescent="0.25">
      <c r="A154" s="250">
        <v>148</v>
      </c>
      <c r="B154" s="95"/>
      <c r="C154" s="95"/>
      <c r="D154" s="96"/>
      <c r="E154" s="263"/>
      <c r="F154" s="97"/>
      <c r="G154" s="97"/>
      <c r="H154" s="414"/>
      <c r="I154" s="283"/>
      <c r="J154" s="247" t="e">
        <f>IF(AND(Q154="",#REF!&gt;0,#REF!&lt;5),K154,)</f>
        <v>#REF!</v>
      </c>
      <c r="K154" s="245" t="str">
        <f>IF(D154="","ZZZ9",IF(AND(#REF!&gt;0,#REF!&lt;5),D154&amp;#REF!,D154&amp;"9"))</f>
        <v>ZZZ9</v>
      </c>
      <c r="L154" s="249">
        <f t="shared" si="3"/>
        <v>999</v>
      </c>
      <c r="M154" s="282">
        <f t="shared" si="4"/>
        <v>999</v>
      </c>
      <c r="N154" s="277"/>
      <c r="O154" s="97"/>
      <c r="P154" s="114">
        <f t="shared" si="5"/>
        <v>999</v>
      </c>
      <c r="Q154" s="97"/>
    </row>
    <row r="155" spans="1:17" x14ac:dyDescent="0.25">
      <c r="A155" s="250">
        <v>149</v>
      </c>
      <c r="B155" s="95"/>
      <c r="C155" s="95"/>
      <c r="D155" s="96"/>
      <c r="E155" s="263"/>
      <c r="F155" s="97"/>
      <c r="G155" s="97"/>
      <c r="H155" s="414"/>
      <c r="I155" s="283"/>
      <c r="J155" s="247" t="e">
        <f>IF(AND(Q155="",#REF!&gt;0,#REF!&lt;5),K155,)</f>
        <v>#REF!</v>
      </c>
      <c r="K155" s="245" t="str">
        <f>IF(D155="","ZZZ9",IF(AND(#REF!&gt;0,#REF!&lt;5),D155&amp;#REF!,D155&amp;"9"))</f>
        <v>ZZZ9</v>
      </c>
      <c r="L155" s="249">
        <f t="shared" si="3"/>
        <v>999</v>
      </c>
      <c r="M155" s="282">
        <f t="shared" si="4"/>
        <v>999</v>
      </c>
      <c r="N155" s="277"/>
      <c r="O155" s="97"/>
      <c r="P155" s="114">
        <f t="shared" si="5"/>
        <v>999</v>
      </c>
      <c r="Q155" s="97"/>
    </row>
    <row r="156" spans="1:17" x14ac:dyDescent="0.25">
      <c r="A156" s="250">
        <v>150</v>
      </c>
      <c r="B156" s="95"/>
      <c r="C156" s="95"/>
      <c r="D156" s="96"/>
      <c r="E156" s="263"/>
      <c r="F156" s="97"/>
      <c r="G156" s="97"/>
      <c r="H156" s="414"/>
      <c r="I156" s="283"/>
      <c r="J156" s="247" t="e">
        <f>IF(AND(Q156="",#REF!&gt;0,#REF!&lt;5),K156,)</f>
        <v>#REF!</v>
      </c>
      <c r="K156" s="245" t="str">
        <f>IF(D156="","ZZZ9",IF(AND(#REF!&gt;0,#REF!&lt;5),D156&amp;#REF!,D156&amp;"9"))</f>
        <v>ZZZ9</v>
      </c>
      <c r="L156" s="249">
        <f t="shared" si="3"/>
        <v>999</v>
      </c>
      <c r="M156" s="282">
        <f t="shared" si="4"/>
        <v>999</v>
      </c>
      <c r="N156" s="277"/>
      <c r="O156" s="97"/>
      <c r="P156" s="114">
        <f t="shared" si="5"/>
        <v>999</v>
      </c>
      <c r="Q156" s="97"/>
    </row>
  </sheetData>
  <conditionalFormatting sqref="A7:D156">
    <cfRule type="expression" dxfId="249" priority="14" stopIfTrue="1">
      <formula>$Q7&gt;=1</formula>
    </cfRule>
  </conditionalFormatting>
  <conditionalFormatting sqref="B7:D37">
    <cfRule type="expression" dxfId="248" priority="1" stopIfTrue="1">
      <formula>$Q7&gt;=1</formula>
    </cfRule>
  </conditionalFormatting>
  <conditionalFormatting sqref="E7:E14">
    <cfRule type="expression" dxfId="247" priority="6" stopIfTrue="1">
      <formula>AND(ROUNDDOWN(($A$4-E7)/365.25,0)&lt;=13,G7&lt;&gt;"OK")</formula>
    </cfRule>
    <cfRule type="expression" dxfId="246" priority="7" stopIfTrue="1">
      <formula>AND(ROUNDDOWN(($A$4-E7)/365.25,0)&lt;=14,G7&lt;&gt;"OK")</formula>
    </cfRule>
    <cfRule type="expression" dxfId="245" priority="8" stopIfTrue="1">
      <formula>AND(ROUNDDOWN(($A$4-E7)/365.25,0)&lt;=17,G7&lt;&gt;"OK")</formula>
    </cfRule>
    <cfRule type="expression" dxfId="244" priority="11" stopIfTrue="1">
      <formula>AND(ROUNDDOWN(($A$4-E7)/365.25,0)&lt;=13,G7&lt;&gt;"OK")</formula>
    </cfRule>
    <cfRule type="expression" dxfId="243" priority="12" stopIfTrue="1">
      <formula>AND(ROUNDDOWN(($A$4-E7)/365.25,0)&lt;=14,G7&lt;&gt;"OK")</formula>
    </cfRule>
    <cfRule type="expression" dxfId="242" priority="13" stopIfTrue="1">
      <formula>AND(ROUNDDOWN(($A$4-E7)/365.25,0)&lt;=17,G7&lt;&gt;"OK")</formula>
    </cfRule>
  </conditionalFormatting>
  <conditionalFormatting sqref="E7:E27 E29:E37">
    <cfRule type="expression" dxfId="241" priority="2" stopIfTrue="1">
      <formula>AND(ROUNDDOWN(($A$4-E7)/365.25,0)&lt;=13,G7&lt;&gt;"OK")</formula>
    </cfRule>
    <cfRule type="expression" dxfId="240" priority="3" stopIfTrue="1">
      <formula>AND(ROUNDDOWN(($A$4-E7)/365.25,0)&lt;=14,G7&lt;&gt;"OK")</formula>
    </cfRule>
    <cfRule type="expression" dxfId="239" priority="4" stopIfTrue="1">
      <formula>AND(ROUNDDOWN(($A$4-E7)/365.25,0)&lt;=17,G7&lt;&gt;"OK")</formula>
    </cfRule>
  </conditionalFormatting>
  <conditionalFormatting sqref="E7:E156">
    <cfRule type="expression" dxfId="238" priority="16" stopIfTrue="1">
      <formula>AND(ROUNDDOWN(($A$4-E7)/365.25,0)&lt;=13,G7&lt;&gt;"OK")</formula>
    </cfRule>
    <cfRule type="expression" dxfId="237" priority="17" stopIfTrue="1">
      <formula>AND(ROUNDDOWN(($A$4-E7)/365.25,0)&lt;=14,G7&lt;&gt;"OK")</formula>
    </cfRule>
    <cfRule type="expression" dxfId="236" priority="18" stopIfTrue="1">
      <formula>AND(ROUNDDOWN(($A$4-E7)/365.25,0)&lt;=17,G7&lt;&gt;"OK")</formula>
    </cfRule>
  </conditionalFormatting>
  <conditionalFormatting sqref="J7:J156">
    <cfRule type="cellIs" dxfId="235"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60833" r:id="rId4" name="Button 1">
              <controlPr defaultSize="0" print="0" autoFill="0" autoPict="0" macro="[1]!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Munka3">
    <tabColor indexed="11"/>
  </sheetPr>
  <dimension ref="A1:AK41"/>
  <sheetViews>
    <sheetView workbookViewId="0">
      <selection activeCell="G3" sqref="G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928" t="s">
        <v>111</v>
      </c>
      <c r="B1" s="928"/>
      <c r="C1" s="928"/>
      <c r="D1" s="928"/>
      <c r="E1" s="928"/>
      <c r="F1" s="928"/>
      <c r="G1" s="291"/>
      <c r="H1" s="294" t="s">
        <v>53</v>
      </c>
      <c r="I1" s="292"/>
      <c r="J1" s="293"/>
      <c r="L1" s="295"/>
      <c r="M1" s="296"/>
      <c r="N1" s="119"/>
      <c r="O1" s="119" t="s">
        <v>14</v>
      </c>
      <c r="P1" s="119"/>
      <c r="Q1" s="118"/>
      <c r="R1" s="119"/>
      <c r="AB1" s="399" t="e">
        <f>IF(Y5=1,CONCATENATE(VLOOKUP(Y3,AA16:AH27,2)),CONCATENATE(VLOOKUP(Y3,AA2:AK13,2)))</f>
        <v>#N/A</v>
      </c>
      <c r="AC1" s="399" t="e">
        <f>IF(Y5=1,CONCATENATE(VLOOKUP(Y3,AA16:AK27,3)),CONCATENATE(VLOOKUP(Y3,AA2:AK13,3)))</f>
        <v>#N/A</v>
      </c>
      <c r="AD1" s="399" t="e">
        <f>IF(Y5=1,CONCATENATE(VLOOKUP(Y3,AA16:AK27,4)),CONCATENATE(VLOOKUP(Y3,AA2:AK13,4)))</f>
        <v>#N/A</v>
      </c>
      <c r="AE1" s="399" t="e">
        <f>IF(Y5=1,CONCATENATE(VLOOKUP(Y3,AA16:AK27,5)),CONCATENATE(VLOOKUP(Y3,AA2:AK13,5)))</f>
        <v>#N/A</v>
      </c>
      <c r="AF1" s="399" t="e">
        <f>IF(Y5=1,CONCATENATE(VLOOKUP(Y3,AA16:AK27,6)),CONCATENATE(VLOOKUP(Y3,AA2:AK13,6)))</f>
        <v>#N/A</v>
      </c>
      <c r="AG1" s="399" t="e">
        <f>IF(Y5=1,CONCATENATE(VLOOKUP(Y3,AA16:AK27,7)),CONCATENATE(VLOOKUP(Y3,AA2:AK13,7)))</f>
        <v>#N/A</v>
      </c>
      <c r="AH1" s="399" t="e">
        <f>IF(Y5=1,CONCATENATE(VLOOKUP(Y3,AA16:AK27,8)),CONCATENATE(VLOOKUP(Y3,AA2:AK13,8)))</f>
        <v>#N/A</v>
      </c>
      <c r="AI1" s="399" t="e">
        <f>IF(Y5=1,CONCATENATE(VLOOKUP(Y3,AA16:AK27,9)),CONCATENATE(VLOOKUP(Y3,AA2:AK13,9)))</f>
        <v>#N/A</v>
      </c>
      <c r="AJ1" s="399" t="e">
        <f>IF(Y5=1,CONCATENATE(VLOOKUP(Y3,AA16:AK27,10)),CONCATENATE(VLOOKUP(Y3,AA2:AK13,10)))</f>
        <v>#N/A</v>
      </c>
      <c r="AK1" s="399" t="e">
        <f>IF(Y5=1,CONCATENATE(VLOOKUP(Y3,AA16:AK27,11)),CONCATENATE(VLOOKUP(Y3,AA2:AK13,11)))</f>
        <v>#N/A</v>
      </c>
    </row>
    <row r="2" spans="1:37" x14ac:dyDescent="0.25">
      <c r="A2" s="448" t="s">
        <v>52</v>
      </c>
      <c r="B2" s="298"/>
      <c r="C2" s="298"/>
      <c r="D2" s="298"/>
      <c r="E2" s="446" t="str">
        <f>[1]Altalanos!$C$8</f>
        <v>L16 csapat</v>
      </c>
      <c r="F2" s="298"/>
      <c r="G2" s="299"/>
      <c r="H2" s="300"/>
      <c r="I2" s="300"/>
      <c r="J2" s="301"/>
      <c r="K2" s="295"/>
      <c r="L2" s="295"/>
      <c r="M2" s="295"/>
      <c r="N2" s="121"/>
      <c r="O2" s="99"/>
      <c r="P2" s="121"/>
      <c r="Q2" s="99"/>
      <c r="R2" s="121"/>
      <c r="Y2" s="389"/>
      <c r="Z2" s="388"/>
      <c r="AA2" s="388" t="s">
        <v>66</v>
      </c>
      <c r="AB2" s="397">
        <v>150</v>
      </c>
      <c r="AC2" s="397">
        <v>120</v>
      </c>
      <c r="AD2" s="397">
        <v>100</v>
      </c>
      <c r="AE2" s="397">
        <v>80</v>
      </c>
      <c r="AF2" s="397">
        <v>70</v>
      </c>
      <c r="AG2" s="397">
        <v>60</v>
      </c>
      <c r="AH2" s="397">
        <v>55</v>
      </c>
      <c r="AI2" s="397">
        <v>50</v>
      </c>
      <c r="AJ2" s="397">
        <v>45</v>
      </c>
      <c r="AK2" s="397">
        <v>40</v>
      </c>
    </row>
    <row r="3" spans="1:37" x14ac:dyDescent="0.25">
      <c r="A3" s="50" t="s">
        <v>25</v>
      </c>
      <c r="B3" s="50"/>
      <c r="C3" s="50"/>
      <c r="D3" s="50"/>
      <c r="E3" s="50" t="s">
        <v>22</v>
      </c>
      <c r="F3" s="50"/>
      <c r="G3" s="50"/>
      <c r="H3" s="50" t="s">
        <v>30</v>
      </c>
      <c r="I3" s="50"/>
      <c r="J3" s="122"/>
      <c r="K3" s="50"/>
      <c r="L3" s="51" t="s">
        <v>31</v>
      </c>
      <c r="M3" s="50"/>
      <c r="N3" s="458"/>
      <c r="O3" s="459"/>
      <c r="P3" s="458"/>
      <c r="Q3" s="459"/>
      <c r="R3" s="473"/>
      <c r="Y3" s="388">
        <f>IF(H4="OB","A",IF(H4="IX","W",H4))</f>
        <v>0</v>
      </c>
      <c r="Z3" s="388"/>
      <c r="AA3" s="388" t="s">
        <v>91</v>
      </c>
      <c r="AB3" s="397">
        <v>120</v>
      </c>
      <c r="AC3" s="397">
        <v>90</v>
      </c>
      <c r="AD3" s="397">
        <v>65</v>
      </c>
      <c r="AE3" s="397">
        <v>55</v>
      </c>
      <c r="AF3" s="397">
        <v>50</v>
      </c>
      <c r="AG3" s="397">
        <v>45</v>
      </c>
      <c r="AH3" s="397">
        <v>40</v>
      </c>
      <c r="AI3" s="397">
        <v>35</v>
      </c>
      <c r="AJ3" s="397">
        <v>25</v>
      </c>
      <c r="AK3" s="397">
        <v>20</v>
      </c>
    </row>
    <row r="4" spans="1:37" ht="13.8" thickBot="1" x14ac:dyDescent="0.3">
      <c r="A4" s="929" t="str">
        <f>[1]Altalanos!$A$10</f>
        <v>2026.06.20-30</v>
      </c>
      <c r="B4" s="929"/>
      <c r="C4" s="929"/>
      <c r="D4" s="302"/>
      <c r="E4" s="303" t="str">
        <f>[1]Altalanos!$C$10</f>
        <v>SZEGED</v>
      </c>
      <c r="F4" s="303"/>
      <c r="G4" s="303"/>
      <c r="H4" s="306"/>
      <c r="I4" s="303"/>
      <c r="J4" s="305"/>
      <c r="K4" s="306"/>
      <c r="L4" s="308" t="str">
        <f>[1]Altalanos!$E$10</f>
        <v>Rákóczi Andrea</v>
      </c>
      <c r="M4" s="306"/>
      <c r="N4" s="461"/>
      <c r="O4" s="462"/>
      <c r="P4" s="460" t="s">
        <v>75</v>
      </c>
      <c r="Q4" s="397" t="s">
        <v>84</v>
      </c>
      <c r="R4" s="397" t="s">
        <v>80</v>
      </c>
      <c r="S4" s="40"/>
      <c r="Y4" s="388"/>
      <c r="Z4" s="388"/>
      <c r="AA4" s="388" t="s">
        <v>92</v>
      </c>
      <c r="AB4" s="397">
        <v>90</v>
      </c>
      <c r="AC4" s="397">
        <v>60</v>
      </c>
      <c r="AD4" s="397">
        <v>45</v>
      </c>
      <c r="AE4" s="397">
        <v>34</v>
      </c>
      <c r="AF4" s="397">
        <v>27</v>
      </c>
      <c r="AG4" s="397">
        <v>22</v>
      </c>
      <c r="AH4" s="397">
        <v>18</v>
      </c>
      <c r="AI4" s="397">
        <v>15</v>
      </c>
      <c r="AJ4" s="397">
        <v>12</v>
      </c>
      <c r="AK4" s="397">
        <v>9</v>
      </c>
    </row>
    <row r="5" spans="1:37" x14ac:dyDescent="0.25">
      <c r="A5" s="33"/>
      <c r="B5" s="33" t="s">
        <v>50</v>
      </c>
      <c r="C5" s="465" t="s">
        <v>64</v>
      </c>
      <c r="D5" s="33" t="s">
        <v>44</v>
      </c>
      <c r="E5" s="33" t="s">
        <v>69</v>
      </c>
      <c r="F5" s="33"/>
      <c r="G5" s="33" t="s">
        <v>29</v>
      </c>
      <c r="H5" s="33"/>
      <c r="I5" s="33" t="s">
        <v>32</v>
      </c>
      <c r="J5" s="33"/>
      <c r="K5" s="383" t="s">
        <v>70</v>
      </c>
      <c r="L5" s="383" t="s">
        <v>71</v>
      </c>
      <c r="M5" s="383" t="s">
        <v>72</v>
      </c>
      <c r="P5" s="463" t="s">
        <v>82</v>
      </c>
      <c r="Q5" s="464" t="s">
        <v>78</v>
      </c>
      <c r="R5" s="464" t="s">
        <v>85</v>
      </c>
      <c r="S5" s="40"/>
      <c r="Y5" s="388">
        <f>IF(OR([1]Altalanos!$A$8="F1",[1]Altalanos!$A$8="F2",[1]Altalanos!$A$8="N1",[1]Altalanos!$A$8="N2"),1,2)</f>
        <v>2</v>
      </c>
      <c r="Z5" s="388"/>
      <c r="AA5" s="388" t="s">
        <v>93</v>
      </c>
      <c r="AB5" s="397">
        <v>60</v>
      </c>
      <c r="AC5" s="397">
        <v>40</v>
      </c>
      <c r="AD5" s="397">
        <v>30</v>
      </c>
      <c r="AE5" s="397">
        <v>20</v>
      </c>
      <c r="AF5" s="397">
        <v>18</v>
      </c>
      <c r="AG5" s="397">
        <v>15</v>
      </c>
      <c r="AH5" s="397">
        <v>12</v>
      </c>
      <c r="AI5" s="397">
        <v>10</v>
      </c>
      <c r="AJ5" s="397">
        <v>8</v>
      </c>
      <c r="AK5" s="397">
        <v>6</v>
      </c>
    </row>
    <row r="6" spans="1:37" x14ac:dyDescent="0.25">
      <c r="A6" s="342"/>
      <c r="B6" s="342"/>
      <c r="C6" s="450"/>
      <c r="D6" s="342"/>
      <c r="E6" s="342"/>
      <c r="F6" s="342"/>
      <c r="G6" s="342"/>
      <c r="H6" s="342"/>
      <c r="I6" s="342"/>
      <c r="J6" s="342"/>
      <c r="K6" s="342"/>
      <c r="L6" s="342"/>
      <c r="M6" s="342"/>
      <c r="P6" s="466" t="s">
        <v>83</v>
      </c>
      <c r="Q6" s="467" t="s">
        <v>86</v>
      </c>
      <c r="R6" s="467" t="s">
        <v>81</v>
      </c>
      <c r="S6" s="40"/>
      <c r="Y6" s="388"/>
      <c r="Z6" s="388"/>
      <c r="AA6" s="388" t="s">
        <v>94</v>
      </c>
      <c r="AB6" s="397">
        <v>40</v>
      </c>
      <c r="AC6" s="397">
        <v>25</v>
      </c>
      <c r="AD6" s="397">
        <v>18</v>
      </c>
      <c r="AE6" s="397">
        <v>13</v>
      </c>
      <c r="AF6" s="397">
        <v>10</v>
      </c>
      <c r="AG6" s="397">
        <v>8</v>
      </c>
      <c r="AH6" s="397">
        <v>6</v>
      </c>
      <c r="AI6" s="397">
        <v>5</v>
      </c>
      <c r="AJ6" s="397">
        <v>4</v>
      </c>
      <c r="AK6" s="397">
        <v>3</v>
      </c>
    </row>
    <row r="7" spans="1:37" x14ac:dyDescent="0.25">
      <c r="A7" s="364" t="s">
        <v>66</v>
      </c>
      <c r="B7" s="384"/>
      <c r="C7" s="474" t="str">
        <f>IF($B7="","",VLOOKUP($B7,'[1]L12 csapat ELO'!$A$7:$O$22,5))</f>
        <v/>
      </c>
      <c r="D7" s="474" t="str">
        <f>IF($B7="","",VLOOKUP($B7,'[1]L12 csapat ELO'!$A$7:$O$22,15))</f>
        <v/>
      </c>
      <c r="E7" s="930" t="s">
        <v>153</v>
      </c>
      <c r="F7" s="931"/>
      <c r="G7" s="931" t="str">
        <f>IF($B7="","",VLOOKUP($B7,'[1]L12 csapat ELO'!$A$7:$O$22,3))</f>
        <v/>
      </c>
      <c r="H7" s="931"/>
      <c r="I7" s="475" t="str">
        <f>IF($B7="","",VLOOKUP($B7,'[1]L12 csapat ELO'!$A$7:$O$22,4))</f>
        <v/>
      </c>
      <c r="J7" s="342"/>
      <c r="K7" s="400">
        <v>1</v>
      </c>
      <c r="L7" s="468"/>
      <c r="M7" s="401"/>
      <c r="P7" s="460" t="s">
        <v>89</v>
      </c>
      <c r="Q7" s="397" t="s">
        <v>77</v>
      </c>
      <c r="R7" s="397" t="s">
        <v>87</v>
      </c>
      <c r="Y7" s="388"/>
      <c r="Z7" s="388"/>
      <c r="AA7" s="388" t="s">
        <v>95</v>
      </c>
      <c r="AB7" s="397">
        <v>25</v>
      </c>
      <c r="AC7" s="397">
        <v>15</v>
      </c>
      <c r="AD7" s="397">
        <v>13</v>
      </c>
      <c r="AE7" s="397">
        <v>8</v>
      </c>
      <c r="AF7" s="397">
        <v>6</v>
      </c>
      <c r="AG7" s="397">
        <v>4</v>
      </c>
      <c r="AH7" s="397">
        <v>3</v>
      </c>
      <c r="AI7" s="397">
        <v>2</v>
      </c>
      <c r="AJ7" s="397">
        <v>1</v>
      </c>
      <c r="AK7" s="397">
        <v>0</v>
      </c>
    </row>
    <row r="8" spans="1:37" x14ac:dyDescent="0.25">
      <c r="A8" s="364"/>
      <c r="B8" s="385"/>
      <c r="C8" s="476"/>
      <c r="D8" s="476"/>
      <c r="E8" s="476"/>
      <c r="F8" s="476"/>
      <c r="G8" s="476"/>
      <c r="H8" s="476"/>
      <c r="I8" s="476"/>
      <c r="J8" s="342"/>
      <c r="K8" s="364"/>
      <c r="L8" s="364"/>
      <c r="M8" s="402"/>
      <c r="P8" s="463" t="s">
        <v>90</v>
      </c>
      <c r="Q8" s="464" t="s">
        <v>79</v>
      </c>
      <c r="R8" s="464" t="s">
        <v>88</v>
      </c>
      <c r="Y8" s="388"/>
      <c r="Z8" s="388"/>
      <c r="AA8" s="388" t="s">
        <v>96</v>
      </c>
      <c r="AB8" s="397">
        <v>15</v>
      </c>
      <c r="AC8" s="397">
        <v>10</v>
      </c>
      <c r="AD8" s="397">
        <v>7</v>
      </c>
      <c r="AE8" s="397">
        <v>5</v>
      </c>
      <c r="AF8" s="397">
        <v>4</v>
      </c>
      <c r="AG8" s="397">
        <v>3</v>
      </c>
      <c r="AH8" s="397">
        <v>2</v>
      </c>
      <c r="AI8" s="397">
        <v>1</v>
      </c>
      <c r="AJ8" s="397">
        <v>0</v>
      </c>
      <c r="AK8" s="397">
        <v>0</v>
      </c>
    </row>
    <row r="9" spans="1:37" x14ac:dyDescent="0.25">
      <c r="A9" s="364" t="s">
        <v>67</v>
      </c>
      <c r="B9" s="384"/>
      <c r="C9" s="474" t="str">
        <f>IF($B9="","",VLOOKUP($B9,'[1]L12 csapat ELO'!$A$7:$O$22,5))</f>
        <v/>
      </c>
      <c r="D9" s="474" t="str">
        <f>IF($B9="","",VLOOKUP($B9,'[1]L12 csapat ELO'!$A$7:$O$22,15))</f>
        <v/>
      </c>
      <c r="E9" s="930" t="s">
        <v>178</v>
      </c>
      <c r="F9" s="931"/>
      <c r="G9" s="931" t="str">
        <f>IF($B9="","",VLOOKUP($B9,'[1]L12 csapat ELO'!$A$7:$O$22,3))</f>
        <v/>
      </c>
      <c r="H9" s="931"/>
      <c r="I9" s="475" t="str">
        <f>IF($B9="","",VLOOKUP($B9,'[1]L12 csapat ELO'!$A$7:$O$22,4))</f>
        <v/>
      </c>
      <c r="J9" s="342"/>
      <c r="K9" s="400">
        <v>2</v>
      </c>
      <c r="L9" s="468"/>
      <c r="M9" s="401"/>
      <c r="Y9" s="388"/>
      <c r="Z9" s="388"/>
      <c r="AA9" s="388" t="s">
        <v>97</v>
      </c>
      <c r="AB9" s="397">
        <v>10</v>
      </c>
      <c r="AC9" s="397">
        <v>6</v>
      </c>
      <c r="AD9" s="397">
        <v>4</v>
      </c>
      <c r="AE9" s="397">
        <v>2</v>
      </c>
      <c r="AF9" s="397">
        <v>1</v>
      </c>
      <c r="AG9" s="397">
        <v>0</v>
      </c>
      <c r="AH9" s="397">
        <v>0</v>
      </c>
      <c r="AI9" s="397">
        <v>0</v>
      </c>
      <c r="AJ9" s="397">
        <v>0</v>
      </c>
      <c r="AK9" s="397">
        <v>0</v>
      </c>
    </row>
    <row r="10" spans="1:37" x14ac:dyDescent="0.25">
      <c r="A10" s="364"/>
      <c r="B10" s="385"/>
      <c r="C10" s="476"/>
      <c r="D10" s="476"/>
      <c r="E10" s="476"/>
      <c r="F10" s="476"/>
      <c r="G10" s="476"/>
      <c r="H10" s="476"/>
      <c r="I10" s="476"/>
      <c r="J10" s="342"/>
      <c r="K10" s="364"/>
      <c r="L10" s="364"/>
      <c r="M10" s="402"/>
      <c r="Y10" s="388"/>
      <c r="Z10" s="388"/>
      <c r="AA10" s="388" t="s">
        <v>98</v>
      </c>
      <c r="AB10" s="397">
        <v>6</v>
      </c>
      <c r="AC10" s="397">
        <v>3</v>
      </c>
      <c r="AD10" s="397">
        <v>2</v>
      </c>
      <c r="AE10" s="397">
        <v>1</v>
      </c>
      <c r="AF10" s="397">
        <v>0</v>
      </c>
      <c r="AG10" s="397">
        <v>0</v>
      </c>
      <c r="AH10" s="397">
        <v>0</v>
      </c>
      <c r="AI10" s="397">
        <v>0</v>
      </c>
      <c r="AJ10" s="397">
        <v>0</v>
      </c>
      <c r="AK10" s="397">
        <v>0</v>
      </c>
    </row>
    <row r="11" spans="1:37" x14ac:dyDescent="0.25">
      <c r="A11" s="364" t="s">
        <v>68</v>
      </c>
      <c r="B11" s="384"/>
      <c r="C11" s="474" t="str">
        <f>IF($B11="","",VLOOKUP($B11,'[1]L12 csapat ELO'!$A$7:$O$22,5))</f>
        <v/>
      </c>
      <c r="D11" s="474" t="str">
        <f>IF($B11="","",VLOOKUP($B11,'[1]L12 csapat ELO'!$A$7:$O$22,15))</f>
        <v/>
      </c>
      <c r="E11" s="930" t="s">
        <v>334</v>
      </c>
      <c r="F11" s="931"/>
      <c r="G11" s="931" t="str">
        <f>IF($B11="","",VLOOKUP($B11,'[1]L12 csapat ELO'!$A$7:$O$22,3))</f>
        <v/>
      </c>
      <c r="H11" s="931"/>
      <c r="I11" s="475" t="str">
        <f>IF($B11="","",VLOOKUP($B11,'[1]L12 csapat ELO'!$A$7:$O$22,4))</f>
        <v/>
      </c>
      <c r="J11" s="342"/>
      <c r="K11" s="400">
        <v>4</v>
      </c>
      <c r="L11" s="468"/>
      <c r="M11" s="401"/>
      <c r="Y11" s="388"/>
      <c r="Z11" s="388"/>
      <c r="AA11" s="388" t="s">
        <v>103</v>
      </c>
      <c r="AB11" s="397">
        <v>3</v>
      </c>
      <c r="AC11" s="397">
        <v>2</v>
      </c>
      <c r="AD11" s="397">
        <v>1</v>
      </c>
      <c r="AE11" s="397">
        <v>0</v>
      </c>
      <c r="AF11" s="397">
        <v>0</v>
      </c>
      <c r="AG11" s="397">
        <v>0</v>
      </c>
      <c r="AH11" s="397">
        <v>0</v>
      </c>
      <c r="AI11" s="397">
        <v>0</v>
      </c>
      <c r="AJ11" s="397">
        <v>0</v>
      </c>
      <c r="AK11" s="397">
        <v>0</v>
      </c>
    </row>
    <row r="12" spans="1:37" x14ac:dyDescent="0.25">
      <c r="A12" s="364"/>
      <c r="B12" s="385"/>
      <c r="C12" s="476"/>
      <c r="D12" s="476"/>
      <c r="E12" s="476"/>
      <c r="F12" s="476"/>
      <c r="G12" s="476"/>
      <c r="H12" s="476"/>
      <c r="I12" s="476"/>
      <c r="J12" s="342"/>
      <c r="K12" s="450"/>
      <c r="L12" s="450"/>
      <c r="M12" s="402"/>
      <c r="Y12" s="388"/>
      <c r="Z12" s="388"/>
      <c r="AA12" s="388" t="s">
        <v>99</v>
      </c>
      <c r="AB12" s="398">
        <v>0</v>
      </c>
      <c r="AC12" s="398">
        <v>0</v>
      </c>
      <c r="AD12" s="398">
        <v>0</v>
      </c>
      <c r="AE12" s="398">
        <v>0</v>
      </c>
      <c r="AF12" s="398">
        <v>0</v>
      </c>
      <c r="AG12" s="398">
        <v>0</v>
      </c>
      <c r="AH12" s="398">
        <v>0</v>
      </c>
      <c r="AI12" s="398">
        <v>0</v>
      </c>
      <c r="AJ12" s="398">
        <v>0</v>
      </c>
      <c r="AK12" s="398">
        <v>0</v>
      </c>
    </row>
    <row r="13" spans="1:37" x14ac:dyDescent="0.25">
      <c r="A13" s="364" t="s">
        <v>73</v>
      </c>
      <c r="B13" s="384"/>
      <c r="C13" s="474" t="str">
        <f>IF($B13="","",VLOOKUP($B13,'[1]L12 csapat ELO'!$A$7:$O$22,5))</f>
        <v/>
      </c>
      <c r="D13" s="474" t="str">
        <f>IF($B13="","",VLOOKUP($B13,'[1]L12 csapat ELO'!$A$7:$O$22,15))</f>
        <v/>
      </c>
      <c r="E13" s="930" t="s">
        <v>182</v>
      </c>
      <c r="F13" s="931"/>
      <c r="G13" s="931" t="str">
        <f>IF($B13="","",VLOOKUP($B13,'[1]L12 csapat ELO'!$A$7:$O$22,3))</f>
        <v/>
      </c>
      <c r="H13" s="931"/>
      <c r="I13" s="475" t="str">
        <f>IF($B13="","",VLOOKUP($B13,'[1]L12 csapat ELO'!$A$7:$O$22,4))</f>
        <v/>
      </c>
      <c r="J13" s="342"/>
      <c r="K13" s="400">
        <v>3</v>
      </c>
      <c r="L13" s="468"/>
      <c r="M13" s="401"/>
      <c r="Y13" s="388"/>
      <c r="Z13" s="388"/>
      <c r="AA13" s="388" t="s">
        <v>100</v>
      </c>
      <c r="AB13" s="398">
        <v>0</v>
      </c>
      <c r="AC13" s="398">
        <v>0</v>
      </c>
      <c r="AD13" s="398">
        <v>0</v>
      </c>
      <c r="AE13" s="398">
        <v>0</v>
      </c>
      <c r="AF13" s="398">
        <v>0</v>
      </c>
      <c r="AG13" s="398">
        <v>0</v>
      </c>
      <c r="AH13" s="398">
        <v>0</v>
      </c>
      <c r="AI13" s="398">
        <v>0</v>
      </c>
      <c r="AJ13" s="398">
        <v>0</v>
      </c>
      <c r="AK13" s="398">
        <v>0</v>
      </c>
    </row>
    <row r="14" spans="1:37" x14ac:dyDescent="0.25">
      <c r="A14" s="364"/>
      <c r="B14" s="385"/>
      <c r="C14" s="476"/>
      <c r="D14" s="476"/>
      <c r="E14" s="476"/>
      <c r="F14" s="476"/>
      <c r="G14" s="476"/>
      <c r="H14" s="476"/>
      <c r="I14" s="476"/>
      <c r="J14" s="342"/>
      <c r="K14" s="364"/>
      <c r="L14" s="364"/>
      <c r="M14" s="402"/>
      <c r="Y14" s="388"/>
      <c r="Z14" s="388"/>
      <c r="AA14" s="388"/>
      <c r="AB14" s="388"/>
      <c r="AC14" s="388"/>
      <c r="AD14" s="388"/>
      <c r="AE14" s="388"/>
      <c r="AF14" s="388"/>
      <c r="AG14" s="388"/>
      <c r="AH14" s="388"/>
      <c r="AI14" s="388"/>
      <c r="AJ14" s="388"/>
      <c r="AK14" s="388"/>
    </row>
    <row r="15" spans="1:37" x14ac:dyDescent="0.25">
      <c r="A15" s="364" t="s">
        <v>74</v>
      </c>
      <c r="B15" s="384"/>
      <c r="C15" s="474" t="str">
        <f>IF($B15="","",VLOOKUP($B15,'[1]L12 csapat ELO'!$A$7:$O$22,5))</f>
        <v/>
      </c>
      <c r="D15" s="474" t="str">
        <f>IF($B15="","",VLOOKUP($B15,'[1]L12 csapat ELO'!$A$7:$O$22,15))</f>
        <v/>
      </c>
      <c r="E15" s="930" t="s">
        <v>131</v>
      </c>
      <c r="F15" s="931"/>
      <c r="G15" s="931" t="str">
        <f>IF($B15="","",VLOOKUP($B15,'[1]L12 csapat ELO'!$A$7:$O$22,3))</f>
        <v/>
      </c>
      <c r="H15" s="931"/>
      <c r="I15" s="475" t="str">
        <f>IF($B15="","",VLOOKUP($B15,'[1]L12 csapat ELO'!$A$7:$O$22,4))</f>
        <v/>
      </c>
      <c r="J15" s="342"/>
      <c r="K15" s="400">
        <v>5</v>
      </c>
      <c r="L15" s="468"/>
      <c r="M15" s="401"/>
      <c r="Y15" s="388"/>
      <c r="Z15" s="388"/>
      <c r="AA15" s="388"/>
      <c r="AB15" s="388"/>
      <c r="AC15" s="388"/>
      <c r="AD15" s="388"/>
      <c r="AE15" s="388"/>
      <c r="AF15" s="388"/>
      <c r="AG15" s="388"/>
      <c r="AH15" s="388"/>
      <c r="AI15" s="388"/>
      <c r="AJ15" s="388"/>
      <c r="AK15" s="388"/>
    </row>
    <row r="16" spans="1:37" x14ac:dyDescent="0.25">
      <c r="A16" s="342"/>
      <c r="B16" s="342"/>
      <c r="C16" s="342"/>
      <c r="D16" s="342"/>
      <c r="E16" s="342"/>
      <c r="F16" s="342"/>
      <c r="G16" s="342"/>
      <c r="H16" s="342"/>
      <c r="I16" s="342"/>
      <c r="J16" s="342"/>
      <c r="K16" s="342"/>
      <c r="L16" s="342"/>
      <c r="M16" s="342"/>
      <c r="Y16" s="388"/>
      <c r="Z16" s="388"/>
      <c r="AA16" s="388" t="s">
        <v>66</v>
      </c>
      <c r="AB16" s="388">
        <v>300</v>
      </c>
      <c r="AC16" s="388">
        <v>250</v>
      </c>
      <c r="AD16" s="388">
        <v>220</v>
      </c>
      <c r="AE16" s="388">
        <v>180</v>
      </c>
      <c r="AF16" s="388">
        <v>160</v>
      </c>
      <c r="AG16" s="388">
        <v>150</v>
      </c>
      <c r="AH16" s="388">
        <v>140</v>
      </c>
      <c r="AI16" s="388">
        <v>130</v>
      </c>
      <c r="AJ16" s="388">
        <v>120</v>
      </c>
      <c r="AK16" s="388">
        <v>110</v>
      </c>
    </row>
    <row r="17" spans="1:37" x14ac:dyDescent="0.25">
      <c r="A17" s="342"/>
      <c r="B17" s="342"/>
      <c r="C17" s="342"/>
      <c r="D17" s="342"/>
      <c r="E17" s="342"/>
      <c r="F17" s="342"/>
      <c r="G17" s="342"/>
      <c r="H17" s="342"/>
      <c r="I17" s="342"/>
      <c r="J17" s="342"/>
      <c r="K17" s="342"/>
      <c r="L17" s="342"/>
      <c r="M17" s="342"/>
      <c r="Y17" s="388"/>
      <c r="Z17" s="388"/>
      <c r="AA17" s="388" t="s">
        <v>91</v>
      </c>
      <c r="AB17" s="388">
        <v>250</v>
      </c>
      <c r="AC17" s="388">
        <v>200</v>
      </c>
      <c r="AD17" s="388">
        <v>160</v>
      </c>
      <c r="AE17" s="388">
        <v>140</v>
      </c>
      <c r="AF17" s="388">
        <v>120</v>
      </c>
      <c r="AG17" s="388">
        <v>110</v>
      </c>
      <c r="AH17" s="388">
        <v>100</v>
      </c>
      <c r="AI17" s="388">
        <v>90</v>
      </c>
      <c r="AJ17" s="388">
        <v>80</v>
      </c>
      <c r="AK17" s="388">
        <v>70</v>
      </c>
    </row>
    <row r="18" spans="1:37" ht="18.75" customHeight="1" x14ac:dyDescent="0.25">
      <c r="A18" s="342"/>
      <c r="B18" s="932"/>
      <c r="C18" s="932"/>
      <c r="D18" s="933" t="str">
        <f>E7</f>
        <v>SVSE-GYESEV</v>
      </c>
      <c r="E18" s="933"/>
      <c r="F18" s="933" t="str">
        <f>E9</f>
        <v>VOLVEX TENISZ</v>
      </c>
      <c r="G18" s="933"/>
      <c r="H18" s="933" t="str">
        <f>E11</f>
        <v>FEHÉRVÁR-KISKÚT TK</v>
      </c>
      <c r="I18" s="933"/>
      <c r="J18" s="933" t="str">
        <f>E13</f>
        <v>BBTC SE</v>
      </c>
      <c r="K18" s="933"/>
      <c r="L18" s="933" t="str">
        <f>E15</f>
        <v>BEBTO TEAM</v>
      </c>
      <c r="M18" s="933"/>
      <c r="Y18" s="388"/>
      <c r="Z18" s="388"/>
      <c r="AA18" s="388" t="s">
        <v>92</v>
      </c>
      <c r="AB18" s="388">
        <v>200</v>
      </c>
      <c r="AC18" s="388">
        <v>150</v>
      </c>
      <c r="AD18" s="388">
        <v>130</v>
      </c>
      <c r="AE18" s="388">
        <v>110</v>
      </c>
      <c r="AF18" s="388">
        <v>95</v>
      </c>
      <c r="AG18" s="388">
        <v>80</v>
      </c>
      <c r="AH18" s="388">
        <v>70</v>
      </c>
      <c r="AI18" s="388">
        <v>60</v>
      </c>
      <c r="AJ18" s="388">
        <v>55</v>
      </c>
      <c r="AK18" s="388">
        <v>50</v>
      </c>
    </row>
    <row r="19" spans="1:37" ht="18.75" customHeight="1" x14ac:dyDescent="0.25">
      <c r="A19" s="386" t="s">
        <v>66</v>
      </c>
      <c r="B19" s="934" t="str">
        <f>E7</f>
        <v>SVSE-GYESEV</v>
      </c>
      <c r="C19" s="934"/>
      <c r="D19" s="935"/>
      <c r="E19" s="935"/>
      <c r="F19" s="936" t="s">
        <v>327</v>
      </c>
      <c r="G19" s="937"/>
      <c r="H19" s="936" t="s">
        <v>170</v>
      </c>
      <c r="I19" s="937"/>
      <c r="J19" s="938" t="s">
        <v>325</v>
      </c>
      <c r="K19" s="939"/>
      <c r="L19" s="938" t="s">
        <v>325</v>
      </c>
      <c r="M19" s="939"/>
      <c r="Y19" s="388"/>
      <c r="Z19" s="388"/>
      <c r="AA19" s="388" t="s">
        <v>93</v>
      </c>
      <c r="AB19" s="388">
        <v>150</v>
      </c>
      <c r="AC19" s="388">
        <v>120</v>
      </c>
      <c r="AD19" s="388">
        <v>100</v>
      </c>
      <c r="AE19" s="388">
        <v>80</v>
      </c>
      <c r="AF19" s="388">
        <v>70</v>
      </c>
      <c r="AG19" s="388">
        <v>60</v>
      </c>
      <c r="AH19" s="388">
        <v>55</v>
      </c>
      <c r="AI19" s="388">
        <v>50</v>
      </c>
      <c r="AJ19" s="388">
        <v>45</v>
      </c>
      <c r="AK19" s="388">
        <v>40</v>
      </c>
    </row>
    <row r="20" spans="1:37" ht="18.75" customHeight="1" x14ac:dyDescent="0.25">
      <c r="A20" s="386" t="s">
        <v>67</v>
      </c>
      <c r="B20" s="934" t="str">
        <f>E9</f>
        <v>VOLVEX TENISZ</v>
      </c>
      <c r="C20" s="934"/>
      <c r="D20" s="936" t="s">
        <v>439</v>
      </c>
      <c r="E20" s="937"/>
      <c r="F20" s="935"/>
      <c r="G20" s="935"/>
      <c r="H20" s="936" t="s">
        <v>170</v>
      </c>
      <c r="I20" s="937"/>
      <c r="J20" s="936" t="s">
        <v>325</v>
      </c>
      <c r="K20" s="937"/>
      <c r="L20" s="938" t="s">
        <v>325</v>
      </c>
      <c r="M20" s="939"/>
      <c r="Y20" s="388"/>
      <c r="Z20" s="388"/>
      <c r="AA20" s="388" t="s">
        <v>94</v>
      </c>
      <c r="AB20" s="388">
        <v>120</v>
      </c>
      <c r="AC20" s="388">
        <v>90</v>
      </c>
      <c r="AD20" s="388">
        <v>65</v>
      </c>
      <c r="AE20" s="388">
        <v>55</v>
      </c>
      <c r="AF20" s="388">
        <v>50</v>
      </c>
      <c r="AG20" s="388">
        <v>45</v>
      </c>
      <c r="AH20" s="388">
        <v>40</v>
      </c>
      <c r="AI20" s="388">
        <v>35</v>
      </c>
      <c r="AJ20" s="388">
        <v>25</v>
      </c>
      <c r="AK20" s="388">
        <v>20</v>
      </c>
    </row>
    <row r="21" spans="1:37" ht="18.75" customHeight="1" x14ac:dyDescent="0.25">
      <c r="A21" s="386" t="s">
        <v>68</v>
      </c>
      <c r="B21" s="934" t="str">
        <f>E11</f>
        <v>FEHÉRVÁR-KISKÚT TK</v>
      </c>
      <c r="C21" s="934"/>
      <c r="D21" s="936" t="s">
        <v>401</v>
      </c>
      <c r="E21" s="937"/>
      <c r="F21" s="936" t="s">
        <v>401</v>
      </c>
      <c r="G21" s="937"/>
      <c r="H21" s="935"/>
      <c r="I21" s="935"/>
      <c r="J21" s="936" t="s">
        <v>401</v>
      </c>
      <c r="K21" s="937"/>
      <c r="L21" s="936" t="s">
        <v>325</v>
      </c>
      <c r="M21" s="937"/>
      <c r="Y21" s="388"/>
      <c r="Z21" s="388"/>
      <c r="AA21" s="388" t="s">
        <v>95</v>
      </c>
      <c r="AB21" s="388">
        <v>90</v>
      </c>
      <c r="AC21" s="388">
        <v>60</v>
      </c>
      <c r="AD21" s="388">
        <v>45</v>
      </c>
      <c r="AE21" s="388">
        <v>34</v>
      </c>
      <c r="AF21" s="388">
        <v>27</v>
      </c>
      <c r="AG21" s="388">
        <v>22</v>
      </c>
      <c r="AH21" s="388">
        <v>18</v>
      </c>
      <c r="AI21" s="388">
        <v>15</v>
      </c>
      <c r="AJ21" s="388">
        <v>12</v>
      </c>
      <c r="AK21" s="388">
        <v>9</v>
      </c>
    </row>
    <row r="22" spans="1:37" ht="18.75" customHeight="1" x14ac:dyDescent="0.25">
      <c r="A22" s="386" t="s">
        <v>73</v>
      </c>
      <c r="B22" s="934" t="str">
        <f>E13</f>
        <v>BBTC SE</v>
      </c>
      <c r="C22" s="934"/>
      <c r="D22" s="936" t="s">
        <v>429</v>
      </c>
      <c r="E22" s="937"/>
      <c r="F22" s="936" t="s">
        <v>429</v>
      </c>
      <c r="G22" s="937"/>
      <c r="H22" s="938" t="s">
        <v>170</v>
      </c>
      <c r="I22" s="939"/>
      <c r="J22" s="935"/>
      <c r="K22" s="935"/>
      <c r="L22" s="936" t="s">
        <v>325</v>
      </c>
      <c r="M22" s="937"/>
      <c r="Y22" s="388"/>
      <c r="Z22" s="388"/>
      <c r="AA22" s="388" t="s">
        <v>96</v>
      </c>
      <c r="AB22" s="388">
        <v>60</v>
      </c>
      <c r="AC22" s="388">
        <v>40</v>
      </c>
      <c r="AD22" s="388">
        <v>30</v>
      </c>
      <c r="AE22" s="388">
        <v>20</v>
      </c>
      <c r="AF22" s="388">
        <v>18</v>
      </c>
      <c r="AG22" s="388">
        <v>15</v>
      </c>
      <c r="AH22" s="388">
        <v>12</v>
      </c>
      <c r="AI22" s="388">
        <v>10</v>
      </c>
      <c r="AJ22" s="388">
        <v>8</v>
      </c>
      <c r="AK22" s="388">
        <v>6</v>
      </c>
    </row>
    <row r="23" spans="1:37" ht="18.75" customHeight="1" x14ac:dyDescent="0.25">
      <c r="A23" s="386" t="s">
        <v>74</v>
      </c>
      <c r="B23" s="934" t="str">
        <f>E15</f>
        <v>BEBTO TEAM</v>
      </c>
      <c r="C23" s="934"/>
      <c r="D23" s="936" t="s">
        <v>429</v>
      </c>
      <c r="E23" s="937"/>
      <c r="F23" s="936" t="s">
        <v>429</v>
      </c>
      <c r="G23" s="937"/>
      <c r="H23" s="938" t="s">
        <v>429</v>
      </c>
      <c r="I23" s="939"/>
      <c r="J23" s="938" t="s">
        <v>429</v>
      </c>
      <c r="K23" s="939"/>
      <c r="L23" s="935"/>
      <c r="M23" s="935"/>
      <c r="Y23" s="388"/>
      <c r="Z23" s="388"/>
      <c r="AA23" s="388" t="s">
        <v>97</v>
      </c>
      <c r="AB23" s="388">
        <v>40</v>
      </c>
      <c r="AC23" s="388">
        <v>25</v>
      </c>
      <c r="AD23" s="388">
        <v>18</v>
      </c>
      <c r="AE23" s="388">
        <v>13</v>
      </c>
      <c r="AF23" s="388">
        <v>8</v>
      </c>
      <c r="AG23" s="388">
        <v>7</v>
      </c>
      <c r="AH23" s="388">
        <v>6</v>
      </c>
      <c r="AI23" s="388">
        <v>5</v>
      </c>
      <c r="AJ23" s="388">
        <v>4</v>
      </c>
      <c r="AK23" s="388">
        <v>3</v>
      </c>
    </row>
    <row r="24" spans="1:37" x14ac:dyDescent="0.25">
      <c r="A24" s="342"/>
      <c r="B24" s="342"/>
      <c r="C24" s="342"/>
      <c r="D24" s="342"/>
      <c r="E24" s="342"/>
      <c r="F24" s="342"/>
      <c r="G24" s="342"/>
      <c r="H24" s="342"/>
      <c r="I24" s="342"/>
      <c r="J24" s="342"/>
      <c r="K24" s="342"/>
      <c r="L24" s="342"/>
      <c r="M24" s="342"/>
      <c r="Y24" s="388"/>
      <c r="Z24" s="388"/>
      <c r="AA24" s="388" t="s">
        <v>98</v>
      </c>
      <c r="AB24" s="388">
        <v>25</v>
      </c>
      <c r="AC24" s="388">
        <v>15</v>
      </c>
      <c r="AD24" s="388">
        <v>13</v>
      </c>
      <c r="AE24" s="388">
        <v>7</v>
      </c>
      <c r="AF24" s="388">
        <v>6</v>
      </c>
      <c r="AG24" s="388">
        <v>5</v>
      </c>
      <c r="AH24" s="388">
        <v>4</v>
      </c>
      <c r="AI24" s="388">
        <v>3</v>
      </c>
      <c r="AJ24" s="388">
        <v>2</v>
      </c>
      <c r="AK24" s="388">
        <v>1</v>
      </c>
    </row>
    <row r="25" spans="1:37" x14ac:dyDescent="0.25">
      <c r="A25" s="342"/>
      <c r="B25" s="342"/>
      <c r="C25" s="342"/>
      <c r="D25" s="342"/>
      <c r="E25" s="342"/>
      <c r="F25" s="342"/>
      <c r="G25" s="342"/>
      <c r="H25" s="342"/>
      <c r="I25" s="342"/>
      <c r="J25" s="342"/>
      <c r="K25" s="342"/>
      <c r="L25" s="342"/>
      <c r="M25" s="342"/>
      <c r="Y25" s="388"/>
      <c r="Z25" s="388"/>
      <c r="AA25" s="388" t="s">
        <v>103</v>
      </c>
      <c r="AB25" s="388">
        <v>15</v>
      </c>
      <c r="AC25" s="388">
        <v>10</v>
      </c>
      <c r="AD25" s="388">
        <v>8</v>
      </c>
      <c r="AE25" s="388">
        <v>4</v>
      </c>
      <c r="AF25" s="388">
        <v>3</v>
      </c>
      <c r="AG25" s="388">
        <v>2</v>
      </c>
      <c r="AH25" s="388">
        <v>1</v>
      </c>
      <c r="AI25" s="388">
        <v>0</v>
      </c>
      <c r="AJ25" s="388">
        <v>0</v>
      </c>
      <c r="AK25" s="388">
        <v>0</v>
      </c>
    </row>
    <row r="26" spans="1:37" x14ac:dyDescent="0.25">
      <c r="A26" s="342"/>
      <c r="B26" s="342"/>
      <c r="C26" s="342"/>
      <c r="D26" s="342"/>
      <c r="E26" s="342"/>
      <c r="F26" s="342"/>
      <c r="G26" s="342"/>
      <c r="H26" s="342"/>
      <c r="I26" s="342"/>
      <c r="J26" s="342"/>
      <c r="K26" s="342"/>
      <c r="L26" s="342"/>
      <c r="M26" s="342"/>
      <c r="Y26" s="388"/>
      <c r="Z26" s="388"/>
      <c r="AA26" s="388" t="s">
        <v>99</v>
      </c>
      <c r="AB26" s="388">
        <v>10</v>
      </c>
      <c r="AC26" s="388">
        <v>6</v>
      </c>
      <c r="AD26" s="388">
        <v>4</v>
      </c>
      <c r="AE26" s="388">
        <v>2</v>
      </c>
      <c r="AF26" s="388">
        <v>1</v>
      </c>
      <c r="AG26" s="388">
        <v>0</v>
      </c>
      <c r="AH26" s="388">
        <v>0</v>
      </c>
      <c r="AI26" s="388">
        <v>0</v>
      </c>
      <c r="AJ26" s="388">
        <v>0</v>
      </c>
      <c r="AK26" s="388">
        <v>0</v>
      </c>
    </row>
    <row r="27" spans="1:37" x14ac:dyDescent="0.25">
      <c r="A27" s="342"/>
      <c r="B27" s="342"/>
      <c r="C27" s="342"/>
      <c r="D27" s="342"/>
      <c r="E27" s="342"/>
      <c r="F27" s="342"/>
      <c r="G27" s="342"/>
      <c r="H27" s="342"/>
      <c r="I27" s="342"/>
      <c r="J27" s="342"/>
      <c r="K27" s="342"/>
      <c r="L27" s="342"/>
      <c r="M27" s="342"/>
      <c r="Y27" s="388"/>
      <c r="Z27" s="388"/>
      <c r="AA27" s="388" t="s">
        <v>100</v>
      </c>
      <c r="AB27" s="388">
        <v>3</v>
      </c>
      <c r="AC27" s="388">
        <v>2</v>
      </c>
      <c r="AD27" s="388">
        <v>1</v>
      </c>
      <c r="AE27" s="388">
        <v>0</v>
      </c>
      <c r="AF27" s="388">
        <v>0</v>
      </c>
      <c r="AG27" s="388">
        <v>0</v>
      </c>
      <c r="AH27" s="388">
        <v>0</v>
      </c>
      <c r="AI27" s="388">
        <v>0</v>
      </c>
      <c r="AJ27" s="388">
        <v>0</v>
      </c>
      <c r="AK27" s="388">
        <v>0</v>
      </c>
    </row>
    <row r="28" spans="1:37" x14ac:dyDescent="0.25">
      <c r="A28" s="342"/>
      <c r="B28" s="342"/>
      <c r="C28" s="342"/>
      <c r="D28" s="342"/>
      <c r="E28" s="342"/>
      <c r="F28" s="342"/>
      <c r="G28" s="342"/>
      <c r="H28" s="342"/>
      <c r="I28" s="342"/>
      <c r="J28" s="342"/>
      <c r="K28" s="342"/>
      <c r="L28" s="342"/>
      <c r="M28" s="342"/>
    </row>
    <row r="29" spans="1:37" x14ac:dyDescent="0.25">
      <c r="A29" s="342"/>
      <c r="B29" s="342"/>
      <c r="C29" s="342"/>
      <c r="D29" s="342"/>
      <c r="E29" s="342"/>
      <c r="F29" s="342"/>
      <c r="G29" s="342"/>
      <c r="H29" s="342"/>
      <c r="I29" s="342"/>
      <c r="J29" s="342"/>
      <c r="K29" s="342"/>
      <c r="L29" s="342"/>
      <c r="M29" s="342"/>
    </row>
    <row r="30" spans="1:37" x14ac:dyDescent="0.25">
      <c r="A30" s="342"/>
      <c r="B30" s="342"/>
      <c r="C30" s="342"/>
      <c r="D30" s="342"/>
      <c r="E30" s="342"/>
      <c r="F30" s="342"/>
      <c r="G30" s="342"/>
      <c r="H30" s="342"/>
      <c r="I30" s="342"/>
      <c r="J30" s="342"/>
      <c r="K30" s="342"/>
      <c r="L30" s="342"/>
      <c r="M30" s="342"/>
    </row>
    <row r="31" spans="1:37" x14ac:dyDescent="0.25">
      <c r="A31" s="342"/>
      <c r="B31" s="342"/>
      <c r="C31" s="342"/>
      <c r="D31" s="342"/>
      <c r="E31" s="342"/>
      <c r="F31" s="342"/>
      <c r="G31" s="342"/>
      <c r="H31" s="342"/>
      <c r="I31" s="342"/>
      <c r="J31" s="342"/>
      <c r="K31" s="342"/>
      <c r="L31" s="342"/>
      <c r="M31" s="342"/>
    </row>
    <row r="32" spans="1:37" x14ac:dyDescent="0.25">
      <c r="A32" s="342"/>
      <c r="B32" s="342"/>
      <c r="C32" s="342"/>
      <c r="D32" s="342"/>
      <c r="E32" s="342"/>
      <c r="F32" s="342"/>
      <c r="G32" s="342"/>
      <c r="H32" s="342"/>
      <c r="I32" s="342"/>
      <c r="J32" s="342"/>
      <c r="K32" s="342"/>
      <c r="L32" s="320"/>
      <c r="M32" s="342"/>
    </row>
    <row r="33" spans="1:18" x14ac:dyDescent="0.25">
      <c r="A33" s="183" t="s">
        <v>44</v>
      </c>
      <c r="B33" s="184"/>
      <c r="C33" s="270"/>
      <c r="D33" s="365" t="s">
        <v>5</v>
      </c>
      <c r="E33" s="366" t="s">
        <v>46</v>
      </c>
      <c r="F33" s="380"/>
      <c r="G33" s="365" t="s">
        <v>5</v>
      </c>
      <c r="H33" s="366" t="s">
        <v>55</v>
      </c>
      <c r="I33" s="222"/>
      <c r="J33" s="366" t="s">
        <v>56</v>
      </c>
      <c r="K33" s="221" t="s">
        <v>57</v>
      </c>
      <c r="L33" s="33"/>
      <c r="M33" s="380"/>
      <c r="P33" s="469"/>
      <c r="Q33" s="469"/>
      <c r="R33" s="470"/>
    </row>
    <row r="34" spans="1:18" x14ac:dyDescent="0.25">
      <c r="A34" s="353" t="s">
        <v>45</v>
      </c>
      <c r="B34" s="354"/>
      <c r="C34" s="356"/>
      <c r="D34" s="367"/>
      <c r="E34" s="940"/>
      <c r="F34" s="940"/>
      <c r="G34" s="374" t="s">
        <v>6</v>
      </c>
      <c r="H34" s="354"/>
      <c r="I34" s="368"/>
      <c r="J34" s="375"/>
      <c r="K34" s="348" t="s">
        <v>47</v>
      </c>
      <c r="L34" s="381"/>
      <c r="M34" s="369"/>
      <c r="P34" s="471"/>
      <c r="Q34" s="471"/>
      <c r="R34" s="198"/>
    </row>
    <row r="35" spans="1:18" x14ac:dyDescent="0.25">
      <c r="A35" s="357" t="s">
        <v>54</v>
      </c>
      <c r="B35" s="220"/>
      <c r="C35" s="359"/>
      <c r="D35" s="370"/>
      <c r="E35" s="941"/>
      <c r="F35" s="941"/>
      <c r="G35" s="376" t="s">
        <v>7</v>
      </c>
      <c r="H35" s="84"/>
      <c r="I35" s="346"/>
      <c r="J35" s="85"/>
      <c r="K35" s="378"/>
      <c r="L35" s="320"/>
      <c r="M35" s="373"/>
      <c r="P35" s="198"/>
      <c r="Q35" s="194"/>
      <c r="R35" s="198"/>
    </row>
    <row r="36" spans="1:18" x14ac:dyDescent="0.25">
      <c r="A36" s="236"/>
      <c r="B36" s="237"/>
      <c r="C36" s="238"/>
      <c r="D36" s="370"/>
      <c r="E36" s="86"/>
      <c r="F36" s="342"/>
      <c r="G36" s="376" t="s">
        <v>8</v>
      </c>
      <c r="H36" s="84"/>
      <c r="I36" s="346"/>
      <c r="J36" s="85"/>
      <c r="K36" s="348" t="s">
        <v>48</v>
      </c>
      <c r="L36" s="381"/>
      <c r="M36" s="369"/>
      <c r="P36" s="471"/>
      <c r="Q36" s="471"/>
      <c r="R36" s="198"/>
    </row>
    <row r="37" spans="1:18" x14ac:dyDescent="0.25">
      <c r="A37" s="209"/>
      <c r="B37" s="127"/>
      <c r="C37" s="210"/>
      <c r="D37" s="370"/>
      <c r="E37" s="86"/>
      <c r="F37" s="342"/>
      <c r="G37" s="376" t="s">
        <v>9</v>
      </c>
      <c r="H37" s="84"/>
      <c r="I37" s="346"/>
      <c r="J37" s="85"/>
      <c r="K37" s="379"/>
      <c r="L37" s="342"/>
      <c r="M37" s="371"/>
      <c r="P37" s="198"/>
      <c r="Q37" s="194"/>
      <c r="R37" s="198"/>
    </row>
    <row r="38" spans="1:18" x14ac:dyDescent="0.25">
      <c r="A38" s="224"/>
      <c r="B38" s="239"/>
      <c r="C38" s="269"/>
      <c r="D38" s="370"/>
      <c r="E38" s="86"/>
      <c r="F38" s="342"/>
      <c r="G38" s="376" t="s">
        <v>10</v>
      </c>
      <c r="H38" s="84"/>
      <c r="I38" s="346"/>
      <c r="J38" s="85"/>
      <c r="K38" s="357"/>
      <c r="L38" s="320"/>
      <c r="M38" s="373"/>
      <c r="P38" s="198"/>
      <c r="Q38" s="194"/>
      <c r="R38" s="198"/>
    </row>
    <row r="39" spans="1:18" x14ac:dyDescent="0.25">
      <c r="A39" s="225"/>
      <c r="B39" s="22"/>
      <c r="C39" s="210"/>
      <c r="D39" s="370"/>
      <c r="E39" s="86"/>
      <c r="F39" s="342"/>
      <c r="G39" s="376" t="s">
        <v>11</v>
      </c>
      <c r="H39" s="84"/>
      <c r="I39" s="346"/>
      <c r="J39" s="85"/>
      <c r="K39" s="348" t="s">
        <v>34</v>
      </c>
      <c r="L39" s="381"/>
      <c r="M39" s="369"/>
      <c r="P39" s="471"/>
      <c r="Q39" s="471"/>
      <c r="R39" s="198"/>
    </row>
    <row r="40" spans="1:18" x14ac:dyDescent="0.25">
      <c r="A40" s="225"/>
      <c r="B40" s="22"/>
      <c r="C40" s="234"/>
      <c r="D40" s="370"/>
      <c r="E40" s="86"/>
      <c r="F40" s="342"/>
      <c r="G40" s="376" t="s">
        <v>12</v>
      </c>
      <c r="H40" s="84"/>
      <c r="I40" s="346"/>
      <c r="J40" s="85"/>
      <c r="K40" s="379"/>
      <c r="L40" s="342"/>
      <c r="M40" s="371"/>
      <c r="P40" s="198"/>
      <c r="Q40" s="194"/>
      <c r="R40" s="198"/>
    </row>
    <row r="41" spans="1:18" x14ac:dyDescent="0.25">
      <c r="A41" s="226"/>
      <c r="B41" s="223"/>
      <c r="C41" s="235"/>
      <c r="D41" s="372"/>
      <c r="E41" s="212"/>
      <c r="F41" s="320"/>
      <c r="G41" s="377" t="s">
        <v>13</v>
      </c>
      <c r="H41" s="220"/>
      <c r="I41" s="350"/>
      <c r="J41" s="214"/>
      <c r="K41" s="357" t="str">
        <f>L4</f>
        <v>Rákóczi Andrea</v>
      </c>
      <c r="L41" s="320"/>
      <c r="M41" s="373"/>
      <c r="P41" s="198"/>
      <c r="Q41" s="194"/>
      <c r="R41" s="472"/>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234" priority="1" stopIfTrue="1" operator="equal">
      <formula>"Bye"</formula>
    </cfRule>
  </conditionalFormatting>
  <conditionalFormatting sqref="R41">
    <cfRule type="expression" dxfId="233"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EA82A-FC6A-4985-B2EC-319D80DD8CBB}">
  <sheetPr>
    <tabColor indexed="42"/>
  </sheetPr>
  <dimension ref="A1:Q156"/>
  <sheetViews>
    <sheetView showGridLines="0" showZeros="0" workbookViewId="0">
      <pane ySplit="6" topLeftCell="A7" activePane="bottomLeft" state="frozen"/>
      <selection activeCell="U16" sqref="U16"/>
      <selection pane="bottomLeft" activeCell="C2" sqref="C2"/>
    </sheetView>
  </sheetViews>
  <sheetFormatPr defaultRowHeight="13.2" x14ac:dyDescent="0.25"/>
  <cols>
    <col min="1" max="1" width="3.88671875" style="521" customWidth="1"/>
    <col min="2" max="2" width="21" style="521" bestFit="1" customWidth="1"/>
    <col min="3" max="3" width="12.44140625" style="521" customWidth="1"/>
    <col min="4" max="4" width="10.109375" style="594" customWidth="1"/>
    <col min="5" max="5" width="12.109375" style="595" customWidth="1"/>
    <col min="6" max="6" width="6.109375" style="596" hidden="1" customWidth="1"/>
    <col min="7" max="7" width="31.44140625" style="596" customWidth="1"/>
    <col min="8" max="8" width="7.6640625" style="594" customWidth="1"/>
    <col min="9" max="13" width="7.44140625" style="594" hidden="1" customWidth="1"/>
    <col min="14" max="15" width="7.44140625" style="594" customWidth="1"/>
    <col min="16" max="16" width="7.44140625" style="594" hidden="1" customWidth="1"/>
    <col min="17" max="17" width="7.44140625" style="594" customWidth="1"/>
    <col min="18" max="16384" width="8.88671875" style="521"/>
  </cols>
  <sheetData>
    <row r="1" spans="1:17" ht="24.6" x14ac:dyDescent="0.4">
      <c r="A1" s="512" t="s">
        <v>444</v>
      </c>
      <c r="B1" s="513"/>
      <c r="C1" s="513"/>
      <c r="D1" s="514"/>
      <c r="E1" s="515" t="s">
        <v>53</v>
      </c>
      <c r="F1" s="516"/>
      <c r="G1" s="517"/>
      <c r="H1" s="518"/>
      <c r="I1" s="518"/>
      <c r="J1" s="519"/>
      <c r="K1" s="519"/>
      <c r="L1" s="519"/>
      <c r="M1" s="519"/>
      <c r="N1" s="519"/>
      <c r="O1" s="519"/>
      <c r="P1" s="519"/>
      <c r="Q1" s="520"/>
    </row>
    <row r="2" spans="1:17" ht="13.8" thickBot="1" x14ac:dyDescent="0.3">
      <c r="B2" s="522" t="s">
        <v>52</v>
      </c>
      <c r="C2" s="523" t="str">
        <f>[1]Altalanos!$D$8</f>
        <v>L18 csapat</v>
      </c>
      <c r="D2" s="516"/>
      <c r="E2" s="515" t="s">
        <v>35</v>
      </c>
      <c r="F2" s="524"/>
      <c r="G2" s="524"/>
      <c r="H2" s="525"/>
      <c r="I2" s="525"/>
      <c r="J2" s="518"/>
      <c r="K2" s="518"/>
      <c r="L2" s="518"/>
      <c r="M2" s="518"/>
      <c r="N2" s="526"/>
      <c r="O2" s="527"/>
      <c r="P2" s="527"/>
      <c r="Q2" s="526"/>
    </row>
    <row r="3" spans="1:17" s="537" customFormat="1" ht="13.8" thickBot="1" x14ac:dyDescent="0.3">
      <c r="A3" s="528" t="s">
        <v>51</v>
      </c>
      <c r="B3" s="529"/>
      <c r="C3" s="529"/>
      <c r="D3" s="529"/>
      <c r="E3" s="529"/>
      <c r="F3" s="529"/>
      <c r="G3" s="529"/>
      <c r="H3" s="529"/>
      <c r="I3" s="530"/>
      <c r="J3" s="531"/>
      <c r="K3" s="532"/>
      <c r="L3" s="532"/>
      <c r="M3" s="532"/>
      <c r="N3" s="533" t="s">
        <v>34</v>
      </c>
      <c r="O3" s="534"/>
      <c r="P3" s="535"/>
      <c r="Q3" s="536"/>
    </row>
    <row r="4" spans="1:17" s="537" customFormat="1" x14ac:dyDescent="0.25">
      <c r="A4" s="538" t="s">
        <v>25</v>
      </c>
      <c r="B4" s="538"/>
      <c r="C4" s="539" t="s">
        <v>22</v>
      </c>
      <c r="D4" s="538" t="s">
        <v>30</v>
      </c>
      <c r="E4" s="540"/>
      <c r="G4" s="541"/>
      <c r="H4" s="542" t="s">
        <v>31</v>
      </c>
      <c r="I4" s="543"/>
      <c r="J4" s="544"/>
      <c r="K4" s="545"/>
      <c r="L4" s="545"/>
      <c r="M4" s="545"/>
      <c r="N4" s="544"/>
      <c r="O4" s="546"/>
      <c r="P4" s="546"/>
      <c r="Q4" s="547"/>
    </row>
    <row r="5" spans="1:17" s="537" customFormat="1" ht="13.8" thickBot="1" x14ac:dyDescent="0.3">
      <c r="A5" s="548" t="str">
        <f>[1]Altalanos!$A$10</f>
        <v>2026.06.20-30</v>
      </c>
      <c r="B5" s="548"/>
      <c r="C5" s="549" t="str">
        <f>[1]Altalanos!$C$10</f>
        <v>SZEGED</v>
      </c>
      <c r="D5" s="550" t="str">
        <f>[1]Altalanos!$D$10</f>
        <v xml:space="preserve">  </v>
      </c>
      <c r="E5" s="550"/>
      <c r="F5" s="550"/>
      <c r="G5" s="550"/>
      <c r="H5" s="551" t="str">
        <f>[1]Altalanos!$E$10</f>
        <v>Rákóczi Andrea</v>
      </c>
      <c r="I5" s="552"/>
      <c r="J5" s="553"/>
      <c r="K5" s="554"/>
      <c r="L5" s="554"/>
      <c r="M5" s="554"/>
      <c r="N5" s="553"/>
      <c r="O5" s="550"/>
      <c r="P5" s="550"/>
      <c r="Q5" s="555"/>
    </row>
    <row r="6" spans="1:17" ht="30" customHeight="1" thickBot="1" x14ac:dyDescent="0.3">
      <c r="A6" s="556" t="s">
        <v>36</v>
      </c>
      <c r="B6" s="557" t="s">
        <v>28</v>
      </c>
      <c r="C6" s="557" t="s">
        <v>29</v>
      </c>
      <c r="D6" s="557" t="s">
        <v>32</v>
      </c>
      <c r="E6" s="558" t="s">
        <v>33</v>
      </c>
      <c r="F6" s="558" t="s">
        <v>37</v>
      </c>
      <c r="G6" s="558" t="s">
        <v>110</v>
      </c>
      <c r="H6" s="559" t="s">
        <v>38</v>
      </c>
      <c r="I6" s="560"/>
      <c r="J6" s="561" t="s">
        <v>17</v>
      </c>
      <c r="K6" s="562" t="s">
        <v>15</v>
      </c>
      <c r="L6" s="563" t="s">
        <v>1</v>
      </c>
      <c r="M6" s="564" t="s">
        <v>16</v>
      </c>
      <c r="N6" s="565" t="s">
        <v>49</v>
      </c>
      <c r="O6" s="566" t="s">
        <v>39</v>
      </c>
      <c r="P6" s="567" t="s">
        <v>2</v>
      </c>
      <c r="Q6" s="558" t="s">
        <v>40</v>
      </c>
    </row>
    <row r="7" spans="1:17" s="580" customFormat="1" ht="18.899999999999999" customHeight="1" x14ac:dyDescent="0.25">
      <c r="A7" s="568">
        <v>1</v>
      </c>
      <c r="B7" s="569" t="s">
        <v>131</v>
      </c>
      <c r="C7" s="569"/>
      <c r="D7" s="570"/>
      <c r="E7" s="571"/>
      <c r="F7" s="572"/>
      <c r="G7" s="573"/>
      <c r="H7" s="570"/>
      <c r="I7" s="570"/>
      <c r="J7" s="574"/>
      <c r="K7" s="575"/>
      <c r="L7" s="576"/>
      <c r="M7" s="575"/>
      <c r="N7" s="577"/>
      <c r="O7" s="570">
        <v>46</v>
      </c>
      <c r="P7" s="578"/>
      <c r="Q7" s="579"/>
    </row>
    <row r="8" spans="1:17" s="580" customFormat="1" ht="18.899999999999999" customHeight="1" x14ac:dyDescent="0.25">
      <c r="A8" s="568">
        <v>2</v>
      </c>
      <c r="B8" s="569" t="s">
        <v>123</v>
      </c>
      <c r="C8" s="569"/>
      <c r="D8" s="570"/>
      <c r="E8" s="571"/>
      <c r="F8" s="581"/>
      <c r="G8" s="582"/>
      <c r="H8" s="570"/>
      <c r="I8" s="570"/>
      <c r="J8" s="574"/>
      <c r="K8" s="575"/>
      <c r="L8" s="576"/>
      <c r="M8" s="575"/>
      <c r="N8" s="577"/>
      <c r="O8" s="570">
        <v>72</v>
      </c>
      <c r="P8" s="578"/>
      <c r="Q8" s="579"/>
    </row>
    <row r="9" spans="1:17" s="580" customFormat="1" ht="18.899999999999999" customHeight="1" x14ac:dyDescent="0.25">
      <c r="A9" s="568">
        <v>3</v>
      </c>
      <c r="B9" s="569" t="s">
        <v>125</v>
      </c>
      <c r="C9" s="569"/>
      <c r="D9" s="570"/>
      <c r="E9" s="571"/>
      <c r="F9" s="581"/>
      <c r="G9" s="582"/>
      <c r="H9" s="570"/>
      <c r="I9" s="570"/>
      <c r="J9" s="574"/>
      <c r="K9" s="575"/>
      <c r="L9" s="576"/>
      <c r="M9" s="575"/>
      <c r="N9" s="577"/>
      <c r="O9" s="570">
        <v>84</v>
      </c>
      <c r="P9" s="583"/>
      <c r="Q9" s="584"/>
    </row>
    <row r="10" spans="1:17" s="580" customFormat="1" ht="18.899999999999999" customHeight="1" x14ac:dyDescent="0.25">
      <c r="A10" s="568">
        <v>4</v>
      </c>
      <c r="B10" s="569" t="s">
        <v>127</v>
      </c>
      <c r="C10" s="569"/>
      <c r="D10" s="570"/>
      <c r="E10" s="571"/>
      <c r="F10" s="581"/>
      <c r="G10" s="582"/>
      <c r="H10" s="570"/>
      <c r="I10" s="570"/>
      <c r="J10" s="574"/>
      <c r="K10" s="575"/>
      <c r="L10" s="576"/>
      <c r="M10" s="575"/>
      <c r="N10" s="577"/>
      <c r="O10" s="570">
        <v>106</v>
      </c>
      <c r="P10" s="585"/>
      <c r="Q10" s="586"/>
    </row>
    <row r="11" spans="1:17" s="580" customFormat="1" ht="18.899999999999999" customHeight="1" x14ac:dyDescent="0.25">
      <c r="A11" s="568">
        <v>5</v>
      </c>
      <c r="B11" s="569" t="s">
        <v>177</v>
      </c>
      <c r="C11" s="569"/>
      <c r="D11" s="570"/>
      <c r="E11" s="571"/>
      <c r="F11" s="581"/>
      <c r="G11" s="582"/>
      <c r="H11" s="570"/>
      <c r="I11" s="570"/>
      <c r="J11" s="574"/>
      <c r="K11" s="575"/>
      <c r="L11" s="576"/>
      <c r="M11" s="575"/>
      <c r="N11" s="577"/>
      <c r="O11" s="570">
        <v>109</v>
      </c>
      <c r="P11" s="585"/>
      <c r="Q11" s="586"/>
    </row>
    <row r="12" spans="1:17" s="580" customFormat="1" ht="18.899999999999999" customHeight="1" x14ac:dyDescent="0.25">
      <c r="A12" s="568">
        <v>6</v>
      </c>
      <c r="B12" s="569" t="s">
        <v>138</v>
      </c>
      <c r="C12" s="569"/>
      <c r="D12" s="570"/>
      <c r="E12" s="571"/>
      <c r="F12" s="581"/>
      <c r="G12" s="582"/>
      <c r="H12" s="570"/>
      <c r="I12" s="570"/>
      <c r="J12" s="574"/>
      <c r="K12" s="575"/>
      <c r="L12" s="576"/>
      <c r="M12" s="575"/>
      <c r="N12" s="577"/>
      <c r="O12" s="570">
        <v>164</v>
      </c>
      <c r="P12" s="585"/>
      <c r="Q12" s="586"/>
    </row>
    <row r="13" spans="1:17" s="580" customFormat="1" ht="18.899999999999999" customHeight="1" x14ac:dyDescent="0.25">
      <c r="A13" s="568">
        <v>7</v>
      </c>
      <c r="B13" s="569"/>
      <c r="C13" s="569"/>
      <c r="D13" s="570"/>
      <c r="E13" s="571"/>
      <c r="F13" s="581"/>
      <c r="G13" s="582"/>
      <c r="H13" s="570"/>
      <c r="I13" s="570"/>
      <c r="J13" s="574"/>
      <c r="K13" s="575"/>
      <c r="L13" s="576"/>
      <c r="M13" s="575"/>
      <c r="N13" s="577"/>
      <c r="O13" s="570"/>
      <c r="P13" s="585"/>
      <c r="Q13" s="586"/>
    </row>
    <row r="14" spans="1:17" s="580" customFormat="1" ht="18.899999999999999" customHeight="1" x14ac:dyDescent="0.25">
      <c r="A14" s="568">
        <v>8</v>
      </c>
      <c r="B14" s="569"/>
      <c r="C14" s="569"/>
      <c r="D14" s="570"/>
      <c r="E14" s="571"/>
      <c r="F14" s="581"/>
      <c r="G14" s="582"/>
      <c r="H14" s="570"/>
      <c r="I14" s="570"/>
      <c r="J14" s="574"/>
      <c r="K14" s="575"/>
      <c r="L14" s="576"/>
      <c r="M14" s="575"/>
      <c r="N14" s="577"/>
      <c r="O14" s="570"/>
      <c r="P14" s="585"/>
      <c r="Q14" s="586"/>
    </row>
    <row r="15" spans="1:17" s="580" customFormat="1" ht="18.899999999999999" customHeight="1" x14ac:dyDescent="0.25">
      <c r="A15" s="568">
        <v>9</v>
      </c>
      <c r="B15" s="569"/>
      <c r="C15" s="569"/>
      <c r="D15" s="570"/>
      <c r="E15" s="571"/>
      <c r="F15" s="579"/>
      <c r="G15" s="579"/>
      <c r="H15" s="570"/>
      <c r="I15" s="570"/>
      <c r="J15" s="574"/>
      <c r="K15" s="575"/>
      <c r="L15" s="576"/>
      <c r="M15" s="587"/>
      <c r="N15" s="577"/>
      <c r="O15" s="570"/>
      <c r="P15" s="579"/>
      <c r="Q15" s="579"/>
    </row>
    <row r="16" spans="1:17" s="580" customFormat="1" ht="18.899999999999999" customHeight="1" x14ac:dyDescent="0.25">
      <c r="A16" s="568">
        <v>10</v>
      </c>
      <c r="B16" s="588"/>
      <c r="C16" s="569"/>
      <c r="D16" s="570"/>
      <c r="E16" s="571"/>
      <c r="F16" s="579"/>
      <c r="G16" s="579"/>
      <c r="H16" s="570"/>
      <c r="I16" s="570"/>
      <c r="J16" s="574"/>
      <c r="K16" s="575"/>
      <c r="L16" s="576"/>
      <c r="M16" s="587"/>
      <c r="N16" s="577"/>
      <c r="O16" s="570"/>
      <c r="P16" s="578"/>
      <c r="Q16" s="579"/>
    </row>
    <row r="17" spans="1:17" s="580" customFormat="1" ht="18.899999999999999" customHeight="1" x14ac:dyDescent="0.25">
      <c r="A17" s="568">
        <v>11</v>
      </c>
      <c r="B17" s="569"/>
      <c r="C17" s="569"/>
      <c r="D17" s="570"/>
      <c r="E17" s="571"/>
      <c r="F17" s="579"/>
      <c r="G17" s="579"/>
      <c r="H17" s="570"/>
      <c r="I17" s="570"/>
      <c r="J17" s="574"/>
      <c r="K17" s="575"/>
      <c r="L17" s="576"/>
      <c r="M17" s="587"/>
      <c r="N17" s="577"/>
      <c r="O17" s="570"/>
      <c r="P17" s="578"/>
      <c r="Q17" s="579"/>
    </row>
    <row r="18" spans="1:17" s="580" customFormat="1" ht="18.899999999999999" customHeight="1" x14ac:dyDescent="0.25">
      <c r="A18" s="568">
        <v>12</v>
      </c>
      <c r="B18" s="569"/>
      <c r="C18" s="569"/>
      <c r="D18" s="570"/>
      <c r="E18" s="571"/>
      <c r="F18" s="579"/>
      <c r="G18" s="579"/>
      <c r="H18" s="570"/>
      <c r="I18" s="570"/>
      <c r="J18" s="574"/>
      <c r="K18" s="575"/>
      <c r="L18" s="576"/>
      <c r="M18" s="587"/>
      <c r="N18" s="577"/>
      <c r="O18" s="570"/>
      <c r="P18" s="578"/>
      <c r="Q18" s="579"/>
    </row>
    <row r="19" spans="1:17" s="580" customFormat="1" ht="18.899999999999999" customHeight="1" x14ac:dyDescent="0.25">
      <c r="A19" s="568">
        <v>13</v>
      </c>
      <c r="B19" s="569"/>
      <c r="C19" s="569"/>
      <c r="D19" s="570"/>
      <c r="E19" s="571"/>
      <c r="F19" s="579"/>
      <c r="G19" s="579"/>
      <c r="H19" s="570"/>
      <c r="I19" s="570"/>
      <c r="J19" s="574"/>
      <c r="K19" s="575"/>
      <c r="L19" s="576"/>
      <c r="M19" s="587"/>
      <c r="N19" s="577"/>
      <c r="O19" s="570"/>
      <c r="P19" s="578"/>
      <c r="Q19" s="579"/>
    </row>
    <row r="20" spans="1:17" s="580" customFormat="1" ht="18.899999999999999" customHeight="1" x14ac:dyDescent="0.25">
      <c r="A20" s="568">
        <v>14</v>
      </c>
      <c r="B20" s="569"/>
      <c r="C20" s="569"/>
      <c r="D20" s="570"/>
      <c r="E20" s="571"/>
      <c r="F20" s="579"/>
      <c r="G20" s="579"/>
      <c r="H20" s="570"/>
      <c r="I20" s="570"/>
      <c r="J20" s="574"/>
      <c r="K20" s="575"/>
      <c r="L20" s="576"/>
      <c r="M20" s="587"/>
      <c r="N20" s="577"/>
      <c r="O20" s="570"/>
      <c r="P20" s="578"/>
      <c r="Q20" s="579"/>
    </row>
    <row r="21" spans="1:17" s="580" customFormat="1" ht="18.899999999999999" customHeight="1" x14ac:dyDescent="0.25">
      <c r="A21" s="568">
        <v>15</v>
      </c>
      <c r="B21" s="569"/>
      <c r="C21" s="569"/>
      <c r="D21" s="570"/>
      <c r="E21" s="571"/>
      <c r="F21" s="579"/>
      <c r="G21" s="579"/>
      <c r="H21" s="570"/>
      <c r="I21" s="570"/>
      <c r="J21" s="574"/>
      <c r="K21" s="575"/>
      <c r="L21" s="576"/>
      <c r="M21" s="587"/>
      <c r="N21" s="577"/>
      <c r="O21" s="570"/>
      <c r="P21" s="578"/>
      <c r="Q21" s="579"/>
    </row>
    <row r="22" spans="1:17" s="580" customFormat="1" ht="18.899999999999999" customHeight="1" x14ac:dyDescent="0.25">
      <c r="A22" s="568">
        <v>16</v>
      </c>
      <c r="B22" s="569"/>
      <c r="C22" s="569"/>
      <c r="D22" s="570"/>
      <c r="E22" s="571"/>
      <c r="F22" s="579"/>
      <c r="G22" s="579"/>
      <c r="H22" s="570"/>
      <c r="I22" s="570"/>
      <c r="J22" s="574"/>
      <c r="K22" s="575"/>
      <c r="L22" s="576"/>
      <c r="M22" s="587"/>
      <c r="N22" s="577"/>
      <c r="O22" s="570"/>
      <c r="P22" s="578"/>
      <c r="Q22" s="579"/>
    </row>
    <row r="23" spans="1:17" s="580" customFormat="1" ht="18.899999999999999" customHeight="1" x14ac:dyDescent="0.25">
      <c r="A23" s="568">
        <v>17</v>
      </c>
      <c r="B23" s="569"/>
      <c r="C23" s="569"/>
      <c r="D23" s="570"/>
      <c r="E23" s="571"/>
      <c r="F23" s="579"/>
      <c r="G23" s="579"/>
      <c r="H23" s="570"/>
      <c r="I23" s="570"/>
      <c r="J23" s="574"/>
      <c r="K23" s="575"/>
      <c r="L23" s="576"/>
      <c r="M23" s="587"/>
      <c r="N23" s="577"/>
      <c r="O23" s="570"/>
      <c r="P23" s="578"/>
      <c r="Q23" s="579"/>
    </row>
    <row r="24" spans="1:17" s="580" customFormat="1" ht="18.899999999999999" customHeight="1" x14ac:dyDescent="0.25">
      <c r="A24" s="568">
        <v>18</v>
      </c>
      <c r="B24" s="569"/>
      <c r="C24" s="569"/>
      <c r="D24" s="570"/>
      <c r="E24" s="571"/>
      <c r="F24" s="579"/>
      <c r="G24" s="579"/>
      <c r="H24" s="570"/>
      <c r="I24" s="570"/>
      <c r="J24" s="574"/>
      <c r="K24" s="575"/>
      <c r="L24" s="576"/>
      <c r="M24" s="587"/>
      <c r="N24" s="577"/>
      <c r="O24" s="570"/>
      <c r="P24" s="578"/>
      <c r="Q24" s="579"/>
    </row>
    <row r="25" spans="1:17" s="580" customFormat="1" ht="18.899999999999999" customHeight="1" x14ac:dyDescent="0.25">
      <c r="A25" s="568">
        <v>19</v>
      </c>
      <c r="B25" s="569"/>
      <c r="C25" s="569"/>
      <c r="D25" s="570"/>
      <c r="E25" s="571"/>
      <c r="F25" s="579"/>
      <c r="G25" s="579"/>
      <c r="H25" s="570"/>
      <c r="I25" s="570"/>
      <c r="J25" s="574"/>
      <c r="K25" s="575"/>
      <c r="L25" s="576"/>
      <c r="M25" s="587"/>
      <c r="N25" s="577"/>
      <c r="O25" s="570"/>
      <c r="P25" s="578"/>
      <c r="Q25" s="579"/>
    </row>
    <row r="26" spans="1:17" s="580" customFormat="1" ht="18.899999999999999" customHeight="1" x14ac:dyDescent="0.25">
      <c r="A26" s="568">
        <v>20</v>
      </c>
      <c r="B26" s="569"/>
      <c r="C26" s="569"/>
      <c r="D26" s="570"/>
      <c r="E26" s="571"/>
      <c r="F26" s="579"/>
      <c r="G26" s="579"/>
      <c r="H26" s="570"/>
      <c r="I26" s="570"/>
      <c r="J26" s="574"/>
      <c r="K26" s="575"/>
      <c r="L26" s="576"/>
      <c r="M26" s="587"/>
      <c r="N26" s="577"/>
      <c r="O26" s="570"/>
      <c r="P26" s="578"/>
      <c r="Q26" s="579"/>
    </row>
    <row r="27" spans="1:17" s="580" customFormat="1" ht="18.899999999999999" customHeight="1" x14ac:dyDescent="0.25">
      <c r="A27" s="568">
        <v>21</v>
      </c>
      <c r="B27" s="569"/>
      <c r="C27" s="569"/>
      <c r="D27" s="570"/>
      <c r="E27" s="571"/>
      <c r="F27" s="579"/>
      <c r="G27" s="579"/>
      <c r="H27" s="570"/>
      <c r="I27" s="570"/>
      <c r="J27" s="574"/>
      <c r="K27" s="575"/>
      <c r="L27" s="576"/>
      <c r="M27" s="587"/>
      <c r="N27" s="577"/>
      <c r="O27" s="570"/>
      <c r="P27" s="578"/>
      <c r="Q27" s="579"/>
    </row>
    <row r="28" spans="1:17" s="580" customFormat="1" ht="18.899999999999999" customHeight="1" x14ac:dyDescent="0.25">
      <c r="A28" s="568">
        <v>22</v>
      </c>
      <c r="B28" s="569"/>
      <c r="C28" s="569"/>
      <c r="D28" s="570"/>
      <c r="E28" s="589"/>
      <c r="F28" s="590"/>
      <c r="G28" s="584"/>
      <c r="H28" s="570"/>
      <c r="I28" s="570"/>
      <c r="J28" s="574"/>
      <c r="K28" s="575"/>
      <c r="L28" s="576"/>
      <c r="M28" s="587"/>
      <c r="N28" s="577"/>
      <c r="O28" s="570"/>
      <c r="P28" s="578"/>
      <c r="Q28" s="579"/>
    </row>
    <row r="29" spans="1:17" s="580" customFormat="1" ht="18.899999999999999" customHeight="1" x14ac:dyDescent="0.25">
      <c r="A29" s="568">
        <v>23</v>
      </c>
      <c r="B29" s="569"/>
      <c r="C29" s="569"/>
      <c r="D29" s="570"/>
      <c r="E29" s="591"/>
      <c r="F29" s="579"/>
      <c r="G29" s="579"/>
      <c r="H29" s="570"/>
      <c r="I29" s="570"/>
      <c r="J29" s="574"/>
      <c r="K29" s="575"/>
      <c r="L29" s="576"/>
      <c r="M29" s="587"/>
      <c r="N29" s="577"/>
      <c r="O29" s="570"/>
      <c r="P29" s="578"/>
      <c r="Q29" s="579"/>
    </row>
    <row r="30" spans="1:17" s="580" customFormat="1" ht="18.899999999999999" customHeight="1" x14ac:dyDescent="0.25">
      <c r="A30" s="568">
        <v>24</v>
      </c>
      <c r="B30" s="569"/>
      <c r="C30" s="569"/>
      <c r="D30" s="570"/>
      <c r="E30" s="571"/>
      <c r="F30" s="579"/>
      <c r="G30" s="579"/>
      <c r="H30" s="570"/>
      <c r="I30" s="570"/>
      <c r="J30" s="574"/>
      <c r="K30" s="575"/>
      <c r="L30" s="576"/>
      <c r="M30" s="587"/>
      <c r="N30" s="577"/>
      <c r="O30" s="570"/>
      <c r="P30" s="578"/>
      <c r="Q30" s="579"/>
    </row>
    <row r="31" spans="1:17" s="580" customFormat="1" ht="18.899999999999999" customHeight="1" x14ac:dyDescent="0.25">
      <c r="A31" s="568">
        <v>25</v>
      </c>
      <c r="B31" s="569"/>
      <c r="C31" s="569"/>
      <c r="D31" s="570"/>
      <c r="E31" s="571"/>
      <c r="F31" s="579"/>
      <c r="G31" s="579"/>
      <c r="H31" s="570"/>
      <c r="I31" s="570"/>
      <c r="J31" s="574"/>
      <c r="K31" s="575"/>
      <c r="L31" s="576"/>
      <c r="M31" s="587"/>
      <c r="N31" s="577"/>
      <c r="O31" s="570"/>
      <c r="P31" s="578"/>
      <c r="Q31" s="579"/>
    </row>
    <row r="32" spans="1:17" s="580" customFormat="1" ht="18.899999999999999" customHeight="1" x14ac:dyDescent="0.25">
      <c r="A32" s="568">
        <v>26</v>
      </c>
      <c r="B32" s="569"/>
      <c r="C32" s="569"/>
      <c r="D32" s="570"/>
      <c r="E32" s="592"/>
      <c r="F32" s="579"/>
      <c r="G32" s="579"/>
      <c r="H32" s="570"/>
      <c r="I32" s="570"/>
      <c r="J32" s="574"/>
      <c r="K32" s="575"/>
      <c r="L32" s="576"/>
      <c r="M32" s="587"/>
      <c r="N32" s="577"/>
      <c r="O32" s="570"/>
      <c r="P32" s="578"/>
      <c r="Q32" s="579"/>
    </row>
    <row r="33" spans="1:17" s="580" customFormat="1" ht="18.899999999999999" customHeight="1" x14ac:dyDescent="0.25">
      <c r="A33" s="568">
        <v>27</v>
      </c>
      <c r="B33" s="569"/>
      <c r="C33" s="569"/>
      <c r="D33" s="570"/>
      <c r="E33" s="571"/>
      <c r="F33" s="579"/>
      <c r="G33" s="579"/>
      <c r="H33" s="570"/>
      <c r="I33" s="570"/>
      <c r="J33" s="574"/>
      <c r="K33" s="575"/>
      <c r="L33" s="576"/>
      <c r="M33" s="587"/>
      <c r="N33" s="577"/>
      <c r="O33" s="570"/>
      <c r="P33" s="578"/>
      <c r="Q33" s="579"/>
    </row>
    <row r="34" spans="1:17" s="580" customFormat="1" ht="18.899999999999999" customHeight="1" x14ac:dyDescent="0.25">
      <c r="A34" s="568">
        <v>28</v>
      </c>
      <c r="B34" s="569"/>
      <c r="C34" s="569"/>
      <c r="D34" s="570"/>
      <c r="E34" s="571"/>
      <c r="F34" s="579"/>
      <c r="G34" s="579"/>
      <c r="H34" s="570"/>
      <c r="I34" s="570"/>
      <c r="J34" s="574"/>
      <c r="K34" s="575"/>
      <c r="L34" s="576"/>
      <c r="M34" s="587"/>
      <c r="N34" s="577"/>
      <c r="O34" s="570"/>
      <c r="P34" s="578"/>
      <c r="Q34" s="579"/>
    </row>
    <row r="35" spans="1:17" s="580" customFormat="1" ht="18.899999999999999" customHeight="1" x14ac:dyDescent="0.25">
      <c r="A35" s="568">
        <v>29</v>
      </c>
      <c r="B35" s="569"/>
      <c r="C35" s="569"/>
      <c r="D35" s="570"/>
      <c r="E35" s="571"/>
      <c r="F35" s="579"/>
      <c r="G35" s="579"/>
      <c r="H35" s="570"/>
      <c r="I35" s="570"/>
      <c r="J35" s="574"/>
      <c r="K35" s="575"/>
      <c r="L35" s="576"/>
      <c r="M35" s="587"/>
      <c r="N35" s="577"/>
      <c r="O35" s="570"/>
      <c r="P35" s="578"/>
      <c r="Q35" s="579"/>
    </row>
    <row r="36" spans="1:17" s="580" customFormat="1" ht="18.899999999999999" customHeight="1" x14ac:dyDescent="0.25">
      <c r="A36" s="568">
        <v>30</v>
      </c>
      <c r="B36" s="569"/>
      <c r="C36" s="569"/>
      <c r="D36" s="570"/>
      <c r="E36" s="571"/>
      <c r="F36" s="579"/>
      <c r="G36" s="579"/>
      <c r="H36" s="570"/>
      <c r="I36" s="570"/>
      <c r="J36" s="574"/>
      <c r="K36" s="575"/>
      <c r="L36" s="576"/>
      <c r="M36" s="587"/>
      <c r="N36" s="577"/>
      <c r="O36" s="570"/>
      <c r="P36" s="578"/>
      <c r="Q36" s="579"/>
    </row>
    <row r="37" spans="1:17" s="580" customFormat="1" ht="18.899999999999999" customHeight="1" x14ac:dyDescent="0.25">
      <c r="A37" s="568">
        <v>31</v>
      </c>
      <c r="B37" s="569"/>
      <c r="C37" s="569"/>
      <c r="D37" s="570"/>
      <c r="E37" s="571"/>
      <c r="F37" s="579"/>
      <c r="G37" s="579"/>
      <c r="H37" s="570"/>
      <c r="I37" s="570"/>
      <c r="J37" s="574"/>
      <c r="K37" s="575"/>
      <c r="L37" s="576"/>
      <c r="M37" s="587"/>
      <c r="N37" s="577"/>
      <c r="O37" s="570"/>
      <c r="P37" s="578"/>
      <c r="Q37" s="579"/>
    </row>
    <row r="38" spans="1:17" s="580" customFormat="1" ht="18.899999999999999" customHeight="1" x14ac:dyDescent="0.25">
      <c r="A38" s="568">
        <v>32</v>
      </c>
      <c r="B38" s="569"/>
      <c r="C38" s="569"/>
      <c r="D38" s="570"/>
      <c r="E38" s="571"/>
      <c r="F38" s="579"/>
      <c r="G38" s="579"/>
      <c r="H38" s="581"/>
      <c r="I38" s="582"/>
      <c r="J38" s="574"/>
      <c r="K38" s="575"/>
      <c r="L38" s="576"/>
      <c r="M38" s="587"/>
      <c r="N38" s="577"/>
      <c r="O38" s="579"/>
      <c r="P38" s="578"/>
      <c r="Q38" s="579"/>
    </row>
    <row r="39" spans="1:17" s="580" customFormat="1" ht="18.899999999999999" customHeight="1" x14ac:dyDescent="0.25">
      <c r="A39" s="568">
        <v>33</v>
      </c>
      <c r="B39" s="569"/>
      <c r="C39" s="569"/>
      <c r="D39" s="570"/>
      <c r="E39" s="571"/>
      <c r="F39" s="579"/>
      <c r="G39" s="579"/>
      <c r="H39" s="581"/>
      <c r="I39" s="582"/>
      <c r="J39" s="574"/>
      <c r="K39" s="575"/>
      <c r="L39" s="576"/>
      <c r="M39" s="587"/>
      <c r="N39" s="584"/>
      <c r="O39" s="579"/>
      <c r="P39" s="578"/>
      <c r="Q39" s="579"/>
    </row>
    <row r="40" spans="1:17" s="580" customFormat="1" ht="18.899999999999999" customHeight="1" x14ac:dyDescent="0.25">
      <c r="A40" s="568">
        <v>34</v>
      </c>
      <c r="B40" s="569"/>
      <c r="C40" s="569"/>
      <c r="D40" s="570"/>
      <c r="E40" s="571"/>
      <c r="F40" s="579"/>
      <c r="G40" s="579"/>
      <c r="H40" s="581"/>
      <c r="I40" s="582"/>
      <c r="J40" s="574" t="e">
        <f>IF(AND(Q40="",#REF!&gt;0,#REF!&lt;5),K40,)</f>
        <v>#REF!</v>
      </c>
      <c r="K40" s="575" t="str">
        <f>IF(D40="","ZZZ9",IF(AND(#REF!&gt;0,#REF!&lt;5),D40&amp;#REF!,D40&amp;"9"))</f>
        <v>ZZZ9</v>
      </c>
      <c r="L40" s="576">
        <f t="shared" ref="L40:L103" si="0">IF(Q40="",999,Q40)</f>
        <v>999</v>
      </c>
      <c r="M40" s="587">
        <f t="shared" ref="M40:M103" si="1">IF(P40=999,999,1)</f>
        <v>999</v>
      </c>
      <c r="N40" s="584"/>
      <c r="O40" s="579"/>
      <c r="P40" s="578">
        <f t="shared" ref="P40:P103" si="2">IF(N40="DA",1,IF(N40="WC",2,IF(N40="SE",3,IF(N40="Q",4,IF(N40="LL",5,999)))))</f>
        <v>999</v>
      </c>
      <c r="Q40" s="579"/>
    </row>
    <row r="41" spans="1:17" s="580" customFormat="1" ht="18.899999999999999" customHeight="1" x14ac:dyDescent="0.25">
      <c r="A41" s="568">
        <v>35</v>
      </c>
      <c r="B41" s="569"/>
      <c r="C41" s="569"/>
      <c r="D41" s="570"/>
      <c r="E41" s="571"/>
      <c r="F41" s="579"/>
      <c r="G41" s="579"/>
      <c r="H41" s="581"/>
      <c r="I41" s="582"/>
      <c r="J41" s="574" t="e">
        <f>IF(AND(Q41="",#REF!&gt;0,#REF!&lt;5),K41,)</f>
        <v>#REF!</v>
      </c>
      <c r="K41" s="575" t="str">
        <f>IF(D41="","ZZZ9",IF(AND(#REF!&gt;0,#REF!&lt;5),D41&amp;#REF!,D41&amp;"9"))</f>
        <v>ZZZ9</v>
      </c>
      <c r="L41" s="576">
        <f t="shared" si="0"/>
        <v>999</v>
      </c>
      <c r="M41" s="587">
        <f t="shared" si="1"/>
        <v>999</v>
      </c>
      <c r="N41" s="584"/>
      <c r="O41" s="579"/>
      <c r="P41" s="578">
        <f t="shared" si="2"/>
        <v>999</v>
      </c>
      <c r="Q41" s="579"/>
    </row>
    <row r="42" spans="1:17" s="580" customFormat="1" ht="18.899999999999999" customHeight="1" x14ac:dyDescent="0.25">
      <c r="A42" s="568">
        <v>36</v>
      </c>
      <c r="B42" s="569"/>
      <c r="C42" s="569"/>
      <c r="D42" s="570"/>
      <c r="E42" s="571"/>
      <c r="F42" s="579"/>
      <c r="G42" s="579"/>
      <c r="H42" s="581"/>
      <c r="I42" s="582"/>
      <c r="J42" s="574" t="e">
        <f>IF(AND(Q42="",#REF!&gt;0,#REF!&lt;5),K42,)</f>
        <v>#REF!</v>
      </c>
      <c r="K42" s="575" t="str">
        <f>IF(D42="","ZZZ9",IF(AND(#REF!&gt;0,#REF!&lt;5),D42&amp;#REF!,D42&amp;"9"))</f>
        <v>ZZZ9</v>
      </c>
      <c r="L42" s="576">
        <f t="shared" si="0"/>
        <v>999</v>
      </c>
      <c r="M42" s="587">
        <f t="shared" si="1"/>
        <v>999</v>
      </c>
      <c r="N42" s="584"/>
      <c r="O42" s="579"/>
      <c r="P42" s="578">
        <f t="shared" si="2"/>
        <v>999</v>
      </c>
      <c r="Q42" s="579"/>
    </row>
    <row r="43" spans="1:17" s="580" customFormat="1" ht="18.899999999999999" customHeight="1" x14ac:dyDescent="0.25">
      <c r="A43" s="568">
        <v>37</v>
      </c>
      <c r="B43" s="569"/>
      <c r="C43" s="569"/>
      <c r="D43" s="570"/>
      <c r="E43" s="571"/>
      <c r="F43" s="579"/>
      <c r="G43" s="579"/>
      <c r="H43" s="581"/>
      <c r="I43" s="582"/>
      <c r="J43" s="574" t="e">
        <f>IF(AND(Q43="",#REF!&gt;0,#REF!&lt;5),K43,)</f>
        <v>#REF!</v>
      </c>
      <c r="K43" s="575" t="str">
        <f>IF(D43="","ZZZ9",IF(AND(#REF!&gt;0,#REF!&lt;5),D43&amp;#REF!,D43&amp;"9"))</f>
        <v>ZZZ9</v>
      </c>
      <c r="L43" s="576">
        <f t="shared" si="0"/>
        <v>999</v>
      </c>
      <c r="M43" s="587">
        <f t="shared" si="1"/>
        <v>999</v>
      </c>
      <c r="N43" s="584"/>
      <c r="O43" s="579"/>
      <c r="P43" s="578">
        <f t="shared" si="2"/>
        <v>999</v>
      </c>
      <c r="Q43" s="579"/>
    </row>
    <row r="44" spans="1:17" s="580" customFormat="1" ht="18.899999999999999" customHeight="1" x14ac:dyDescent="0.25">
      <c r="A44" s="568">
        <v>38</v>
      </c>
      <c r="B44" s="569"/>
      <c r="C44" s="569"/>
      <c r="D44" s="570"/>
      <c r="E44" s="571"/>
      <c r="F44" s="579"/>
      <c r="G44" s="579"/>
      <c r="H44" s="581"/>
      <c r="I44" s="582"/>
      <c r="J44" s="574" t="e">
        <f>IF(AND(Q44="",#REF!&gt;0,#REF!&lt;5),K44,)</f>
        <v>#REF!</v>
      </c>
      <c r="K44" s="575" t="str">
        <f>IF(D44="","ZZZ9",IF(AND(#REF!&gt;0,#REF!&lt;5),D44&amp;#REF!,D44&amp;"9"))</f>
        <v>ZZZ9</v>
      </c>
      <c r="L44" s="576">
        <f t="shared" si="0"/>
        <v>999</v>
      </c>
      <c r="M44" s="587">
        <f t="shared" si="1"/>
        <v>999</v>
      </c>
      <c r="N44" s="584"/>
      <c r="O44" s="579"/>
      <c r="P44" s="578">
        <f t="shared" si="2"/>
        <v>999</v>
      </c>
      <c r="Q44" s="579"/>
    </row>
    <row r="45" spans="1:17" s="580" customFormat="1" ht="18.899999999999999" customHeight="1" x14ac:dyDescent="0.25">
      <c r="A45" s="568">
        <v>39</v>
      </c>
      <c r="B45" s="569"/>
      <c r="C45" s="569"/>
      <c r="D45" s="570"/>
      <c r="E45" s="571"/>
      <c r="F45" s="579"/>
      <c r="G45" s="579"/>
      <c r="H45" s="581"/>
      <c r="I45" s="582"/>
      <c r="J45" s="574" t="e">
        <f>IF(AND(Q45="",#REF!&gt;0,#REF!&lt;5),K45,)</f>
        <v>#REF!</v>
      </c>
      <c r="K45" s="575" t="str">
        <f>IF(D45="","ZZZ9",IF(AND(#REF!&gt;0,#REF!&lt;5),D45&amp;#REF!,D45&amp;"9"))</f>
        <v>ZZZ9</v>
      </c>
      <c r="L45" s="576">
        <f t="shared" si="0"/>
        <v>999</v>
      </c>
      <c r="M45" s="587">
        <f t="shared" si="1"/>
        <v>999</v>
      </c>
      <c r="N45" s="584"/>
      <c r="O45" s="579"/>
      <c r="P45" s="578">
        <f t="shared" si="2"/>
        <v>999</v>
      </c>
      <c r="Q45" s="579"/>
    </row>
    <row r="46" spans="1:17" s="580" customFormat="1" ht="18.899999999999999" customHeight="1" x14ac:dyDescent="0.25">
      <c r="A46" s="568">
        <v>40</v>
      </c>
      <c r="B46" s="569"/>
      <c r="C46" s="569"/>
      <c r="D46" s="570"/>
      <c r="E46" s="571"/>
      <c r="F46" s="579"/>
      <c r="G46" s="579"/>
      <c r="H46" s="581"/>
      <c r="I46" s="582"/>
      <c r="J46" s="574" t="e">
        <f>IF(AND(Q46="",#REF!&gt;0,#REF!&lt;5),K46,)</f>
        <v>#REF!</v>
      </c>
      <c r="K46" s="575" t="str">
        <f>IF(D46="","ZZZ9",IF(AND(#REF!&gt;0,#REF!&lt;5),D46&amp;#REF!,D46&amp;"9"))</f>
        <v>ZZZ9</v>
      </c>
      <c r="L46" s="576">
        <f t="shared" si="0"/>
        <v>999</v>
      </c>
      <c r="M46" s="587">
        <f t="shared" si="1"/>
        <v>999</v>
      </c>
      <c r="N46" s="584"/>
      <c r="O46" s="579"/>
      <c r="P46" s="578">
        <f t="shared" si="2"/>
        <v>999</v>
      </c>
      <c r="Q46" s="579"/>
    </row>
    <row r="47" spans="1:17" s="580" customFormat="1" ht="18.899999999999999" customHeight="1" x14ac:dyDescent="0.25">
      <c r="A47" s="568">
        <v>41</v>
      </c>
      <c r="B47" s="569"/>
      <c r="C47" s="569"/>
      <c r="D47" s="570"/>
      <c r="E47" s="571"/>
      <c r="F47" s="579"/>
      <c r="G47" s="579"/>
      <c r="H47" s="581"/>
      <c r="I47" s="582"/>
      <c r="J47" s="574" t="e">
        <f>IF(AND(Q47="",#REF!&gt;0,#REF!&lt;5),K47,)</f>
        <v>#REF!</v>
      </c>
      <c r="K47" s="575" t="str">
        <f>IF(D47="","ZZZ9",IF(AND(#REF!&gt;0,#REF!&lt;5),D47&amp;#REF!,D47&amp;"9"))</f>
        <v>ZZZ9</v>
      </c>
      <c r="L47" s="576">
        <f t="shared" si="0"/>
        <v>999</v>
      </c>
      <c r="M47" s="587">
        <f t="shared" si="1"/>
        <v>999</v>
      </c>
      <c r="N47" s="584"/>
      <c r="O47" s="579"/>
      <c r="P47" s="578">
        <f t="shared" si="2"/>
        <v>999</v>
      </c>
      <c r="Q47" s="579"/>
    </row>
    <row r="48" spans="1:17" s="580" customFormat="1" ht="18.899999999999999" customHeight="1" x14ac:dyDescent="0.25">
      <c r="A48" s="568">
        <v>42</v>
      </c>
      <c r="B48" s="569"/>
      <c r="C48" s="569"/>
      <c r="D48" s="570"/>
      <c r="E48" s="571"/>
      <c r="F48" s="579"/>
      <c r="G48" s="579"/>
      <c r="H48" s="581"/>
      <c r="I48" s="582"/>
      <c r="J48" s="574" t="e">
        <f>IF(AND(Q48="",#REF!&gt;0,#REF!&lt;5),K48,)</f>
        <v>#REF!</v>
      </c>
      <c r="K48" s="575" t="str">
        <f>IF(D48="","ZZZ9",IF(AND(#REF!&gt;0,#REF!&lt;5),D48&amp;#REF!,D48&amp;"9"))</f>
        <v>ZZZ9</v>
      </c>
      <c r="L48" s="576">
        <f t="shared" si="0"/>
        <v>999</v>
      </c>
      <c r="M48" s="587">
        <f t="shared" si="1"/>
        <v>999</v>
      </c>
      <c r="N48" s="584"/>
      <c r="O48" s="579"/>
      <c r="P48" s="578">
        <f t="shared" si="2"/>
        <v>999</v>
      </c>
      <c r="Q48" s="579"/>
    </row>
    <row r="49" spans="1:17" s="580" customFormat="1" ht="18.899999999999999" customHeight="1" x14ac:dyDescent="0.25">
      <c r="A49" s="568">
        <v>43</v>
      </c>
      <c r="B49" s="569"/>
      <c r="C49" s="569"/>
      <c r="D49" s="570"/>
      <c r="E49" s="571"/>
      <c r="F49" s="579"/>
      <c r="G49" s="579"/>
      <c r="H49" s="581"/>
      <c r="I49" s="582"/>
      <c r="J49" s="574" t="e">
        <f>IF(AND(Q49="",#REF!&gt;0,#REF!&lt;5),K49,)</f>
        <v>#REF!</v>
      </c>
      <c r="K49" s="575" t="str">
        <f>IF(D49="","ZZZ9",IF(AND(#REF!&gt;0,#REF!&lt;5),D49&amp;#REF!,D49&amp;"9"))</f>
        <v>ZZZ9</v>
      </c>
      <c r="L49" s="576">
        <f t="shared" si="0"/>
        <v>999</v>
      </c>
      <c r="M49" s="587">
        <f t="shared" si="1"/>
        <v>999</v>
      </c>
      <c r="N49" s="584"/>
      <c r="O49" s="579"/>
      <c r="P49" s="578">
        <f t="shared" si="2"/>
        <v>999</v>
      </c>
      <c r="Q49" s="579"/>
    </row>
    <row r="50" spans="1:17" s="580" customFormat="1" ht="18.899999999999999" customHeight="1" x14ac:dyDescent="0.25">
      <c r="A50" s="568">
        <v>44</v>
      </c>
      <c r="B50" s="569"/>
      <c r="C50" s="569"/>
      <c r="D50" s="570"/>
      <c r="E50" s="571"/>
      <c r="F50" s="579"/>
      <c r="G50" s="579"/>
      <c r="H50" s="581"/>
      <c r="I50" s="582"/>
      <c r="J50" s="574" t="e">
        <f>IF(AND(Q50="",#REF!&gt;0,#REF!&lt;5),K50,)</f>
        <v>#REF!</v>
      </c>
      <c r="K50" s="575" t="str">
        <f>IF(D50="","ZZZ9",IF(AND(#REF!&gt;0,#REF!&lt;5),D50&amp;#REF!,D50&amp;"9"))</f>
        <v>ZZZ9</v>
      </c>
      <c r="L50" s="576">
        <f t="shared" si="0"/>
        <v>999</v>
      </c>
      <c r="M50" s="587">
        <f t="shared" si="1"/>
        <v>999</v>
      </c>
      <c r="N50" s="584"/>
      <c r="O50" s="579"/>
      <c r="P50" s="578">
        <f t="shared" si="2"/>
        <v>999</v>
      </c>
      <c r="Q50" s="579"/>
    </row>
    <row r="51" spans="1:17" s="580" customFormat="1" ht="18.899999999999999" customHeight="1" x14ac:dyDescent="0.25">
      <c r="A51" s="568">
        <v>45</v>
      </c>
      <c r="B51" s="569"/>
      <c r="C51" s="569"/>
      <c r="D51" s="570"/>
      <c r="E51" s="571"/>
      <c r="F51" s="579"/>
      <c r="G51" s="579"/>
      <c r="H51" s="581"/>
      <c r="I51" s="582"/>
      <c r="J51" s="574" t="e">
        <f>IF(AND(Q51="",#REF!&gt;0,#REF!&lt;5),K51,)</f>
        <v>#REF!</v>
      </c>
      <c r="K51" s="575" t="str">
        <f>IF(D51="","ZZZ9",IF(AND(#REF!&gt;0,#REF!&lt;5),D51&amp;#REF!,D51&amp;"9"))</f>
        <v>ZZZ9</v>
      </c>
      <c r="L51" s="576">
        <f t="shared" si="0"/>
        <v>999</v>
      </c>
      <c r="M51" s="587">
        <f t="shared" si="1"/>
        <v>999</v>
      </c>
      <c r="N51" s="584"/>
      <c r="O51" s="579"/>
      <c r="P51" s="578">
        <f t="shared" si="2"/>
        <v>999</v>
      </c>
      <c r="Q51" s="579"/>
    </row>
    <row r="52" spans="1:17" s="580" customFormat="1" ht="18.899999999999999" customHeight="1" x14ac:dyDescent="0.25">
      <c r="A52" s="568">
        <v>46</v>
      </c>
      <c r="B52" s="569"/>
      <c r="C52" s="569"/>
      <c r="D52" s="570"/>
      <c r="E52" s="571"/>
      <c r="F52" s="579"/>
      <c r="G52" s="579"/>
      <c r="H52" s="581"/>
      <c r="I52" s="582"/>
      <c r="J52" s="574" t="e">
        <f>IF(AND(Q52="",#REF!&gt;0,#REF!&lt;5),K52,)</f>
        <v>#REF!</v>
      </c>
      <c r="K52" s="575" t="str">
        <f>IF(D52="","ZZZ9",IF(AND(#REF!&gt;0,#REF!&lt;5),D52&amp;#REF!,D52&amp;"9"))</f>
        <v>ZZZ9</v>
      </c>
      <c r="L52" s="576">
        <f t="shared" si="0"/>
        <v>999</v>
      </c>
      <c r="M52" s="587">
        <f t="shared" si="1"/>
        <v>999</v>
      </c>
      <c r="N52" s="584"/>
      <c r="O52" s="579"/>
      <c r="P52" s="578">
        <f t="shared" si="2"/>
        <v>999</v>
      </c>
      <c r="Q52" s="579"/>
    </row>
    <row r="53" spans="1:17" s="580" customFormat="1" ht="18.899999999999999" customHeight="1" x14ac:dyDescent="0.25">
      <c r="A53" s="568">
        <v>47</v>
      </c>
      <c r="B53" s="569"/>
      <c r="C53" s="569"/>
      <c r="D53" s="570"/>
      <c r="E53" s="571"/>
      <c r="F53" s="579"/>
      <c r="G53" s="579"/>
      <c r="H53" s="581"/>
      <c r="I53" s="582"/>
      <c r="J53" s="574" t="e">
        <f>IF(AND(Q53="",#REF!&gt;0,#REF!&lt;5),K53,)</f>
        <v>#REF!</v>
      </c>
      <c r="K53" s="575" t="str">
        <f>IF(D53="","ZZZ9",IF(AND(#REF!&gt;0,#REF!&lt;5),D53&amp;#REF!,D53&amp;"9"))</f>
        <v>ZZZ9</v>
      </c>
      <c r="L53" s="576">
        <f t="shared" si="0"/>
        <v>999</v>
      </c>
      <c r="M53" s="587">
        <f t="shared" si="1"/>
        <v>999</v>
      </c>
      <c r="N53" s="584"/>
      <c r="O53" s="579"/>
      <c r="P53" s="578">
        <f t="shared" si="2"/>
        <v>999</v>
      </c>
      <c r="Q53" s="579"/>
    </row>
    <row r="54" spans="1:17" s="580" customFormat="1" ht="18.899999999999999" customHeight="1" x14ac:dyDescent="0.25">
      <c r="A54" s="568">
        <v>48</v>
      </c>
      <c r="B54" s="569"/>
      <c r="C54" s="569"/>
      <c r="D54" s="570"/>
      <c r="E54" s="571"/>
      <c r="F54" s="579"/>
      <c r="G54" s="579"/>
      <c r="H54" s="581"/>
      <c r="I54" s="582"/>
      <c r="J54" s="574" t="e">
        <f>IF(AND(Q54="",#REF!&gt;0,#REF!&lt;5),K54,)</f>
        <v>#REF!</v>
      </c>
      <c r="K54" s="575" t="str">
        <f>IF(D54="","ZZZ9",IF(AND(#REF!&gt;0,#REF!&lt;5),D54&amp;#REF!,D54&amp;"9"))</f>
        <v>ZZZ9</v>
      </c>
      <c r="L54" s="576">
        <f t="shared" si="0"/>
        <v>999</v>
      </c>
      <c r="M54" s="587">
        <f t="shared" si="1"/>
        <v>999</v>
      </c>
      <c r="N54" s="584"/>
      <c r="O54" s="579"/>
      <c r="P54" s="578">
        <f t="shared" si="2"/>
        <v>999</v>
      </c>
      <c r="Q54" s="579"/>
    </row>
    <row r="55" spans="1:17" s="580" customFormat="1" ht="18.899999999999999" customHeight="1" x14ac:dyDescent="0.25">
      <c r="A55" s="568">
        <v>49</v>
      </c>
      <c r="B55" s="569"/>
      <c r="C55" s="569"/>
      <c r="D55" s="570"/>
      <c r="E55" s="571"/>
      <c r="F55" s="579"/>
      <c r="G55" s="579"/>
      <c r="H55" s="581"/>
      <c r="I55" s="582"/>
      <c r="J55" s="574" t="e">
        <f>IF(AND(Q55="",#REF!&gt;0,#REF!&lt;5),K55,)</f>
        <v>#REF!</v>
      </c>
      <c r="K55" s="575" t="str">
        <f>IF(D55="","ZZZ9",IF(AND(#REF!&gt;0,#REF!&lt;5),D55&amp;#REF!,D55&amp;"9"))</f>
        <v>ZZZ9</v>
      </c>
      <c r="L55" s="576">
        <f t="shared" si="0"/>
        <v>999</v>
      </c>
      <c r="M55" s="587">
        <f t="shared" si="1"/>
        <v>999</v>
      </c>
      <c r="N55" s="584"/>
      <c r="O55" s="579"/>
      <c r="P55" s="578">
        <f t="shared" si="2"/>
        <v>999</v>
      </c>
      <c r="Q55" s="579"/>
    </row>
    <row r="56" spans="1:17" s="580" customFormat="1" ht="18.899999999999999" customHeight="1" x14ac:dyDescent="0.25">
      <c r="A56" s="568">
        <v>50</v>
      </c>
      <c r="B56" s="569"/>
      <c r="C56" s="569"/>
      <c r="D56" s="570"/>
      <c r="E56" s="571"/>
      <c r="F56" s="579"/>
      <c r="G56" s="579"/>
      <c r="H56" s="581"/>
      <c r="I56" s="582"/>
      <c r="J56" s="574" t="e">
        <f>IF(AND(Q56="",#REF!&gt;0,#REF!&lt;5),K56,)</f>
        <v>#REF!</v>
      </c>
      <c r="K56" s="575" t="str">
        <f>IF(D56="","ZZZ9",IF(AND(#REF!&gt;0,#REF!&lt;5),D56&amp;#REF!,D56&amp;"9"))</f>
        <v>ZZZ9</v>
      </c>
      <c r="L56" s="576">
        <f t="shared" si="0"/>
        <v>999</v>
      </c>
      <c r="M56" s="587">
        <f t="shared" si="1"/>
        <v>999</v>
      </c>
      <c r="N56" s="584"/>
      <c r="O56" s="579"/>
      <c r="P56" s="578">
        <f t="shared" si="2"/>
        <v>999</v>
      </c>
      <c r="Q56" s="579"/>
    </row>
    <row r="57" spans="1:17" s="580" customFormat="1" ht="18.899999999999999" customHeight="1" x14ac:dyDescent="0.25">
      <c r="A57" s="568">
        <v>51</v>
      </c>
      <c r="B57" s="569"/>
      <c r="C57" s="569"/>
      <c r="D57" s="570"/>
      <c r="E57" s="571"/>
      <c r="F57" s="579"/>
      <c r="G57" s="579"/>
      <c r="H57" s="581"/>
      <c r="I57" s="582"/>
      <c r="J57" s="574" t="e">
        <f>IF(AND(Q57="",#REF!&gt;0,#REF!&lt;5),K57,)</f>
        <v>#REF!</v>
      </c>
      <c r="K57" s="575" t="str">
        <f>IF(D57="","ZZZ9",IF(AND(#REF!&gt;0,#REF!&lt;5),D57&amp;#REF!,D57&amp;"9"))</f>
        <v>ZZZ9</v>
      </c>
      <c r="L57" s="576">
        <f t="shared" si="0"/>
        <v>999</v>
      </c>
      <c r="M57" s="587">
        <f t="shared" si="1"/>
        <v>999</v>
      </c>
      <c r="N57" s="584"/>
      <c r="O57" s="579"/>
      <c r="P57" s="578">
        <f t="shared" si="2"/>
        <v>999</v>
      </c>
      <c r="Q57" s="579"/>
    </row>
    <row r="58" spans="1:17" s="580" customFormat="1" ht="18.899999999999999" customHeight="1" x14ac:dyDescent="0.25">
      <c r="A58" s="568">
        <v>52</v>
      </c>
      <c r="B58" s="569"/>
      <c r="C58" s="569"/>
      <c r="D58" s="570"/>
      <c r="E58" s="571"/>
      <c r="F58" s="579"/>
      <c r="G58" s="579"/>
      <c r="H58" s="581"/>
      <c r="I58" s="582"/>
      <c r="J58" s="574" t="e">
        <f>IF(AND(Q58="",#REF!&gt;0,#REF!&lt;5),K58,)</f>
        <v>#REF!</v>
      </c>
      <c r="K58" s="575" t="str">
        <f>IF(D58="","ZZZ9",IF(AND(#REF!&gt;0,#REF!&lt;5),D58&amp;#REF!,D58&amp;"9"))</f>
        <v>ZZZ9</v>
      </c>
      <c r="L58" s="576">
        <f t="shared" si="0"/>
        <v>999</v>
      </c>
      <c r="M58" s="587">
        <f t="shared" si="1"/>
        <v>999</v>
      </c>
      <c r="N58" s="584"/>
      <c r="O58" s="579"/>
      <c r="P58" s="578">
        <f t="shared" si="2"/>
        <v>999</v>
      </c>
      <c r="Q58" s="579"/>
    </row>
    <row r="59" spans="1:17" s="580" customFormat="1" ht="18.899999999999999" customHeight="1" x14ac:dyDescent="0.25">
      <c r="A59" s="568">
        <v>53</v>
      </c>
      <c r="B59" s="569"/>
      <c r="C59" s="569"/>
      <c r="D59" s="570"/>
      <c r="E59" s="571"/>
      <c r="F59" s="579"/>
      <c r="G59" s="579"/>
      <c r="H59" s="581"/>
      <c r="I59" s="582"/>
      <c r="J59" s="574" t="e">
        <f>IF(AND(Q59="",#REF!&gt;0,#REF!&lt;5),K59,)</f>
        <v>#REF!</v>
      </c>
      <c r="K59" s="575" t="str">
        <f>IF(D59="","ZZZ9",IF(AND(#REF!&gt;0,#REF!&lt;5),D59&amp;#REF!,D59&amp;"9"))</f>
        <v>ZZZ9</v>
      </c>
      <c r="L59" s="576">
        <f t="shared" si="0"/>
        <v>999</v>
      </c>
      <c r="M59" s="587">
        <f t="shared" si="1"/>
        <v>999</v>
      </c>
      <c r="N59" s="584"/>
      <c r="O59" s="579"/>
      <c r="P59" s="578">
        <f t="shared" si="2"/>
        <v>999</v>
      </c>
      <c r="Q59" s="579"/>
    </row>
    <row r="60" spans="1:17" s="580" customFormat="1" ht="18.899999999999999" customHeight="1" x14ac:dyDescent="0.25">
      <c r="A60" s="568">
        <v>54</v>
      </c>
      <c r="B60" s="569"/>
      <c r="C60" s="569"/>
      <c r="D60" s="570"/>
      <c r="E60" s="571"/>
      <c r="F60" s="579"/>
      <c r="G60" s="579"/>
      <c r="H60" s="581"/>
      <c r="I60" s="582"/>
      <c r="J60" s="574" t="e">
        <f>IF(AND(Q60="",#REF!&gt;0,#REF!&lt;5),K60,)</f>
        <v>#REF!</v>
      </c>
      <c r="K60" s="575" t="str">
        <f>IF(D60="","ZZZ9",IF(AND(#REF!&gt;0,#REF!&lt;5),D60&amp;#REF!,D60&amp;"9"))</f>
        <v>ZZZ9</v>
      </c>
      <c r="L60" s="576">
        <f t="shared" si="0"/>
        <v>999</v>
      </c>
      <c r="M60" s="587">
        <f t="shared" si="1"/>
        <v>999</v>
      </c>
      <c r="N60" s="584"/>
      <c r="O60" s="579"/>
      <c r="P60" s="578">
        <f t="shared" si="2"/>
        <v>999</v>
      </c>
      <c r="Q60" s="579"/>
    </row>
    <row r="61" spans="1:17" s="580" customFormat="1" ht="18.899999999999999" customHeight="1" x14ac:dyDescent="0.25">
      <c r="A61" s="568">
        <v>55</v>
      </c>
      <c r="B61" s="569"/>
      <c r="C61" s="569"/>
      <c r="D61" s="570"/>
      <c r="E61" s="571"/>
      <c r="F61" s="579"/>
      <c r="G61" s="579"/>
      <c r="H61" s="581"/>
      <c r="I61" s="582"/>
      <c r="J61" s="574" t="e">
        <f>IF(AND(Q61="",#REF!&gt;0,#REF!&lt;5),K61,)</f>
        <v>#REF!</v>
      </c>
      <c r="K61" s="575" t="str">
        <f>IF(D61="","ZZZ9",IF(AND(#REF!&gt;0,#REF!&lt;5),D61&amp;#REF!,D61&amp;"9"))</f>
        <v>ZZZ9</v>
      </c>
      <c r="L61" s="576">
        <f t="shared" si="0"/>
        <v>999</v>
      </c>
      <c r="M61" s="587">
        <f t="shared" si="1"/>
        <v>999</v>
      </c>
      <c r="N61" s="584"/>
      <c r="O61" s="579"/>
      <c r="P61" s="578">
        <f t="shared" si="2"/>
        <v>999</v>
      </c>
      <c r="Q61" s="579"/>
    </row>
    <row r="62" spans="1:17" s="580" customFormat="1" ht="18.899999999999999" customHeight="1" x14ac:dyDescent="0.25">
      <c r="A62" s="568">
        <v>56</v>
      </c>
      <c r="B62" s="569"/>
      <c r="C62" s="569"/>
      <c r="D62" s="570"/>
      <c r="E62" s="571"/>
      <c r="F62" s="579"/>
      <c r="G62" s="579"/>
      <c r="H62" s="581"/>
      <c r="I62" s="582"/>
      <c r="J62" s="574" t="e">
        <f>IF(AND(Q62="",#REF!&gt;0,#REF!&lt;5),K62,)</f>
        <v>#REF!</v>
      </c>
      <c r="K62" s="575" t="str">
        <f>IF(D62="","ZZZ9",IF(AND(#REF!&gt;0,#REF!&lt;5),D62&amp;#REF!,D62&amp;"9"))</f>
        <v>ZZZ9</v>
      </c>
      <c r="L62" s="576">
        <f t="shared" si="0"/>
        <v>999</v>
      </c>
      <c r="M62" s="587">
        <f t="shared" si="1"/>
        <v>999</v>
      </c>
      <c r="N62" s="584"/>
      <c r="O62" s="579"/>
      <c r="P62" s="578">
        <f t="shared" si="2"/>
        <v>999</v>
      </c>
      <c r="Q62" s="579"/>
    </row>
    <row r="63" spans="1:17" s="580" customFormat="1" ht="18.899999999999999" customHeight="1" x14ac:dyDescent="0.25">
      <c r="A63" s="568">
        <v>57</v>
      </c>
      <c r="B63" s="569"/>
      <c r="C63" s="569"/>
      <c r="D63" s="570"/>
      <c r="E63" s="571"/>
      <c r="F63" s="579"/>
      <c r="G63" s="579"/>
      <c r="H63" s="581"/>
      <c r="I63" s="582"/>
      <c r="J63" s="574" t="e">
        <f>IF(AND(Q63="",#REF!&gt;0,#REF!&lt;5),K63,)</f>
        <v>#REF!</v>
      </c>
      <c r="K63" s="575" t="str">
        <f>IF(D63="","ZZZ9",IF(AND(#REF!&gt;0,#REF!&lt;5),D63&amp;#REF!,D63&amp;"9"))</f>
        <v>ZZZ9</v>
      </c>
      <c r="L63" s="576">
        <f t="shared" si="0"/>
        <v>999</v>
      </c>
      <c r="M63" s="587">
        <f t="shared" si="1"/>
        <v>999</v>
      </c>
      <c r="N63" s="584"/>
      <c r="O63" s="579"/>
      <c r="P63" s="578">
        <f t="shared" si="2"/>
        <v>999</v>
      </c>
      <c r="Q63" s="579"/>
    </row>
    <row r="64" spans="1:17" s="580" customFormat="1" ht="18.899999999999999" customHeight="1" x14ac:dyDescent="0.25">
      <c r="A64" s="568">
        <v>58</v>
      </c>
      <c r="B64" s="569"/>
      <c r="C64" s="569"/>
      <c r="D64" s="570"/>
      <c r="E64" s="571"/>
      <c r="F64" s="579"/>
      <c r="G64" s="579"/>
      <c r="H64" s="581"/>
      <c r="I64" s="582"/>
      <c r="J64" s="574" t="e">
        <f>IF(AND(Q64="",#REF!&gt;0,#REF!&lt;5),K64,)</f>
        <v>#REF!</v>
      </c>
      <c r="K64" s="575" t="str">
        <f>IF(D64="","ZZZ9",IF(AND(#REF!&gt;0,#REF!&lt;5),D64&amp;#REF!,D64&amp;"9"))</f>
        <v>ZZZ9</v>
      </c>
      <c r="L64" s="576">
        <f t="shared" si="0"/>
        <v>999</v>
      </c>
      <c r="M64" s="587">
        <f t="shared" si="1"/>
        <v>999</v>
      </c>
      <c r="N64" s="584"/>
      <c r="O64" s="579"/>
      <c r="P64" s="578">
        <f t="shared" si="2"/>
        <v>999</v>
      </c>
      <c r="Q64" s="579"/>
    </row>
    <row r="65" spans="1:17" s="580" customFormat="1" ht="18.899999999999999" customHeight="1" x14ac:dyDescent="0.25">
      <c r="A65" s="568">
        <v>59</v>
      </c>
      <c r="B65" s="569"/>
      <c r="C65" s="569"/>
      <c r="D65" s="570"/>
      <c r="E65" s="571"/>
      <c r="F65" s="579"/>
      <c r="G65" s="579"/>
      <c r="H65" s="581"/>
      <c r="I65" s="582"/>
      <c r="J65" s="574" t="e">
        <f>IF(AND(Q65="",#REF!&gt;0,#REF!&lt;5),K65,)</f>
        <v>#REF!</v>
      </c>
      <c r="K65" s="575" t="str">
        <f>IF(D65="","ZZZ9",IF(AND(#REF!&gt;0,#REF!&lt;5),D65&amp;#REF!,D65&amp;"9"))</f>
        <v>ZZZ9</v>
      </c>
      <c r="L65" s="576">
        <f t="shared" si="0"/>
        <v>999</v>
      </c>
      <c r="M65" s="587">
        <f t="shared" si="1"/>
        <v>999</v>
      </c>
      <c r="N65" s="584"/>
      <c r="O65" s="579"/>
      <c r="P65" s="578">
        <f t="shared" si="2"/>
        <v>999</v>
      </c>
      <c r="Q65" s="579"/>
    </row>
    <row r="66" spans="1:17" s="580" customFormat="1" ht="18.899999999999999" customHeight="1" x14ac:dyDescent="0.25">
      <c r="A66" s="568">
        <v>60</v>
      </c>
      <c r="B66" s="569"/>
      <c r="C66" s="569"/>
      <c r="D66" s="570"/>
      <c r="E66" s="571"/>
      <c r="F66" s="579"/>
      <c r="G66" s="579"/>
      <c r="H66" s="581"/>
      <c r="I66" s="582"/>
      <c r="J66" s="574" t="e">
        <f>IF(AND(Q66="",#REF!&gt;0,#REF!&lt;5),K66,)</f>
        <v>#REF!</v>
      </c>
      <c r="K66" s="575" t="str">
        <f>IF(D66="","ZZZ9",IF(AND(#REF!&gt;0,#REF!&lt;5),D66&amp;#REF!,D66&amp;"9"))</f>
        <v>ZZZ9</v>
      </c>
      <c r="L66" s="576">
        <f t="shared" si="0"/>
        <v>999</v>
      </c>
      <c r="M66" s="587">
        <f t="shared" si="1"/>
        <v>999</v>
      </c>
      <c r="N66" s="584"/>
      <c r="O66" s="579"/>
      <c r="P66" s="578">
        <f t="shared" si="2"/>
        <v>999</v>
      </c>
      <c r="Q66" s="579"/>
    </row>
    <row r="67" spans="1:17" s="580" customFormat="1" ht="18.899999999999999" customHeight="1" x14ac:dyDescent="0.25">
      <c r="A67" s="568">
        <v>61</v>
      </c>
      <c r="B67" s="569"/>
      <c r="C67" s="569"/>
      <c r="D67" s="570"/>
      <c r="E67" s="571"/>
      <c r="F67" s="579"/>
      <c r="G67" s="579"/>
      <c r="H67" s="581"/>
      <c r="I67" s="582"/>
      <c r="J67" s="574" t="e">
        <f>IF(AND(Q67="",#REF!&gt;0,#REF!&lt;5),K67,)</f>
        <v>#REF!</v>
      </c>
      <c r="K67" s="575" t="str">
        <f>IF(D67="","ZZZ9",IF(AND(#REF!&gt;0,#REF!&lt;5),D67&amp;#REF!,D67&amp;"9"))</f>
        <v>ZZZ9</v>
      </c>
      <c r="L67" s="576">
        <f t="shared" si="0"/>
        <v>999</v>
      </c>
      <c r="M67" s="587">
        <f t="shared" si="1"/>
        <v>999</v>
      </c>
      <c r="N67" s="584"/>
      <c r="O67" s="579"/>
      <c r="P67" s="578">
        <f t="shared" si="2"/>
        <v>999</v>
      </c>
      <c r="Q67" s="579"/>
    </row>
    <row r="68" spans="1:17" s="580" customFormat="1" ht="18.899999999999999" customHeight="1" x14ac:dyDescent="0.25">
      <c r="A68" s="568">
        <v>62</v>
      </c>
      <c r="B68" s="569"/>
      <c r="C68" s="569"/>
      <c r="D68" s="570"/>
      <c r="E68" s="571"/>
      <c r="F68" s="579"/>
      <c r="G68" s="579"/>
      <c r="H68" s="581"/>
      <c r="I68" s="582"/>
      <c r="J68" s="574" t="e">
        <f>IF(AND(Q68="",#REF!&gt;0,#REF!&lt;5),K68,)</f>
        <v>#REF!</v>
      </c>
      <c r="K68" s="575" t="str">
        <f>IF(D68="","ZZZ9",IF(AND(#REF!&gt;0,#REF!&lt;5),D68&amp;#REF!,D68&amp;"9"))</f>
        <v>ZZZ9</v>
      </c>
      <c r="L68" s="576">
        <f t="shared" si="0"/>
        <v>999</v>
      </c>
      <c r="M68" s="587">
        <f t="shared" si="1"/>
        <v>999</v>
      </c>
      <c r="N68" s="584"/>
      <c r="O68" s="579"/>
      <c r="P68" s="578">
        <f t="shared" si="2"/>
        <v>999</v>
      </c>
      <c r="Q68" s="579"/>
    </row>
    <row r="69" spans="1:17" s="580" customFormat="1" ht="18.899999999999999" customHeight="1" x14ac:dyDescent="0.25">
      <c r="A69" s="568">
        <v>63</v>
      </c>
      <c r="B69" s="569"/>
      <c r="C69" s="569"/>
      <c r="D69" s="570"/>
      <c r="E69" s="571"/>
      <c r="F69" s="579"/>
      <c r="G69" s="579"/>
      <c r="H69" s="581"/>
      <c r="I69" s="582"/>
      <c r="J69" s="574" t="e">
        <f>IF(AND(Q69="",#REF!&gt;0,#REF!&lt;5),K69,)</f>
        <v>#REF!</v>
      </c>
      <c r="K69" s="575" t="str">
        <f>IF(D69="","ZZZ9",IF(AND(#REF!&gt;0,#REF!&lt;5),D69&amp;#REF!,D69&amp;"9"))</f>
        <v>ZZZ9</v>
      </c>
      <c r="L69" s="576">
        <f t="shared" si="0"/>
        <v>999</v>
      </c>
      <c r="M69" s="587">
        <f t="shared" si="1"/>
        <v>999</v>
      </c>
      <c r="N69" s="584"/>
      <c r="O69" s="579"/>
      <c r="P69" s="578">
        <f t="shared" si="2"/>
        <v>999</v>
      </c>
      <c r="Q69" s="579"/>
    </row>
    <row r="70" spans="1:17" s="580" customFormat="1" ht="18.899999999999999" customHeight="1" x14ac:dyDescent="0.25">
      <c r="A70" s="568">
        <v>64</v>
      </c>
      <c r="B70" s="569"/>
      <c r="C70" s="569"/>
      <c r="D70" s="570"/>
      <c r="E70" s="571"/>
      <c r="F70" s="579"/>
      <c r="G70" s="579"/>
      <c r="H70" s="581"/>
      <c r="I70" s="582"/>
      <c r="J70" s="574" t="e">
        <f>IF(AND(Q70="",#REF!&gt;0,#REF!&lt;5),K70,)</f>
        <v>#REF!</v>
      </c>
      <c r="K70" s="575" t="str">
        <f>IF(D70="","ZZZ9",IF(AND(#REF!&gt;0,#REF!&lt;5),D70&amp;#REF!,D70&amp;"9"))</f>
        <v>ZZZ9</v>
      </c>
      <c r="L70" s="576">
        <f t="shared" si="0"/>
        <v>999</v>
      </c>
      <c r="M70" s="587">
        <f t="shared" si="1"/>
        <v>999</v>
      </c>
      <c r="N70" s="584"/>
      <c r="O70" s="579"/>
      <c r="P70" s="578">
        <f t="shared" si="2"/>
        <v>999</v>
      </c>
      <c r="Q70" s="579"/>
    </row>
    <row r="71" spans="1:17" s="580" customFormat="1" ht="18.899999999999999" customHeight="1" x14ac:dyDescent="0.25">
      <c r="A71" s="568">
        <v>65</v>
      </c>
      <c r="B71" s="569"/>
      <c r="C71" s="569"/>
      <c r="D71" s="570"/>
      <c r="E71" s="571"/>
      <c r="F71" s="579"/>
      <c r="G71" s="579"/>
      <c r="H71" s="581"/>
      <c r="I71" s="582"/>
      <c r="J71" s="574" t="e">
        <f>IF(AND(Q71="",#REF!&gt;0,#REF!&lt;5),K71,)</f>
        <v>#REF!</v>
      </c>
      <c r="K71" s="575" t="str">
        <f>IF(D71="","ZZZ9",IF(AND(#REF!&gt;0,#REF!&lt;5),D71&amp;#REF!,D71&amp;"9"))</f>
        <v>ZZZ9</v>
      </c>
      <c r="L71" s="576">
        <f t="shared" si="0"/>
        <v>999</v>
      </c>
      <c r="M71" s="587">
        <f t="shared" si="1"/>
        <v>999</v>
      </c>
      <c r="N71" s="584"/>
      <c r="O71" s="579"/>
      <c r="P71" s="578">
        <f t="shared" si="2"/>
        <v>999</v>
      </c>
      <c r="Q71" s="579"/>
    </row>
    <row r="72" spans="1:17" s="580" customFormat="1" ht="18.899999999999999" customHeight="1" x14ac:dyDescent="0.25">
      <c r="A72" s="568">
        <v>66</v>
      </c>
      <c r="B72" s="569"/>
      <c r="C72" s="569"/>
      <c r="D72" s="570"/>
      <c r="E72" s="571"/>
      <c r="F72" s="579"/>
      <c r="G72" s="579"/>
      <c r="H72" s="581"/>
      <c r="I72" s="582"/>
      <c r="J72" s="574" t="e">
        <f>IF(AND(Q72="",#REF!&gt;0,#REF!&lt;5),K72,)</f>
        <v>#REF!</v>
      </c>
      <c r="K72" s="575" t="str">
        <f>IF(D72="","ZZZ9",IF(AND(#REF!&gt;0,#REF!&lt;5),D72&amp;#REF!,D72&amp;"9"))</f>
        <v>ZZZ9</v>
      </c>
      <c r="L72" s="576">
        <f t="shared" si="0"/>
        <v>999</v>
      </c>
      <c r="M72" s="587">
        <f t="shared" si="1"/>
        <v>999</v>
      </c>
      <c r="N72" s="584"/>
      <c r="O72" s="579"/>
      <c r="P72" s="578">
        <f t="shared" si="2"/>
        <v>999</v>
      </c>
      <c r="Q72" s="579"/>
    </row>
    <row r="73" spans="1:17" s="580" customFormat="1" ht="18.899999999999999" customHeight="1" x14ac:dyDescent="0.25">
      <c r="A73" s="568">
        <v>67</v>
      </c>
      <c r="B73" s="569"/>
      <c r="C73" s="569"/>
      <c r="D73" s="570"/>
      <c r="E73" s="571"/>
      <c r="F73" s="579"/>
      <c r="G73" s="579"/>
      <c r="H73" s="581"/>
      <c r="I73" s="582"/>
      <c r="J73" s="574" t="e">
        <f>IF(AND(Q73="",#REF!&gt;0,#REF!&lt;5),K73,)</f>
        <v>#REF!</v>
      </c>
      <c r="K73" s="575" t="str">
        <f>IF(D73="","ZZZ9",IF(AND(#REF!&gt;0,#REF!&lt;5),D73&amp;#REF!,D73&amp;"9"))</f>
        <v>ZZZ9</v>
      </c>
      <c r="L73" s="576">
        <f t="shared" si="0"/>
        <v>999</v>
      </c>
      <c r="M73" s="587">
        <f t="shared" si="1"/>
        <v>999</v>
      </c>
      <c r="N73" s="584"/>
      <c r="O73" s="579"/>
      <c r="P73" s="578">
        <f t="shared" si="2"/>
        <v>999</v>
      </c>
      <c r="Q73" s="579"/>
    </row>
    <row r="74" spans="1:17" s="580" customFormat="1" ht="18.899999999999999" customHeight="1" x14ac:dyDescent="0.25">
      <c r="A74" s="568">
        <v>68</v>
      </c>
      <c r="B74" s="569"/>
      <c r="C74" s="569"/>
      <c r="D74" s="570"/>
      <c r="E74" s="571"/>
      <c r="F74" s="579"/>
      <c r="G74" s="579"/>
      <c r="H74" s="581"/>
      <c r="I74" s="582"/>
      <c r="J74" s="574" t="e">
        <f>IF(AND(Q74="",#REF!&gt;0,#REF!&lt;5),K74,)</f>
        <v>#REF!</v>
      </c>
      <c r="K74" s="575" t="str">
        <f>IF(D74="","ZZZ9",IF(AND(#REF!&gt;0,#REF!&lt;5),D74&amp;#REF!,D74&amp;"9"))</f>
        <v>ZZZ9</v>
      </c>
      <c r="L74" s="576">
        <f t="shared" si="0"/>
        <v>999</v>
      </c>
      <c r="M74" s="587">
        <f t="shared" si="1"/>
        <v>999</v>
      </c>
      <c r="N74" s="584"/>
      <c r="O74" s="579"/>
      <c r="P74" s="578">
        <f t="shared" si="2"/>
        <v>999</v>
      </c>
      <c r="Q74" s="579"/>
    </row>
    <row r="75" spans="1:17" s="580" customFormat="1" ht="18.899999999999999" customHeight="1" x14ac:dyDescent="0.25">
      <c r="A75" s="568">
        <v>69</v>
      </c>
      <c r="B75" s="569"/>
      <c r="C75" s="569"/>
      <c r="D75" s="570"/>
      <c r="E75" s="571"/>
      <c r="F75" s="579"/>
      <c r="G75" s="579"/>
      <c r="H75" s="581"/>
      <c r="I75" s="582"/>
      <c r="J75" s="574" t="e">
        <f>IF(AND(Q75="",#REF!&gt;0,#REF!&lt;5),K75,)</f>
        <v>#REF!</v>
      </c>
      <c r="K75" s="575" t="str">
        <f>IF(D75="","ZZZ9",IF(AND(#REF!&gt;0,#REF!&lt;5),D75&amp;#REF!,D75&amp;"9"))</f>
        <v>ZZZ9</v>
      </c>
      <c r="L75" s="576">
        <f t="shared" si="0"/>
        <v>999</v>
      </c>
      <c r="M75" s="587">
        <f t="shared" si="1"/>
        <v>999</v>
      </c>
      <c r="N75" s="584"/>
      <c r="O75" s="579"/>
      <c r="P75" s="578">
        <f t="shared" si="2"/>
        <v>999</v>
      </c>
      <c r="Q75" s="579"/>
    </row>
    <row r="76" spans="1:17" s="580" customFormat="1" ht="18.899999999999999" customHeight="1" x14ac:dyDescent="0.25">
      <c r="A76" s="568">
        <v>70</v>
      </c>
      <c r="B76" s="569"/>
      <c r="C76" s="569"/>
      <c r="D76" s="570"/>
      <c r="E76" s="571"/>
      <c r="F76" s="579"/>
      <c r="G76" s="579"/>
      <c r="H76" s="581"/>
      <c r="I76" s="582"/>
      <c r="J76" s="574" t="e">
        <f>IF(AND(Q76="",#REF!&gt;0,#REF!&lt;5),K76,)</f>
        <v>#REF!</v>
      </c>
      <c r="K76" s="575" t="str">
        <f>IF(D76="","ZZZ9",IF(AND(#REF!&gt;0,#REF!&lt;5),D76&amp;#REF!,D76&amp;"9"))</f>
        <v>ZZZ9</v>
      </c>
      <c r="L76" s="576">
        <f t="shared" si="0"/>
        <v>999</v>
      </c>
      <c r="M76" s="587">
        <f t="shared" si="1"/>
        <v>999</v>
      </c>
      <c r="N76" s="584"/>
      <c r="O76" s="579"/>
      <c r="P76" s="578">
        <f t="shared" si="2"/>
        <v>999</v>
      </c>
      <c r="Q76" s="579"/>
    </row>
    <row r="77" spans="1:17" s="580" customFormat="1" ht="18.899999999999999" customHeight="1" x14ac:dyDescent="0.25">
      <c r="A77" s="568">
        <v>71</v>
      </c>
      <c r="B77" s="569"/>
      <c r="C77" s="569"/>
      <c r="D77" s="570"/>
      <c r="E77" s="571"/>
      <c r="F77" s="579"/>
      <c r="G77" s="579"/>
      <c r="H77" s="581"/>
      <c r="I77" s="582"/>
      <c r="J77" s="574" t="e">
        <f>IF(AND(Q77="",#REF!&gt;0,#REF!&lt;5),K77,)</f>
        <v>#REF!</v>
      </c>
      <c r="K77" s="575" t="str">
        <f>IF(D77="","ZZZ9",IF(AND(#REF!&gt;0,#REF!&lt;5),D77&amp;#REF!,D77&amp;"9"))</f>
        <v>ZZZ9</v>
      </c>
      <c r="L77" s="576">
        <f t="shared" si="0"/>
        <v>999</v>
      </c>
      <c r="M77" s="587">
        <f t="shared" si="1"/>
        <v>999</v>
      </c>
      <c r="N77" s="584"/>
      <c r="O77" s="579"/>
      <c r="P77" s="578">
        <f t="shared" si="2"/>
        <v>999</v>
      </c>
      <c r="Q77" s="579"/>
    </row>
    <row r="78" spans="1:17" s="580" customFormat="1" ht="18.899999999999999" customHeight="1" x14ac:dyDescent="0.25">
      <c r="A78" s="568">
        <v>72</v>
      </c>
      <c r="B78" s="569"/>
      <c r="C78" s="569"/>
      <c r="D78" s="570"/>
      <c r="E78" s="571"/>
      <c r="F78" s="579"/>
      <c r="G78" s="579"/>
      <c r="H78" s="581"/>
      <c r="I78" s="582"/>
      <c r="J78" s="574" t="e">
        <f>IF(AND(Q78="",#REF!&gt;0,#REF!&lt;5),K78,)</f>
        <v>#REF!</v>
      </c>
      <c r="K78" s="575" t="str">
        <f>IF(D78="","ZZZ9",IF(AND(#REF!&gt;0,#REF!&lt;5),D78&amp;#REF!,D78&amp;"9"))</f>
        <v>ZZZ9</v>
      </c>
      <c r="L78" s="576">
        <f t="shared" si="0"/>
        <v>999</v>
      </c>
      <c r="M78" s="587">
        <f t="shared" si="1"/>
        <v>999</v>
      </c>
      <c r="N78" s="584"/>
      <c r="O78" s="579"/>
      <c r="P78" s="578">
        <f t="shared" si="2"/>
        <v>999</v>
      </c>
      <c r="Q78" s="579"/>
    </row>
    <row r="79" spans="1:17" s="580" customFormat="1" ht="18.899999999999999" customHeight="1" x14ac:dyDescent="0.25">
      <c r="A79" s="568">
        <v>73</v>
      </c>
      <c r="B79" s="569"/>
      <c r="C79" s="569"/>
      <c r="D79" s="570"/>
      <c r="E79" s="571"/>
      <c r="F79" s="579"/>
      <c r="G79" s="579"/>
      <c r="H79" s="581"/>
      <c r="I79" s="582"/>
      <c r="J79" s="574" t="e">
        <f>IF(AND(Q79="",#REF!&gt;0,#REF!&lt;5),K79,)</f>
        <v>#REF!</v>
      </c>
      <c r="K79" s="575" t="str">
        <f>IF(D79="","ZZZ9",IF(AND(#REF!&gt;0,#REF!&lt;5),D79&amp;#REF!,D79&amp;"9"))</f>
        <v>ZZZ9</v>
      </c>
      <c r="L79" s="576">
        <f t="shared" si="0"/>
        <v>999</v>
      </c>
      <c r="M79" s="587">
        <f t="shared" si="1"/>
        <v>999</v>
      </c>
      <c r="N79" s="584"/>
      <c r="O79" s="579"/>
      <c r="P79" s="578">
        <f t="shared" si="2"/>
        <v>999</v>
      </c>
      <c r="Q79" s="579"/>
    </row>
    <row r="80" spans="1:17" s="580" customFormat="1" ht="18.899999999999999" customHeight="1" x14ac:dyDescent="0.25">
      <c r="A80" s="568">
        <v>74</v>
      </c>
      <c r="B80" s="569"/>
      <c r="C80" s="569"/>
      <c r="D80" s="570"/>
      <c r="E80" s="571"/>
      <c r="F80" s="579"/>
      <c r="G80" s="579"/>
      <c r="H80" s="581"/>
      <c r="I80" s="582"/>
      <c r="J80" s="574" t="e">
        <f>IF(AND(Q80="",#REF!&gt;0,#REF!&lt;5),K80,)</f>
        <v>#REF!</v>
      </c>
      <c r="K80" s="575" t="str">
        <f>IF(D80="","ZZZ9",IF(AND(#REF!&gt;0,#REF!&lt;5),D80&amp;#REF!,D80&amp;"9"))</f>
        <v>ZZZ9</v>
      </c>
      <c r="L80" s="576">
        <f t="shared" si="0"/>
        <v>999</v>
      </c>
      <c r="M80" s="587">
        <f t="shared" si="1"/>
        <v>999</v>
      </c>
      <c r="N80" s="584"/>
      <c r="O80" s="579"/>
      <c r="P80" s="578">
        <f t="shared" si="2"/>
        <v>999</v>
      </c>
      <c r="Q80" s="579"/>
    </row>
    <row r="81" spans="1:17" s="580" customFormat="1" ht="18.899999999999999" customHeight="1" x14ac:dyDescent="0.25">
      <c r="A81" s="568">
        <v>75</v>
      </c>
      <c r="B81" s="569"/>
      <c r="C81" s="569"/>
      <c r="D81" s="570"/>
      <c r="E81" s="571"/>
      <c r="F81" s="579"/>
      <c r="G81" s="579"/>
      <c r="H81" s="581"/>
      <c r="I81" s="582"/>
      <c r="J81" s="574" t="e">
        <f>IF(AND(Q81="",#REF!&gt;0,#REF!&lt;5),K81,)</f>
        <v>#REF!</v>
      </c>
      <c r="K81" s="575" t="str">
        <f>IF(D81="","ZZZ9",IF(AND(#REF!&gt;0,#REF!&lt;5),D81&amp;#REF!,D81&amp;"9"))</f>
        <v>ZZZ9</v>
      </c>
      <c r="L81" s="576">
        <f t="shared" si="0"/>
        <v>999</v>
      </c>
      <c r="M81" s="587">
        <f t="shared" si="1"/>
        <v>999</v>
      </c>
      <c r="N81" s="584"/>
      <c r="O81" s="579"/>
      <c r="P81" s="578">
        <f t="shared" si="2"/>
        <v>999</v>
      </c>
      <c r="Q81" s="579"/>
    </row>
    <row r="82" spans="1:17" s="580" customFormat="1" ht="18.899999999999999" customHeight="1" x14ac:dyDescent="0.25">
      <c r="A82" s="568">
        <v>76</v>
      </c>
      <c r="B82" s="569"/>
      <c r="C82" s="569"/>
      <c r="D82" s="570"/>
      <c r="E82" s="571"/>
      <c r="F82" s="579"/>
      <c r="G82" s="579"/>
      <c r="H82" s="581"/>
      <c r="I82" s="582"/>
      <c r="J82" s="574" t="e">
        <f>IF(AND(Q82="",#REF!&gt;0,#REF!&lt;5),K82,)</f>
        <v>#REF!</v>
      </c>
      <c r="K82" s="575" t="str">
        <f>IF(D82="","ZZZ9",IF(AND(#REF!&gt;0,#REF!&lt;5),D82&amp;#REF!,D82&amp;"9"))</f>
        <v>ZZZ9</v>
      </c>
      <c r="L82" s="576">
        <f t="shared" si="0"/>
        <v>999</v>
      </c>
      <c r="M82" s="587">
        <f t="shared" si="1"/>
        <v>999</v>
      </c>
      <c r="N82" s="584"/>
      <c r="O82" s="579"/>
      <c r="P82" s="578">
        <f t="shared" si="2"/>
        <v>999</v>
      </c>
      <c r="Q82" s="579"/>
    </row>
    <row r="83" spans="1:17" s="580" customFormat="1" ht="18.899999999999999" customHeight="1" x14ac:dyDescent="0.25">
      <c r="A83" s="568">
        <v>77</v>
      </c>
      <c r="B83" s="569"/>
      <c r="C83" s="569"/>
      <c r="D83" s="570"/>
      <c r="E83" s="571"/>
      <c r="F83" s="579"/>
      <c r="G83" s="579"/>
      <c r="H83" s="581"/>
      <c r="I83" s="582"/>
      <c r="J83" s="574" t="e">
        <f>IF(AND(Q83="",#REF!&gt;0,#REF!&lt;5),K83,)</f>
        <v>#REF!</v>
      </c>
      <c r="K83" s="575" t="str">
        <f>IF(D83="","ZZZ9",IF(AND(#REF!&gt;0,#REF!&lt;5),D83&amp;#REF!,D83&amp;"9"))</f>
        <v>ZZZ9</v>
      </c>
      <c r="L83" s="576">
        <f t="shared" si="0"/>
        <v>999</v>
      </c>
      <c r="M83" s="587">
        <f t="shared" si="1"/>
        <v>999</v>
      </c>
      <c r="N83" s="584"/>
      <c r="O83" s="579"/>
      <c r="P83" s="578">
        <f t="shared" si="2"/>
        <v>999</v>
      </c>
      <c r="Q83" s="579"/>
    </row>
    <row r="84" spans="1:17" s="580" customFormat="1" ht="18.899999999999999" customHeight="1" x14ac:dyDescent="0.25">
      <c r="A84" s="568">
        <v>78</v>
      </c>
      <c r="B84" s="569"/>
      <c r="C84" s="569"/>
      <c r="D84" s="570"/>
      <c r="E84" s="571"/>
      <c r="F84" s="579"/>
      <c r="G84" s="579"/>
      <c r="H84" s="581"/>
      <c r="I84" s="582"/>
      <c r="J84" s="574" t="e">
        <f>IF(AND(Q84="",#REF!&gt;0,#REF!&lt;5),K84,)</f>
        <v>#REF!</v>
      </c>
      <c r="K84" s="575" t="str">
        <f>IF(D84="","ZZZ9",IF(AND(#REF!&gt;0,#REF!&lt;5),D84&amp;#REF!,D84&amp;"9"))</f>
        <v>ZZZ9</v>
      </c>
      <c r="L84" s="576">
        <f t="shared" si="0"/>
        <v>999</v>
      </c>
      <c r="M84" s="587">
        <f t="shared" si="1"/>
        <v>999</v>
      </c>
      <c r="N84" s="584"/>
      <c r="O84" s="579"/>
      <c r="P84" s="578">
        <f t="shared" si="2"/>
        <v>999</v>
      </c>
      <c r="Q84" s="579"/>
    </row>
    <row r="85" spans="1:17" s="580" customFormat="1" ht="18.899999999999999" customHeight="1" x14ac:dyDescent="0.25">
      <c r="A85" s="568">
        <v>79</v>
      </c>
      <c r="B85" s="569"/>
      <c r="C85" s="569"/>
      <c r="D85" s="570"/>
      <c r="E85" s="571"/>
      <c r="F85" s="579"/>
      <c r="G85" s="579"/>
      <c r="H85" s="581"/>
      <c r="I85" s="582"/>
      <c r="J85" s="574" t="e">
        <f>IF(AND(Q85="",#REF!&gt;0,#REF!&lt;5),K85,)</f>
        <v>#REF!</v>
      </c>
      <c r="K85" s="575" t="str">
        <f>IF(D85="","ZZZ9",IF(AND(#REF!&gt;0,#REF!&lt;5),D85&amp;#REF!,D85&amp;"9"))</f>
        <v>ZZZ9</v>
      </c>
      <c r="L85" s="576">
        <f t="shared" si="0"/>
        <v>999</v>
      </c>
      <c r="M85" s="587">
        <f t="shared" si="1"/>
        <v>999</v>
      </c>
      <c r="N85" s="584"/>
      <c r="O85" s="579"/>
      <c r="P85" s="578">
        <f t="shared" si="2"/>
        <v>999</v>
      </c>
      <c r="Q85" s="579"/>
    </row>
    <row r="86" spans="1:17" s="580" customFormat="1" ht="18.899999999999999" customHeight="1" x14ac:dyDescent="0.25">
      <c r="A86" s="568">
        <v>80</v>
      </c>
      <c r="B86" s="569"/>
      <c r="C86" s="569"/>
      <c r="D86" s="570"/>
      <c r="E86" s="571"/>
      <c r="F86" s="579"/>
      <c r="G86" s="579"/>
      <c r="H86" s="581"/>
      <c r="I86" s="582"/>
      <c r="J86" s="574" t="e">
        <f>IF(AND(Q86="",#REF!&gt;0,#REF!&lt;5),K86,)</f>
        <v>#REF!</v>
      </c>
      <c r="K86" s="575" t="str">
        <f>IF(D86="","ZZZ9",IF(AND(#REF!&gt;0,#REF!&lt;5),D86&amp;#REF!,D86&amp;"9"))</f>
        <v>ZZZ9</v>
      </c>
      <c r="L86" s="576">
        <f t="shared" si="0"/>
        <v>999</v>
      </c>
      <c r="M86" s="587">
        <f t="shared" si="1"/>
        <v>999</v>
      </c>
      <c r="N86" s="584"/>
      <c r="O86" s="579"/>
      <c r="P86" s="578">
        <f t="shared" si="2"/>
        <v>999</v>
      </c>
      <c r="Q86" s="579"/>
    </row>
    <row r="87" spans="1:17" s="580" customFormat="1" ht="18.899999999999999" customHeight="1" x14ac:dyDescent="0.25">
      <c r="A87" s="568">
        <v>81</v>
      </c>
      <c r="B87" s="569"/>
      <c r="C87" s="569"/>
      <c r="D87" s="570"/>
      <c r="E87" s="571"/>
      <c r="F87" s="579"/>
      <c r="G87" s="579"/>
      <c r="H87" s="581"/>
      <c r="I87" s="582"/>
      <c r="J87" s="574" t="e">
        <f>IF(AND(Q87="",#REF!&gt;0,#REF!&lt;5),K87,)</f>
        <v>#REF!</v>
      </c>
      <c r="K87" s="575" t="str">
        <f>IF(D87="","ZZZ9",IF(AND(#REF!&gt;0,#REF!&lt;5),D87&amp;#REF!,D87&amp;"9"))</f>
        <v>ZZZ9</v>
      </c>
      <c r="L87" s="576">
        <f t="shared" si="0"/>
        <v>999</v>
      </c>
      <c r="M87" s="587">
        <f t="shared" si="1"/>
        <v>999</v>
      </c>
      <c r="N87" s="584"/>
      <c r="O87" s="579"/>
      <c r="P87" s="578">
        <f t="shared" si="2"/>
        <v>999</v>
      </c>
      <c r="Q87" s="579"/>
    </row>
    <row r="88" spans="1:17" s="580" customFormat="1" ht="18.899999999999999" customHeight="1" x14ac:dyDescent="0.25">
      <c r="A88" s="568">
        <v>82</v>
      </c>
      <c r="B88" s="569"/>
      <c r="C88" s="569"/>
      <c r="D88" s="570"/>
      <c r="E88" s="571"/>
      <c r="F88" s="579"/>
      <c r="G88" s="579"/>
      <c r="H88" s="581"/>
      <c r="I88" s="582"/>
      <c r="J88" s="574" t="e">
        <f>IF(AND(Q88="",#REF!&gt;0,#REF!&lt;5),K88,)</f>
        <v>#REF!</v>
      </c>
      <c r="K88" s="575" t="str">
        <f>IF(D88="","ZZZ9",IF(AND(#REF!&gt;0,#REF!&lt;5),D88&amp;#REF!,D88&amp;"9"))</f>
        <v>ZZZ9</v>
      </c>
      <c r="L88" s="576">
        <f t="shared" si="0"/>
        <v>999</v>
      </c>
      <c r="M88" s="587">
        <f t="shared" si="1"/>
        <v>999</v>
      </c>
      <c r="N88" s="584"/>
      <c r="O88" s="579"/>
      <c r="P88" s="578">
        <f t="shared" si="2"/>
        <v>999</v>
      </c>
      <c r="Q88" s="579"/>
    </row>
    <row r="89" spans="1:17" s="580" customFormat="1" ht="18.899999999999999" customHeight="1" x14ac:dyDescent="0.25">
      <c r="A89" s="568">
        <v>83</v>
      </c>
      <c r="B89" s="569"/>
      <c r="C89" s="569"/>
      <c r="D89" s="570"/>
      <c r="E89" s="571"/>
      <c r="F89" s="579"/>
      <c r="G89" s="579"/>
      <c r="H89" s="581"/>
      <c r="I89" s="582"/>
      <c r="J89" s="574" t="e">
        <f>IF(AND(Q89="",#REF!&gt;0,#REF!&lt;5),K89,)</f>
        <v>#REF!</v>
      </c>
      <c r="K89" s="575" t="str">
        <f>IF(D89="","ZZZ9",IF(AND(#REF!&gt;0,#REF!&lt;5),D89&amp;#REF!,D89&amp;"9"))</f>
        <v>ZZZ9</v>
      </c>
      <c r="L89" s="576">
        <f t="shared" si="0"/>
        <v>999</v>
      </c>
      <c r="M89" s="587">
        <f t="shared" si="1"/>
        <v>999</v>
      </c>
      <c r="N89" s="584"/>
      <c r="O89" s="579"/>
      <c r="P89" s="578">
        <f t="shared" si="2"/>
        <v>999</v>
      </c>
      <c r="Q89" s="579"/>
    </row>
    <row r="90" spans="1:17" s="580" customFormat="1" ht="18.899999999999999" customHeight="1" x14ac:dyDescent="0.25">
      <c r="A90" s="568">
        <v>84</v>
      </c>
      <c r="B90" s="569"/>
      <c r="C90" s="569"/>
      <c r="D90" s="570"/>
      <c r="E90" s="571"/>
      <c r="F90" s="579"/>
      <c r="G90" s="579"/>
      <c r="H90" s="581"/>
      <c r="I90" s="582"/>
      <c r="J90" s="574" t="e">
        <f>IF(AND(Q90="",#REF!&gt;0,#REF!&lt;5),K90,)</f>
        <v>#REF!</v>
      </c>
      <c r="K90" s="575" t="str">
        <f>IF(D90="","ZZZ9",IF(AND(#REF!&gt;0,#REF!&lt;5),D90&amp;#REF!,D90&amp;"9"))</f>
        <v>ZZZ9</v>
      </c>
      <c r="L90" s="576">
        <f t="shared" si="0"/>
        <v>999</v>
      </c>
      <c r="M90" s="587">
        <f t="shared" si="1"/>
        <v>999</v>
      </c>
      <c r="N90" s="584"/>
      <c r="O90" s="579"/>
      <c r="P90" s="578">
        <f t="shared" si="2"/>
        <v>999</v>
      </c>
      <c r="Q90" s="579"/>
    </row>
    <row r="91" spans="1:17" s="580" customFormat="1" ht="18.899999999999999" customHeight="1" x14ac:dyDescent="0.25">
      <c r="A91" s="568">
        <v>85</v>
      </c>
      <c r="B91" s="569"/>
      <c r="C91" s="569"/>
      <c r="D91" s="570"/>
      <c r="E91" s="571"/>
      <c r="F91" s="579"/>
      <c r="G91" s="579"/>
      <c r="H91" s="581"/>
      <c r="I91" s="582"/>
      <c r="J91" s="574" t="e">
        <f>IF(AND(Q91="",#REF!&gt;0,#REF!&lt;5),K91,)</f>
        <v>#REF!</v>
      </c>
      <c r="K91" s="575" t="str">
        <f>IF(D91="","ZZZ9",IF(AND(#REF!&gt;0,#REF!&lt;5),D91&amp;#REF!,D91&amp;"9"))</f>
        <v>ZZZ9</v>
      </c>
      <c r="L91" s="576">
        <f t="shared" si="0"/>
        <v>999</v>
      </c>
      <c r="M91" s="587">
        <f t="shared" si="1"/>
        <v>999</v>
      </c>
      <c r="N91" s="584"/>
      <c r="O91" s="579"/>
      <c r="P91" s="578">
        <f t="shared" si="2"/>
        <v>999</v>
      </c>
      <c r="Q91" s="579"/>
    </row>
    <row r="92" spans="1:17" s="580" customFormat="1" ht="18.899999999999999" customHeight="1" x14ac:dyDescent="0.25">
      <c r="A92" s="568">
        <v>86</v>
      </c>
      <c r="B92" s="569"/>
      <c r="C92" s="569"/>
      <c r="D92" s="570"/>
      <c r="E92" s="571"/>
      <c r="F92" s="579"/>
      <c r="G92" s="579"/>
      <c r="H92" s="581"/>
      <c r="I92" s="582"/>
      <c r="J92" s="574" t="e">
        <f>IF(AND(Q92="",#REF!&gt;0,#REF!&lt;5),K92,)</f>
        <v>#REF!</v>
      </c>
      <c r="K92" s="575" t="str">
        <f>IF(D92="","ZZZ9",IF(AND(#REF!&gt;0,#REF!&lt;5),D92&amp;#REF!,D92&amp;"9"))</f>
        <v>ZZZ9</v>
      </c>
      <c r="L92" s="576">
        <f t="shared" si="0"/>
        <v>999</v>
      </c>
      <c r="M92" s="587">
        <f t="shared" si="1"/>
        <v>999</v>
      </c>
      <c r="N92" s="584"/>
      <c r="O92" s="579"/>
      <c r="P92" s="578">
        <f t="shared" si="2"/>
        <v>999</v>
      </c>
      <c r="Q92" s="579"/>
    </row>
    <row r="93" spans="1:17" s="580" customFormat="1" ht="18.899999999999999" customHeight="1" x14ac:dyDescent="0.25">
      <c r="A93" s="568">
        <v>87</v>
      </c>
      <c r="B93" s="569"/>
      <c r="C93" s="569"/>
      <c r="D93" s="570"/>
      <c r="E93" s="571"/>
      <c r="F93" s="579"/>
      <c r="G93" s="579"/>
      <c r="H93" s="581"/>
      <c r="I93" s="582"/>
      <c r="J93" s="574" t="e">
        <f>IF(AND(Q93="",#REF!&gt;0,#REF!&lt;5),K93,)</f>
        <v>#REF!</v>
      </c>
      <c r="K93" s="575" t="str">
        <f>IF(D93="","ZZZ9",IF(AND(#REF!&gt;0,#REF!&lt;5),D93&amp;#REF!,D93&amp;"9"))</f>
        <v>ZZZ9</v>
      </c>
      <c r="L93" s="576">
        <f t="shared" si="0"/>
        <v>999</v>
      </c>
      <c r="M93" s="587">
        <f t="shared" si="1"/>
        <v>999</v>
      </c>
      <c r="N93" s="584"/>
      <c r="O93" s="579"/>
      <c r="P93" s="578">
        <f t="shared" si="2"/>
        <v>999</v>
      </c>
      <c r="Q93" s="579"/>
    </row>
    <row r="94" spans="1:17" s="580" customFormat="1" ht="18.899999999999999" customHeight="1" x14ac:dyDescent="0.25">
      <c r="A94" s="568">
        <v>88</v>
      </c>
      <c r="B94" s="569"/>
      <c r="C94" s="569"/>
      <c r="D94" s="570"/>
      <c r="E94" s="571"/>
      <c r="F94" s="579"/>
      <c r="G94" s="579"/>
      <c r="H94" s="581"/>
      <c r="I94" s="582"/>
      <c r="J94" s="574" t="e">
        <f>IF(AND(Q94="",#REF!&gt;0,#REF!&lt;5),K94,)</f>
        <v>#REF!</v>
      </c>
      <c r="K94" s="575" t="str">
        <f>IF(D94="","ZZZ9",IF(AND(#REF!&gt;0,#REF!&lt;5),D94&amp;#REF!,D94&amp;"9"))</f>
        <v>ZZZ9</v>
      </c>
      <c r="L94" s="576">
        <f t="shared" si="0"/>
        <v>999</v>
      </c>
      <c r="M94" s="587">
        <f t="shared" si="1"/>
        <v>999</v>
      </c>
      <c r="N94" s="584"/>
      <c r="O94" s="579"/>
      <c r="P94" s="578">
        <f t="shared" si="2"/>
        <v>999</v>
      </c>
      <c r="Q94" s="579"/>
    </row>
    <row r="95" spans="1:17" s="580" customFormat="1" ht="18.899999999999999" customHeight="1" x14ac:dyDescent="0.25">
      <c r="A95" s="568">
        <v>89</v>
      </c>
      <c r="B95" s="569"/>
      <c r="C95" s="569"/>
      <c r="D95" s="570"/>
      <c r="E95" s="571"/>
      <c r="F95" s="579"/>
      <c r="G95" s="579"/>
      <c r="H95" s="581"/>
      <c r="I95" s="582"/>
      <c r="J95" s="574" t="e">
        <f>IF(AND(Q95="",#REF!&gt;0,#REF!&lt;5),K95,)</f>
        <v>#REF!</v>
      </c>
      <c r="K95" s="575" t="str">
        <f>IF(D95="","ZZZ9",IF(AND(#REF!&gt;0,#REF!&lt;5),D95&amp;#REF!,D95&amp;"9"))</f>
        <v>ZZZ9</v>
      </c>
      <c r="L95" s="576">
        <f t="shared" si="0"/>
        <v>999</v>
      </c>
      <c r="M95" s="587">
        <f t="shared" si="1"/>
        <v>999</v>
      </c>
      <c r="N95" s="584"/>
      <c r="O95" s="579"/>
      <c r="P95" s="578">
        <f t="shared" si="2"/>
        <v>999</v>
      </c>
      <c r="Q95" s="579"/>
    </row>
    <row r="96" spans="1:17" s="580" customFormat="1" ht="18.899999999999999" customHeight="1" x14ac:dyDescent="0.25">
      <c r="A96" s="568">
        <v>90</v>
      </c>
      <c r="B96" s="569"/>
      <c r="C96" s="569"/>
      <c r="D96" s="570"/>
      <c r="E96" s="571"/>
      <c r="F96" s="579"/>
      <c r="G96" s="579"/>
      <c r="H96" s="581"/>
      <c r="I96" s="582"/>
      <c r="J96" s="574" t="e">
        <f>IF(AND(Q96="",#REF!&gt;0,#REF!&lt;5),K96,)</f>
        <v>#REF!</v>
      </c>
      <c r="K96" s="575" t="str">
        <f>IF(D96="","ZZZ9",IF(AND(#REF!&gt;0,#REF!&lt;5),D96&amp;#REF!,D96&amp;"9"))</f>
        <v>ZZZ9</v>
      </c>
      <c r="L96" s="576">
        <f t="shared" si="0"/>
        <v>999</v>
      </c>
      <c r="M96" s="587">
        <f t="shared" si="1"/>
        <v>999</v>
      </c>
      <c r="N96" s="584"/>
      <c r="O96" s="579"/>
      <c r="P96" s="578">
        <f t="shared" si="2"/>
        <v>999</v>
      </c>
      <c r="Q96" s="579"/>
    </row>
    <row r="97" spans="1:17" s="580" customFormat="1" ht="18.899999999999999" customHeight="1" x14ac:dyDescent="0.25">
      <c r="A97" s="568">
        <v>91</v>
      </c>
      <c r="B97" s="569"/>
      <c r="C97" s="569"/>
      <c r="D97" s="570"/>
      <c r="E97" s="571"/>
      <c r="F97" s="579"/>
      <c r="G97" s="579"/>
      <c r="H97" s="581"/>
      <c r="I97" s="582"/>
      <c r="J97" s="574" t="e">
        <f>IF(AND(Q97="",#REF!&gt;0,#REF!&lt;5),K97,)</f>
        <v>#REF!</v>
      </c>
      <c r="K97" s="575" t="str">
        <f>IF(D97="","ZZZ9",IF(AND(#REF!&gt;0,#REF!&lt;5),D97&amp;#REF!,D97&amp;"9"))</f>
        <v>ZZZ9</v>
      </c>
      <c r="L97" s="576">
        <f t="shared" si="0"/>
        <v>999</v>
      </c>
      <c r="M97" s="587">
        <f t="shared" si="1"/>
        <v>999</v>
      </c>
      <c r="N97" s="584"/>
      <c r="O97" s="579"/>
      <c r="P97" s="578">
        <f t="shared" si="2"/>
        <v>999</v>
      </c>
      <c r="Q97" s="579"/>
    </row>
    <row r="98" spans="1:17" s="580" customFormat="1" ht="18.899999999999999" customHeight="1" x14ac:dyDescent="0.25">
      <c r="A98" s="568">
        <v>92</v>
      </c>
      <c r="B98" s="569"/>
      <c r="C98" s="569"/>
      <c r="D98" s="570"/>
      <c r="E98" s="571"/>
      <c r="F98" s="579"/>
      <c r="G98" s="579"/>
      <c r="H98" s="581"/>
      <c r="I98" s="582"/>
      <c r="J98" s="574" t="e">
        <f>IF(AND(Q98="",#REF!&gt;0,#REF!&lt;5),K98,)</f>
        <v>#REF!</v>
      </c>
      <c r="K98" s="575" t="str">
        <f>IF(D98="","ZZZ9",IF(AND(#REF!&gt;0,#REF!&lt;5),D98&amp;#REF!,D98&amp;"9"))</f>
        <v>ZZZ9</v>
      </c>
      <c r="L98" s="576">
        <f t="shared" si="0"/>
        <v>999</v>
      </c>
      <c r="M98" s="587">
        <f t="shared" si="1"/>
        <v>999</v>
      </c>
      <c r="N98" s="584"/>
      <c r="O98" s="579"/>
      <c r="P98" s="578">
        <f t="shared" si="2"/>
        <v>999</v>
      </c>
      <c r="Q98" s="579"/>
    </row>
    <row r="99" spans="1:17" s="580" customFormat="1" ht="18.899999999999999" customHeight="1" x14ac:dyDescent="0.25">
      <c r="A99" s="568">
        <v>93</v>
      </c>
      <c r="B99" s="569"/>
      <c r="C99" s="569"/>
      <c r="D99" s="570"/>
      <c r="E99" s="571"/>
      <c r="F99" s="579"/>
      <c r="G99" s="579"/>
      <c r="H99" s="581"/>
      <c r="I99" s="582"/>
      <c r="J99" s="574" t="e">
        <f>IF(AND(Q99="",#REF!&gt;0,#REF!&lt;5),K99,)</f>
        <v>#REF!</v>
      </c>
      <c r="K99" s="575" t="str">
        <f>IF(D99="","ZZZ9",IF(AND(#REF!&gt;0,#REF!&lt;5),D99&amp;#REF!,D99&amp;"9"))</f>
        <v>ZZZ9</v>
      </c>
      <c r="L99" s="576">
        <f t="shared" si="0"/>
        <v>999</v>
      </c>
      <c r="M99" s="587">
        <f t="shared" si="1"/>
        <v>999</v>
      </c>
      <c r="N99" s="584"/>
      <c r="O99" s="579"/>
      <c r="P99" s="578">
        <f t="shared" si="2"/>
        <v>999</v>
      </c>
      <c r="Q99" s="579"/>
    </row>
    <row r="100" spans="1:17" s="580" customFormat="1" ht="18.899999999999999" customHeight="1" x14ac:dyDescent="0.25">
      <c r="A100" s="568">
        <v>94</v>
      </c>
      <c r="B100" s="569"/>
      <c r="C100" s="569"/>
      <c r="D100" s="570"/>
      <c r="E100" s="571"/>
      <c r="F100" s="579"/>
      <c r="G100" s="579"/>
      <c r="H100" s="581"/>
      <c r="I100" s="582"/>
      <c r="J100" s="574" t="e">
        <f>IF(AND(Q100="",#REF!&gt;0,#REF!&lt;5),K100,)</f>
        <v>#REF!</v>
      </c>
      <c r="K100" s="575" t="str">
        <f>IF(D100="","ZZZ9",IF(AND(#REF!&gt;0,#REF!&lt;5),D100&amp;#REF!,D100&amp;"9"))</f>
        <v>ZZZ9</v>
      </c>
      <c r="L100" s="576">
        <f t="shared" si="0"/>
        <v>999</v>
      </c>
      <c r="M100" s="587">
        <f t="shared" si="1"/>
        <v>999</v>
      </c>
      <c r="N100" s="584"/>
      <c r="O100" s="579"/>
      <c r="P100" s="578">
        <f t="shared" si="2"/>
        <v>999</v>
      </c>
      <c r="Q100" s="579"/>
    </row>
    <row r="101" spans="1:17" s="580" customFormat="1" ht="18.899999999999999" customHeight="1" x14ac:dyDescent="0.25">
      <c r="A101" s="568">
        <v>95</v>
      </c>
      <c r="B101" s="569"/>
      <c r="C101" s="569"/>
      <c r="D101" s="570"/>
      <c r="E101" s="571"/>
      <c r="F101" s="579"/>
      <c r="G101" s="579"/>
      <c r="H101" s="581"/>
      <c r="I101" s="582"/>
      <c r="J101" s="574" t="e">
        <f>IF(AND(Q101="",#REF!&gt;0,#REF!&lt;5),K101,)</f>
        <v>#REF!</v>
      </c>
      <c r="K101" s="575" t="str">
        <f>IF(D101="","ZZZ9",IF(AND(#REF!&gt;0,#REF!&lt;5),D101&amp;#REF!,D101&amp;"9"))</f>
        <v>ZZZ9</v>
      </c>
      <c r="L101" s="576">
        <f t="shared" si="0"/>
        <v>999</v>
      </c>
      <c r="M101" s="587">
        <f t="shared" si="1"/>
        <v>999</v>
      </c>
      <c r="N101" s="584"/>
      <c r="O101" s="579"/>
      <c r="P101" s="578">
        <f t="shared" si="2"/>
        <v>999</v>
      </c>
      <c r="Q101" s="579"/>
    </row>
    <row r="102" spans="1:17" s="580" customFormat="1" ht="18.899999999999999" customHeight="1" x14ac:dyDescent="0.25">
      <c r="A102" s="568">
        <v>96</v>
      </c>
      <c r="B102" s="569"/>
      <c r="C102" s="569"/>
      <c r="D102" s="570"/>
      <c r="E102" s="571"/>
      <c r="F102" s="579"/>
      <c r="G102" s="579"/>
      <c r="H102" s="581"/>
      <c r="I102" s="582"/>
      <c r="J102" s="574" t="e">
        <f>IF(AND(Q102="",#REF!&gt;0,#REF!&lt;5),K102,)</f>
        <v>#REF!</v>
      </c>
      <c r="K102" s="575" t="str">
        <f>IF(D102="","ZZZ9",IF(AND(#REF!&gt;0,#REF!&lt;5),D102&amp;#REF!,D102&amp;"9"))</f>
        <v>ZZZ9</v>
      </c>
      <c r="L102" s="576">
        <f t="shared" si="0"/>
        <v>999</v>
      </c>
      <c r="M102" s="587">
        <f t="shared" si="1"/>
        <v>999</v>
      </c>
      <c r="N102" s="584"/>
      <c r="O102" s="579"/>
      <c r="P102" s="578">
        <f t="shared" si="2"/>
        <v>999</v>
      </c>
      <c r="Q102" s="579"/>
    </row>
    <row r="103" spans="1:17" s="580" customFormat="1" ht="18.899999999999999" customHeight="1" x14ac:dyDescent="0.25">
      <c r="A103" s="568">
        <v>97</v>
      </c>
      <c r="B103" s="569"/>
      <c r="C103" s="569"/>
      <c r="D103" s="570"/>
      <c r="E103" s="571"/>
      <c r="F103" s="579"/>
      <c r="G103" s="579"/>
      <c r="H103" s="581"/>
      <c r="I103" s="582"/>
      <c r="J103" s="574" t="e">
        <f>IF(AND(Q103="",#REF!&gt;0,#REF!&lt;5),K103,)</f>
        <v>#REF!</v>
      </c>
      <c r="K103" s="575" t="str">
        <f>IF(D103="","ZZZ9",IF(AND(#REF!&gt;0,#REF!&lt;5),D103&amp;#REF!,D103&amp;"9"))</f>
        <v>ZZZ9</v>
      </c>
      <c r="L103" s="576">
        <f t="shared" si="0"/>
        <v>999</v>
      </c>
      <c r="M103" s="587">
        <f t="shared" si="1"/>
        <v>999</v>
      </c>
      <c r="N103" s="584"/>
      <c r="O103" s="579"/>
      <c r="P103" s="578">
        <f t="shared" si="2"/>
        <v>999</v>
      </c>
      <c r="Q103" s="579"/>
    </row>
    <row r="104" spans="1:17" s="580" customFormat="1" ht="18.899999999999999" customHeight="1" x14ac:dyDescent="0.25">
      <c r="A104" s="568">
        <v>98</v>
      </c>
      <c r="B104" s="569"/>
      <c r="C104" s="569"/>
      <c r="D104" s="570"/>
      <c r="E104" s="571"/>
      <c r="F104" s="579"/>
      <c r="G104" s="579"/>
      <c r="H104" s="581"/>
      <c r="I104" s="582"/>
      <c r="J104" s="574" t="e">
        <f>IF(AND(Q104="",#REF!&gt;0,#REF!&lt;5),K104,)</f>
        <v>#REF!</v>
      </c>
      <c r="K104" s="575" t="str">
        <f>IF(D104="","ZZZ9",IF(AND(#REF!&gt;0,#REF!&lt;5),D104&amp;#REF!,D104&amp;"9"))</f>
        <v>ZZZ9</v>
      </c>
      <c r="L104" s="576">
        <f t="shared" ref="L104:L156" si="3">IF(Q104="",999,Q104)</f>
        <v>999</v>
      </c>
      <c r="M104" s="587">
        <f t="shared" ref="M104:M156" si="4">IF(P104=999,999,1)</f>
        <v>999</v>
      </c>
      <c r="N104" s="584"/>
      <c r="O104" s="579"/>
      <c r="P104" s="578">
        <f t="shared" ref="P104:P156" si="5">IF(N104="DA",1,IF(N104="WC",2,IF(N104="SE",3,IF(N104="Q",4,IF(N104="LL",5,999)))))</f>
        <v>999</v>
      </c>
      <c r="Q104" s="579"/>
    </row>
    <row r="105" spans="1:17" s="580" customFormat="1" ht="18.899999999999999" customHeight="1" x14ac:dyDescent="0.25">
      <c r="A105" s="568">
        <v>99</v>
      </c>
      <c r="B105" s="569"/>
      <c r="C105" s="569"/>
      <c r="D105" s="570"/>
      <c r="E105" s="571"/>
      <c r="F105" s="579"/>
      <c r="G105" s="579"/>
      <c r="H105" s="581"/>
      <c r="I105" s="582"/>
      <c r="J105" s="574" t="e">
        <f>IF(AND(Q105="",#REF!&gt;0,#REF!&lt;5),K105,)</f>
        <v>#REF!</v>
      </c>
      <c r="K105" s="575" t="str">
        <f>IF(D105="","ZZZ9",IF(AND(#REF!&gt;0,#REF!&lt;5),D105&amp;#REF!,D105&amp;"9"))</f>
        <v>ZZZ9</v>
      </c>
      <c r="L105" s="576">
        <f t="shared" si="3"/>
        <v>999</v>
      </c>
      <c r="M105" s="587">
        <f t="shared" si="4"/>
        <v>999</v>
      </c>
      <c r="N105" s="584"/>
      <c r="O105" s="579"/>
      <c r="P105" s="578">
        <f t="shared" si="5"/>
        <v>999</v>
      </c>
      <c r="Q105" s="579"/>
    </row>
    <row r="106" spans="1:17" s="580" customFormat="1" ht="18.899999999999999" customHeight="1" x14ac:dyDescent="0.25">
      <c r="A106" s="568">
        <v>100</v>
      </c>
      <c r="B106" s="569"/>
      <c r="C106" s="569"/>
      <c r="D106" s="570"/>
      <c r="E106" s="571"/>
      <c r="F106" s="579"/>
      <c r="G106" s="579"/>
      <c r="H106" s="581"/>
      <c r="I106" s="582"/>
      <c r="J106" s="574" t="e">
        <f>IF(AND(Q106="",#REF!&gt;0,#REF!&lt;5),K106,)</f>
        <v>#REF!</v>
      </c>
      <c r="K106" s="575" t="str">
        <f>IF(D106="","ZZZ9",IF(AND(#REF!&gt;0,#REF!&lt;5),D106&amp;#REF!,D106&amp;"9"))</f>
        <v>ZZZ9</v>
      </c>
      <c r="L106" s="576">
        <f t="shared" si="3"/>
        <v>999</v>
      </c>
      <c r="M106" s="587">
        <f t="shared" si="4"/>
        <v>999</v>
      </c>
      <c r="N106" s="584"/>
      <c r="O106" s="579"/>
      <c r="P106" s="578">
        <f t="shared" si="5"/>
        <v>999</v>
      </c>
      <c r="Q106" s="579"/>
    </row>
    <row r="107" spans="1:17" s="580" customFormat="1" ht="18.899999999999999" customHeight="1" x14ac:dyDescent="0.25">
      <c r="A107" s="568">
        <v>101</v>
      </c>
      <c r="B107" s="569"/>
      <c r="C107" s="569"/>
      <c r="D107" s="570"/>
      <c r="E107" s="571"/>
      <c r="F107" s="579"/>
      <c r="G107" s="579"/>
      <c r="H107" s="581"/>
      <c r="I107" s="582"/>
      <c r="J107" s="574" t="e">
        <f>IF(AND(Q107="",#REF!&gt;0,#REF!&lt;5),K107,)</f>
        <v>#REF!</v>
      </c>
      <c r="K107" s="575" t="str">
        <f>IF(D107="","ZZZ9",IF(AND(#REF!&gt;0,#REF!&lt;5),D107&amp;#REF!,D107&amp;"9"))</f>
        <v>ZZZ9</v>
      </c>
      <c r="L107" s="576">
        <f t="shared" si="3"/>
        <v>999</v>
      </c>
      <c r="M107" s="587">
        <f t="shared" si="4"/>
        <v>999</v>
      </c>
      <c r="N107" s="584"/>
      <c r="O107" s="579"/>
      <c r="P107" s="578">
        <f t="shared" si="5"/>
        <v>999</v>
      </c>
      <c r="Q107" s="579"/>
    </row>
    <row r="108" spans="1:17" s="580" customFormat="1" ht="18.899999999999999" customHeight="1" x14ac:dyDescent="0.25">
      <c r="A108" s="568">
        <v>102</v>
      </c>
      <c r="B108" s="569"/>
      <c r="C108" s="569"/>
      <c r="D108" s="570"/>
      <c r="E108" s="571"/>
      <c r="F108" s="579"/>
      <c r="G108" s="579"/>
      <c r="H108" s="581"/>
      <c r="I108" s="582"/>
      <c r="J108" s="574" t="e">
        <f>IF(AND(Q108="",#REF!&gt;0,#REF!&lt;5),K108,)</f>
        <v>#REF!</v>
      </c>
      <c r="K108" s="575" t="str">
        <f>IF(D108="","ZZZ9",IF(AND(#REF!&gt;0,#REF!&lt;5),D108&amp;#REF!,D108&amp;"9"))</f>
        <v>ZZZ9</v>
      </c>
      <c r="L108" s="576">
        <f t="shared" si="3"/>
        <v>999</v>
      </c>
      <c r="M108" s="587">
        <f t="shared" si="4"/>
        <v>999</v>
      </c>
      <c r="N108" s="584"/>
      <c r="O108" s="579"/>
      <c r="P108" s="578">
        <f t="shared" si="5"/>
        <v>999</v>
      </c>
      <c r="Q108" s="579"/>
    </row>
    <row r="109" spans="1:17" s="580" customFormat="1" ht="18.899999999999999" customHeight="1" x14ac:dyDescent="0.25">
      <c r="A109" s="568">
        <v>103</v>
      </c>
      <c r="B109" s="569"/>
      <c r="C109" s="569"/>
      <c r="D109" s="570"/>
      <c r="E109" s="571"/>
      <c r="F109" s="579"/>
      <c r="G109" s="579"/>
      <c r="H109" s="581"/>
      <c r="I109" s="582"/>
      <c r="J109" s="574" t="e">
        <f>IF(AND(Q109="",#REF!&gt;0,#REF!&lt;5),K109,)</f>
        <v>#REF!</v>
      </c>
      <c r="K109" s="575" t="str">
        <f>IF(D109="","ZZZ9",IF(AND(#REF!&gt;0,#REF!&lt;5),D109&amp;#REF!,D109&amp;"9"))</f>
        <v>ZZZ9</v>
      </c>
      <c r="L109" s="576">
        <f t="shared" si="3"/>
        <v>999</v>
      </c>
      <c r="M109" s="587">
        <f t="shared" si="4"/>
        <v>999</v>
      </c>
      <c r="N109" s="584"/>
      <c r="O109" s="579"/>
      <c r="P109" s="578">
        <f t="shared" si="5"/>
        <v>999</v>
      </c>
      <c r="Q109" s="579"/>
    </row>
    <row r="110" spans="1:17" s="580" customFormat="1" ht="18.899999999999999" customHeight="1" x14ac:dyDescent="0.25">
      <c r="A110" s="568">
        <v>104</v>
      </c>
      <c r="B110" s="569"/>
      <c r="C110" s="569"/>
      <c r="D110" s="570"/>
      <c r="E110" s="571"/>
      <c r="F110" s="579"/>
      <c r="G110" s="579"/>
      <c r="H110" s="581"/>
      <c r="I110" s="582"/>
      <c r="J110" s="574" t="e">
        <f>IF(AND(Q110="",#REF!&gt;0,#REF!&lt;5),K110,)</f>
        <v>#REF!</v>
      </c>
      <c r="K110" s="575" t="str">
        <f>IF(D110="","ZZZ9",IF(AND(#REF!&gt;0,#REF!&lt;5),D110&amp;#REF!,D110&amp;"9"))</f>
        <v>ZZZ9</v>
      </c>
      <c r="L110" s="576">
        <f t="shared" si="3"/>
        <v>999</v>
      </c>
      <c r="M110" s="587">
        <f t="shared" si="4"/>
        <v>999</v>
      </c>
      <c r="N110" s="584"/>
      <c r="O110" s="579"/>
      <c r="P110" s="578">
        <f t="shared" si="5"/>
        <v>999</v>
      </c>
      <c r="Q110" s="579"/>
    </row>
    <row r="111" spans="1:17" s="580" customFormat="1" ht="18.899999999999999" customHeight="1" x14ac:dyDescent="0.25">
      <c r="A111" s="568">
        <v>105</v>
      </c>
      <c r="B111" s="569"/>
      <c r="C111" s="569"/>
      <c r="D111" s="570"/>
      <c r="E111" s="571"/>
      <c r="F111" s="579"/>
      <c r="G111" s="579"/>
      <c r="H111" s="581"/>
      <c r="I111" s="582"/>
      <c r="J111" s="574" t="e">
        <f>IF(AND(Q111="",#REF!&gt;0,#REF!&lt;5),K111,)</f>
        <v>#REF!</v>
      </c>
      <c r="K111" s="575" t="str">
        <f>IF(D111="","ZZZ9",IF(AND(#REF!&gt;0,#REF!&lt;5),D111&amp;#REF!,D111&amp;"9"))</f>
        <v>ZZZ9</v>
      </c>
      <c r="L111" s="576">
        <f t="shared" si="3"/>
        <v>999</v>
      </c>
      <c r="M111" s="587">
        <f t="shared" si="4"/>
        <v>999</v>
      </c>
      <c r="N111" s="584"/>
      <c r="O111" s="579"/>
      <c r="P111" s="578">
        <f t="shared" si="5"/>
        <v>999</v>
      </c>
      <c r="Q111" s="579"/>
    </row>
    <row r="112" spans="1:17" s="580" customFormat="1" ht="18.899999999999999" customHeight="1" x14ac:dyDescent="0.25">
      <c r="A112" s="568">
        <v>106</v>
      </c>
      <c r="B112" s="569"/>
      <c r="C112" s="569"/>
      <c r="D112" s="570"/>
      <c r="E112" s="571"/>
      <c r="F112" s="579"/>
      <c r="G112" s="579"/>
      <c r="H112" s="581"/>
      <c r="I112" s="582"/>
      <c r="J112" s="574" t="e">
        <f>IF(AND(Q112="",#REF!&gt;0,#REF!&lt;5),K112,)</f>
        <v>#REF!</v>
      </c>
      <c r="K112" s="575" t="str">
        <f>IF(D112="","ZZZ9",IF(AND(#REF!&gt;0,#REF!&lt;5),D112&amp;#REF!,D112&amp;"9"))</f>
        <v>ZZZ9</v>
      </c>
      <c r="L112" s="576">
        <f t="shared" si="3"/>
        <v>999</v>
      </c>
      <c r="M112" s="587">
        <f t="shared" si="4"/>
        <v>999</v>
      </c>
      <c r="N112" s="584"/>
      <c r="O112" s="579"/>
      <c r="P112" s="578">
        <f t="shared" si="5"/>
        <v>999</v>
      </c>
      <c r="Q112" s="579"/>
    </row>
    <row r="113" spans="1:17" s="580" customFormat="1" ht="18.899999999999999" customHeight="1" x14ac:dyDescent="0.25">
      <c r="A113" s="568">
        <v>107</v>
      </c>
      <c r="B113" s="569"/>
      <c r="C113" s="569"/>
      <c r="D113" s="570"/>
      <c r="E113" s="571"/>
      <c r="F113" s="579"/>
      <c r="G113" s="579"/>
      <c r="H113" s="581"/>
      <c r="I113" s="582"/>
      <c r="J113" s="574" t="e">
        <f>IF(AND(Q113="",#REF!&gt;0,#REF!&lt;5),K113,)</f>
        <v>#REF!</v>
      </c>
      <c r="K113" s="575" t="str">
        <f>IF(D113="","ZZZ9",IF(AND(#REF!&gt;0,#REF!&lt;5),D113&amp;#REF!,D113&amp;"9"))</f>
        <v>ZZZ9</v>
      </c>
      <c r="L113" s="576">
        <f t="shared" si="3"/>
        <v>999</v>
      </c>
      <c r="M113" s="587">
        <f t="shared" si="4"/>
        <v>999</v>
      </c>
      <c r="N113" s="584"/>
      <c r="O113" s="579"/>
      <c r="P113" s="578">
        <f t="shared" si="5"/>
        <v>999</v>
      </c>
      <c r="Q113" s="579"/>
    </row>
    <row r="114" spans="1:17" s="580" customFormat="1" ht="18.899999999999999" customHeight="1" x14ac:dyDescent="0.25">
      <c r="A114" s="568">
        <v>108</v>
      </c>
      <c r="B114" s="569"/>
      <c r="C114" s="569"/>
      <c r="D114" s="570"/>
      <c r="E114" s="571"/>
      <c r="F114" s="579"/>
      <c r="G114" s="579"/>
      <c r="H114" s="581"/>
      <c r="I114" s="582"/>
      <c r="J114" s="574" t="e">
        <f>IF(AND(Q114="",#REF!&gt;0,#REF!&lt;5),K114,)</f>
        <v>#REF!</v>
      </c>
      <c r="K114" s="575" t="str">
        <f>IF(D114="","ZZZ9",IF(AND(#REF!&gt;0,#REF!&lt;5),D114&amp;#REF!,D114&amp;"9"))</f>
        <v>ZZZ9</v>
      </c>
      <c r="L114" s="576">
        <f t="shared" si="3"/>
        <v>999</v>
      </c>
      <c r="M114" s="587">
        <f t="shared" si="4"/>
        <v>999</v>
      </c>
      <c r="N114" s="584"/>
      <c r="O114" s="579"/>
      <c r="P114" s="578">
        <f t="shared" si="5"/>
        <v>999</v>
      </c>
      <c r="Q114" s="579"/>
    </row>
    <row r="115" spans="1:17" s="580" customFormat="1" ht="18.899999999999999" customHeight="1" x14ac:dyDescent="0.25">
      <c r="A115" s="568">
        <v>109</v>
      </c>
      <c r="B115" s="569"/>
      <c r="C115" s="569"/>
      <c r="D115" s="570"/>
      <c r="E115" s="571"/>
      <c r="F115" s="579"/>
      <c r="G115" s="579"/>
      <c r="H115" s="581"/>
      <c r="I115" s="582"/>
      <c r="J115" s="574" t="e">
        <f>IF(AND(Q115="",#REF!&gt;0,#REF!&lt;5),K115,)</f>
        <v>#REF!</v>
      </c>
      <c r="K115" s="575" t="str">
        <f>IF(D115="","ZZZ9",IF(AND(#REF!&gt;0,#REF!&lt;5),D115&amp;#REF!,D115&amp;"9"))</f>
        <v>ZZZ9</v>
      </c>
      <c r="L115" s="576">
        <f t="shared" si="3"/>
        <v>999</v>
      </c>
      <c r="M115" s="587">
        <f t="shared" si="4"/>
        <v>999</v>
      </c>
      <c r="N115" s="584"/>
      <c r="O115" s="579"/>
      <c r="P115" s="578">
        <f t="shared" si="5"/>
        <v>999</v>
      </c>
      <c r="Q115" s="579"/>
    </row>
    <row r="116" spans="1:17" s="580" customFormat="1" ht="18.899999999999999" customHeight="1" x14ac:dyDescent="0.25">
      <c r="A116" s="568">
        <v>110</v>
      </c>
      <c r="B116" s="569"/>
      <c r="C116" s="569"/>
      <c r="D116" s="570"/>
      <c r="E116" s="571"/>
      <c r="F116" s="579"/>
      <c r="G116" s="579"/>
      <c r="H116" s="581"/>
      <c r="I116" s="582"/>
      <c r="J116" s="574" t="e">
        <f>IF(AND(Q116="",#REF!&gt;0,#REF!&lt;5),K116,)</f>
        <v>#REF!</v>
      </c>
      <c r="K116" s="575" t="str">
        <f>IF(D116="","ZZZ9",IF(AND(#REF!&gt;0,#REF!&lt;5),D116&amp;#REF!,D116&amp;"9"))</f>
        <v>ZZZ9</v>
      </c>
      <c r="L116" s="576">
        <f t="shared" si="3"/>
        <v>999</v>
      </c>
      <c r="M116" s="587">
        <f t="shared" si="4"/>
        <v>999</v>
      </c>
      <c r="N116" s="584"/>
      <c r="O116" s="579"/>
      <c r="P116" s="578">
        <f t="shared" si="5"/>
        <v>999</v>
      </c>
      <c r="Q116" s="579"/>
    </row>
    <row r="117" spans="1:17" s="580" customFormat="1" ht="18.899999999999999" customHeight="1" x14ac:dyDescent="0.25">
      <c r="A117" s="568">
        <v>111</v>
      </c>
      <c r="B117" s="569"/>
      <c r="C117" s="569"/>
      <c r="D117" s="570"/>
      <c r="E117" s="571"/>
      <c r="F117" s="579"/>
      <c r="G117" s="579"/>
      <c r="H117" s="581"/>
      <c r="I117" s="582"/>
      <c r="J117" s="574" t="e">
        <f>IF(AND(Q117="",#REF!&gt;0,#REF!&lt;5),K117,)</f>
        <v>#REF!</v>
      </c>
      <c r="K117" s="575" t="str">
        <f>IF(D117="","ZZZ9",IF(AND(#REF!&gt;0,#REF!&lt;5),D117&amp;#REF!,D117&amp;"9"))</f>
        <v>ZZZ9</v>
      </c>
      <c r="L117" s="576">
        <f t="shared" si="3"/>
        <v>999</v>
      </c>
      <c r="M117" s="587">
        <f t="shared" si="4"/>
        <v>999</v>
      </c>
      <c r="N117" s="584"/>
      <c r="O117" s="579"/>
      <c r="P117" s="578">
        <f t="shared" si="5"/>
        <v>999</v>
      </c>
      <c r="Q117" s="579"/>
    </row>
    <row r="118" spans="1:17" s="580" customFormat="1" ht="18.899999999999999" customHeight="1" x14ac:dyDescent="0.25">
      <c r="A118" s="568">
        <v>112</v>
      </c>
      <c r="B118" s="569"/>
      <c r="C118" s="569"/>
      <c r="D118" s="570"/>
      <c r="E118" s="571"/>
      <c r="F118" s="579"/>
      <c r="G118" s="579"/>
      <c r="H118" s="581"/>
      <c r="I118" s="582"/>
      <c r="J118" s="574" t="e">
        <f>IF(AND(Q118="",#REF!&gt;0,#REF!&lt;5),K118,)</f>
        <v>#REF!</v>
      </c>
      <c r="K118" s="575" t="str">
        <f>IF(D118="","ZZZ9",IF(AND(#REF!&gt;0,#REF!&lt;5),D118&amp;#REF!,D118&amp;"9"))</f>
        <v>ZZZ9</v>
      </c>
      <c r="L118" s="576">
        <f t="shared" si="3"/>
        <v>999</v>
      </c>
      <c r="M118" s="587">
        <f t="shared" si="4"/>
        <v>999</v>
      </c>
      <c r="N118" s="584"/>
      <c r="O118" s="579"/>
      <c r="P118" s="578">
        <f t="shared" si="5"/>
        <v>999</v>
      </c>
      <c r="Q118" s="579"/>
    </row>
    <row r="119" spans="1:17" s="580" customFormat="1" ht="18.899999999999999" customHeight="1" x14ac:dyDescent="0.25">
      <c r="A119" s="568">
        <v>113</v>
      </c>
      <c r="B119" s="569"/>
      <c r="C119" s="569"/>
      <c r="D119" s="570"/>
      <c r="E119" s="571"/>
      <c r="F119" s="579"/>
      <c r="G119" s="579"/>
      <c r="H119" s="581"/>
      <c r="I119" s="582"/>
      <c r="J119" s="574" t="e">
        <f>IF(AND(Q119="",#REF!&gt;0,#REF!&lt;5),K119,)</f>
        <v>#REF!</v>
      </c>
      <c r="K119" s="575" t="str">
        <f>IF(D119="","ZZZ9",IF(AND(#REF!&gt;0,#REF!&lt;5),D119&amp;#REF!,D119&amp;"9"))</f>
        <v>ZZZ9</v>
      </c>
      <c r="L119" s="576">
        <f t="shared" si="3"/>
        <v>999</v>
      </c>
      <c r="M119" s="587">
        <f t="shared" si="4"/>
        <v>999</v>
      </c>
      <c r="N119" s="584"/>
      <c r="O119" s="579"/>
      <c r="P119" s="578">
        <f t="shared" si="5"/>
        <v>999</v>
      </c>
      <c r="Q119" s="579"/>
    </row>
    <row r="120" spans="1:17" s="580" customFormat="1" ht="18.899999999999999" customHeight="1" x14ac:dyDescent="0.25">
      <c r="A120" s="568">
        <v>114</v>
      </c>
      <c r="B120" s="569"/>
      <c r="C120" s="569"/>
      <c r="D120" s="570"/>
      <c r="E120" s="571"/>
      <c r="F120" s="579"/>
      <c r="G120" s="579"/>
      <c r="H120" s="581"/>
      <c r="I120" s="582"/>
      <c r="J120" s="574" t="e">
        <f>IF(AND(Q120="",#REF!&gt;0,#REF!&lt;5),K120,)</f>
        <v>#REF!</v>
      </c>
      <c r="K120" s="575" t="str">
        <f>IF(D120="","ZZZ9",IF(AND(#REF!&gt;0,#REF!&lt;5),D120&amp;#REF!,D120&amp;"9"))</f>
        <v>ZZZ9</v>
      </c>
      <c r="L120" s="576">
        <f t="shared" si="3"/>
        <v>999</v>
      </c>
      <c r="M120" s="587">
        <f t="shared" si="4"/>
        <v>999</v>
      </c>
      <c r="N120" s="584"/>
      <c r="O120" s="579"/>
      <c r="P120" s="578">
        <f t="shared" si="5"/>
        <v>999</v>
      </c>
      <c r="Q120" s="579"/>
    </row>
    <row r="121" spans="1:17" s="580" customFormat="1" ht="18.899999999999999" customHeight="1" x14ac:dyDescent="0.25">
      <c r="A121" s="568">
        <v>115</v>
      </c>
      <c r="B121" s="569"/>
      <c r="C121" s="569"/>
      <c r="D121" s="570"/>
      <c r="E121" s="571"/>
      <c r="F121" s="579"/>
      <c r="G121" s="579"/>
      <c r="H121" s="581"/>
      <c r="I121" s="582"/>
      <c r="J121" s="574" t="e">
        <f>IF(AND(Q121="",#REF!&gt;0,#REF!&lt;5),K121,)</f>
        <v>#REF!</v>
      </c>
      <c r="K121" s="575" t="str">
        <f>IF(D121="","ZZZ9",IF(AND(#REF!&gt;0,#REF!&lt;5),D121&amp;#REF!,D121&amp;"9"))</f>
        <v>ZZZ9</v>
      </c>
      <c r="L121" s="576">
        <f t="shared" si="3"/>
        <v>999</v>
      </c>
      <c r="M121" s="587">
        <f t="shared" si="4"/>
        <v>999</v>
      </c>
      <c r="N121" s="584"/>
      <c r="O121" s="579"/>
      <c r="P121" s="578">
        <f t="shared" si="5"/>
        <v>999</v>
      </c>
      <c r="Q121" s="579"/>
    </row>
    <row r="122" spans="1:17" s="580" customFormat="1" ht="18.899999999999999" customHeight="1" x14ac:dyDescent="0.25">
      <c r="A122" s="568">
        <v>116</v>
      </c>
      <c r="B122" s="569"/>
      <c r="C122" s="569"/>
      <c r="D122" s="570"/>
      <c r="E122" s="571"/>
      <c r="F122" s="579"/>
      <c r="G122" s="579"/>
      <c r="H122" s="581"/>
      <c r="I122" s="582"/>
      <c r="J122" s="574" t="e">
        <f>IF(AND(Q122="",#REF!&gt;0,#REF!&lt;5),K122,)</f>
        <v>#REF!</v>
      </c>
      <c r="K122" s="575" t="str">
        <f>IF(D122="","ZZZ9",IF(AND(#REF!&gt;0,#REF!&lt;5),D122&amp;#REF!,D122&amp;"9"))</f>
        <v>ZZZ9</v>
      </c>
      <c r="L122" s="576">
        <f t="shared" si="3"/>
        <v>999</v>
      </c>
      <c r="M122" s="587">
        <f t="shared" si="4"/>
        <v>999</v>
      </c>
      <c r="N122" s="584"/>
      <c r="O122" s="579"/>
      <c r="P122" s="578">
        <f t="shared" si="5"/>
        <v>999</v>
      </c>
      <c r="Q122" s="579"/>
    </row>
    <row r="123" spans="1:17" s="580" customFormat="1" ht="18.899999999999999" customHeight="1" x14ac:dyDescent="0.25">
      <c r="A123" s="568">
        <v>117</v>
      </c>
      <c r="B123" s="569"/>
      <c r="C123" s="569"/>
      <c r="D123" s="570"/>
      <c r="E123" s="571"/>
      <c r="F123" s="579"/>
      <c r="G123" s="579"/>
      <c r="H123" s="581"/>
      <c r="I123" s="582"/>
      <c r="J123" s="574" t="e">
        <f>IF(AND(Q123="",#REF!&gt;0,#REF!&lt;5),K123,)</f>
        <v>#REF!</v>
      </c>
      <c r="K123" s="575" t="str">
        <f>IF(D123="","ZZZ9",IF(AND(#REF!&gt;0,#REF!&lt;5),D123&amp;#REF!,D123&amp;"9"))</f>
        <v>ZZZ9</v>
      </c>
      <c r="L123" s="576">
        <f t="shared" si="3"/>
        <v>999</v>
      </c>
      <c r="M123" s="587">
        <f t="shared" si="4"/>
        <v>999</v>
      </c>
      <c r="N123" s="584"/>
      <c r="O123" s="579"/>
      <c r="P123" s="578">
        <f t="shared" si="5"/>
        <v>999</v>
      </c>
      <c r="Q123" s="579"/>
    </row>
    <row r="124" spans="1:17" s="580" customFormat="1" ht="18.899999999999999" customHeight="1" x14ac:dyDescent="0.25">
      <c r="A124" s="568">
        <v>118</v>
      </c>
      <c r="B124" s="569"/>
      <c r="C124" s="569"/>
      <c r="D124" s="570"/>
      <c r="E124" s="571"/>
      <c r="F124" s="579"/>
      <c r="G124" s="579"/>
      <c r="H124" s="581"/>
      <c r="I124" s="582"/>
      <c r="J124" s="574" t="e">
        <f>IF(AND(Q124="",#REF!&gt;0,#REF!&lt;5),K124,)</f>
        <v>#REF!</v>
      </c>
      <c r="K124" s="575" t="str">
        <f>IF(D124="","ZZZ9",IF(AND(#REF!&gt;0,#REF!&lt;5),D124&amp;#REF!,D124&amp;"9"))</f>
        <v>ZZZ9</v>
      </c>
      <c r="L124" s="576">
        <f t="shared" si="3"/>
        <v>999</v>
      </c>
      <c r="M124" s="587">
        <f t="shared" si="4"/>
        <v>999</v>
      </c>
      <c r="N124" s="584"/>
      <c r="O124" s="579"/>
      <c r="P124" s="578">
        <f t="shared" si="5"/>
        <v>999</v>
      </c>
      <c r="Q124" s="579"/>
    </row>
    <row r="125" spans="1:17" s="580" customFormat="1" ht="18.899999999999999" customHeight="1" x14ac:dyDescent="0.25">
      <c r="A125" s="568">
        <v>119</v>
      </c>
      <c r="B125" s="569"/>
      <c r="C125" s="569"/>
      <c r="D125" s="570"/>
      <c r="E125" s="571"/>
      <c r="F125" s="579"/>
      <c r="G125" s="579"/>
      <c r="H125" s="581"/>
      <c r="I125" s="582"/>
      <c r="J125" s="574" t="e">
        <f>IF(AND(Q125="",#REF!&gt;0,#REF!&lt;5),K125,)</f>
        <v>#REF!</v>
      </c>
      <c r="K125" s="575" t="str">
        <f>IF(D125="","ZZZ9",IF(AND(#REF!&gt;0,#REF!&lt;5),D125&amp;#REF!,D125&amp;"9"))</f>
        <v>ZZZ9</v>
      </c>
      <c r="L125" s="576">
        <f t="shared" si="3"/>
        <v>999</v>
      </c>
      <c r="M125" s="587">
        <f t="shared" si="4"/>
        <v>999</v>
      </c>
      <c r="N125" s="584"/>
      <c r="O125" s="579"/>
      <c r="P125" s="578">
        <f t="shared" si="5"/>
        <v>999</v>
      </c>
      <c r="Q125" s="579"/>
    </row>
    <row r="126" spans="1:17" s="580" customFormat="1" ht="18.899999999999999" customHeight="1" x14ac:dyDescent="0.25">
      <c r="A126" s="568">
        <v>120</v>
      </c>
      <c r="B126" s="569"/>
      <c r="C126" s="569"/>
      <c r="D126" s="570"/>
      <c r="E126" s="571"/>
      <c r="F126" s="579"/>
      <c r="G126" s="579"/>
      <c r="H126" s="581"/>
      <c r="I126" s="582"/>
      <c r="J126" s="574" t="e">
        <f>IF(AND(Q126="",#REF!&gt;0,#REF!&lt;5),K126,)</f>
        <v>#REF!</v>
      </c>
      <c r="K126" s="575" t="str">
        <f>IF(D126="","ZZZ9",IF(AND(#REF!&gt;0,#REF!&lt;5),D126&amp;#REF!,D126&amp;"9"))</f>
        <v>ZZZ9</v>
      </c>
      <c r="L126" s="576">
        <f t="shared" si="3"/>
        <v>999</v>
      </c>
      <c r="M126" s="587">
        <f t="shared" si="4"/>
        <v>999</v>
      </c>
      <c r="N126" s="584"/>
      <c r="O126" s="579"/>
      <c r="P126" s="578">
        <f t="shared" si="5"/>
        <v>999</v>
      </c>
      <c r="Q126" s="579"/>
    </row>
    <row r="127" spans="1:17" s="580" customFormat="1" ht="18.899999999999999" customHeight="1" x14ac:dyDescent="0.25">
      <c r="A127" s="568">
        <v>121</v>
      </c>
      <c r="B127" s="569"/>
      <c r="C127" s="569"/>
      <c r="D127" s="570"/>
      <c r="E127" s="571"/>
      <c r="F127" s="579"/>
      <c r="G127" s="579"/>
      <c r="H127" s="581"/>
      <c r="I127" s="582"/>
      <c r="J127" s="574" t="e">
        <f>IF(AND(Q127="",#REF!&gt;0,#REF!&lt;5),K127,)</f>
        <v>#REF!</v>
      </c>
      <c r="K127" s="575" t="str">
        <f>IF(D127="","ZZZ9",IF(AND(#REF!&gt;0,#REF!&lt;5),D127&amp;#REF!,D127&amp;"9"))</f>
        <v>ZZZ9</v>
      </c>
      <c r="L127" s="576">
        <f t="shared" si="3"/>
        <v>999</v>
      </c>
      <c r="M127" s="587">
        <f t="shared" si="4"/>
        <v>999</v>
      </c>
      <c r="N127" s="584"/>
      <c r="O127" s="579"/>
      <c r="P127" s="578">
        <f t="shared" si="5"/>
        <v>999</v>
      </c>
      <c r="Q127" s="579"/>
    </row>
    <row r="128" spans="1:17" s="580" customFormat="1" ht="18.899999999999999" customHeight="1" x14ac:dyDescent="0.25">
      <c r="A128" s="568">
        <v>122</v>
      </c>
      <c r="B128" s="569"/>
      <c r="C128" s="569"/>
      <c r="D128" s="570"/>
      <c r="E128" s="571"/>
      <c r="F128" s="579"/>
      <c r="G128" s="579"/>
      <c r="H128" s="581"/>
      <c r="I128" s="582"/>
      <c r="J128" s="574" t="e">
        <f>IF(AND(Q128="",#REF!&gt;0,#REF!&lt;5),K128,)</f>
        <v>#REF!</v>
      </c>
      <c r="K128" s="575" t="str">
        <f>IF(D128="","ZZZ9",IF(AND(#REF!&gt;0,#REF!&lt;5),D128&amp;#REF!,D128&amp;"9"))</f>
        <v>ZZZ9</v>
      </c>
      <c r="L128" s="576">
        <f t="shared" si="3"/>
        <v>999</v>
      </c>
      <c r="M128" s="587">
        <f t="shared" si="4"/>
        <v>999</v>
      </c>
      <c r="N128" s="584"/>
      <c r="O128" s="579"/>
      <c r="P128" s="578">
        <f t="shared" si="5"/>
        <v>999</v>
      </c>
      <c r="Q128" s="579"/>
    </row>
    <row r="129" spans="1:17" s="580" customFormat="1" ht="18.899999999999999" customHeight="1" x14ac:dyDescent="0.25">
      <c r="A129" s="568">
        <v>123</v>
      </c>
      <c r="B129" s="569"/>
      <c r="C129" s="569"/>
      <c r="D129" s="570"/>
      <c r="E129" s="571"/>
      <c r="F129" s="579"/>
      <c r="G129" s="579"/>
      <c r="H129" s="581"/>
      <c r="I129" s="582"/>
      <c r="J129" s="574" t="e">
        <f>IF(AND(Q129="",#REF!&gt;0,#REF!&lt;5),K129,)</f>
        <v>#REF!</v>
      </c>
      <c r="K129" s="575" t="str">
        <f>IF(D129="","ZZZ9",IF(AND(#REF!&gt;0,#REF!&lt;5),D129&amp;#REF!,D129&amp;"9"))</f>
        <v>ZZZ9</v>
      </c>
      <c r="L129" s="576">
        <f t="shared" si="3"/>
        <v>999</v>
      </c>
      <c r="M129" s="587">
        <f t="shared" si="4"/>
        <v>999</v>
      </c>
      <c r="N129" s="584"/>
      <c r="O129" s="579"/>
      <c r="P129" s="578">
        <f t="shared" si="5"/>
        <v>999</v>
      </c>
      <c r="Q129" s="579"/>
    </row>
    <row r="130" spans="1:17" s="580" customFormat="1" ht="18.899999999999999" customHeight="1" x14ac:dyDescent="0.25">
      <c r="A130" s="568">
        <v>124</v>
      </c>
      <c r="B130" s="569"/>
      <c r="C130" s="569"/>
      <c r="D130" s="570"/>
      <c r="E130" s="571"/>
      <c r="F130" s="579"/>
      <c r="G130" s="579"/>
      <c r="H130" s="581"/>
      <c r="I130" s="582"/>
      <c r="J130" s="574" t="e">
        <f>IF(AND(Q130="",#REF!&gt;0,#REF!&lt;5),K130,)</f>
        <v>#REF!</v>
      </c>
      <c r="K130" s="575" t="str">
        <f>IF(D130="","ZZZ9",IF(AND(#REF!&gt;0,#REF!&lt;5),D130&amp;#REF!,D130&amp;"9"))</f>
        <v>ZZZ9</v>
      </c>
      <c r="L130" s="576">
        <f t="shared" si="3"/>
        <v>999</v>
      </c>
      <c r="M130" s="587">
        <f t="shared" si="4"/>
        <v>999</v>
      </c>
      <c r="N130" s="584"/>
      <c r="O130" s="579"/>
      <c r="P130" s="578">
        <f t="shared" si="5"/>
        <v>999</v>
      </c>
      <c r="Q130" s="579"/>
    </row>
    <row r="131" spans="1:17" s="580" customFormat="1" ht="18.899999999999999" customHeight="1" x14ac:dyDescent="0.25">
      <c r="A131" s="568">
        <v>125</v>
      </c>
      <c r="B131" s="569"/>
      <c r="C131" s="569"/>
      <c r="D131" s="570"/>
      <c r="E131" s="571"/>
      <c r="F131" s="579"/>
      <c r="G131" s="579"/>
      <c r="H131" s="581"/>
      <c r="I131" s="582"/>
      <c r="J131" s="574" t="e">
        <f>IF(AND(Q131="",#REF!&gt;0,#REF!&lt;5),K131,)</f>
        <v>#REF!</v>
      </c>
      <c r="K131" s="575" t="str">
        <f>IF(D131="","ZZZ9",IF(AND(#REF!&gt;0,#REF!&lt;5),D131&amp;#REF!,D131&amp;"9"))</f>
        <v>ZZZ9</v>
      </c>
      <c r="L131" s="576">
        <f t="shared" si="3"/>
        <v>999</v>
      </c>
      <c r="M131" s="587">
        <f t="shared" si="4"/>
        <v>999</v>
      </c>
      <c r="N131" s="584"/>
      <c r="O131" s="579"/>
      <c r="P131" s="578">
        <f t="shared" si="5"/>
        <v>999</v>
      </c>
      <c r="Q131" s="579"/>
    </row>
    <row r="132" spans="1:17" s="580" customFormat="1" ht="18.899999999999999" customHeight="1" x14ac:dyDescent="0.25">
      <c r="A132" s="568">
        <v>126</v>
      </c>
      <c r="B132" s="569"/>
      <c r="C132" s="569"/>
      <c r="D132" s="570"/>
      <c r="E132" s="571"/>
      <c r="F132" s="579"/>
      <c r="G132" s="579"/>
      <c r="H132" s="581"/>
      <c r="I132" s="582"/>
      <c r="J132" s="574" t="e">
        <f>IF(AND(Q132="",#REF!&gt;0,#REF!&lt;5),K132,)</f>
        <v>#REF!</v>
      </c>
      <c r="K132" s="575" t="str">
        <f>IF(D132="","ZZZ9",IF(AND(#REF!&gt;0,#REF!&lt;5),D132&amp;#REF!,D132&amp;"9"))</f>
        <v>ZZZ9</v>
      </c>
      <c r="L132" s="576">
        <f t="shared" si="3"/>
        <v>999</v>
      </c>
      <c r="M132" s="587">
        <f t="shared" si="4"/>
        <v>999</v>
      </c>
      <c r="N132" s="584"/>
      <c r="O132" s="579"/>
      <c r="P132" s="578">
        <f t="shared" si="5"/>
        <v>999</v>
      </c>
      <c r="Q132" s="579"/>
    </row>
    <row r="133" spans="1:17" s="580" customFormat="1" ht="18.899999999999999" customHeight="1" x14ac:dyDescent="0.25">
      <c r="A133" s="568">
        <v>127</v>
      </c>
      <c r="B133" s="569"/>
      <c r="C133" s="569"/>
      <c r="D133" s="570"/>
      <c r="E133" s="571"/>
      <c r="F133" s="579"/>
      <c r="G133" s="579"/>
      <c r="H133" s="581"/>
      <c r="I133" s="582"/>
      <c r="J133" s="574" t="e">
        <f>IF(AND(Q133="",#REF!&gt;0,#REF!&lt;5),K133,)</f>
        <v>#REF!</v>
      </c>
      <c r="K133" s="575" t="str">
        <f>IF(D133="","ZZZ9",IF(AND(#REF!&gt;0,#REF!&lt;5),D133&amp;#REF!,D133&amp;"9"))</f>
        <v>ZZZ9</v>
      </c>
      <c r="L133" s="576">
        <f t="shared" si="3"/>
        <v>999</v>
      </c>
      <c r="M133" s="587">
        <f t="shared" si="4"/>
        <v>999</v>
      </c>
      <c r="N133" s="584"/>
      <c r="O133" s="579"/>
      <c r="P133" s="578">
        <f t="shared" si="5"/>
        <v>999</v>
      </c>
      <c r="Q133" s="579"/>
    </row>
    <row r="134" spans="1:17" s="580" customFormat="1" ht="18.899999999999999" customHeight="1" x14ac:dyDescent="0.25">
      <c r="A134" s="568">
        <v>128</v>
      </c>
      <c r="B134" s="569"/>
      <c r="C134" s="569"/>
      <c r="D134" s="570"/>
      <c r="E134" s="571"/>
      <c r="F134" s="579"/>
      <c r="G134" s="579"/>
      <c r="H134" s="581"/>
      <c r="I134" s="582"/>
      <c r="J134" s="574" t="e">
        <f>IF(AND(Q134="",#REF!&gt;0,#REF!&lt;5),K134,)</f>
        <v>#REF!</v>
      </c>
      <c r="K134" s="575" t="str">
        <f>IF(D134="","ZZZ9",IF(AND(#REF!&gt;0,#REF!&lt;5),D134&amp;#REF!,D134&amp;"9"))</f>
        <v>ZZZ9</v>
      </c>
      <c r="L134" s="576">
        <f t="shared" si="3"/>
        <v>999</v>
      </c>
      <c r="M134" s="587">
        <f t="shared" si="4"/>
        <v>999</v>
      </c>
      <c r="N134" s="584"/>
      <c r="O134" s="582"/>
      <c r="P134" s="593">
        <f t="shared" si="5"/>
        <v>999</v>
      </c>
      <c r="Q134" s="582"/>
    </row>
    <row r="135" spans="1:17" x14ac:dyDescent="0.25">
      <c r="A135" s="568">
        <v>129</v>
      </c>
      <c r="B135" s="569"/>
      <c r="C135" s="569"/>
      <c r="D135" s="570"/>
      <c r="E135" s="571"/>
      <c r="F135" s="579"/>
      <c r="G135" s="579"/>
      <c r="H135" s="581"/>
      <c r="I135" s="582"/>
      <c r="J135" s="574" t="e">
        <f>IF(AND(Q135="",#REF!&gt;0,#REF!&lt;5),K135,)</f>
        <v>#REF!</v>
      </c>
      <c r="K135" s="575" t="str">
        <f>IF(D135="","ZZZ9",IF(AND(#REF!&gt;0,#REF!&lt;5),D135&amp;#REF!,D135&amp;"9"))</f>
        <v>ZZZ9</v>
      </c>
      <c r="L135" s="576">
        <f t="shared" si="3"/>
        <v>999</v>
      </c>
      <c r="M135" s="587">
        <f t="shared" si="4"/>
        <v>999</v>
      </c>
      <c r="N135" s="584"/>
      <c r="O135" s="579"/>
      <c r="P135" s="578">
        <f t="shared" si="5"/>
        <v>999</v>
      </c>
      <c r="Q135" s="579"/>
    </row>
    <row r="136" spans="1:17" x14ac:dyDescent="0.25">
      <c r="A136" s="568">
        <v>130</v>
      </c>
      <c r="B136" s="569"/>
      <c r="C136" s="569"/>
      <c r="D136" s="570"/>
      <c r="E136" s="571"/>
      <c r="F136" s="579"/>
      <c r="G136" s="579"/>
      <c r="H136" s="581"/>
      <c r="I136" s="582"/>
      <c r="J136" s="574" t="e">
        <f>IF(AND(Q136="",#REF!&gt;0,#REF!&lt;5),K136,)</f>
        <v>#REF!</v>
      </c>
      <c r="K136" s="575" t="str">
        <f>IF(D136="","ZZZ9",IF(AND(#REF!&gt;0,#REF!&lt;5),D136&amp;#REF!,D136&amp;"9"))</f>
        <v>ZZZ9</v>
      </c>
      <c r="L136" s="576">
        <f t="shared" si="3"/>
        <v>999</v>
      </c>
      <c r="M136" s="587">
        <f t="shared" si="4"/>
        <v>999</v>
      </c>
      <c r="N136" s="584"/>
      <c r="O136" s="579"/>
      <c r="P136" s="578">
        <f t="shared" si="5"/>
        <v>999</v>
      </c>
      <c r="Q136" s="579"/>
    </row>
    <row r="137" spans="1:17" x14ac:dyDescent="0.25">
      <c r="A137" s="568">
        <v>131</v>
      </c>
      <c r="B137" s="569"/>
      <c r="C137" s="569"/>
      <c r="D137" s="570"/>
      <c r="E137" s="571"/>
      <c r="F137" s="579"/>
      <c r="G137" s="579"/>
      <c r="H137" s="581"/>
      <c r="I137" s="582"/>
      <c r="J137" s="574" t="e">
        <f>IF(AND(Q137="",#REF!&gt;0,#REF!&lt;5),K137,)</f>
        <v>#REF!</v>
      </c>
      <c r="K137" s="575" t="str">
        <f>IF(D137="","ZZZ9",IF(AND(#REF!&gt;0,#REF!&lt;5),D137&amp;#REF!,D137&amp;"9"))</f>
        <v>ZZZ9</v>
      </c>
      <c r="L137" s="576">
        <f t="shared" si="3"/>
        <v>999</v>
      </c>
      <c r="M137" s="587">
        <f t="shared" si="4"/>
        <v>999</v>
      </c>
      <c r="N137" s="584"/>
      <c r="O137" s="579"/>
      <c r="P137" s="578">
        <f t="shared" si="5"/>
        <v>999</v>
      </c>
      <c r="Q137" s="579"/>
    </row>
    <row r="138" spans="1:17" x14ac:dyDescent="0.25">
      <c r="A138" s="568">
        <v>132</v>
      </c>
      <c r="B138" s="569"/>
      <c r="C138" s="569"/>
      <c r="D138" s="570"/>
      <c r="E138" s="571"/>
      <c r="F138" s="579"/>
      <c r="G138" s="579"/>
      <c r="H138" s="581"/>
      <c r="I138" s="582"/>
      <c r="J138" s="574" t="e">
        <f>IF(AND(Q138="",#REF!&gt;0,#REF!&lt;5),K138,)</f>
        <v>#REF!</v>
      </c>
      <c r="K138" s="575" t="str">
        <f>IF(D138="","ZZZ9",IF(AND(#REF!&gt;0,#REF!&lt;5),D138&amp;#REF!,D138&amp;"9"))</f>
        <v>ZZZ9</v>
      </c>
      <c r="L138" s="576">
        <f t="shared" si="3"/>
        <v>999</v>
      </c>
      <c r="M138" s="587">
        <f t="shared" si="4"/>
        <v>999</v>
      </c>
      <c r="N138" s="584"/>
      <c r="O138" s="579"/>
      <c r="P138" s="578">
        <f t="shared" si="5"/>
        <v>999</v>
      </c>
      <c r="Q138" s="579"/>
    </row>
    <row r="139" spans="1:17" x14ac:dyDescent="0.25">
      <c r="A139" s="568">
        <v>133</v>
      </c>
      <c r="B139" s="569"/>
      <c r="C139" s="569"/>
      <c r="D139" s="570"/>
      <c r="E139" s="571"/>
      <c r="F139" s="579"/>
      <c r="G139" s="579"/>
      <c r="H139" s="581"/>
      <c r="I139" s="582"/>
      <c r="J139" s="574" t="e">
        <f>IF(AND(Q139="",#REF!&gt;0,#REF!&lt;5),K139,)</f>
        <v>#REF!</v>
      </c>
      <c r="K139" s="575" t="str">
        <f>IF(D139="","ZZZ9",IF(AND(#REF!&gt;0,#REF!&lt;5),D139&amp;#REF!,D139&amp;"9"))</f>
        <v>ZZZ9</v>
      </c>
      <c r="L139" s="576">
        <f t="shared" si="3"/>
        <v>999</v>
      </c>
      <c r="M139" s="587">
        <f t="shared" si="4"/>
        <v>999</v>
      </c>
      <c r="N139" s="584"/>
      <c r="O139" s="579"/>
      <c r="P139" s="578">
        <f t="shared" si="5"/>
        <v>999</v>
      </c>
      <c r="Q139" s="579"/>
    </row>
    <row r="140" spans="1:17" x14ac:dyDescent="0.25">
      <c r="A140" s="568">
        <v>134</v>
      </c>
      <c r="B140" s="569"/>
      <c r="C140" s="569"/>
      <c r="D140" s="570"/>
      <c r="E140" s="571"/>
      <c r="F140" s="579"/>
      <c r="G140" s="579"/>
      <c r="H140" s="581"/>
      <c r="I140" s="582"/>
      <c r="J140" s="574" t="e">
        <f>IF(AND(Q140="",#REF!&gt;0,#REF!&lt;5),K140,)</f>
        <v>#REF!</v>
      </c>
      <c r="K140" s="575" t="str">
        <f>IF(D140="","ZZZ9",IF(AND(#REF!&gt;0,#REF!&lt;5),D140&amp;#REF!,D140&amp;"9"))</f>
        <v>ZZZ9</v>
      </c>
      <c r="L140" s="576">
        <f t="shared" si="3"/>
        <v>999</v>
      </c>
      <c r="M140" s="587">
        <f t="shared" si="4"/>
        <v>999</v>
      </c>
      <c r="N140" s="584"/>
      <c r="O140" s="579"/>
      <c r="P140" s="578">
        <f t="shared" si="5"/>
        <v>999</v>
      </c>
      <c r="Q140" s="579"/>
    </row>
    <row r="141" spans="1:17" x14ac:dyDescent="0.25">
      <c r="A141" s="568">
        <v>135</v>
      </c>
      <c r="B141" s="569"/>
      <c r="C141" s="569"/>
      <c r="D141" s="570"/>
      <c r="E141" s="571"/>
      <c r="F141" s="579"/>
      <c r="G141" s="579"/>
      <c r="H141" s="581"/>
      <c r="I141" s="582"/>
      <c r="J141" s="574" t="e">
        <f>IF(AND(Q141="",#REF!&gt;0,#REF!&lt;5),K141,)</f>
        <v>#REF!</v>
      </c>
      <c r="K141" s="575" t="str">
        <f>IF(D141="","ZZZ9",IF(AND(#REF!&gt;0,#REF!&lt;5),D141&amp;#REF!,D141&amp;"9"))</f>
        <v>ZZZ9</v>
      </c>
      <c r="L141" s="576">
        <f t="shared" si="3"/>
        <v>999</v>
      </c>
      <c r="M141" s="587">
        <f t="shared" si="4"/>
        <v>999</v>
      </c>
      <c r="N141" s="584"/>
      <c r="O141" s="582"/>
      <c r="P141" s="593">
        <f t="shared" si="5"/>
        <v>999</v>
      </c>
      <c r="Q141" s="582"/>
    </row>
    <row r="142" spans="1:17" x14ac:dyDescent="0.25">
      <c r="A142" s="568">
        <v>136</v>
      </c>
      <c r="B142" s="569"/>
      <c r="C142" s="569"/>
      <c r="D142" s="570"/>
      <c r="E142" s="571"/>
      <c r="F142" s="579"/>
      <c r="G142" s="579"/>
      <c r="H142" s="581"/>
      <c r="I142" s="582"/>
      <c r="J142" s="574" t="e">
        <f>IF(AND(Q142="",#REF!&gt;0,#REF!&lt;5),K142,)</f>
        <v>#REF!</v>
      </c>
      <c r="K142" s="575" t="str">
        <f>IF(D142="","ZZZ9",IF(AND(#REF!&gt;0,#REF!&lt;5),D142&amp;#REF!,D142&amp;"9"))</f>
        <v>ZZZ9</v>
      </c>
      <c r="L142" s="576">
        <f t="shared" si="3"/>
        <v>999</v>
      </c>
      <c r="M142" s="587">
        <f t="shared" si="4"/>
        <v>999</v>
      </c>
      <c r="N142" s="584"/>
      <c r="O142" s="579"/>
      <c r="P142" s="578">
        <f t="shared" si="5"/>
        <v>999</v>
      </c>
      <c r="Q142" s="579"/>
    </row>
    <row r="143" spans="1:17" x14ac:dyDescent="0.25">
      <c r="A143" s="568">
        <v>137</v>
      </c>
      <c r="B143" s="569"/>
      <c r="C143" s="569"/>
      <c r="D143" s="570"/>
      <c r="E143" s="571"/>
      <c r="F143" s="579"/>
      <c r="G143" s="579"/>
      <c r="H143" s="581"/>
      <c r="I143" s="582"/>
      <c r="J143" s="574" t="e">
        <f>IF(AND(Q143="",#REF!&gt;0,#REF!&lt;5),K143,)</f>
        <v>#REF!</v>
      </c>
      <c r="K143" s="575" t="str">
        <f>IF(D143="","ZZZ9",IF(AND(#REF!&gt;0,#REF!&lt;5),D143&amp;#REF!,D143&amp;"9"))</f>
        <v>ZZZ9</v>
      </c>
      <c r="L143" s="576">
        <f t="shared" si="3"/>
        <v>999</v>
      </c>
      <c r="M143" s="587">
        <f t="shared" si="4"/>
        <v>999</v>
      </c>
      <c r="N143" s="584"/>
      <c r="O143" s="579"/>
      <c r="P143" s="578">
        <f t="shared" si="5"/>
        <v>999</v>
      </c>
      <c r="Q143" s="579"/>
    </row>
    <row r="144" spans="1:17" x14ac:dyDescent="0.25">
      <c r="A144" s="568">
        <v>138</v>
      </c>
      <c r="B144" s="569"/>
      <c r="C144" s="569"/>
      <c r="D144" s="570"/>
      <c r="E144" s="571"/>
      <c r="F144" s="579"/>
      <c r="G144" s="579"/>
      <c r="H144" s="581"/>
      <c r="I144" s="582"/>
      <c r="J144" s="574" t="e">
        <f>IF(AND(Q144="",#REF!&gt;0,#REF!&lt;5),K144,)</f>
        <v>#REF!</v>
      </c>
      <c r="K144" s="575" t="str">
        <f>IF(D144="","ZZZ9",IF(AND(#REF!&gt;0,#REF!&lt;5),D144&amp;#REF!,D144&amp;"9"))</f>
        <v>ZZZ9</v>
      </c>
      <c r="L144" s="576">
        <f t="shared" si="3"/>
        <v>999</v>
      </c>
      <c r="M144" s="587">
        <f t="shared" si="4"/>
        <v>999</v>
      </c>
      <c r="N144" s="584"/>
      <c r="O144" s="579"/>
      <c r="P144" s="578">
        <f t="shared" si="5"/>
        <v>999</v>
      </c>
      <c r="Q144" s="579"/>
    </row>
    <row r="145" spans="1:17" x14ac:dyDescent="0.25">
      <c r="A145" s="568">
        <v>139</v>
      </c>
      <c r="B145" s="569"/>
      <c r="C145" s="569"/>
      <c r="D145" s="570"/>
      <c r="E145" s="571"/>
      <c r="F145" s="579"/>
      <c r="G145" s="579"/>
      <c r="H145" s="581"/>
      <c r="I145" s="582"/>
      <c r="J145" s="574" t="e">
        <f>IF(AND(Q145="",#REF!&gt;0,#REF!&lt;5),K145,)</f>
        <v>#REF!</v>
      </c>
      <c r="K145" s="575" t="str">
        <f>IF(D145="","ZZZ9",IF(AND(#REF!&gt;0,#REF!&lt;5),D145&amp;#REF!,D145&amp;"9"))</f>
        <v>ZZZ9</v>
      </c>
      <c r="L145" s="576">
        <f t="shared" si="3"/>
        <v>999</v>
      </c>
      <c r="M145" s="587">
        <f t="shared" si="4"/>
        <v>999</v>
      </c>
      <c r="N145" s="584"/>
      <c r="O145" s="579"/>
      <c r="P145" s="578">
        <f t="shared" si="5"/>
        <v>999</v>
      </c>
      <c r="Q145" s="579"/>
    </row>
    <row r="146" spans="1:17" x14ac:dyDescent="0.25">
      <c r="A146" s="568">
        <v>140</v>
      </c>
      <c r="B146" s="569"/>
      <c r="C146" s="569"/>
      <c r="D146" s="570"/>
      <c r="E146" s="571"/>
      <c r="F146" s="579"/>
      <c r="G146" s="579"/>
      <c r="H146" s="581"/>
      <c r="I146" s="582"/>
      <c r="J146" s="574" t="e">
        <f>IF(AND(Q146="",#REF!&gt;0,#REF!&lt;5),K146,)</f>
        <v>#REF!</v>
      </c>
      <c r="K146" s="575" t="str">
        <f>IF(D146="","ZZZ9",IF(AND(#REF!&gt;0,#REF!&lt;5),D146&amp;#REF!,D146&amp;"9"))</f>
        <v>ZZZ9</v>
      </c>
      <c r="L146" s="576">
        <f t="shared" si="3"/>
        <v>999</v>
      </c>
      <c r="M146" s="587">
        <f t="shared" si="4"/>
        <v>999</v>
      </c>
      <c r="N146" s="584"/>
      <c r="O146" s="579"/>
      <c r="P146" s="578">
        <f t="shared" si="5"/>
        <v>999</v>
      </c>
      <c r="Q146" s="579"/>
    </row>
    <row r="147" spans="1:17" x14ac:dyDescent="0.25">
      <c r="A147" s="568">
        <v>141</v>
      </c>
      <c r="B147" s="569"/>
      <c r="C147" s="569"/>
      <c r="D147" s="570"/>
      <c r="E147" s="571"/>
      <c r="F147" s="579"/>
      <c r="G147" s="579"/>
      <c r="H147" s="581"/>
      <c r="I147" s="582"/>
      <c r="J147" s="574" t="e">
        <f>IF(AND(Q147="",#REF!&gt;0,#REF!&lt;5),K147,)</f>
        <v>#REF!</v>
      </c>
      <c r="K147" s="575" t="str">
        <f>IF(D147="","ZZZ9",IF(AND(#REF!&gt;0,#REF!&lt;5),D147&amp;#REF!,D147&amp;"9"))</f>
        <v>ZZZ9</v>
      </c>
      <c r="L147" s="576">
        <f t="shared" si="3"/>
        <v>999</v>
      </c>
      <c r="M147" s="587">
        <f t="shared" si="4"/>
        <v>999</v>
      </c>
      <c r="N147" s="584"/>
      <c r="O147" s="579"/>
      <c r="P147" s="578">
        <f t="shared" si="5"/>
        <v>999</v>
      </c>
      <c r="Q147" s="579"/>
    </row>
    <row r="148" spans="1:17" x14ac:dyDescent="0.25">
      <c r="A148" s="568">
        <v>142</v>
      </c>
      <c r="B148" s="569"/>
      <c r="C148" s="569"/>
      <c r="D148" s="570"/>
      <c r="E148" s="571"/>
      <c r="F148" s="579"/>
      <c r="G148" s="579"/>
      <c r="H148" s="581"/>
      <c r="I148" s="582"/>
      <c r="J148" s="574" t="e">
        <f>IF(AND(Q148="",#REF!&gt;0,#REF!&lt;5),K148,)</f>
        <v>#REF!</v>
      </c>
      <c r="K148" s="575" t="str">
        <f>IF(D148="","ZZZ9",IF(AND(#REF!&gt;0,#REF!&lt;5),D148&amp;#REF!,D148&amp;"9"))</f>
        <v>ZZZ9</v>
      </c>
      <c r="L148" s="576">
        <f t="shared" si="3"/>
        <v>999</v>
      </c>
      <c r="M148" s="587">
        <f t="shared" si="4"/>
        <v>999</v>
      </c>
      <c r="N148" s="584"/>
      <c r="O148" s="582"/>
      <c r="P148" s="593">
        <f t="shared" si="5"/>
        <v>999</v>
      </c>
      <c r="Q148" s="582"/>
    </row>
    <row r="149" spans="1:17" x14ac:dyDescent="0.25">
      <c r="A149" s="568">
        <v>143</v>
      </c>
      <c r="B149" s="569"/>
      <c r="C149" s="569"/>
      <c r="D149" s="570"/>
      <c r="E149" s="571"/>
      <c r="F149" s="579"/>
      <c r="G149" s="579"/>
      <c r="H149" s="581"/>
      <c r="I149" s="582"/>
      <c r="J149" s="574" t="e">
        <f>IF(AND(Q149="",#REF!&gt;0,#REF!&lt;5),K149,)</f>
        <v>#REF!</v>
      </c>
      <c r="K149" s="575" t="str">
        <f>IF(D149="","ZZZ9",IF(AND(#REF!&gt;0,#REF!&lt;5),D149&amp;#REF!,D149&amp;"9"))</f>
        <v>ZZZ9</v>
      </c>
      <c r="L149" s="576">
        <f t="shared" si="3"/>
        <v>999</v>
      </c>
      <c r="M149" s="587">
        <f t="shared" si="4"/>
        <v>999</v>
      </c>
      <c r="N149" s="584"/>
      <c r="O149" s="579"/>
      <c r="P149" s="578">
        <f t="shared" si="5"/>
        <v>999</v>
      </c>
      <c r="Q149" s="579"/>
    </row>
    <row r="150" spans="1:17" x14ac:dyDescent="0.25">
      <c r="A150" s="568">
        <v>144</v>
      </c>
      <c r="B150" s="569"/>
      <c r="C150" s="569"/>
      <c r="D150" s="570"/>
      <c r="E150" s="571"/>
      <c r="F150" s="579"/>
      <c r="G150" s="579"/>
      <c r="H150" s="581"/>
      <c r="I150" s="582"/>
      <c r="J150" s="574" t="e">
        <f>IF(AND(Q150="",#REF!&gt;0,#REF!&lt;5),K150,)</f>
        <v>#REF!</v>
      </c>
      <c r="K150" s="575" t="str">
        <f>IF(D150="","ZZZ9",IF(AND(#REF!&gt;0,#REF!&lt;5),D150&amp;#REF!,D150&amp;"9"))</f>
        <v>ZZZ9</v>
      </c>
      <c r="L150" s="576">
        <f t="shared" si="3"/>
        <v>999</v>
      </c>
      <c r="M150" s="587">
        <f t="shared" si="4"/>
        <v>999</v>
      </c>
      <c r="N150" s="584"/>
      <c r="O150" s="579"/>
      <c r="P150" s="578">
        <f t="shared" si="5"/>
        <v>999</v>
      </c>
      <c r="Q150" s="579"/>
    </row>
    <row r="151" spans="1:17" x14ac:dyDescent="0.25">
      <c r="A151" s="568">
        <v>145</v>
      </c>
      <c r="B151" s="569"/>
      <c r="C151" s="569"/>
      <c r="D151" s="570"/>
      <c r="E151" s="571"/>
      <c r="F151" s="579"/>
      <c r="G151" s="579"/>
      <c r="H151" s="581"/>
      <c r="I151" s="582"/>
      <c r="J151" s="574" t="e">
        <f>IF(AND(Q151="",#REF!&gt;0,#REF!&lt;5),K151,)</f>
        <v>#REF!</v>
      </c>
      <c r="K151" s="575" t="str">
        <f>IF(D151="","ZZZ9",IF(AND(#REF!&gt;0,#REF!&lt;5),D151&amp;#REF!,D151&amp;"9"))</f>
        <v>ZZZ9</v>
      </c>
      <c r="L151" s="576">
        <f t="shared" si="3"/>
        <v>999</v>
      </c>
      <c r="M151" s="587">
        <f t="shared" si="4"/>
        <v>999</v>
      </c>
      <c r="N151" s="584"/>
      <c r="O151" s="579"/>
      <c r="P151" s="578">
        <f t="shared" si="5"/>
        <v>999</v>
      </c>
      <c r="Q151" s="579"/>
    </row>
    <row r="152" spans="1:17" x14ac:dyDescent="0.25">
      <c r="A152" s="568">
        <v>146</v>
      </c>
      <c r="B152" s="569"/>
      <c r="C152" s="569"/>
      <c r="D152" s="570"/>
      <c r="E152" s="571"/>
      <c r="F152" s="579"/>
      <c r="G152" s="579"/>
      <c r="H152" s="581"/>
      <c r="I152" s="582"/>
      <c r="J152" s="574" t="e">
        <f>IF(AND(Q152="",#REF!&gt;0,#REF!&lt;5),K152,)</f>
        <v>#REF!</v>
      </c>
      <c r="K152" s="575" t="str">
        <f>IF(D152="","ZZZ9",IF(AND(#REF!&gt;0,#REF!&lt;5),D152&amp;#REF!,D152&amp;"9"))</f>
        <v>ZZZ9</v>
      </c>
      <c r="L152" s="576">
        <f t="shared" si="3"/>
        <v>999</v>
      </c>
      <c r="M152" s="587">
        <f t="shared" si="4"/>
        <v>999</v>
      </c>
      <c r="N152" s="584"/>
      <c r="O152" s="579"/>
      <c r="P152" s="578">
        <f t="shared" si="5"/>
        <v>999</v>
      </c>
      <c r="Q152" s="579"/>
    </row>
    <row r="153" spans="1:17" x14ac:dyDescent="0.25">
      <c r="A153" s="568">
        <v>147</v>
      </c>
      <c r="B153" s="569"/>
      <c r="C153" s="569"/>
      <c r="D153" s="570"/>
      <c r="E153" s="571"/>
      <c r="F153" s="579"/>
      <c r="G153" s="579"/>
      <c r="H153" s="581"/>
      <c r="I153" s="582"/>
      <c r="J153" s="574" t="e">
        <f>IF(AND(Q153="",#REF!&gt;0,#REF!&lt;5),K153,)</f>
        <v>#REF!</v>
      </c>
      <c r="K153" s="575" t="str">
        <f>IF(D153="","ZZZ9",IF(AND(#REF!&gt;0,#REF!&lt;5),D153&amp;#REF!,D153&amp;"9"))</f>
        <v>ZZZ9</v>
      </c>
      <c r="L153" s="576">
        <f t="shared" si="3"/>
        <v>999</v>
      </c>
      <c r="M153" s="587">
        <f t="shared" si="4"/>
        <v>999</v>
      </c>
      <c r="N153" s="584"/>
      <c r="O153" s="579"/>
      <c r="P153" s="578">
        <f t="shared" si="5"/>
        <v>999</v>
      </c>
      <c r="Q153" s="579"/>
    </row>
    <row r="154" spans="1:17" x14ac:dyDescent="0.25">
      <c r="A154" s="568">
        <v>148</v>
      </c>
      <c r="B154" s="569"/>
      <c r="C154" s="569"/>
      <c r="D154" s="570"/>
      <c r="E154" s="571"/>
      <c r="F154" s="579"/>
      <c r="G154" s="579"/>
      <c r="H154" s="581"/>
      <c r="I154" s="582"/>
      <c r="J154" s="574" t="e">
        <f>IF(AND(Q154="",#REF!&gt;0,#REF!&lt;5),K154,)</f>
        <v>#REF!</v>
      </c>
      <c r="K154" s="575" t="str">
        <f>IF(D154="","ZZZ9",IF(AND(#REF!&gt;0,#REF!&lt;5),D154&amp;#REF!,D154&amp;"9"))</f>
        <v>ZZZ9</v>
      </c>
      <c r="L154" s="576">
        <f t="shared" si="3"/>
        <v>999</v>
      </c>
      <c r="M154" s="587">
        <f t="shared" si="4"/>
        <v>999</v>
      </c>
      <c r="N154" s="584"/>
      <c r="O154" s="579"/>
      <c r="P154" s="578">
        <f t="shared" si="5"/>
        <v>999</v>
      </c>
      <c r="Q154" s="579"/>
    </row>
    <row r="155" spans="1:17" x14ac:dyDescent="0.25">
      <c r="A155" s="568">
        <v>149</v>
      </c>
      <c r="B155" s="569"/>
      <c r="C155" s="569"/>
      <c r="D155" s="570"/>
      <c r="E155" s="571"/>
      <c r="F155" s="579"/>
      <c r="G155" s="579"/>
      <c r="H155" s="581"/>
      <c r="I155" s="582"/>
      <c r="J155" s="574" t="e">
        <f>IF(AND(Q155="",#REF!&gt;0,#REF!&lt;5),K155,)</f>
        <v>#REF!</v>
      </c>
      <c r="K155" s="575" t="str">
        <f>IF(D155="","ZZZ9",IF(AND(#REF!&gt;0,#REF!&lt;5),D155&amp;#REF!,D155&amp;"9"))</f>
        <v>ZZZ9</v>
      </c>
      <c r="L155" s="576">
        <f t="shared" si="3"/>
        <v>999</v>
      </c>
      <c r="M155" s="587">
        <f t="shared" si="4"/>
        <v>999</v>
      </c>
      <c r="N155" s="584"/>
      <c r="O155" s="579"/>
      <c r="P155" s="578">
        <f t="shared" si="5"/>
        <v>999</v>
      </c>
      <c r="Q155" s="579"/>
    </row>
    <row r="156" spans="1:17" x14ac:dyDescent="0.25">
      <c r="A156" s="568">
        <v>150</v>
      </c>
      <c r="B156" s="569"/>
      <c r="C156" s="569"/>
      <c r="D156" s="570"/>
      <c r="E156" s="571"/>
      <c r="F156" s="579"/>
      <c r="G156" s="579"/>
      <c r="H156" s="581"/>
      <c r="I156" s="582"/>
      <c r="J156" s="574" t="e">
        <f>IF(AND(Q156="",#REF!&gt;0,#REF!&lt;5),K156,)</f>
        <v>#REF!</v>
      </c>
      <c r="K156" s="575" t="str">
        <f>IF(D156="","ZZZ9",IF(AND(#REF!&gt;0,#REF!&lt;5),D156&amp;#REF!,D156&amp;"9"))</f>
        <v>ZZZ9</v>
      </c>
      <c r="L156" s="576">
        <f t="shared" si="3"/>
        <v>999</v>
      </c>
      <c r="M156" s="587">
        <f t="shared" si="4"/>
        <v>999</v>
      </c>
      <c r="N156" s="584"/>
      <c r="O156" s="579"/>
      <c r="P156" s="578">
        <f t="shared" si="5"/>
        <v>999</v>
      </c>
      <c r="Q156" s="579"/>
    </row>
  </sheetData>
  <conditionalFormatting sqref="A7:D156">
    <cfRule type="expression" dxfId="232" priority="12" stopIfTrue="1">
      <formula>$Q7&gt;=1</formula>
    </cfRule>
  </conditionalFormatting>
  <conditionalFormatting sqref="B7:D37">
    <cfRule type="expression" dxfId="231" priority="1" stopIfTrue="1">
      <formula>$Q7&gt;=1</formula>
    </cfRule>
  </conditionalFormatting>
  <conditionalFormatting sqref="E7:E14">
    <cfRule type="expression" dxfId="230" priority="5" stopIfTrue="1">
      <formula>AND(ROUNDDOWN(($A$4-E7)/365.25,0)&lt;=13,G7&lt;&gt;"OK")</formula>
    </cfRule>
    <cfRule type="expression" dxfId="229" priority="6" stopIfTrue="1">
      <formula>AND(ROUNDDOWN(($A$4-E7)/365.25,0)&lt;=14,G7&lt;&gt;"OK")</formula>
    </cfRule>
    <cfRule type="expression" dxfId="228" priority="7" stopIfTrue="1">
      <formula>AND(ROUNDDOWN(($A$4-E7)/365.25,0)&lt;=17,G7&lt;&gt;"OK")</formula>
    </cfRule>
    <cfRule type="expression" dxfId="227" priority="9" stopIfTrue="1">
      <formula>AND(ROUNDDOWN(($A$4-E7)/365.25,0)&lt;=13,G7&lt;&gt;"OK")</formula>
    </cfRule>
    <cfRule type="expression" dxfId="226" priority="10" stopIfTrue="1">
      <formula>AND(ROUNDDOWN(($A$4-E7)/365.25,0)&lt;=14,G7&lt;&gt;"OK")</formula>
    </cfRule>
    <cfRule type="expression" dxfId="225" priority="11" stopIfTrue="1">
      <formula>AND(ROUNDDOWN(($A$4-E7)/365.25,0)&lt;=17,G7&lt;&gt;"OK")</formula>
    </cfRule>
  </conditionalFormatting>
  <conditionalFormatting sqref="E7:E27 E29:E37">
    <cfRule type="expression" dxfId="224" priority="2" stopIfTrue="1">
      <formula>AND(ROUNDDOWN(($A$4-E7)/365.25,0)&lt;=13,G7&lt;&gt;"OK")</formula>
    </cfRule>
    <cfRule type="expression" dxfId="223" priority="3" stopIfTrue="1">
      <formula>AND(ROUNDDOWN(($A$4-E7)/365.25,0)&lt;=14,G7&lt;&gt;"OK")</formula>
    </cfRule>
    <cfRule type="expression" dxfId="222" priority="4" stopIfTrue="1">
      <formula>AND(ROUNDDOWN(($A$4-E7)/365.25,0)&lt;=17,G7&lt;&gt;"OK")</formula>
    </cfRule>
  </conditionalFormatting>
  <conditionalFormatting sqref="E7:E156">
    <cfRule type="expression" dxfId="221" priority="13" stopIfTrue="1">
      <formula>AND(ROUNDDOWN(($A$4-E7)/365.25,0)&lt;=13,G7&lt;&gt;"OK")</formula>
    </cfRule>
    <cfRule type="expression" dxfId="220" priority="14" stopIfTrue="1">
      <formula>AND(ROUNDDOWN(($A$4-E7)/365.25,0)&lt;=14,G7&lt;&gt;"OK")</formula>
    </cfRule>
    <cfRule type="expression" dxfId="219" priority="15" stopIfTrue="1">
      <formula>AND(ROUNDDOWN(($A$4-E7)/365.25,0)&lt;=17,G7&lt;&gt;"OK")</formula>
    </cfRule>
  </conditionalFormatting>
  <conditionalFormatting sqref="J7:J156">
    <cfRule type="cellIs" dxfId="218" priority="8"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95649" r:id="rId4" name="Button 1">
              <controlPr defaultSize="0" print="0" autoFill="0" autoPict="0" macro="[1]!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10579-CBDD-4453-B9AE-6C0E2C328E70}">
  <dimension ref="A1:AS140"/>
  <sheetViews>
    <sheetView workbookViewId="0"/>
  </sheetViews>
  <sheetFormatPr defaultRowHeight="14.4" x14ac:dyDescent="0.3"/>
  <cols>
    <col min="1" max="2" width="3.33203125" style="853" customWidth="1"/>
    <col min="3" max="4" width="4.6640625" style="853" customWidth="1"/>
    <col min="5" max="5" width="4.33203125" style="853" customWidth="1"/>
    <col min="6" max="6" width="12.6640625" style="853" customWidth="1"/>
    <col min="7" max="7" width="7.44140625" style="853" bestFit="1" customWidth="1"/>
    <col min="8" max="8" width="7.6640625" style="853" customWidth="1"/>
    <col min="9" max="9" width="5.88671875" style="853" customWidth="1"/>
    <col min="10" max="10" width="1.6640625" style="920" customWidth="1"/>
    <col min="11" max="11" width="10.6640625" style="853" customWidth="1"/>
    <col min="12" max="12" width="1.6640625" style="920" customWidth="1"/>
    <col min="13" max="13" width="10.6640625" style="853" customWidth="1"/>
    <col min="14" max="14" width="1.6640625" style="921" customWidth="1"/>
    <col min="15" max="15" width="10.6640625" style="853" customWidth="1"/>
    <col min="16" max="16" width="1.6640625" style="920" customWidth="1"/>
    <col min="17" max="17" width="10.6640625" style="853" customWidth="1"/>
    <col min="18" max="18" width="1.6640625" style="921" customWidth="1"/>
    <col min="19" max="19" width="9.109375" style="853" hidden="1" customWidth="1"/>
    <col min="20" max="20" width="8.6640625" style="853" customWidth="1"/>
    <col min="21" max="21" width="9.109375" style="853" hidden="1" customWidth="1"/>
    <col min="22" max="24" width="8.88671875" style="853"/>
    <col min="25" max="27" width="0" style="853" hidden="1" customWidth="1"/>
    <col min="28" max="28" width="10.33203125" style="853" hidden="1" customWidth="1"/>
    <col min="29" max="34" width="0" style="853" hidden="1" customWidth="1"/>
    <col min="35" max="37" width="9.109375" style="772" customWidth="1"/>
    <col min="38" max="256" width="8.88671875" style="853"/>
    <col min="257" max="258" width="3.33203125" style="853" customWidth="1"/>
    <col min="259" max="260" width="4.6640625" style="853" customWidth="1"/>
    <col min="261" max="261" width="4.33203125" style="853" customWidth="1"/>
    <col min="262" max="262" width="12.6640625" style="853" customWidth="1"/>
    <col min="263" max="263" width="2.6640625" style="853" customWidth="1"/>
    <col min="264" max="264" width="7.6640625" style="853" customWidth="1"/>
    <col min="265" max="265" width="5.88671875" style="853" customWidth="1"/>
    <col min="266" max="266" width="1.6640625" style="853" customWidth="1"/>
    <col min="267" max="267" width="10.6640625" style="853" customWidth="1"/>
    <col min="268" max="268" width="1.6640625" style="853" customWidth="1"/>
    <col min="269" max="269" width="10.6640625" style="853" customWidth="1"/>
    <col min="270" max="270" width="1.6640625" style="853" customWidth="1"/>
    <col min="271" max="271" width="10.6640625" style="853" customWidth="1"/>
    <col min="272" max="272" width="1.6640625" style="853" customWidth="1"/>
    <col min="273" max="273" width="10.6640625" style="853" customWidth="1"/>
    <col min="274" max="274" width="1.6640625" style="853" customWidth="1"/>
    <col min="275" max="275" width="0" style="853" hidden="1" customWidth="1"/>
    <col min="276" max="276" width="8.6640625" style="853" customWidth="1"/>
    <col min="277" max="277" width="0" style="853" hidden="1" customWidth="1"/>
    <col min="278" max="280" width="8.88671875" style="853"/>
    <col min="281" max="290" width="0" style="853" hidden="1" customWidth="1"/>
    <col min="291" max="293" width="9.109375" style="853" customWidth="1"/>
    <col min="294" max="512" width="8.88671875" style="853"/>
    <col min="513" max="514" width="3.33203125" style="853" customWidth="1"/>
    <col min="515" max="516" width="4.6640625" style="853" customWidth="1"/>
    <col min="517" max="517" width="4.33203125" style="853" customWidth="1"/>
    <col min="518" max="518" width="12.6640625" style="853" customWidth="1"/>
    <col min="519" max="519" width="2.6640625" style="853" customWidth="1"/>
    <col min="520" max="520" width="7.6640625" style="853" customWidth="1"/>
    <col min="521" max="521" width="5.88671875" style="853" customWidth="1"/>
    <col min="522" max="522" width="1.6640625" style="853" customWidth="1"/>
    <col min="523" max="523" width="10.6640625" style="853" customWidth="1"/>
    <col min="524" max="524" width="1.6640625" style="853" customWidth="1"/>
    <col min="525" max="525" width="10.6640625" style="853" customWidth="1"/>
    <col min="526" max="526" width="1.6640625" style="853" customWidth="1"/>
    <col min="527" max="527" width="10.6640625" style="853" customWidth="1"/>
    <col min="528" max="528" width="1.6640625" style="853" customWidth="1"/>
    <col min="529" max="529" width="10.6640625" style="853" customWidth="1"/>
    <col min="530" max="530" width="1.6640625" style="853" customWidth="1"/>
    <col min="531" max="531" width="0" style="853" hidden="1" customWidth="1"/>
    <col min="532" max="532" width="8.6640625" style="853" customWidth="1"/>
    <col min="533" max="533" width="0" style="853" hidden="1" customWidth="1"/>
    <col min="534" max="536" width="8.88671875" style="853"/>
    <col min="537" max="546" width="0" style="853" hidden="1" customWidth="1"/>
    <col min="547" max="549" width="9.109375" style="853" customWidth="1"/>
    <col min="550" max="768" width="8.88671875" style="853"/>
    <col min="769" max="770" width="3.33203125" style="853" customWidth="1"/>
    <col min="771" max="772" width="4.6640625" style="853" customWidth="1"/>
    <col min="773" max="773" width="4.33203125" style="853" customWidth="1"/>
    <col min="774" max="774" width="12.6640625" style="853" customWidth="1"/>
    <col min="775" max="775" width="2.6640625" style="853" customWidth="1"/>
    <col min="776" max="776" width="7.6640625" style="853" customWidth="1"/>
    <col min="777" max="777" width="5.88671875" style="853" customWidth="1"/>
    <col min="778" max="778" width="1.6640625" style="853" customWidth="1"/>
    <col min="779" max="779" width="10.6640625" style="853" customWidth="1"/>
    <col min="780" max="780" width="1.6640625" style="853" customWidth="1"/>
    <col min="781" max="781" width="10.6640625" style="853" customWidth="1"/>
    <col min="782" max="782" width="1.6640625" style="853" customWidth="1"/>
    <col min="783" max="783" width="10.6640625" style="853" customWidth="1"/>
    <col min="784" max="784" width="1.6640625" style="853" customWidth="1"/>
    <col min="785" max="785" width="10.6640625" style="853" customWidth="1"/>
    <col min="786" max="786" width="1.6640625" style="853" customWidth="1"/>
    <col min="787" max="787" width="0" style="853" hidden="1" customWidth="1"/>
    <col min="788" max="788" width="8.6640625" style="853" customWidth="1"/>
    <col min="789" max="789" width="0" style="853" hidden="1" customWidth="1"/>
    <col min="790" max="792" width="8.88671875" style="853"/>
    <col min="793" max="802" width="0" style="853" hidden="1" customWidth="1"/>
    <col min="803" max="805" width="9.109375" style="853" customWidth="1"/>
    <col min="806" max="1024" width="8.88671875" style="853"/>
    <col min="1025" max="1026" width="3.33203125" style="853" customWidth="1"/>
    <col min="1027" max="1028" width="4.6640625" style="853" customWidth="1"/>
    <col min="1029" max="1029" width="4.33203125" style="853" customWidth="1"/>
    <col min="1030" max="1030" width="12.6640625" style="853" customWidth="1"/>
    <col min="1031" max="1031" width="2.6640625" style="853" customWidth="1"/>
    <col min="1032" max="1032" width="7.6640625" style="853" customWidth="1"/>
    <col min="1033" max="1033" width="5.88671875" style="853" customWidth="1"/>
    <col min="1034" max="1034" width="1.6640625" style="853" customWidth="1"/>
    <col min="1035" max="1035" width="10.6640625" style="853" customWidth="1"/>
    <col min="1036" max="1036" width="1.6640625" style="853" customWidth="1"/>
    <col min="1037" max="1037" width="10.6640625" style="853" customWidth="1"/>
    <col min="1038" max="1038" width="1.6640625" style="853" customWidth="1"/>
    <col min="1039" max="1039" width="10.6640625" style="853" customWidth="1"/>
    <col min="1040" max="1040" width="1.6640625" style="853" customWidth="1"/>
    <col min="1041" max="1041" width="10.6640625" style="853" customWidth="1"/>
    <col min="1042" max="1042" width="1.6640625" style="853" customWidth="1"/>
    <col min="1043" max="1043" width="0" style="853" hidden="1" customWidth="1"/>
    <col min="1044" max="1044" width="8.6640625" style="853" customWidth="1"/>
    <col min="1045" max="1045" width="0" style="853" hidden="1" customWidth="1"/>
    <col min="1046" max="1048" width="8.88671875" style="853"/>
    <col min="1049" max="1058" width="0" style="853" hidden="1" customWidth="1"/>
    <col min="1059" max="1061" width="9.109375" style="853" customWidth="1"/>
    <col min="1062" max="1280" width="8.88671875" style="853"/>
    <col min="1281" max="1282" width="3.33203125" style="853" customWidth="1"/>
    <col min="1283" max="1284" width="4.6640625" style="853" customWidth="1"/>
    <col min="1285" max="1285" width="4.33203125" style="853" customWidth="1"/>
    <col min="1286" max="1286" width="12.6640625" style="853" customWidth="1"/>
    <col min="1287" max="1287" width="2.6640625" style="853" customWidth="1"/>
    <col min="1288" max="1288" width="7.6640625" style="853" customWidth="1"/>
    <col min="1289" max="1289" width="5.88671875" style="853" customWidth="1"/>
    <col min="1290" max="1290" width="1.6640625" style="853" customWidth="1"/>
    <col min="1291" max="1291" width="10.6640625" style="853" customWidth="1"/>
    <col min="1292" max="1292" width="1.6640625" style="853" customWidth="1"/>
    <col min="1293" max="1293" width="10.6640625" style="853" customWidth="1"/>
    <col min="1294" max="1294" width="1.6640625" style="853" customWidth="1"/>
    <col min="1295" max="1295" width="10.6640625" style="853" customWidth="1"/>
    <col min="1296" max="1296" width="1.6640625" style="853" customWidth="1"/>
    <col min="1297" max="1297" width="10.6640625" style="853" customWidth="1"/>
    <col min="1298" max="1298" width="1.6640625" style="853" customWidth="1"/>
    <col min="1299" max="1299" width="0" style="853" hidden="1" customWidth="1"/>
    <col min="1300" max="1300" width="8.6640625" style="853" customWidth="1"/>
    <col min="1301" max="1301" width="0" style="853" hidden="1" customWidth="1"/>
    <col min="1302" max="1304" width="8.88671875" style="853"/>
    <col min="1305" max="1314" width="0" style="853" hidden="1" customWidth="1"/>
    <col min="1315" max="1317" width="9.109375" style="853" customWidth="1"/>
    <col min="1318" max="1536" width="8.88671875" style="853"/>
    <col min="1537" max="1538" width="3.33203125" style="853" customWidth="1"/>
    <col min="1539" max="1540" width="4.6640625" style="853" customWidth="1"/>
    <col min="1541" max="1541" width="4.33203125" style="853" customWidth="1"/>
    <col min="1542" max="1542" width="12.6640625" style="853" customWidth="1"/>
    <col min="1543" max="1543" width="2.6640625" style="853" customWidth="1"/>
    <col min="1544" max="1544" width="7.6640625" style="853" customWidth="1"/>
    <col min="1545" max="1545" width="5.88671875" style="853" customWidth="1"/>
    <col min="1546" max="1546" width="1.6640625" style="853" customWidth="1"/>
    <col min="1547" max="1547" width="10.6640625" style="853" customWidth="1"/>
    <col min="1548" max="1548" width="1.6640625" style="853" customWidth="1"/>
    <col min="1549" max="1549" width="10.6640625" style="853" customWidth="1"/>
    <col min="1550" max="1550" width="1.6640625" style="853" customWidth="1"/>
    <col min="1551" max="1551" width="10.6640625" style="853" customWidth="1"/>
    <col min="1552" max="1552" width="1.6640625" style="853" customWidth="1"/>
    <col min="1553" max="1553" width="10.6640625" style="853" customWidth="1"/>
    <col min="1554" max="1554" width="1.6640625" style="853" customWidth="1"/>
    <col min="1555" max="1555" width="0" style="853" hidden="1" customWidth="1"/>
    <col min="1556" max="1556" width="8.6640625" style="853" customWidth="1"/>
    <col min="1557" max="1557" width="0" style="853" hidden="1" customWidth="1"/>
    <col min="1558" max="1560" width="8.88671875" style="853"/>
    <col min="1561" max="1570" width="0" style="853" hidden="1" customWidth="1"/>
    <col min="1571" max="1573" width="9.109375" style="853" customWidth="1"/>
    <col min="1574" max="1792" width="8.88671875" style="853"/>
    <col min="1793" max="1794" width="3.33203125" style="853" customWidth="1"/>
    <col min="1795" max="1796" width="4.6640625" style="853" customWidth="1"/>
    <col min="1797" max="1797" width="4.33203125" style="853" customWidth="1"/>
    <col min="1798" max="1798" width="12.6640625" style="853" customWidth="1"/>
    <col min="1799" max="1799" width="2.6640625" style="853" customWidth="1"/>
    <col min="1800" max="1800" width="7.6640625" style="853" customWidth="1"/>
    <col min="1801" max="1801" width="5.88671875" style="853" customWidth="1"/>
    <col min="1802" max="1802" width="1.6640625" style="853" customWidth="1"/>
    <col min="1803" max="1803" width="10.6640625" style="853" customWidth="1"/>
    <col min="1804" max="1804" width="1.6640625" style="853" customWidth="1"/>
    <col min="1805" max="1805" width="10.6640625" style="853" customWidth="1"/>
    <col min="1806" max="1806" width="1.6640625" style="853" customWidth="1"/>
    <col min="1807" max="1807" width="10.6640625" style="853" customWidth="1"/>
    <col min="1808" max="1808" width="1.6640625" style="853" customWidth="1"/>
    <col min="1809" max="1809" width="10.6640625" style="853" customWidth="1"/>
    <col min="1810" max="1810" width="1.6640625" style="853" customWidth="1"/>
    <col min="1811" max="1811" width="0" style="853" hidden="1" customWidth="1"/>
    <col min="1812" max="1812" width="8.6640625" style="853" customWidth="1"/>
    <col min="1813" max="1813" width="0" style="853" hidden="1" customWidth="1"/>
    <col min="1814" max="1816" width="8.88671875" style="853"/>
    <col min="1817" max="1826" width="0" style="853" hidden="1" customWidth="1"/>
    <col min="1827" max="1829" width="9.109375" style="853" customWidth="1"/>
    <col min="1830" max="2048" width="8.88671875" style="853"/>
    <col min="2049" max="2050" width="3.33203125" style="853" customWidth="1"/>
    <col min="2051" max="2052" width="4.6640625" style="853" customWidth="1"/>
    <col min="2053" max="2053" width="4.33203125" style="853" customWidth="1"/>
    <col min="2054" max="2054" width="12.6640625" style="853" customWidth="1"/>
    <col min="2055" max="2055" width="2.6640625" style="853" customWidth="1"/>
    <col min="2056" max="2056" width="7.6640625" style="853" customWidth="1"/>
    <col min="2057" max="2057" width="5.88671875" style="853" customWidth="1"/>
    <col min="2058" max="2058" width="1.6640625" style="853" customWidth="1"/>
    <col min="2059" max="2059" width="10.6640625" style="853" customWidth="1"/>
    <col min="2060" max="2060" width="1.6640625" style="853" customWidth="1"/>
    <col min="2061" max="2061" width="10.6640625" style="853" customWidth="1"/>
    <col min="2062" max="2062" width="1.6640625" style="853" customWidth="1"/>
    <col min="2063" max="2063" width="10.6640625" style="853" customWidth="1"/>
    <col min="2064" max="2064" width="1.6640625" style="853" customWidth="1"/>
    <col min="2065" max="2065" width="10.6640625" style="853" customWidth="1"/>
    <col min="2066" max="2066" width="1.6640625" style="853" customWidth="1"/>
    <col min="2067" max="2067" width="0" style="853" hidden="1" customWidth="1"/>
    <col min="2068" max="2068" width="8.6640625" style="853" customWidth="1"/>
    <col min="2069" max="2069" width="0" style="853" hidden="1" customWidth="1"/>
    <col min="2070" max="2072" width="8.88671875" style="853"/>
    <col min="2073" max="2082" width="0" style="853" hidden="1" customWidth="1"/>
    <col min="2083" max="2085" width="9.109375" style="853" customWidth="1"/>
    <col min="2086" max="2304" width="8.88671875" style="853"/>
    <col min="2305" max="2306" width="3.33203125" style="853" customWidth="1"/>
    <col min="2307" max="2308" width="4.6640625" style="853" customWidth="1"/>
    <col min="2309" max="2309" width="4.33203125" style="853" customWidth="1"/>
    <col min="2310" max="2310" width="12.6640625" style="853" customWidth="1"/>
    <col min="2311" max="2311" width="2.6640625" style="853" customWidth="1"/>
    <col min="2312" max="2312" width="7.6640625" style="853" customWidth="1"/>
    <col min="2313" max="2313" width="5.88671875" style="853" customWidth="1"/>
    <col min="2314" max="2314" width="1.6640625" style="853" customWidth="1"/>
    <col min="2315" max="2315" width="10.6640625" style="853" customWidth="1"/>
    <col min="2316" max="2316" width="1.6640625" style="853" customWidth="1"/>
    <col min="2317" max="2317" width="10.6640625" style="853" customWidth="1"/>
    <col min="2318" max="2318" width="1.6640625" style="853" customWidth="1"/>
    <col min="2319" max="2319" width="10.6640625" style="853" customWidth="1"/>
    <col min="2320" max="2320" width="1.6640625" style="853" customWidth="1"/>
    <col min="2321" max="2321" width="10.6640625" style="853" customWidth="1"/>
    <col min="2322" max="2322" width="1.6640625" style="853" customWidth="1"/>
    <col min="2323" max="2323" width="0" style="853" hidden="1" customWidth="1"/>
    <col min="2324" max="2324" width="8.6640625" style="853" customWidth="1"/>
    <col min="2325" max="2325" width="0" style="853" hidden="1" customWidth="1"/>
    <col min="2326" max="2328" width="8.88671875" style="853"/>
    <col min="2329" max="2338" width="0" style="853" hidden="1" customWidth="1"/>
    <col min="2339" max="2341" width="9.109375" style="853" customWidth="1"/>
    <col min="2342" max="2560" width="8.88671875" style="853"/>
    <col min="2561" max="2562" width="3.33203125" style="853" customWidth="1"/>
    <col min="2563" max="2564" width="4.6640625" style="853" customWidth="1"/>
    <col min="2565" max="2565" width="4.33203125" style="853" customWidth="1"/>
    <col min="2566" max="2566" width="12.6640625" style="853" customWidth="1"/>
    <col min="2567" max="2567" width="2.6640625" style="853" customWidth="1"/>
    <col min="2568" max="2568" width="7.6640625" style="853" customWidth="1"/>
    <col min="2569" max="2569" width="5.88671875" style="853" customWidth="1"/>
    <col min="2570" max="2570" width="1.6640625" style="853" customWidth="1"/>
    <col min="2571" max="2571" width="10.6640625" style="853" customWidth="1"/>
    <col min="2572" max="2572" width="1.6640625" style="853" customWidth="1"/>
    <col min="2573" max="2573" width="10.6640625" style="853" customWidth="1"/>
    <col min="2574" max="2574" width="1.6640625" style="853" customWidth="1"/>
    <col min="2575" max="2575" width="10.6640625" style="853" customWidth="1"/>
    <col min="2576" max="2576" width="1.6640625" style="853" customWidth="1"/>
    <col min="2577" max="2577" width="10.6640625" style="853" customWidth="1"/>
    <col min="2578" max="2578" width="1.6640625" style="853" customWidth="1"/>
    <col min="2579" max="2579" width="0" style="853" hidden="1" customWidth="1"/>
    <col min="2580" max="2580" width="8.6640625" style="853" customWidth="1"/>
    <col min="2581" max="2581" width="0" style="853" hidden="1" customWidth="1"/>
    <col min="2582" max="2584" width="8.88671875" style="853"/>
    <col min="2585" max="2594" width="0" style="853" hidden="1" customWidth="1"/>
    <col min="2595" max="2597" width="9.109375" style="853" customWidth="1"/>
    <col min="2598" max="2816" width="8.88671875" style="853"/>
    <col min="2817" max="2818" width="3.33203125" style="853" customWidth="1"/>
    <col min="2819" max="2820" width="4.6640625" style="853" customWidth="1"/>
    <col min="2821" max="2821" width="4.33203125" style="853" customWidth="1"/>
    <col min="2822" max="2822" width="12.6640625" style="853" customWidth="1"/>
    <col min="2823" max="2823" width="2.6640625" style="853" customWidth="1"/>
    <col min="2824" max="2824" width="7.6640625" style="853" customWidth="1"/>
    <col min="2825" max="2825" width="5.88671875" style="853" customWidth="1"/>
    <col min="2826" max="2826" width="1.6640625" style="853" customWidth="1"/>
    <col min="2827" max="2827" width="10.6640625" style="853" customWidth="1"/>
    <col min="2828" max="2828" width="1.6640625" style="853" customWidth="1"/>
    <col min="2829" max="2829" width="10.6640625" style="853" customWidth="1"/>
    <col min="2830" max="2830" width="1.6640625" style="853" customWidth="1"/>
    <col min="2831" max="2831" width="10.6640625" style="853" customWidth="1"/>
    <col min="2832" max="2832" width="1.6640625" style="853" customWidth="1"/>
    <col min="2833" max="2833" width="10.6640625" style="853" customWidth="1"/>
    <col min="2834" max="2834" width="1.6640625" style="853" customWidth="1"/>
    <col min="2835" max="2835" width="0" style="853" hidden="1" customWidth="1"/>
    <col min="2836" max="2836" width="8.6640625" style="853" customWidth="1"/>
    <col min="2837" max="2837" width="0" style="853" hidden="1" customWidth="1"/>
    <col min="2838" max="2840" width="8.88671875" style="853"/>
    <col min="2841" max="2850" width="0" style="853" hidden="1" customWidth="1"/>
    <col min="2851" max="2853" width="9.109375" style="853" customWidth="1"/>
    <col min="2854" max="3072" width="8.88671875" style="853"/>
    <col min="3073" max="3074" width="3.33203125" style="853" customWidth="1"/>
    <col min="3075" max="3076" width="4.6640625" style="853" customWidth="1"/>
    <col min="3077" max="3077" width="4.33203125" style="853" customWidth="1"/>
    <col min="3078" max="3078" width="12.6640625" style="853" customWidth="1"/>
    <col min="3079" max="3079" width="2.6640625" style="853" customWidth="1"/>
    <col min="3080" max="3080" width="7.6640625" style="853" customWidth="1"/>
    <col min="3081" max="3081" width="5.88671875" style="853" customWidth="1"/>
    <col min="3082" max="3082" width="1.6640625" style="853" customWidth="1"/>
    <col min="3083" max="3083" width="10.6640625" style="853" customWidth="1"/>
    <col min="3084" max="3084" width="1.6640625" style="853" customWidth="1"/>
    <col min="3085" max="3085" width="10.6640625" style="853" customWidth="1"/>
    <col min="3086" max="3086" width="1.6640625" style="853" customWidth="1"/>
    <col min="3087" max="3087" width="10.6640625" style="853" customWidth="1"/>
    <col min="3088" max="3088" width="1.6640625" style="853" customWidth="1"/>
    <col min="3089" max="3089" width="10.6640625" style="853" customWidth="1"/>
    <col min="3090" max="3090" width="1.6640625" style="853" customWidth="1"/>
    <col min="3091" max="3091" width="0" style="853" hidden="1" customWidth="1"/>
    <col min="3092" max="3092" width="8.6640625" style="853" customWidth="1"/>
    <col min="3093" max="3093" width="0" style="853" hidden="1" customWidth="1"/>
    <col min="3094" max="3096" width="8.88671875" style="853"/>
    <col min="3097" max="3106" width="0" style="853" hidden="1" customWidth="1"/>
    <col min="3107" max="3109" width="9.109375" style="853" customWidth="1"/>
    <col min="3110" max="3328" width="8.88671875" style="853"/>
    <col min="3329" max="3330" width="3.33203125" style="853" customWidth="1"/>
    <col min="3331" max="3332" width="4.6640625" style="853" customWidth="1"/>
    <col min="3333" max="3333" width="4.33203125" style="853" customWidth="1"/>
    <col min="3334" max="3334" width="12.6640625" style="853" customWidth="1"/>
    <col min="3335" max="3335" width="2.6640625" style="853" customWidth="1"/>
    <col min="3336" max="3336" width="7.6640625" style="853" customWidth="1"/>
    <col min="3337" max="3337" width="5.88671875" style="853" customWidth="1"/>
    <col min="3338" max="3338" width="1.6640625" style="853" customWidth="1"/>
    <col min="3339" max="3339" width="10.6640625" style="853" customWidth="1"/>
    <col min="3340" max="3340" width="1.6640625" style="853" customWidth="1"/>
    <col min="3341" max="3341" width="10.6640625" style="853" customWidth="1"/>
    <col min="3342" max="3342" width="1.6640625" style="853" customWidth="1"/>
    <col min="3343" max="3343" width="10.6640625" style="853" customWidth="1"/>
    <col min="3344" max="3344" width="1.6640625" style="853" customWidth="1"/>
    <col min="3345" max="3345" width="10.6640625" style="853" customWidth="1"/>
    <col min="3346" max="3346" width="1.6640625" style="853" customWidth="1"/>
    <col min="3347" max="3347" width="0" style="853" hidden="1" customWidth="1"/>
    <col min="3348" max="3348" width="8.6640625" style="853" customWidth="1"/>
    <col min="3349" max="3349" width="0" style="853" hidden="1" customWidth="1"/>
    <col min="3350" max="3352" width="8.88671875" style="853"/>
    <col min="3353" max="3362" width="0" style="853" hidden="1" customWidth="1"/>
    <col min="3363" max="3365" width="9.109375" style="853" customWidth="1"/>
    <col min="3366" max="3584" width="8.88671875" style="853"/>
    <col min="3585" max="3586" width="3.33203125" style="853" customWidth="1"/>
    <col min="3587" max="3588" width="4.6640625" style="853" customWidth="1"/>
    <col min="3589" max="3589" width="4.33203125" style="853" customWidth="1"/>
    <col min="3590" max="3590" width="12.6640625" style="853" customWidth="1"/>
    <col min="3591" max="3591" width="2.6640625" style="853" customWidth="1"/>
    <col min="3592" max="3592" width="7.6640625" style="853" customWidth="1"/>
    <col min="3593" max="3593" width="5.88671875" style="853" customWidth="1"/>
    <col min="3594" max="3594" width="1.6640625" style="853" customWidth="1"/>
    <col min="3595" max="3595" width="10.6640625" style="853" customWidth="1"/>
    <col min="3596" max="3596" width="1.6640625" style="853" customWidth="1"/>
    <col min="3597" max="3597" width="10.6640625" style="853" customWidth="1"/>
    <col min="3598" max="3598" width="1.6640625" style="853" customWidth="1"/>
    <col min="3599" max="3599" width="10.6640625" style="853" customWidth="1"/>
    <col min="3600" max="3600" width="1.6640625" style="853" customWidth="1"/>
    <col min="3601" max="3601" width="10.6640625" style="853" customWidth="1"/>
    <col min="3602" max="3602" width="1.6640625" style="853" customWidth="1"/>
    <col min="3603" max="3603" width="0" style="853" hidden="1" customWidth="1"/>
    <col min="3604" max="3604" width="8.6640625" style="853" customWidth="1"/>
    <col min="3605" max="3605" width="0" style="853" hidden="1" customWidth="1"/>
    <col min="3606" max="3608" width="8.88671875" style="853"/>
    <col min="3609" max="3618" width="0" style="853" hidden="1" customWidth="1"/>
    <col min="3619" max="3621" width="9.109375" style="853" customWidth="1"/>
    <col min="3622" max="3840" width="8.88671875" style="853"/>
    <col min="3841" max="3842" width="3.33203125" style="853" customWidth="1"/>
    <col min="3843" max="3844" width="4.6640625" style="853" customWidth="1"/>
    <col min="3845" max="3845" width="4.33203125" style="853" customWidth="1"/>
    <col min="3846" max="3846" width="12.6640625" style="853" customWidth="1"/>
    <col min="3847" max="3847" width="2.6640625" style="853" customWidth="1"/>
    <col min="3848" max="3848" width="7.6640625" style="853" customWidth="1"/>
    <col min="3849" max="3849" width="5.88671875" style="853" customWidth="1"/>
    <col min="3850" max="3850" width="1.6640625" style="853" customWidth="1"/>
    <col min="3851" max="3851" width="10.6640625" style="853" customWidth="1"/>
    <col min="3852" max="3852" width="1.6640625" style="853" customWidth="1"/>
    <col min="3853" max="3853" width="10.6640625" style="853" customWidth="1"/>
    <col min="3854" max="3854" width="1.6640625" style="853" customWidth="1"/>
    <col min="3855" max="3855" width="10.6640625" style="853" customWidth="1"/>
    <col min="3856" max="3856" width="1.6640625" style="853" customWidth="1"/>
    <col min="3857" max="3857" width="10.6640625" style="853" customWidth="1"/>
    <col min="3858" max="3858" width="1.6640625" style="853" customWidth="1"/>
    <col min="3859" max="3859" width="0" style="853" hidden="1" customWidth="1"/>
    <col min="3860" max="3860" width="8.6640625" style="853" customWidth="1"/>
    <col min="3861" max="3861" width="0" style="853" hidden="1" customWidth="1"/>
    <col min="3862" max="3864" width="8.88671875" style="853"/>
    <col min="3865" max="3874" width="0" style="853" hidden="1" customWidth="1"/>
    <col min="3875" max="3877" width="9.109375" style="853" customWidth="1"/>
    <col min="3878" max="4096" width="8.88671875" style="853"/>
    <col min="4097" max="4098" width="3.33203125" style="853" customWidth="1"/>
    <col min="4099" max="4100" width="4.6640625" style="853" customWidth="1"/>
    <col min="4101" max="4101" width="4.33203125" style="853" customWidth="1"/>
    <col min="4102" max="4102" width="12.6640625" style="853" customWidth="1"/>
    <col min="4103" max="4103" width="2.6640625" style="853" customWidth="1"/>
    <col min="4104" max="4104" width="7.6640625" style="853" customWidth="1"/>
    <col min="4105" max="4105" width="5.88671875" style="853" customWidth="1"/>
    <col min="4106" max="4106" width="1.6640625" style="853" customWidth="1"/>
    <col min="4107" max="4107" width="10.6640625" style="853" customWidth="1"/>
    <col min="4108" max="4108" width="1.6640625" style="853" customWidth="1"/>
    <col min="4109" max="4109" width="10.6640625" style="853" customWidth="1"/>
    <col min="4110" max="4110" width="1.6640625" style="853" customWidth="1"/>
    <col min="4111" max="4111" width="10.6640625" style="853" customWidth="1"/>
    <col min="4112" max="4112" width="1.6640625" style="853" customWidth="1"/>
    <col min="4113" max="4113" width="10.6640625" style="853" customWidth="1"/>
    <col min="4114" max="4114" width="1.6640625" style="853" customWidth="1"/>
    <col min="4115" max="4115" width="0" style="853" hidden="1" customWidth="1"/>
    <col min="4116" max="4116" width="8.6640625" style="853" customWidth="1"/>
    <col min="4117" max="4117" width="0" style="853" hidden="1" customWidth="1"/>
    <col min="4118" max="4120" width="8.88671875" style="853"/>
    <col min="4121" max="4130" width="0" style="853" hidden="1" customWidth="1"/>
    <col min="4131" max="4133" width="9.109375" style="853" customWidth="1"/>
    <col min="4134" max="4352" width="8.88671875" style="853"/>
    <col min="4353" max="4354" width="3.33203125" style="853" customWidth="1"/>
    <col min="4355" max="4356" width="4.6640625" style="853" customWidth="1"/>
    <col min="4357" max="4357" width="4.33203125" style="853" customWidth="1"/>
    <col min="4358" max="4358" width="12.6640625" style="853" customWidth="1"/>
    <col min="4359" max="4359" width="2.6640625" style="853" customWidth="1"/>
    <col min="4360" max="4360" width="7.6640625" style="853" customWidth="1"/>
    <col min="4361" max="4361" width="5.88671875" style="853" customWidth="1"/>
    <col min="4362" max="4362" width="1.6640625" style="853" customWidth="1"/>
    <col min="4363" max="4363" width="10.6640625" style="853" customWidth="1"/>
    <col min="4364" max="4364" width="1.6640625" style="853" customWidth="1"/>
    <col min="4365" max="4365" width="10.6640625" style="853" customWidth="1"/>
    <col min="4366" max="4366" width="1.6640625" style="853" customWidth="1"/>
    <col min="4367" max="4367" width="10.6640625" style="853" customWidth="1"/>
    <col min="4368" max="4368" width="1.6640625" style="853" customWidth="1"/>
    <col min="4369" max="4369" width="10.6640625" style="853" customWidth="1"/>
    <col min="4370" max="4370" width="1.6640625" style="853" customWidth="1"/>
    <col min="4371" max="4371" width="0" style="853" hidden="1" customWidth="1"/>
    <col min="4372" max="4372" width="8.6640625" style="853" customWidth="1"/>
    <col min="4373" max="4373" width="0" style="853" hidden="1" customWidth="1"/>
    <col min="4374" max="4376" width="8.88671875" style="853"/>
    <col min="4377" max="4386" width="0" style="853" hidden="1" customWidth="1"/>
    <col min="4387" max="4389" width="9.109375" style="853" customWidth="1"/>
    <col min="4390" max="4608" width="8.88671875" style="853"/>
    <col min="4609" max="4610" width="3.33203125" style="853" customWidth="1"/>
    <col min="4611" max="4612" width="4.6640625" style="853" customWidth="1"/>
    <col min="4613" max="4613" width="4.33203125" style="853" customWidth="1"/>
    <col min="4614" max="4614" width="12.6640625" style="853" customWidth="1"/>
    <col min="4615" max="4615" width="2.6640625" style="853" customWidth="1"/>
    <col min="4616" max="4616" width="7.6640625" style="853" customWidth="1"/>
    <col min="4617" max="4617" width="5.88671875" style="853" customWidth="1"/>
    <col min="4618" max="4618" width="1.6640625" style="853" customWidth="1"/>
    <col min="4619" max="4619" width="10.6640625" style="853" customWidth="1"/>
    <col min="4620" max="4620" width="1.6640625" style="853" customWidth="1"/>
    <col min="4621" max="4621" width="10.6640625" style="853" customWidth="1"/>
    <col min="4622" max="4622" width="1.6640625" style="853" customWidth="1"/>
    <col min="4623" max="4623" width="10.6640625" style="853" customWidth="1"/>
    <col min="4624" max="4624" width="1.6640625" style="853" customWidth="1"/>
    <col min="4625" max="4625" width="10.6640625" style="853" customWidth="1"/>
    <col min="4626" max="4626" width="1.6640625" style="853" customWidth="1"/>
    <col min="4627" max="4627" width="0" style="853" hidden="1" customWidth="1"/>
    <col min="4628" max="4628" width="8.6640625" style="853" customWidth="1"/>
    <col min="4629" max="4629" width="0" style="853" hidden="1" customWidth="1"/>
    <col min="4630" max="4632" width="8.88671875" style="853"/>
    <col min="4633" max="4642" width="0" style="853" hidden="1" customWidth="1"/>
    <col min="4643" max="4645" width="9.109375" style="853" customWidth="1"/>
    <col min="4646" max="4864" width="8.88671875" style="853"/>
    <col min="4865" max="4866" width="3.33203125" style="853" customWidth="1"/>
    <col min="4867" max="4868" width="4.6640625" style="853" customWidth="1"/>
    <col min="4869" max="4869" width="4.33203125" style="853" customWidth="1"/>
    <col min="4870" max="4870" width="12.6640625" style="853" customWidth="1"/>
    <col min="4871" max="4871" width="2.6640625" style="853" customWidth="1"/>
    <col min="4872" max="4872" width="7.6640625" style="853" customWidth="1"/>
    <col min="4873" max="4873" width="5.88671875" style="853" customWidth="1"/>
    <col min="4874" max="4874" width="1.6640625" style="853" customWidth="1"/>
    <col min="4875" max="4875" width="10.6640625" style="853" customWidth="1"/>
    <col min="4876" max="4876" width="1.6640625" style="853" customWidth="1"/>
    <col min="4877" max="4877" width="10.6640625" style="853" customWidth="1"/>
    <col min="4878" max="4878" width="1.6640625" style="853" customWidth="1"/>
    <col min="4879" max="4879" width="10.6640625" style="853" customWidth="1"/>
    <col min="4880" max="4880" width="1.6640625" style="853" customWidth="1"/>
    <col min="4881" max="4881" width="10.6640625" style="853" customWidth="1"/>
    <col min="4882" max="4882" width="1.6640625" style="853" customWidth="1"/>
    <col min="4883" max="4883" width="0" style="853" hidden="1" customWidth="1"/>
    <col min="4884" max="4884" width="8.6640625" style="853" customWidth="1"/>
    <col min="4885" max="4885" width="0" style="853" hidden="1" customWidth="1"/>
    <col min="4886" max="4888" width="8.88671875" style="853"/>
    <col min="4889" max="4898" width="0" style="853" hidden="1" customWidth="1"/>
    <col min="4899" max="4901" width="9.109375" style="853" customWidth="1"/>
    <col min="4902" max="5120" width="8.88671875" style="853"/>
    <col min="5121" max="5122" width="3.33203125" style="853" customWidth="1"/>
    <col min="5123" max="5124" width="4.6640625" style="853" customWidth="1"/>
    <col min="5125" max="5125" width="4.33203125" style="853" customWidth="1"/>
    <col min="5126" max="5126" width="12.6640625" style="853" customWidth="1"/>
    <col min="5127" max="5127" width="2.6640625" style="853" customWidth="1"/>
    <col min="5128" max="5128" width="7.6640625" style="853" customWidth="1"/>
    <col min="5129" max="5129" width="5.88671875" style="853" customWidth="1"/>
    <col min="5130" max="5130" width="1.6640625" style="853" customWidth="1"/>
    <col min="5131" max="5131" width="10.6640625" style="853" customWidth="1"/>
    <col min="5132" max="5132" width="1.6640625" style="853" customWidth="1"/>
    <col min="5133" max="5133" width="10.6640625" style="853" customWidth="1"/>
    <col min="5134" max="5134" width="1.6640625" style="853" customWidth="1"/>
    <col min="5135" max="5135" width="10.6640625" style="853" customWidth="1"/>
    <col min="5136" max="5136" width="1.6640625" style="853" customWidth="1"/>
    <col min="5137" max="5137" width="10.6640625" style="853" customWidth="1"/>
    <col min="5138" max="5138" width="1.6640625" style="853" customWidth="1"/>
    <col min="5139" max="5139" width="0" style="853" hidden="1" customWidth="1"/>
    <col min="5140" max="5140" width="8.6640625" style="853" customWidth="1"/>
    <col min="5141" max="5141" width="0" style="853" hidden="1" customWidth="1"/>
    <col min="5142" max="5144" width="8.88671875" style="853"/>
    <col min="5145" max="5154" width="0" style="853" hidden="1" customWidth="1"/>
    <col min="5155" max="5157" width="9.109375" style="853" customWidth="1"/>
    <col min="5158" max="5376" width="8.88671875" style="853"/>
    <col min="5377" max="5378" width="3.33203125" style="853" customWidth="1"/>
    <col min="5379" max="5380" width="4.6640625" style="853" customWidth="1"/>
    <col min="5381" max="5381" width="4.33203125" style="853" customWidth="1"/>
    <col min="5382" max="5382" width="12.6640625" style="853" customWidth="1"/>
    <col min="5383" max="5383" width="2.6640625" style="853" customWidth="1"/>
    <col min="5384" max="5384" width="7.6640625" style="853" customWidth="1"/>
    <col min="5385" max="5385" width="5.88671875" style="853" customWidth="1"/>
    <col min="5386" max="5386" width="1.6640625" style="853" customWidth="1"/>
    <col min="5387" max="5387" width="10.6640625" style="853" customWidth="1"/>
    <col min="5388" max="5388" width="1.6640625" style="853" customWidth="1"/>
    <col min="5389" max="5389" width="10.6640625" style="853" customWidth="1"/>
    <col min="5390" max="5390" width="1.6640625" style="853" customWidth="1"/>
    <col min="5391" max="5391" width="10.6640625" style="853" customWidth="1"/>
    <col min="5392" max="5392" width="1.6640625" style="853" customWidth="1"/>
    <col min="5393" max="5393" width="10.6640625" style="853" customWidth="1"/>
    <col min="5394" max="5394" width="1.6640625" style="853" customWidth="1"/>
    <col min="5395" max="5395" width="0" style="853" hidden="1" customWidth="1"/>
    <col min="5396" max="5396" width="8.6640625" style="853" customWidth="1"/>
    <col min="5397" max="5397" width="0" style="853" hidden="1" customWidth="1"/>
    <col min="5398" max="5400" width="8.88671875" style="853"/>
    <col min="5401" max="5410" width="0" style="853" hidden="1" customWidth="1"/>
    <col min="5411" max="5413" width="9.109375" style="853" customWidth="1"/>
    <col min="5414" max="5632" width="8.88671875" style="853"/>
    <col min="5633" max="5634" width="3.33203125" style="853" customWidth="1"/>
    <col min="5635" max="5636" width="4.6640625" style="853" customWidth="1"/>
    <col min="5637" max="5637" width="4.33203125" style="853" customWidth="1"/>
    <col min="5638" max="5638" width="12.6640625" style="853" customWidth="1"/>
    <col min="5639" max="5639" width="2.6640625" style="853" customWidth="1"/>
    <col min="5640" max="5640" width="7.6640625" style="853" customWidth="1"/>
    <col min="5641" max="5641" width="5.88671875" style="853" customWidth="1"/>
    <col min="5642" max="5642" width="1.6640625" style="853" customWidth="1"/>
    <col min="5643" max="5643" width="10.6640625" style="853" customWidth="1"/>
    <col min="5644" max="5644" width="1.6640625" style="853" customWidth="1"/>
    <col min="5645" max="5645" width="10.6640625" style="853" customWidth="1"/>
    <col min="5646" max="5646" width="1.6640625" style="853" customWidth="1"/>
    <col min="5647" max="5647" width="10.6640625" style="853" customWidth="1"/>
    <col min="5648" max="5648" width="1.6640625" style="853" customWidth="1"/>
    <col min="5649" max="5649" width="10.6640625" style="853" customWidth="1"/>
    <col min="5650" max="5650" width="1.6640625" style="853" customWidth="1"/>
    <col min="5651" max="5651" width="0" style="853" hidden="1" customWidth="1"/>
    <col min="5652" max="5652" width="8.6640625" style="853" customWidth="1"/>
    <col min="5653" max="5653" width="0" style="853" hidden="1" customWidth="1"/>
    <col min="5654" max="5656" width="8.88671875" style="853"/>
    <col min="5657" max="5666" width="0" style="853" hidden="1" customWidth="1"/>
    <col min="5667" max="5669" width="9.109375" style="853" customWidth="1"/>
    <col min="5670" max="5888" width="8.88671875" style="853"/>
    <col min="5889" max="5890" width="3.33203125" style="853" customWidth="1"/>
    <col min="5891" max="5892" width="4.6640625" style="853" customWidth="1"/>
    <col min="5893" max="5893" width="4.33203125" style="853" customWidth="1"/>
    <col min="5894" max="5894" width="12.6640625" style="853" customWidth="1"/>
    <col min="5895" max="5895" width="2.6640625" style="853" customWidth="1"/>
    <col min="5896" max="5896" width="7.6640625" style="853" customWidth="1"/>
    <col min="5897" max="5897" width="5.88671875" style="853" customWidth="1"/>
    <col min="5898" max="5898" width="1.6640625" style="853" customWidth="1"/>
    <col min="5899" max="5899" width="10.6640625" style="853" customWidth="1"/>
    <col min="5900" max="5900" width="1.6640625" style="853" customWidth="1"/>
    <col min="5901" max="5901" width="10.6640625" style="853" customWidth="1"/>
    <col min="5902" max="5902" width="1.6640625" style="853" customWidth="1"/>
    <col min="5903" max="5903" width="10.6640625" style="853" customWidth="1"/>
    <col min="5904" max="5904" width="1.6640625" style="853" customWidth="1"/>
    <col min="5905" max="5905" width="10.6640625" style="853" customWidth="1"/>
    <col min="5906" max="5906" width="1.6640625" style="853" customWidth="1"/>
    <col min="5907" max="5907" width="0" style="853" hidden="1" customWidth="1"/>
    <col min="5908" max="5908" width="8.6640625" style="853" customWidth="1"/>
    <col min="5909" max="5909" width="0" style="853" hidden="1" customWidth="1"/>
    <col min="5910" max="5912" width="8.88671875" style="853"/>
    <col min="5913" max="5922" width="0" style="853" hidden="1" customWidth="1"/>
    <col min="5923" max="5925" width="9.109375" style="853" customWidth="1"/>
    <col min="5926" max="6144" width="8.88671875" style="853"/>
    <col min="6145" max="6146" width="3.33203125" style="853" customWidth="1"/>
    <col min="6147" max="6148" width="4.6640625" style="853" customWidth="1"/>
    <col min="6149" max="6149" width="4.33203125" style="853" customWidth="1"/>
    <col min="6150" max="6150" width="12.6640625" style="853" customWidth="1"/>
    <col min="6151" max="6151" width="2.6640625" style="853" customWidth="1"/>
    <col min="6152" max="6152" width="7.6640625" style="853" customWidth="1"/>
    <col min="6153" max="6153" width="5.88671875" style="853" customWidth="1"/>
    <col min="6154" max="6154" width="1.6640625" style="853" customWidth="1"/>
    <col min="6155" max="6155" width="10.6640625" style="853" customWidth="1"/>
    <col min="6156" max="6156" width="1.6640625" style="853" customWidth="1"/>
    <col min="6157" max="6157" width="10.6640625" style="853" customWidth="1"/>
    <col min="6158" max="6158" width="1.6640625" style="853" customWidth="1"/>
    <col min="6159" max="6159" width="10.6640625" style="853" customWidth="1"/>
    <col min="6160" max="6160" width="1.6640625" style="853" customWidth="1"/>
    <col min="6161" max="6161" width="10.6640625" style="853" customWidth="1"/>
    <col min="6162" max="6162" width="1.6640625" style="853" customWidth="1"/>
    <col min="6163" max="6163" width="0" style="853" hidden="1" customWidth="1"/>
    <col min="6164" max="6164" width="8.6640625" style="853" customWidth="1"/>
    <col min="6165" max="6165" width="0" style="853" hidden="1" customWidth="1"/>
    <col min="6166" max="6168" width="8.88671875" style="853"/>
    <col min="6169" max="6178" width="0" style="853" hidden="1" customWidth="1"/>
    <col min="6179" max="6181" width="9.109375" style="853" customWidth="1"/>
    <col min="6182" max="6400" width="8.88671875" style="853"/>
    <col min="6401" max="6402" width="3.33203125" style="853" customWidth="1"/>
    <col min="6403" max="6404" width="4.6640625" style="853" customWidth="1"/>
    <col min="6405" max="6405" width="4.33203125" style="853" customWidth="1"/>
    <col min="6406" max="6406" width="12.6640625" style="853" customWidth="1"/>
    <col min="6407" max="6407" width="2.6640625" style="853" customWidth="1"/>
    <col min="6408" max="6408" width="7.6640625" style="853" customWidth="1"/>
    <col min="6409" max="6409" width="5.88671875" style="853" customWidth="1"/>
    <col min="6410" max="6410" width="1.6640625" style="853" customWidth="1"/>
    <col min="6411" max="6411" width="10.6640625" style="853" customWidth="1"/>
    <col min="6412" max="6412" width="1.6640625" style="853" customWidth="1"/>
    <col min="6413" max="6413" width="10.6640625" style="853" customWidth="1"/>
    <col min="6414" max="6414" width="1.6640625" style="853" customWidth="1"/>
    <col min="6415" max="6415" width="10.6640625" style="853" customWidth="1"/>
    <col min="6416" max="6416" width="1.6640625" style="853" customWidth="1"/>
    <col min="6417" max="6417" width="10.6640625" style="853" customWidth="1"/>
    <col min="6418" max="6418" width="1.6640625" style="853" customWidth="1"/>
    <col min="6419" max="6419" width="0" style="853" hidden="1" customWidth="1"/>
    <col min="6420" max="6420" width="8.6640625" style="853" customWidth="1"/>
    <col min="6421" max="6421" width="0" style="853" hidden="1" customWidth="1"/>
    <col min="6422" max="6424" width="8.88671875" style="853"/>
    <col min="6425" max="6434" width="0" style="853" hidden="1" customWidth="1"/>
    <col min="6435" max="6437" width="9.109375" style="853" customWidth="1"/>
    <col min="6438" max="6656" width="8.88671875" style="853"/>
    <col min="6657" max="6658" width="3.33203125" style="853" customWidth="1"/>
    <col min="6659" max="6660" width="4.6640625" style="853" customWidth="1"/>
    <col min="6661" max="6661" width="4.33203125" style="853" customWidth="1"/>
    <col min="6662" max="6662" width="12.6640625" style="853" customWidth="1"/>
    <col min="6663" max="6663" width="2.6640625" style="853" customWidth="1"/>
    <col min="6664" max="6664" width="7.6640625" style="853" customWidth="1"/>
    <col min="6665" max="6665" width="5.88671875" style="853" customWidth="1"/>
    <col min="6666" max="6666" width="1.6640625" style="853" customWidth="1"/>
    <col min="6667" max="6667" width="10.6640625" style="853" customWidth="1"/>
    <col min="6668" max="6668" width="1.6640625" style="853" customWidth="1"/>
    <col min="6669" max="6669" width="10.6640625" style="853" customWidth="1"/>
    <col min="6670" max="6670" width="1.6640625" style="853" customWidth="1"/>
    <col min="6671" max="6671" width="10.6640625" style="853" customWidth="1"/>
    <col min="6672" max="6672" width="1.6640625" style="853" customWidth="1"/>
    <col min="6673" max="6673" width="10.6640625" style="853" customWidth="1"/>
    <col min="6674" max="6674" width="1.6640625" style="853" customWidth="1"/>
    <col min="6675" max="6675" width="0" style="853" hidden="1" customWidth="1"/>
    <col min="6676" max="6676" width="8.6640625" style="853" customWidth="1"/>
    <col min="6677" max="6677" width="0" style="853" hidden="1" customWidth="1"/>
    <col min="6678" max="6680" width="8.88671875" style="853"/>
    <col min="6681" max="6690" width="0" style="853" hidden="1" customWidth="1"/>
    <col min="6691" max="6693" width="9.109375" style="853" customWidth="1"/>
    <col min="6694" max="6912" width="8.88671875" style="853"/>
    <col min="6913" max="6914" width="3.33203125" style="853" customWidth="1"/>
    <col min="6915" max="6916" width="4.6640625" style="853" customWidth="1"/>
    <col min="6917" max="6917" width="4.33203125" style="853" customWidth="1"/>
    <col min="6918" max="6918" width="12.6640625" style="853" customWidth="1"/>
    <col min="6919" max="6919" width="2.6640625" style="853" customWidth="1"/>
    <col min="6920" max="6920" width="7.6640625" style="853" customWidth="1"/>
    <col min="6921" max="6921" width="5.88671875" style="853" customWidth="1"/>
    <col min="6922" max="6922" width="1.6640625" style="853" customWidth="1"/>
    <col min="6923" max="6923" width="10.6640625" style="853" customWidth="1"/>
    <col min="6924" max="6924" width="1.6640625" style="853" customWidth="1"/>
    <col min="6925" max="6925" width="10.6640625" style="853" customWidth="1"/>
    <col min="6926" max="6926" width="1.6640625" style="853" customWidth="1"/>
    <col min="6927" max="6927" width="10.6640625" style="853" customWidth="1"/>
    <col min="6928" max="6928" width="1.6640625" style="853" customWidth="1"/>
    <col min="6929" max="6929" width="10.6640625" style="853" customWidth="1"/>
    <col min="6930" max="6930" width="1.6640625" style="853" customWidth="1"/>
    <col min="6931" max="6931" width="0" style="853" hidden="1" customWidth="1"/>
    <col min="6932" max="6932" width="8.6640625" style="853" customWidth="1"/>
    <col min="6933" max="6933" width="0" style="853" hidden="1" customWidth="1"/>
    <col min="6934" max="6936" width="8.88671875" style="853"/>
    <col min="6937" max="6946" width="0" style="853" hidden="1" customWidth="1"/>
    <col min="6947" max="6949" width="9.109375" style="853" customWidth="1"/>
    <col min="6950" max="7168" width="8.88671875" style="853"/>
    <col min="7169" max="7170" width="3.33203125" style="853" customWidth="1"/>
    <col min="7171" max="7172" width="4.6640625" style="853" customWidth="1"/>
    <col min="7173" max="7173" width="4.33203125" style="853" customWidth="1"/>
    <col min="7174" max="7174" width="12.6640625" style="853" customWidth="1"/>
    <col min="7175" max="7175" width="2.6640625" style="853" customWidth="1"/>
    <col min="7176" max="7176" width="7.6640625" style="853" customWidth="1"/>
    <col min="7177" max="7177" width="5.88671875" style="853" customWidth="1"/>
    <col min="7178" max="7178" width="1.6640625" style="853" customWidth="1"/>
    <col min="7179" max="7179" width="10.6640625" style="853" customWidth="1"/>
    <col min="7180" max="7180" width="1.6640625" style="853" customWidth="1"/>
    <col min="7181" max="7181" width="10.6640625" style="853" customWidth="1"/>
    <col min="7182" max="7182" width="1.6640625" style="853" customWidth="1"/>
    <col min="7183" max="7183" width="10.6640625" style="853" customWidth="1"/>
    <col min="7184" max="7184" width="1.6640625" style="853" customWidth="1"/>
    <col min="7185" max="7185" width="10.6640625" style="853" customWidth="1"/>
    <col min="7186" max="7186" width="1.6640625" style="853" customWidth="1"/>
    <col min="7187" max="7187" width="0" style="853" hidden="1" customWidth="1"/>
    <col min="7188" max="7188" width="8.6640625" style="853" customWidth="1"/>
    <col min="7189" max="7189" width="0" style="853" hidden="1" customWidth="1"/>
    <col min="7190" max="7192" width="8.88671875" style="853"/>
    <col min="7193" max="7202" width="0" style="853" hidden="1" customWidth="1"/>
    <col min="7203" max="7205" width="9.109375" style="853" customWidth="1"/>
    <col min="7206" max="7424" width="8.88671875" style="853"/>
    <col min="7425" max="7426" width="3.33203125" style="853" customWidth="1"/>
    <col min="7427" max="7428" width="4.6640625" style="853" customWidth="1"/>
    <col min="7429" max="7429" width="4.33203125" style="853" customWidth="1"/>
    <col min="7430" max="7430" width="12.6640625" style="853" customWidth="1"/>
    <col min="7431" max="7431" width="2.6640625" style="853" customWidth="1"/>
    <col min="7432" max="7432" width="7.6640625" style="853" customWidth="1"/>
    <col min="7433" max="7433" width="5.88671875" style="853" customWidth="1"/>
    <col min="7434" max="7434" width="1.6640625" style="853" customWidth="1"/>
    <col min="7435" max="7435" width="10.6640625" style="853" customWidth="1"/>
    <col min="7436" max="7436" width="1.6640625" style="853" customWidth="1"/>
    <col min="7437" max="7437" width="10.6640625" style="853" customWidth="1"/>
    <col min="7438" max="7438" width="1.6640625" style="853" customWidth="1"/>
    <col min="7439" max="7439" width="10.6640625" style="853" customWidth="1"/>
    <col min="7440" max="7440" width="1.6640625" style="853" customWidth="1"/>
    <col min="7441" max="7441" width="10.6640625" style="853" customWidth="1"/>
    <col min="7442" max="7442" width="1.6640625" style="853" customWidth="1"/>
    <col min="7443" max="7443" width="0" style="853" hidden="1" customWidth="1"/>
    <col min="7444" max="7444" width="8.6640625" style="853" customWidth="1"/>
    <col min="7445" max="7445" width="0" style="853" hidden="1" customWidth="1"/>
    <col min="7446" max="7448" width="8.88671875" style="853"/>
    <col min="7449" max="7458" width="0" style="853" hidden="1" customWidth="1"/>
    <col min="7459" max="7461" width="9.109375" style="853" customWidth="1"/>
    <col min="7462" max="7680" width="8.88671875" style="853"/>
    <col min="7681" max="7682" width="3.33203125" style="853" customWidth="1"/>
    <col min="7683" max="7684" width="4.6640625" style="853" customWidth="1"/>
    <col min="7685" max="7685" width="4.33203125" style="853" customWidth="1"/>
    <col min="7686" max="7686" width="12.6640625" style="853" customWidth="1"/>
    <col min="7687" max="7687" width="2.6640625" style="853" customWidth="1"/>
    <col min="7688" max="7688" width="7.6640625" style="853" customWidth="1"/>
    <col min="7689" max="7689" width="5.88671875" style="853" customWidth="1"/>
    <col min="7690" max="7690" width="1.6640625" style="853" customWidth="1"/>
    <col min="7691" max="7691" width="10.6640625" style="853" customWidth="1"/>
    <col min="7692" max="7692" width="1.6640625" style="853" customWidth="1"/>
    <col min="7693" max="7693" width="10.6640625" style="853" customWidth="1"/>
    <col min="7694" max="7694" width="1.6640625" style="853" customWidth="1"/>
    <col min="7695" max="7695" width="10.6640625" style="853" customWidth="1"/>
    <col min="7696" max="7696" width="1.6640625" style="853" customWidth="1"/>
    <col min="7697" max="7697" width="10.6640625" style="853" customWidth="1"/>
    <col min="7698" max="7698" width="1.6640625" style="853" customWidth="1"/>
    <col min="7699" max="7699" width="0" style="853" hidden="1" customWidth="1"/>
    <col min="7700" max="7700" width="8.6640625" style="853" customWidth="1"/>
    <col min="7701" max="7701" width="0" style="853" hidden="1" customWidth="1"/>
    <col min="7702" max="7704" width="8.88671875" style="853"/>
    <col min="7705" max="7714" width="0" style="853" hidden="1" customWidth="1"/>
    <col min="7715" max="7717" width="9.109375" style="853" customWidth="1"/>
    <col min="7718" max="7936" width="8.88671875" style="853"/>
    <col min="7937" max="7938" width="3.33203125" style="853" customWidth="1"/>
    <col min="7939" max="7940" width="4.6640625" style="853" customWidth="1"/>
    <col min="7941" max="7941" width="4.33203125" style="853" customWidth="1"/>
    <col min="7942" max="7942" width="12.6640625" style="853" customWidth="1"/>
    <col min="7943" max="7943" width="2.6640625" style="853" customWidth="1"/>
    <col min="7944" max="7944" width="7.6640625" style="853" customWidth="1"/>
    <col min="7945" max="7945" width="5.88671875" style="853" customWidth="1"/>
    <col min="7946" max="7946" width="1.6640625" style="853" customWidth="1"/>
    <col min="7947" max="7947" width="10.6640625" style="853" customWidth="1"/>
    <col min="7948" max="7948" width="1.6640625" style="853" customWidth="1"/>
    <col min="7949" max="7949" width="10.6640625" style="853" customWidth="1"/>
    <col min="7950" max="7950" width="1.6640625" style="853" customWidth="1"/>
    <col min="7951" max="7951" width="10.6640625" style="853" customWidth="1"/>
    <col min="7952" max="7952" width="1.6640625" style="853" customWidth="1"/>
    <col min="7953" max="7953" width="10.6640625" style="853" customWidth="1"/>
    <col min="7954" max="7954" width="1.6640625" style="853" customWidth="1"/>
    <col min="7955" max="7955" width="0" style="853" hidden="1" customWidth="1"/>
    <col min="7956" max="7956" width="8.6640625" style="853" customWidth="1"/>
    <col min="7957" max="7957" width="0" style="853" hidden="1" customWidth="1"/>
    <col min="7958" max="7960" width="8.88671875" style="853"/>
    <col min="7961" max="7970" width="0" style="853" hidden="1" customWidth="1"/>
    <col min="7971" max="7973" width="9.109375" style="853" customWidth="1"/>
    <col min="7974" max="8192" width="8.88671875" style="853"/>
    <col min="8193" max="8194" width="3.33203125" style="853" customWidth="1"/>
    <col min="8195" max="8196" width="4.6640625" style="853" customWidth="1"/>
    <col min="8197" max="8197" width="4.33203125" style="853" customWidth="1"/>
    <col min="8198" max="8198" width="12.6640625" style="853" customWidth="1"/>
    <col min="8199" max="8199" width="2.6640625" style="853" customWidth="1"/>
    <col min="8200" max="8200" width="7.6640625" style="853" customWidth="1"/>
    <col min="8201" max="8201" width="5.88671875" style="853" customWidth="1"/>
    <col min="8202" max="8202" width="1.6640625" style="853" customWidth="1"/>
    <col min="8203" max="8203" width="10.6640625" style="853" customWidth="1"/>
    <col min="8204" max="8204" width="1.6640625" style="853" customWidth="1"/>
    <col min="8205" max="8205" width="10.6640625" style="853" customWidth="1"/>
    <col min="8206" max="8206" width="1.6640625" style="853" customWidth="1"/>
    <col min="8207" max="8207" width="10.6640625" style="853" customWidth="1"/>
    <col min="8208" max="8208" width="1.6640625" style="853" customWidth="1"/>
    <col min="8209" max="8209" width="10.6640625" style="853" customWidth="1"/>
    <col min="8210" max="8210" width="1.6640625" style="853" customWidth="1"/>
    <col min="8211" max="8211" width="0" style="853" hidden="1" customWidth="1"/>
    <col min="8212" max="8212" width="8.6640625" style="853" customWidth="1"/>
    <col min="8213" max="8213" width="0" style="853" hidden="1" customWidth="1"/>
    <col min="8214" max="8216" width="8.88671875" style="853"/>
    <col min="8217" max="8226" width="0" style="853" hidden="1" customWidth="1"/>
    <col min="8227" max="8229" width="9.109375" style="853" customWidth="1"/>
    <col min="8230" max="8448" width="8.88671875" style="853"/>
    <col min="8449" max="8450" width="3.33203125" style="853" customWidth="1"/>
    <col min="8451" max="8452" width="4.6640625" style="853" customWidth="1"/>
    <col min="8453" max="8453" width="4.33203125" style="853" customWidth="1"/>
    <col min="8454" max="8454" width="12.6640625" style="853" customWidth="1"/>
    <col min="8455" max="8455" width="2.6640625" style="853" customWidth="1"/>
    <col min="8456" max="8456" width="7.6640625" style="853" customWidth="1"/>
    <col min="8457" max="8457" width="5.88671875" style="853" customWidth="1"/>
    <col min="8458" max="8458" width="1.6640625" style="853" customWidth="1"/>
    <col min="8459" max="8459" width="10.6640625" style="853" customWidth="1"/>
    <col min="8460" max="8460" width="1.6640625" style="853" customWidth="1"/>
    <col min="8461" max="8461" width="10.6640625" style="853" customWidth="1"/>
    <col min="8462" max="8462" width="1.6640625" style="853" customWidth="1"/>
    <col min="8463" max="8463" width="10.6640625" style="853" customWidth="1"/>
    <col min="8464" max="8464" width="1.6640625" style="853" customWidth="1"/>
    <col min="8465" max="8465" width="10.6640625" style="853" customWidth="1"/>
    <col min="8466" max="8466" width="1.6640625" style="853" customWidth="1"/>
    <col min="8467" max="8467" width="0" style="853" hidden="1" customWidth="1"/>
    <col min="8468" max="8468" width="8.6640625" style="853" customWidth="1"/>
    <col min="8469" max="8469" width="0" style="853" hidden="1" customWidth="1"/>
    <col min="8470" max="8472" width="8.88671875" style="853"/>
    <col min="8473" max="8482" width="0" style="853" hidden="1" customWidth="1"/>
    <col min="8483" max="8485" width="9.109375" style="853" customWidth="1"/>
    <col min="8486" max="8704" width="8.88671875" style="853"/>
    <col min="8705" max="8706" width="3.33203125" style="853" customWidth="1"/>
    <col min="8707" max="8708" width="4.6640625" style="853" customWidth="1"/>
    <col min="8709" max="8709" width="4.33203125" style="853" customWidth="1"/>
    <col min="8710" max="8710" width="12.6640625" style="853" customWidth="1"/>
    <col min="8711" max="8711" width="2.6640625" style="853" customWidth="1"/>
    <col min="8712" max="8712" width="7.6640625" style="853" customWidth="1"/>
    <col min="8713" max="8713" width="5.88671875" style="853" customWidth="1"/>
    <col min="8714" max="8714" width="1.6640625" style="853" customWidth="1"/>
    <col min="8715" max="8715" width="10.6640625" style="853" customWidth="1"/>
    <col min="8716" max="8716" width="1.6640625" style="853" customWidth="1"/>
    <col min="8717" max="8717" width="10.6640625" style="853" customWidth="1"/>
    <col min="8718" max="8718" width="1.6640625" style="853" customWidth="1"/>
    <col min="8719" max="8719" width="10.6640625" style="853" customWidth="1"/>
    <col min="8720" max="8720" width="1.6640625" style="853" customWidth="1"/>
    <col min="8721" max="8721" width="10.6640625" style="853" customWidth="1"/>
    <col min="8722" max="8722" width="1.6640625" style="853" customWidth="1"/>
    <col min="8723" max="8723" width="0" style="853" hidden="1" customWidth="1"/>
    <col min="8724" max="8724" width="8.6640625" style="853" customWidth="1"/>
    <col min="8725" max="8725" width="0" style="853" hidden="1" customWidth="1"/>
    <col min="8726" max="8728" width="8.88671875" style="853"/>
    <col min="8729" max="8738" width="0" style="853" hidden="1" customWidth="1"/>
    <col min="8739" max="8741" width="9.109375" style="853" customWidth="1"/>
    <col min="8742" max="8960" width="8.88671875" style="853"/>
    <col min="8961" max="8962" width="3.33203125" style="853" customWidth="1"/>
    <col min="8963" max="8964" width="4.6640625" style="853" customWidth="1"/>
    <col min="8965" max="8965" width="4.33203125" style="853" customWidth="1"/>
    <col min="8966" max="8966" width="12.6640625" style="853" customWidth="1"/>
    <col min="8967" max="8967" width="2.6640625" style="853" customWidth="1"/>
    <col min="8968" max="8968" width="7.6640625" style="853" customWidth="1"/>
    <col min="8969" max="8969" width="5.88671875" style="853" customWidth="1"/>
    <col min="8970" max="8970" width="1.6640625" style="853" customWidth="1"/>
    <col min="8971" max="8971" width="10.6640625" style="853" customWidth="1"/>
    <col min="8972" max="8972" width="1.6640625" style="853" customWidth="1"/>
    <col min="8973" max="8973" width="10.6640625" style="853" customWidth="1"/>
    <col min="8974" max="8974" width="1.6640625" style="853" customWidth="1"/>
    <col min="8975" max="8975" width="10.6640625" style="853" customWidth="1"/>
    <col min="8976" max="8976" width="1.6640625" style="853" customWidth="1"/>
    <col min="8977" max="8977" width="10.6640625" style="853" customWidth="1"/>
    <col min="8978" max="8978" width="1.6640625" style="853" customWidth="1"/>
    <col min="8979" max="8979" width="0" style="853" hidden="1" customWidth="1"/>
    <col min="8980" max="8980" width="8.6640625" style="853" customWidth="1"/>
    <col min="8981" max="8981" width="0" style="853" hidden="1" customWidth="1"/>
    <col min="8982" max="8984" width="8.88671875" style="853"/>
    <col min="8985" max="8994" width="0" style="853" hidden="1" customWidth="1"/>
    <col min="8995" max="8997" width="9.109375" style="853" customWidth="1"/>
    <col min="8998" max="9216" width="8.88671875" style="853"/>
    <col min="9217" max="9218" width="3.33203125" style="853" customWidth="1"/>
    <col min="9219" max="9220" width="4.6640625" style="853" customWidth="1"/>
    <col min="9221" max="9221" width="4.33203125" style="853" customWidth="1"/>
    <col min="9222" max="9222" width="12.6640625" style="853" customWidth="1"/>
    <col min="9223" max="9223" width="2.6640625" style="853" customWidth="1"/>
    <col min="9224" max="9224" width="7.6640625" style="853" customWidth="1"/>
    <col min="9225" max="9225" width="5.88671875" style="853" customWidth="1"/>
    <col min="9226" max="9226" width="1.6640625" style="853" customWidth="1"/>
    <col min="9227" max="9227" width="10.6640625" style="853" customWidth="1"/>
    <col min="9228" max="9228" width="1.6640625" style="853" customWidth="1"/>
    <col min="9229" max="9229" width="10.6640625" style="853" customWidth="1"/>
    <col min="9230" max="9230" width="1.6640625" style="853" customWidth="1"/>
    <col min="9231" max="9231" width="10.6640625" style="853" customWidth="1"/>
    <col min="9232" max="9232" width="1.6640625" style="853" customWidth="1"/>
    <col min="9233" max="9233" width="10.6640625" style="853" customWidth="1"/>
    <col min="9234" max="9234" width="1.6640625" style="853" customWidth="1"/>
    <col min="9235" max="9235" width="0" style="853" hidden="1" customWidth="1"/>
    <col min="9236" max="9236" width="8.6640625" style="853" customWidth="1"/>
    <col min="9237" max="9237" width="0" style="853" hidden="1" customWidth="1"/>
    <col min="9238" max="9240" width="8.88671875" style="853"/>
    <col min="9241" max="9250" width="0" style="853" hidden="1" customWidth="1"/>
    <col min="9251" max="9253" width="9.109375" style="853" customWidth="1"/>
    <col min="9254" max="9472" width="8.88671875" style="853"/>
    <col min="9473" max="9474" width="3.33203125" style="853" customWidth="1"/>
    <col min="9475" max="9476" width="4.6640625" style="853" customWidth="1"/>
    <col min="9477" max="9477" width="4.33203125" style="853" customWidth="1"/>
    <col min="9478" max="9478" width="12.6640625" style="853" customWidth="1"/>
    <col min="9479" max="9479" width="2.6640625" style="853" customWidth="1"/>
    <col min="9480" max="9480" width="7.6640625" style="853" customWidth="1"/>
    <col min="9481" max="9481" width="5.88671875" style="853" customWidth="1"/>
    <col min="9482" max="9482" width="1.6640625" style="853" customWidth="1"/>
    <col min="9483" max="9483" width="10.6640625" style="853" customWidth="1"/>
    <col min="9484" max="9484" width="1.6640625" style="853" customWidth="1"/>
    <col min="9485" max="9485" width="10.6640625" style="853" customWidth="1"/>
    <col min="9486" max="9486" width="1.6640625" style="853" customWidth="1"/>
    <col min="9487" max="9487" width="10.6640625" style="853" customWidth="1"/>
    <col min="9488" max="9488" width="1.6640625" style="853" customWidth="1"/>
    <col min="9489" max="9489" width="10.6640625" style="853" customWidth="1"/>
    <col min="9490" max="9490" width="1.6640625" style="853" customWidth="1"/>
    <col min="9491" max="9491" width="0" style="853" hidden="1" customWidth="1"/>
    <col min="9492" max="9492" width="8.6640625" style="853" customWidth="1"/>
    <col min="9493" max="9493" width="0" style="853" hidden="1" customWidth="1"/>
    <col min="9494" max="9496" width="8.88671875" style="853"/>
    <col min="9497" max="9506" width="0" style="853" hidden="1" customWidth="1"/>
    <col min="9507" max="9509" width="9.109375" style="853" customWidth="1"/>
    <col min="9510" max="9728" width="8.88671875" style="853"/>
    <col min="9729" max="9730" width="3.33203125" style="853" customWidth="1"/>
    <col min="9731" max="9732" width="4.6640625" style="853" customWidth="1"/>
    <col min="9733" max="9733" width="4.33203125" style="853" customWidth="1"/>
    <col min="9734" max="9734" width="12.6640625" style="853" customWidth="1"/>
    <col min="9735" max="9735" width="2.6640625" style="853" customWidth="1"/>
    <col min="9736" max="9736" width="7.6640625" style="853" customWidth="1"/>
    <col min="9737" max="9737" width="5.88671875" style="853" customWidth="1"/>
    <col min="9738" max="9738" width="1.6640625" style="853" customWidth="1"/>
    <col min="9739" max="9739" width="10.6640625" style="853" customWidth="1"/>
    <col min="9740" max="9740" width="1.6640625" style="853" customWidth="1"/>
    <col min="9741" max="9741" width="10.6640625" style="853" customWidth="1"/>
    <col min="9742" max="9742" width="1.6640625" style="853" customWidth="1"/>
    <col min="9743" max="9743" width="10.6640625" style="853" customWidth="1"/>
    <col min="9744" max="9744" width="1.6640625" style="853" customWidth="1"/>
    <col min="9745" max="9745" width="10.6640625" style="853" customWidth="1"/>
    <col min="9746" max="9746" width="1.6640625" style="853" customWidth="1"/>
    <col min="9747" max="9747" width="0" style="853" hidden="1" customWidth="1"/>
    <col min="9748" max="9748" width="8.6640625" style="853" customWidth="1"/>
    <col min="9749" max="9749" width="0" style="853" hidden="1" customWidth="1"/>
    <col min="9750" max="9752" width="8.88671875" style="853"/>
    <col min="9753" max="9762" width="0" style="853" hidden="1" customWidth="1"/>
    <col min="9763" max="9765" width="9.109375" style="853" customWidth="1"/>
    <col min="9766" max="9984" width="8.88671875" style="853"/>
    <col min="9985" max="9986" width="3.33203125" style="853" customWidth="1"/>
    <col min="9987" max="9988" width="4.6640625" style="853" customWidth="1"/>
    <col min="9989" max="9989" width="4.33203125" style="853" customWidth="1"/>
    <col min="9990" max="9990" width="12.6640625" style="853" customWidth="1"/>
    <col min="9991" max="9991" width="2.6640625" style="853" customWidth="1"/>
    <col min="9992" max="9992" width="7.6640625" style="853" customWidth="1"/>
    <col min="9993" max="9993" width="5.88671875" style="853" customWidth="1"/>
    <col min="9994" max="9994" width="1.6640625" style="853" customWidth="1"/>
    <col min="9995" max="9995" width="10.6640625" style="853" customWidth="1"/>
    <col min="9996" max="9996" width="1.6640625" style="853" customWidth="1"/>
    <col min="9997" max="9997" width="10.6640625" style="853" customWidth="1"/>
    <col min="9998" max="9998" width="1.6640625" style="853" customWidth="1"/>
    <col min="9999" max="9999" width="10.6640625" style="853" customWidth="1"/>
    <col min="10000" max="10000" width="1.6640625" style="853" customWidth="1"/>
    <col min="10001" max="10001" width="10.6640625" style="853" customWidth="1"/>
    <col min="10002" max="10002" width="1.6640625" style="853" customWidth="1"/>
    <col min="10003" max="10003" width="0" style="853" hidden="1" customWidth="1"/>
    <col min="10004" max="10004" width="8.6640625" style="853" customWidth="1"/>
    <col min="10005" max="10005" width="0" style="853" hidden="1" customWidth="1"/>
    <col min="10006" max="10008" width="8.88671875" style="853"/>
    <col min="10009" max="10018" width="0" style="853" hidden="1" customWidth="1"/>
    <col min="10019" max="10021" width="9.109375" style="853" customWidth="1"/>
    <col min="10022" max="10240" width="8.88671875" style="853"/>
    <col min="10241" max="10242" width="3.33203125" style="853" customWidth="1"/>
    <col min="10243" max="10244" width="4.6640625" style="853" customWidth="1"/>
    <col min="10245" max="10245" width="4.33203125" style="853" customWidth="1"/>
    <col min="10246" max="10246" width="12.6640625" style="853" customWidth="1"/>
    <col min="10247" max="10247" width="2.6640625" style="853" customWidth="1"/>
    <col min="10248" max="10248" width="7.6640625" style="853" customWidth="1"/>
    <col min="10249" max="10249" width="5.88671875" style="853" customWidth="1"/>
    <col min="10250" max="10250" width="1.6640625" style="853" customWidth="1"/>
    <col min="10251" max="10251" width="10.6640625" style="853" customWidth="1"/>
    <col min="10252" max="10252" width="1.6640625" style="853" customWidth="1"/>
    <col min="10253" max="10253" width="10.6640625" style="853" customWidth="1"/>
    <col min="10254" max="10254" width="1.6640625" style="853" customWidth="1"/>
    <col min="10255" max="10255" width="10.6640625" style="853" customWidth="1"/>
    <col min="10256" max="10256" width="1.6640625" style="853" customWidth="1"/>
    <col min="10257" max="10257" width="10.6640625" style="853" customWidth="1"/>
    <col min="10258" max="10258" width="1.6640625" style="853" customWidth="1"/>
    <col min="10259" max="10259" width="0" style="853" hidden="1" customWidth="1"/>
    <col min="10260" max="10260" width="8.6640625" style="853" customWidth="1"/>
    <col min="10261" max="10261" width="0" style="853" hidden="1" customWidth="1"/>
    <col min="10262" max="10264" width="8.88671875" style="853"/>
    <col min="10265" max="10274" width="0" style="853" hidden="1" customWidth="1"/>
    <col min="10275" max="10277" width="9.109375" style="853" customWidth="1"/>
    <col min="10278" max="10496" width="8.88671875" style="853"/>
    <col min="10497" max="10498" width="3.33203125" style="853" customWidth="1"/>
    <col min="10499" max="10500" width="4.6640625" style="853" customWidth="1"/>
    <col min="10501" max="10501" width="4.33203125" style="853" customWidth="1"/>
    <col min="10502" max="10502" width="12.6640625" style="853" customWidth="1"/>
    <col min="10503" max="10503" width="2.6640625" style="853" customWidth="1"/>
    <col min="10504" max="10504" width="7.6640625" style="853" customWidth="1"/>
    <col min="10505" max="10505" width="5.88671875" style="853" customWidth="1"/>
    <col min="10506" max="10506" width="1.6640625" style="853" customWidth="1"/>
    <col min="10507" max="10507" width="10.6640625" style="853" customWidth="1"/>
    <col min="10508" max="10508" width="1.6640625" style="853" customWidth="1"/>
    <col min="10509" max="10509" width="10.6640625" style="853" customWidth="1"/>
    <col min="10510" max="10510" width="1.6640625" style="853" customWidth="1"/>
    <col min="10511" max="10511" width="10.6640625" style="853" customWidth="1"/>
    <col min="10512" max="10512" width="1.6640625" style="853" customWidth="1"/>
    <col min="10513" max="10513" width="10.6640625" style="853" customWidth="1"/>
    <col min="10514" max="10514" width="1.6640625" style="853" customWidth="1"/>
    <col min="10515" max="10515" width="0" style="853" hidden="1" customWidth="1"/>
    <col min="10516" max="10516" width="8.6640625" style="853" customWidth="1"/>
    <col min="10517" max="10517" width="0" style="853" hidden="1" customWidth="1"/>
    <col min="10518" max="10520" width="8.88671875" style="853"/>
    <col min="10521" max="10530" width="0" style="853" hidden="1" customWidth="1"/>
    <col min="10531" max="10533" width="9.109375" style="853" customWidth="1"/>
    <col min="10534" max="10752" width="8.88671875" style="853"/>
    <col min="10753" max="10754" width="3.33203125" style="853" customWidth="1"/>
    <col min="10755" max="10756" width="4.6640625" style="853" customWidth="1"/>
    <col min="10757" max="10757" width="4.33203125" style="853" customWidth="1"/>
    <col min="10758" max="10758" width="12.6640625" style="853" customWidth="1"/>
    <col min="10759" max="10759" width="2.6640625" style="853" customWidth="1"/>
    <col min="10760" max="10760" width="7.6640625" style="853" customWidth="1"/>
    <col min="10761" max="10761" width="5.88671875" style="853" customWidth="1"/>
    <col min="10762" max="10762" width="1.6640625" style="853" customWidth="1"/>
    <col min="10763" max="10763" width="10.6640625" style="853" customWidth="1"/>
    <col min="10764" max="10764" width="1.6640625" style="853" customWidth="1"/>
    <col min="10765" max="10765" width="10.6640625" style="853" customWidth="1"/>
    <col min="10766" max="10766" width="1.6640625" style="853" customWidth="1"/>
    <col min="10767" max="10767" width="10.6640625" style="853" customWidth="1"/>
    <col min="10768" max="10768" width="1.6640625" style="853" customWidth="1"/>
    <col min="10769" max="10769" width="10.6640625" style="853" customWidth="1"/>
    <col min="10770" max="10770" width="1.6640625" style="853" customWidth="1"/>
    <col min="10771" max="10771" width="0" style="853" hidden="1" customWidth="1"/>
    <col min="10772" max="10772" width="8.6640625" style="853" customWidth="1"/>
    <col min="10773" max="10773" width="0" style="853" hidden="1" customWidth="1"/>
    <col min="10774" max="10776" width="8.88671875" style="853"/>
    <col min="10777" max="10786" width="0" style="853" hidden="1" customWidth="1"/>
    <col min="10787" max="10789" width="9.109375" style="853" customWidth="1"/>
    <col min="10790" max="11008" width="8.88671875" style="853"/>
    <col min="11009" max="11010" width="3.33203125" style="853" customWidth="1"/>
    <col min="11011" max="11012" width="4.6640625" style="853" customWidth="1"/>
    <col min="11013" max="11013" width="4.33203125" style="853" customWidth="1"/>
    <col min="11014" max="11014" width="12.6640625" style="853" customWidth="1"/>
    <col min="11015" max="11015" width="2.6640625" style="853" customWidth="1"/>
    <col min="11016" max="11016" width="7.6640625" style="853" customWidth="1"/>
    <col min="11017" max="11017" width="5.88671875" style="853" customWidth="1"/>
    <col min="11018" max="11018" width="1.6640625" style="853" customWidth="1"/>
    <col min="11019" max="11019" width="10.6640625" style="853" customWidth="1"/>
    <col min="11020" max="11020" width="1.6640625" style="853" customWidth="1"/>
    <col min="11021" max="11021" width="10.6640625" style="853" customWidth="1"/>
    <col min="11022" max="11022" width="1.6640625" style="853" customWidth="1"/>
    <col min="11023" max="11023" width="10.6640625" style="853" customWidth="1"/>
    <col min="11024" max="11024" width="1.6640625" style="853" customWidth="1"/>
    <col min="11025" max="11025" width="10.6640625" style="853" customWidth="1"/>
    <col min="11026" max="11026" width="1.6640625" style="853" customWidth="1"/>
    <col min="11027" max="11027" width="0" style="853" hidden="1" customWidth="1"/>
    <col min="11028" max="11028" width="8.6640625" style="853" customWidth="1"/>
    <col min="11029" max="11029" width="0" style="853" hidden="1" customWidth="1"/>
    <col min="11030" max="11032" width="8.88671875" style="853"/>
    <col min="11033" max="11042" width="0" style="853" hidden="1" customWidth="1"/>
    <col min="11043" max="11045" width="9.109375" style="853" customWidth="1"/>
    <col min="11046" max="11264" width="8.88671875" style="853"/>
    <col min="11265" max="11266" width="3.33203125" style="853" customWidth="1"/>
    <col min="11267" max="11268" width="4.6640625" style="853" customWidth="1"/>
    <col min="11269" max="11269" width="4.33203125" style="853" customWidth="1"/>
    <col min="11270" max="11270" width="12.6640625" style="853" customWidth="1"/>
    <col min="11271" max="11271" width="2.6640625" style="853" customWidth="1"/>
    <col min="11272" max="11272" width="7.6640625" style="853" customWidth="1"/>
    <col min="11273" max="11273" width="5.88671875" style="853" customWidth="1"/>
    <col min="11274" max="11274" width="1.6640625" style="853" customWidth="1"/>
    <col min="11275" max="11275" width="10.6640625" style="853" customWidth="1"/>
    <col min="11276" max="11276" width="1.6640625" style="853" customWidth="1"/>
    <col min="11277" max="11277" width="10.6640625" style="853" customWidth="1"/>
    <col min="11278" max="11278" width="1.6640625" style="853" customWidth="1"/>
    <col min="11279" max="11279" width="10.6640625" style="853" customWidth="1"/>
    <col min="11280" max="11280" width="1.6640625" style="853" customWidth="1"/>
    <col min="11281" max="11281" width="10.6640625" style="853" customWidth="1"/>
    <col min="11282" max="11282" width="1.6640625" style="853" customWidth="1"/>
    <col min="11283" max="11283" width="0" style="853" hidden="1" customWidth="1"/>
    <col min="11284" max="11284" width="8.6640625" style="853" customWidth="1"/>
    <col min="11285" max="11285" width="0" style="853" hidden="1" customWidth="1"/>
    <col min="11286" max="11288" width="8.88671875" style="853"/>
    <col min="11289" max="11298" width="0" style="853" hidden="1" customWidth="1"/>
    <col min="11299" max="11301" width="9.109375" style="853" customWidth="1"/>
    <col min="11302" max="11520" width="8.88671875" style="853"/>
    <col min="11521" max="11522" width="3.33203125" style="853" customWidth="1"/>
    <col min="11523" max="11524" width="4.6640625" style="853" customWidth="1"/>
    <col min="11525" max="11525" width="4.33203125" style="853" customWidth="1"/>
    <col min="11526" max="11526" width="12.6640625" style="853" customWidth="1"/>
    <col min="11527" max="11527" width="2.6640625" style="853" customWidth="1"/>
    <col min="11528" max="11528" width="7.6640625" style="853" customWidth="1"/>
    <col min="11529" max="11529" width="5.88671875" style="853" customWidth="1"/>
    <col min="11530" max="11530" width="1.6640625" style="853" customWidth="1"/>
    <col min="11531" max="11531" width="10.6640625" style="853" customWidth="1"/>
    <col min="11532" max="11532" width="1.6640625" style="853" customWidth="1"/>
    <col min="11533" max="11533" width="10.6640625" style="853" customWidth="1"/>
    <col min="11534" max="11534" width="1.6640625" style="853" customWidth="1"/>
    <col min="11535" max="11535" width="10.6640625" style="853" customWidth="1"/>
    <col min="11536" max="11536" width="1.6640625" style="853" customWidth="1"/>
    <col min="11537" max="11537" width="10.6640625" style="853" customWidth="1"/>
    <col min="11538" max="11538" width="1.6640625" style="853" customWidth="1"/>
    <col min="11539" max="11539" width="0" style="853" hidden="1" customWidth="1"/>
    <col min="11540" max="11540" width="8.6640625" style="853" customWidth="1"/>
    <col min="11541" max="11541" width="0" style="853" hidden="1" customWidth="1"/>
    <col min="11542" max="11544" width="8.88671875" style="853"/>
    <col min="11545" max="11554" width="0" style="853" hidden="1" customWidth="1"/>
    <col min="11555" max="11557" width="9.109375" style="853" customWidth="1"/>
    <col min="11558" max="11776" width="8.88671875" style="853"/>
    <col min="11777" max="11778" width="3.33203125" style="853" customWidth="1"/>
    <col min="11779" max="11780" width="4.6640625" style="853" customWidth="1"/>
    <col min="11781" max="11781" width="4.33203125" style="853" customWidth="1"/>
    <col min="11782" max="11782" width="12.6640625" style="853" customWidth="1"/>
    <col min="11783" max="11783" width="2.6640625" style="853" customWidth="1"/>
    <col min="11784" max="11784" width="7.6640625" style="853" customWidth="1"/>
    <col min="11785" max="11785" width="5.88671875" style="853" customWidth="1"/>
    <col min="11786" max="11786" width="1.6640625" style="853" customWidth="1"/>
    <col min="11787" max="11787" width="10.6640625" style="853" customWidth="1"/>
    <col min="11788" max="11788" width="1.6640625" style="853" customWidth="1"/>
    <col min="11789" max="11789" width="10.6640625" style="853" customWidth="1"/>
    <col min="11790" max="11790" width="1.6640625" style="853" customWidth="1"/>
    <col min="11791" max="11791" width="10.6640625" style="853" customWidth="1"/>
    <col min="11792" max="11792" width="1.6640625" style="853" customWidth="1"/>
    <col min="11793" max="11793" width="10.6640625" style="853" customWidth="1"/>
    <col min="11794" max="11794" width="1.6640625" style="853" customWidth="1"/>
    <col min="11795" max="11795" width="0" style="853" hidden="1" customWidth="1"/>
    <col min="11796" max="11796" width="8.6640625" style="853" customWidth="1"/>
    <col min="11797" max="11797" width="0" style="853" hidden="1" customWidth="1"/>
    <col min="11798" max="11800" width="8.88671875" style="853"/>
    <col min="11801" max="11810" width="0" style="853" hidden="1" customWidth="1"/>
    <col min="11811" max="11813" width="9.109375" style="853" customWidth="1"/>
    <col min="11814" max="12032" width="8.88671875" style="853"/>
    <col min="12033" max="12034" width="3.33203125" style="853" customWidth="1"/>
    <col min="12035" max="12036" width="4.6640625" style="853" customWidth="1"/>
    <col min="12037" max="12037" width="4.33203125" style="853" customWidth="1"/>
    <col min="12038" max="12038" width="12.6640625" style="853" customWidth="1"/>
    <col min="12039" max="12039" width="2.6640625" style="853" customWidth="1"/>
    <col min="12040" max="12040" width="7.6640625" style="853" customWidth="1"/>
    <col min="12041" max="12041" width="5.88671875" style="853" customWidth="1"/>
    <col min="12042" max="12042" width="1.6640625" style="853" customWidth="1"/>
    <col min="12043" max="12043" width="10.6640625" style="853" customWidth="1"/>
    <col min="12044" max="12044" width="1.6640625" style="853" customWidth="1"/>
    <col min="12045" max="12045" width="10.6640625" style="853" customWidth="1"/>
    <col min="12046" max="12046" width="1.6640625" style="853" customWidth="1"/>
    <col min="12047" max="12047" width="10.6640625" style="853" customWidth="1"/>
    <col min="12048" max="12048" width="1.6640625" style="853" customWidth="1"/>
    <col min="12049" max="12049" width="10.6640625" style="853" customWidth="1"/>
    <col min="12050" max="12050" width="1.6640625" style="853" customWidth="1"/>
    <col min="12051" max="12051" width="0" style="853" hidden="1" customWidth="1"/>
    <col min="12052" max="12052" width="8.6640625" style="853" customWidth="1"/>
    <col min="12053" max="12053" width="0" style="853" hidden="1" customWidth="1"/>
    <col min="12054" max="12056" width="8.88671875" style="853"/>
    <col min="12057" max="12066" width="0" style="853" hidden="1" customWidth="1"/>
    <col min="12067" max="12069" width="9.109375" style="853" customWidth="1"/>
    <col min="12070" max="12288" width="8.88671875" style="853"/>
    <col min="12289" max="12290" width="3.33203125" style="853" customWidth="1"/>
    <col min="12291" max="12292" width="4.6640625" style="853" customWidth="1"/>
    <col min="12293" max="12293" width="4.33203125" style="853" customWidth="1"/>
    <col min="12294" max="12294" width="12.6640625" style="853" customWidth="1"/>
    <col min="12295" max="12295" width="2.6640625" style="853" customWidth="1"/>
    <col min="12296" max="12296" width="7.6640625" style="853" customWidth="1"/>
    <col min="12297" max="12297" width="5.88671875" style="853" customWidth="1"/>
    <col min="12298" max="12298" width="1.6640625" style="853" customWidth="1"/>
    <col min="12299" max="12299" width="10.6640625" style="853" customWidth="1"/>
    <col min="12300" max="12300" width="1.6640625" style="853" customWidth="1"/>
    <col min="12301" max="12301" width="10.6640625" style="853" customWidth="1"/>
    <col min="12302" max="12302" width="1.6640625" style="853" customWidth="1"/>
    <col min="12303" max="12303" width="10.6640625" style="853" customWidth="1"/>
    <col min="12304" max="12304" width="1.6640625" style="853" customWidth="1"/>
    <col min="12305" max="12305" width="10.6640625" style="853" customWidth="1"/>
    <col min="12306" max="12306" width="1.6640625" style="853" customWidth="1"/>
    <col min="12307" max="12307" width="0" style="853" hidden="1" customWidth="1"/>
    <col min="12308" max="12308" width="8.6640625" style="853" customWidth="1"/>
    <col min="12309" max="12309" width="0" style="853" hidden="1" customWidth="1"/>
    <col min="12310" max="12312" width="8.88671875" style="853"/>
    <col min="12313" max="12322" width="0" style="853" hidden="1" customWidth="1"/>
    <col min="12323" max="12325" width="9.109375" style="853" customWidth="1"/>
    <col min="12326" max="12544" width="8.88671875" style="853"/>
    <col min="12545" max="12546" width="3.33203125" style="853" customWidth="1"/>
    <col min="12547" max="12548" width="4.6640625" style="853" customWidth="1"/>
    <col min="12549" max="12549" width="4.33203125" style="853" customWidth="1"/>
    <col min="12550" max="12550" width="12.6640625" style="853" customWidth="1"/>
    <col min="12551" max="12551" width="2.6640625" style="853" customWidth="1"/>
    <col min="12552" max="12552" width="7.6640625" style="853" customWidth="1"/>
    <col min="12553" max="12553" width="5.88671875" style="853" customWidth="1"/>
    <col min="12554" max="12554" width="1.6640625" style="853" customWidth="1"/>
    <col min="12555" max="12555" width="10.6640625" style="853" customWidth="1"/>
    <col min="12556" max="12556" width="1.6640625" style="853" customWidth="1"/>
    <col min="12557" max="12557" width="10.6640625" style="853" customWidth="1"/>
    <col min="12558" max="12558" width="1.6640625" style="853" customWidth="1"/>
    <col min="12559" max="12559" width="10.6640625" style="853" customWidth="1"/>
    <col min="12560" max="12560" width="1.6640625" style="853" customWidth="1"/>
    <col min="12561" max="12561" width="10.6640625" style="853" customWidth="1"/>
    <col min="12562" max="12562" width="1.6640625" style="853" customWidth="1"/>
    <col min="12563" max="12563" width="0" style="853" hidden="1" customWidth="1"/>
    <col min="12564" max="12564" width="8.6640625" style="853" customWidth="1"/>
    <col min="12565" max="12565" width="0" style="853" hidden="1" customWidth="1"/>
    <col min="12566" max="12568" width="8.88671875" style="853"/>
    <col min="12569" max="12578" width="0" style="853" hidden="1" customWidth="1"/>
    <col min="12579" max="12581" width="9.109375" style="853" customWidth="1"/>
    <col min="12582" max="12800" width="8.88671875" style="853"/>
    <col min="12801" max="12802" width="3.33203125" style="853" customWidth="1"/>
    <col min="12803" max="12804" width="4.6640625" style="853" customWidth="1"/>
    <col min="12805" max="12805" width="4.33203125" style="853" customWidth="1"/>
    <col min="12806" max="12806" width="12.6640625" style="853" customWidth="1"/>
    <col min="12807" max="12807" width="2.6640625" style="853" customWidth="1"/>
    <col min="12808" max="12808" width="7.6640625" style="853" customWidth="1"/>
    <col min="12809" max="12809" width="5.88671875" style="853" customWidth="1"/>
    <col min="12810" max="12810" width="1.6640625" style="853" customWidth="1"/>
    <col min="12811" max="12811" width="10.6640625" style="853" customWidth="1"/>
    <col min="12812" max="12812" width="1.6640625" style="853" customWidth="1"/>
    <col min="12813" max="12813" width="10.6640625" style="853" customWidth="1"/>
    <col min="12814" max="12814" width="1.6640625" style="853" customWidth="1"/>
    <col min="12815" max="12815" width="10.6640625" style="853" customWidth="1"/>
    <col min="12816" max="12816" width="1.6640625" style="853" customWidth="1"/>
    <col min="12817" max="12817" width="10.6640625" style="853" customWidth="1"/>
    <col min="12818" max="12818" width="1.6640625" style="853" customWidth="1"/>
    <col min="12819" max="12819" width="0" style="853" hidden="1" customWidth="1"/>
    <col min="12820" max="12820" width="8.6640625" style="853" customWidth="1"/>
    <col min="12821" max="12821" width="0" style="853" hidden="1" customWidth="1"/>
    <col min="12822" max="12824" width="8.88671875" style="853"/>
    <col min="12825" max="12834" width="0" style="853" hidden="1" customWidth="1"/>
    <col min="12835" max="12837" width="9.109375" style="853" customWidth="1"/>
    <col min="12838" max="13056" width="8.88671875" style="853"/>
    <col min="13057" max="13058" width="3.33203125" style="853" customWidth="1"/>
    <col min="13059" max="13060" width="4.6640625" style="853" customWidth="1"/>
    <col min="13061" max="13061" width="4.33203125" style="853" customWidth="1"/>
    <col min="13062" max="13062" width="12.6640625" style="853" customWidth="1"/>
    <col min="13063" max="13063" width="2.6640625" style="853" customWidth="1"/>
    <col min="13064" max="13064" width="7.6640625" style="853" customWidth="1"/>
    <col min="13065" max="13065" width="5.88671875" style="853" customWidth="1"/>
    <col min="13066" max="13066" width="1.6640625" style="853" customWidth="1"/>
    <col min="13067" max="13067" width="10.6640625" style="853" customWidth="1"/>
    <col min="13068" max="13068" width="1.6640625" style="853" customWidth="1"/>
    <col min="13069" max="13069" width="10.6640625" style="853" customWidth="1"/>
    <col min="13070" max="13070" width="1.6640625" style="853" customWidth="1"/>
    <col min="13071" max="13071" width="10.6640625" style="853" customWidth="1"/>
    <col min="13072" max="13072" width="1.6640625" style="853" customWidth="1"/>
    <col min="13073" max="13073" width="10.6640625" style="853" customWidth="1"/>
    <col min="13074" max="13074" width="1.6640625" style="853" customWidth="1"/>
    <col min="13075" max="13075" width="0" style="853" hidden="1" customWidth="1"/>
    <col min="13076" max="13076" width="8.6640625" style="853" customWidth="1"/>
    <col min="13077" max="13077" width="0" style="853" hidden="1" customWidth="1"/>
    <col min="13078" max="13080" width="8.88671875" style="853"/>
    <col min="13081" max="13090" width="0" style="853" hidden="1" customWidth="1"/>
    <col min="13091" max="13093" width="9.109375" style="853" customWidth="1"/>
    <col min="13094" max="13312" width="8.88671875" style="853"/>
    <col min="13313" max="13314" width="3.33203125" style="853" customWidth="1"/>
    <col min="13315" max="13316" width="4.6640625" style="853" customWidth="1"/>
    <col min="13317" max="13317" width="4.33203125" style="853" customWidth="1"/>
    <col min="13318" max="13318" width="12.6640625" style="853" customWidth="1"/>
    <col min="13319" max="13319" width="2.6640625" style="853" customWidth="1"/>
    <col min="13320" max="13320" width="7.6640625" style="853" customWidth="1"/>
    <col min="13321" max="13321" width="5.88671875" style="853" customWidth="1"/>
    <col min="13322" max="13322" width="1.6640625" style="853" customWidth="1"/>
    <col min="13323" max="13323" width="10.6640625" style="853" customWidth="1"/>
    <col min="13324" max="13324" width="1.6640625" style="853" customWidth="1"/>
    <col min="13325" max="13325" width="10.6640625" style="853" customWidth="1"/>
    <col min="13326" max="13326" width="1.6640625" style="853" customWidth="1"/>
    <col min="13327" max="13327" width="10.6640625" style="853" customWidth="1"/>
    <col min="13328" max="13328" width="1.6640625" style="853" customWidth="1"/>
    <col min="13329" max="13329" width="10.6640625" style="853" customWidth="1"/>
    <col min="13330" max="13330" width="1.6640625" style="853" customWidth="1"/>
    <col min="13331" max="13331" width="0" style="853" hidden="1" customWidth="1"/>
    <col min="13332" max="13332" width="8.6640625" style="853" customWidth="1"/>
    <col min="13333" max="13333" width="0" style="853" hidden="1" customWidth="1"/>
    <col min="13334" max="13336" width="8.88671875" style="853"/>
    <col min="13337" max="13346" width="0" style="853" hidden="1" customWidth="1"/>
    <col min="13347" max="13349" width="9.109375" style="853" customWidth="1"/>
    <col min="13350" max="13568" width="8.88671875" style="853"/>
    <col min="13569" max="13570" width="3.33203125" style="853" customWidth="1"/>
    <col min="13571" max="13572" width="4.6640625" style="853" customWidth="1"/>
    <col min="13573" max="13573" width="4.33203125" style="853" customWidth="1"/>
    <col min="13574" max="13574" width="12.6640625" style="853" customWidth="1"/>
    <col min="13575" max="13575" width="2.6640625" style="853" customWidth="1"/>
    <col min="13576" max="13576" width="7.6640625" style="853" customWidth="1"/>
    <col min="13577" max="13577" width="5.88671875" style="853" customWidth="1"/>
    <col min="13578" max="13578" width="1.6640625" style="853" customWidth="1"/>
    <col min="13579" max="13579" width="10.6640625" style="853" customWidth="1"/>
    <col min="13580" max="13580" width="1.6640625" style="853" customWidth="1"/>
    <col min="13581" max="13581" width="10.6640625" style="853" customWidth="1"/>
    <col min="13582" max="13582" width="1.6640625" style="853" customWidth="1"/>
    <col min="13583" max="13583" width="10.6640625" style="853" customWidth="1"/>
    <col min="13584" max="13584" width="1.6640625" style="853" customWidth="1"/>
    <col min="13585" max="13585" width="10.6640625" style="853" customWidth="1"/>
    <col min="13586" max="13586" width="1.6640625" style="853" customWidth="1"/>
    <col min="13587" max="13587" width="0" style="853" hidden="1" customWidth="1"/>
    <col min="13588" max="13588" width="8.6640625" style="853" customWidth="1"/>
    <col min="13589" max="13589" width="0" style="853" hidden="1" customWidth="1"/>
    <col min="13590" max="13592" width="8.88671875" style="853"/>
    <col min="13593" max="13602" width="0" style="853" hidden="1" customWidth="1"/>
    <col min="13603" max="13605" width="9.109375" style="853" customWidth="1"/>
    <col min="13606" max="13824" width="8.88671875" style="853"/>
    <col min="13825" max="13826" width="3.33203125" style="853" customWidth="1"/>
    <col min="13827" max="13828" width="4.6640625" style="853" customWidth="1"/>
    <col min="13829" max="13829" width="4.33203125" style="853" customWidth="1"/>
    <col min="13830" max="13830" width="12.6640625" style="853" customWidth="1"/>
    <col min="13831" max="13831" width="2.6640625" style="853" customWidth="1"/>
    <col min="13832" max="13832" width="7.6640625" style="853" customWidth="1"/>
    <col min="13833" max="13833" width="5.88671875" style="853" customWidth="1"/>
    <col min="13834" max="13834" width="1.6640625" style="853" customWidth="1"/>
    <col min="13835" max="13835" width="10.6640625" style="853" customWidth="1"/>
    <col min="13836" max="13836" width="1.6640625" style="853" customWidth="1"/>
    <col min="13837" max="13837" width="10.6640625" style="853" customWidth="1"/>
    <col min="13838" max="13838" width="1.6640625" style="853" customWidth="1"/>
    <col min="13839" max="13839" width="10.6640625" style="853" customWidth="1"/>
    <col min="13840" max="13840" width="1.6640625" style="853" customWidth="1"/>
    <col min="13841" max="13841" width="10.6640625" style="853" customWidth="1"/>
    <col min="13842" max="13842" width="1.6640625" style="853" customWidth="1"/>
    <col min="13843" max="13843" width="0" style="853" hidden="1" customWidth="1"/>
    <col min="13844" max="13844" width="8.6640625" style="853" customWidth="1"/>
    <col min="13845" max="13845" width="0" style="853" hidden="1" customWidth="1"/>
    <col min="13846" max="13848" width="8.88671875" style="853"/>
    <col min="13849" max="13858" width="0" style="853" hidden="1" customWidth="1"/>
    <col min="13859" max="13861" width="9.109375" style="853" customWidth="1"/>
    <col min="13862" max="14080" width="8.88671875" style="853"/>
    <col min="14081" max="14082" width="3.33203125" style="853" customWidth="1"/>
    <col min="14083" max="14084" width="4.6640625" style="853" customWidth="1"/>
    <col min="14085" max="14085" width="4.33203125" style="853" customWidth="1"/>
    <col min="14086" max="14086" width="12.6640625" style="853" customWidth="1"/>
    <col min="14087" max="14087" width="2.6640625" style="853" customWidth="1"/>
    <col min="14088" max="14088" width="7.6640625" style="853" customWidth="1"/>
    <col min="14089" max="14089" width="5.88671875" style="853" customWidth="1"/>
    <col min="14090" max="14090" width="1.6640625" style="853" customWidth="1"/>
    <col min="14091" max="14091" width="10.6640625" style="853" customWidth="1"/>
    <col min="14092" max="14092" width="1.6640625" style="853" customWidth="1"/>
    <col min="14093" max="14093" width="10.6640625" style="853" customWidth="1"/>
    <col min="14094" max="14094" width="1.6640625" style="853" customWidth="1"/>
    <col min="14095" max="14095" width="10.6640625" style="853" customWidth="1"/>
    <col min="14096" max="14096" width="1.6640625" style="853" customWidth="1"/>
    <col min="14097" max="14097" width="10.6640625" style="853" customWidth="1"/>
    <col min="14098" max="14098" width="1.6640625" style="853" customWidth="1"/>
    <col min="14099" max="14099" width="0" style="853" hidden="1" customWidth="1"/>
    <col min="14100" max="14100" width="8.6640625" style="853" customWidth="1"/>
    <col min="14101" max="14101" width="0" style="853" hidden="1" customWidth="1"/>
    <col min="14102" max="14104" width="8.88671875" style="853"/>
    <col min="14105" max="14114" width="0" style="853" hidden="1" customWidth="1"/>
    <col min="14115" max="14117" width="9.109375" style="853" customWidth="1"/>
    <col min="14118" max="14336" width="8.88671875" style="853"/>
    <col min="14337" max="14338" width="3.33203125" style="853" customWidth="1"/>
    <col min="14339" max="14340" width="4.6640625" style="853" customWidth="1"/>
    <col min="14341" max="14341" width="4.33203125" style="853" customWidth="1"/>
    <col min="14342" max="14342" width="12.6640625" style="853" customWidth="1"/>
    <col min="14343" max="14343" width="2.6640625" style="853" customWidth="1"/>
    <col min="14344" max="14344" width="7.6640625" style="853" customWidth="1"/>
    <col min="14345" max="14345" width="5.88671875" style="853" customWidth="1"/>
    <col min="14346" max="14346" width="1.6640625" style="853" customWidth="1"/>
    <col min="14347" max="14347" width="10.6640625" style="853" customWidth="1"/>
    <col min="14348" max="14348" width="1.6640625" style="853" customWidth="1"/>
    <col min="14349" max="14349" width="10.6640625" style="853" customWidth="1"/>
    <col min="14350" max="14350" width="1.6640625" style="853" customWidth="1"/>
    <col min="14351" max="14351" width="10.6640625" style="853" customWidth="1"/>
    <col min="14352" max="14352" width="1.6640625" style="853" customWidth="1"/>
    <col min="14353" max="14353" width="10.6640625" style="853" customWidth="1"/>
    <col min="14354" max="14354" width="1.6640625" style="853" customWidth="1"/>
    <col min="14355" max="14355" width="0" style="853" hidden="1" customWidth="1"/>
    <col min="14356" max="14356" width="8.6640625" style="853" customWidth="1"/>
    <col min="14357" max="14357" width="0" style="853" hidden="1" customWidth="1"/>
    <col min="14358" max="14360" width="8.88671875" style="853"/>
    <col min="14361" max="14370" width="0" style="853" hidden="1" customWidth="1"/>
    <col min="14371" max="14373" width="9.109375" style="853" customWidth="1"/>
    <col min="14374" max="14592" width="8.88671875" style="853"/>
    <col min="14593" max="14594" width="3.33203125" style="853" customWidth="1"/>
    <col min="14595" max="14596" width="4.6640625" style="853" customWidth="1"/>
    <col min="14597" max="14597" width="4.33203125" style="853" customWidth="1"/>
    <col min="14598" max="14598" width="12.6640625" style="853" customWidth="1"/>
    <col min="14599" max="14599" width="2.6640625" style="853" customWidth="1"/>
    <col min="14600" max="14600" width="7.6640625" style="853" customWidth="1"/>
    <col min="14601" max="14601" width="5.88671875" style="853" customWidth="1"/>
    <col min="14602" max="14602" width="1.6640625" style="853" customWidth="1"/>
    <col min="14603" max="14603" width="10.6640625" style="853" customWidth="1"/>
    <col min="14604" max="14604" width="1.6640625" style="853" customWidth="1"/>
    <col min="14605" max="14605" width="10.6640625" style="853" customWidth="1"/>
    <col min="14606" max="14606" width="1.6640625" style="853" customWidth="1"/>
    <col min="14607" max="14607" width="10.6640625" style="853" customWidth="1"/>
    <col min="14608" max="14608" width="1.6640625" style="853" customWidth="1"/>
    <col min="14609" max="14609" width="10.6640625" style="853" customWidth="1"/>
    <col min="14610" max="14610" width="1.6640625" style="853" customWidth="1"/>
    <col min="14611" max="14611" width="0" style="853" hidden="1" customWidth="1"/>
    <col min="14612" max="14612" width="8.6640625" style="853" customWidth="1"/>
    <col min="14613" max="14613" width="0" style="853" hidden="1" customWidth="1"/>
    <col min="14614" max="14616" width="8.88671875" style="853"/>
    <col min="14617" max="14626" width="0" style="853" hidden="1" customWidth="1"/>
    <col min="14627" max="14629" width="9.109375" style="853" customWidth="1"/>
    <col min="14630" max="14848" width="8.88671875" style="853"/>
    <col min="14849" max="14850" width="3.33203125" style="853" customWidth="1"/>
    <col min="14851" max="14852" width="4.6640625" style="853" customWidth="1"/>
    <col min="14853" max="14853" width="4.33203125" style="853" customWidth="1"/>
    <col min="14854" max="14854" width="12.6640625" style="853" customWidth="1"/>
    <col min="14855" max="14855" width="2.6640625" style="853" customWidth="1"/>
    <col min="14856" max="14856" width="7.6640625" style="853" customWidth="1"/>
    <col min="14857" max="14857" width="5.88671875" style="853" customWidth="1"/>
    <col min="14858" max="14858" width="1.6640625" style="853" customWidth="1"/>
    <col min="14859" max="14859" width="10.6640625" style="853" customWidth="1"/>
    <col min="14860" max="14860" width="1.6640625" style="853" customWidth="1"/>
    <col min="14861" max="14861" width="10.6640625" style="853" customWidth="1"/>
    <col min="14862" max="14862" width="1.6640625" style="853" customWidth="1"/>
    <col min="14863" max="14863" width="10.6640625" style="853" customWidth="1"/>
    <col min="14864" max="14864" width="1.6640625" style="853" customWidth="1"/>
    <col min="14865" max="14865" width="10.6640625" style="853" customWidth="1"/>
    <col min="14866" max="14866" width="1.6640625" style="853" customWidth="1"/>
    <col min="14867" max="14867" width="0" style="853" hidden="1" customWidth="1"/>
    <col min="14868" max="14868" width="8.6640625" style="853" customWidth="1"/>
    <col min="14869" max="14869" width="0" style="853" hidden="1" customWidth="1"/>
    <col min="14870" max="14872" width="8.88671875" style="853"/>
    <col min="14873" max="14882" width="0" style="853" hidden="1" customWidth="1"/>
    <col min="14883" max="14885" width="9.109375" style="853" customWidth="1"/>
    <col min="14886" max="15104" width="8.88671875" style="853"/>
    <col min="15105" max="15106" width="3.33203125" style="853" customWidth="1"/>
    <col min="15107" max="15108" width="4.6640625" style="853" customWidth="1"/>
    <col min="15109" max="15109" width="4.33203125" style="853" customWidth="1"/>
    <col min="15110" max="15110" width="12.6640625" style="853" customWidth="1"/>
    <col min="15111" max="15111" width="2.6640625" style="853" customWidth="1"/>
    <col min="15112" max="15112" width="7.6640625" style="853" customWidth="1"/>
    <col min="15113" max="15113" width="5.88671875" style="853" customWidth="1"/>
    <col min="15114" max="15114" width="1.6640625" style="853" customWidth="1"/>
    <col min="15115" max="15115" width="10.6640625" style="853" customWidth="1"/>
    <col min="15116" max="15116" width="1.6640625" style="853" customWidth="1"/>
    <col min="15117" max="15117" width="10.6640625" style="853" customWidth="1"/>
    <col min="15118" max="15118" width="1.6640625" style="853" customWidth="1"/>
    <col min="15119" max="15119" width="10.6640625" style="853" customWidth="1"/>
    <col min="15120" max="15120" width="1.6640625" style="853" customWidth="1"/>
    <col min="15121" max="15121" width="10.6640625" style="853" customWidth="1"/>
    <col min="15122" max="15122" width="1.6640625" style="853" customWidth="1"/>
    <col min="15123" max="15123" width="0" style="853" hidden="1" customWidth="1"/>
    <col min="15124" max="15124" width="8.6640625" style="853" customWidth="1"/>
    <col min="15125" max="15125" width="0" style="853" hidden="1" customWidth="1"/>
    <col min="15126" max="15128" width="8.88671875" style="853"/>
    <col min="15129" max="15138" width="0" style="853" hidden="1" customWidth="1"/>
    <col min="15139" max="15141" width="9.109375" style="853" customWidth="1"/>
    <col min="15142" max="15360" width="8.88671875" style="853"/>
    <col min="15361" max="15362" width="3.33203125" style="853" customWidth="1"/>
    <col min="15363" max="15364" width="4.6640625" style="853" customWidth="1"/>
    <col min="15365" max="15365" width="4.33203125" style="853" customWidth="1"/>
    <col min="15366" max="15366" width="12.6640625" style="853" customWidth="1"/>
    <col min="15367" max="15367" width="2.6640625" style="853" customWidth="1"/>
    <col min="15368" max="15368" width="7.6640625" style="853" customWidth="1"/>
    <col min="15369" max="15369" width="5.88671875" style="853" customWidth="1"/>
    <col min="15370" max="15370" width="1.6640625" style="853" customWidth="1"/>
    <col min="15371" max="15371" width="10.6640625" style="853" customWidth="1"/>
    <col min="15372" max="15372" width="1.6640625" style="853" customWidth="1"/>
    <col min="15373" max="15373" width="10.6640625" style="853" customWidth="1"/>
    <col min="15374" max="15374" width="1.6640625" style="853" customWidth="1"/>
    <col min="15375" max="15375" width="10.6640625" style="853" customWidth="1"/>
    <col min="15376" max="15376" width="1.6640625" style="853" customWidth="1"/>
    <col min="15377" max="15377" width="10.6640625" style="853" customWidth="1"/>
    <col min="15378" max="15378" width="1.6640625" style="853" customWidth="1"/>
    <col min="15379" max="15379" width="0" style="853" hidden="1" customWidth="1"/>
    <col min="15380" max="15380" width="8.6640625" style="853" customWidth="1"/>
    <col min="15381" max="15381" width="0" style="853" hidden="1" customWidth="1"/>
    <col min="15382" max="15384" width="8.88671875" style="853"/>
    <col min="15385" max="15394" width="0" style="853" hidden="1" customWidth="1"/>
    <col min="15395" max="15397" width="9.109375" style="853" customWidth="1"/>
    <col min="15398" max="15616" width="8.88671875" style="853"/>
    <col min="15617" max="15618" width="3.33203125" style="853" customWidth="1"/>
    <col min="15619" max="15620" width="4.6640625" style="853" customWidth="1"/>
    <col min="15621" max="15621" width="4.33203125" style="853" customWidth="1"/>
    <col min="15622" max="15622" width="12.6640625" style="853" customWidth="1"/>
    <col min="15623" max="15623" width="2.6640625" style="853" customWidth="1"/>
    <col min="15624" max="15624" width="7.6640625" style="853" customWidth="1"/>
    <col min="15625" max="15625" width="5.88671875" style="853" customWidth="1"/>
    <col min="15626" max="15626" width="1.6640625" style="853" customWidth="1"/>
    <col min="15627" max="15627" width="10.6640625" style="853" customWidth="1"/>
    <col min="15628" max="15628" width="1.6640625" style="853" customWidth="1"/>
    <col min="15629" max="15629" width="10.6640625" style="853" customWidth="1"/>
    <col min="15630" max="15630" width="1.6640625" style="853" customWidth="1"/>
    <col min="15631" max="15631" width="10.6640625" style="853" customWidth="1"/>
    <col min="15632" max="15632" width="1.6640625" style="853" customWidth="1"/>
    <col min="15633" max="15633" width="10.6640625" style="853" customWidth="1"/>
    <col min="15634" max="15634" width="1.6640625" style="853" customWidth="1"/>
    <col min="15635" max="15635" width="0" style="853" hidden="1" customWidth="1"/>
    <col min="15636" max="15636" width="8.6640625" style="853" customWidth="1"/>
    <col min="15637" max="15637" width="0" style="853" hidden="1" customWidth="1"/>
    <col min="15638" max="15640" width="8.88671875" style="853"/>
    <col min="15641" max="15650" width="0" style="853" hidden="1" customWidth="1"/>
    <col min="15651" max="15653" width="9.109375" style="853" customWidth="1"/>
    <col min="15654" max="15872" width="8.88671875" style="853"/>
    <col min="15873" max="15874" width="3.33203125" style="853" customWidth="1"/>
    <col min="15875" max="15876" width="4.6640625" style="853" customWidth="1"/>
    <col min="15877" max="15877" width="4.33203125" style="853" customWidth="1"/>
    <col min="15878" max="15878" width="12.6640625" style="853" customWidth="1"/>
    <col min="15879" max="15879" width="2.6640625" style="853" customWidth="1"/>
    <col min="15880" max="15880" width="7.6640625" style="853" customWidth="1"/>
    <col min="15881" max="15881" width="5.88671875" style="853" customWidth="1"/>
    <col min="15882" max="15882" width="1.6640625" style="853" customWidth="1"/>
    <col min="15883" max="15883" width="10.6640625" style="853" customWidth="1"/>
    <col min="15884" max="15884" width="1.6640625" style="853" customWidth="1"/>
    <col min="15885" max="15885" width="10.6640625" style="853" customWidth="1"/>
    <col min="15886" max="15886" width="1.6640625" style="853" customWidth="1"/>
    <col min="15887" max="15887" width="10.6640625" style="853" customWidth="1"/>
    <col min="15888" max="15888" width="1.6640625" style="853" customWidth="1"/>
    <col min="15889" max="15889" width="10.6640625" style="853" customWidth="1"/>
    <col min="15890" max="15890" width="1.6640625" style="853" customWidth="1"/>
    <col min="15891" max="15891" width="0" style="853" hidden="1" customWidth="1"/>
    <col min="15892" max="15892" width="8.6640625" style="853" customWidth="1"/>
    <col min="15893" max="15893" width="0" style="853" hidden="1" customWidth="1"/>
    <col min="15894" max="15896" width="8.88671875" style="853"/>
    <col min="15897" max="15906" width="0" style="853" hidden="1" customWidth="1"/>
    <col min="15907" max="15909" width="9.109375" style="853" customWidth="1"/>
    <col min="15910" max="16128" width="8.88671875" style="853"/>
    <col min="16129" max="16130" width="3.33203125" style="853" customWidth="1"/>
    <col min="16131" max="16132" width="4.6640625" style="853" customWidth="1"/>
    <col min="16133" max="16133" width="4.33203125" style="853" customWidth="1"/>
    <col min="16134" max="16134" width="12.6640625" style="853" customWidth="1"/>
    <col min="16135" max="16135" width="2.6640625" style="853" customWidth="1"/>
    <col min="16136" max="16136" width="7.6640625" style="853" customWidth="1"/>
    <col min="16137" max="16137" width="5.88671875" style="853" customWidth="1"/>
    <col min="16138" max="16138" width="1.6640625" style="853" customWidth="1"/>
    <col min="16139" max="16139" width="10.6640625" style="853" customWidth="1"/>
    <col min="16140" max="16140" width="1.6640625" style="853" customWidth="1"/>
    <col min="16141" max="16141" width="10.6640625" style="853" customWidth="1"/>
    <col min="16142" max="16142" width="1.6640625" style="853" customWidth="1"/>
    <col min="16143" max="16143" width="10.6640625" style="853" customWidth="1"/>
    <col min="16144" max="16144" width="1.6640625" style="853" customWidth="1"/>
    <col min="16145" max="16145" width="10.6640625" style="853" customWidth="1"/>
    <col min="16146" max="16146" width="1.6640625" style="853" customWidth="1"/>
    <col min="16147" max="16147" width="0" style="853" hidden="1" customWidth="1"/>
    <col min="16148" max="16148" width="8.6640625" style="853" customWidth="1"/>
    <col min="16149" max="16149" width="0" style="853" hidden="1" customWidth="1"/>
    <col min="16150" max="16152" width="8.88671875" style="853"/>
    <col min="16153" max="16162" width="0" style="853" hidden="1" customWidth="1"/>
    <col min="16163" max="16165" width="9.109375" style="853" customWidth="1"/>
    <col min="16166" max="16384" width="8.88671875" style="853"/>
  </cols>
  <sheetData>
    <row r="1" spans="1:45" s="758" customFormat="1" ht="21.75" customHeight="1" x14ac:dyDescent="0.25">
      <c r="A1" s="751" t="s">
        <v>444</v>
      </c>
      <c r="B1" s="751"/>
      <c r="C1" s="752"/>
      <c r="D1" s="752"/>
      <c r="E1" s="752"/>
      <c r="F1" s="752"/>
      <c r="G1" s="752"/>
      <c r="H1" s="751"/>
      <c r="I1" s="753"/>
      <c r="J1" s="754"/>
      <c r="K1" s="755" t="s">
        <v>53</v>
      </c>
      <c r="L1" s="756"/>
      <c r="M1" s="757"/>
      <c r="N1" s="754"/>
      <c r="O1" s="754" t="s">
        <v>14</v>
      </c>
      <c r="P1" s="754"/>
      <c r="Q1" s="752"/>
      <c r="R1" s="754"/>
      <c r="T1" s="759"/>
      <c r="U1" s="759"/>
      <c r="V1" s="759"/>
      <c r="W1" s="759"/>
      <c r="X1" s="759"/>
      <c r="Y1" s="759"/>
      <c r="Z1" s="759"/>
      <c r="AA1" s="759"/>
      <c r="AB1" s="760" t="e">
        <f>IF($Y$5=1,CONCATENATE(VLOOKUP($Y$3,$AA$2:$AH$14,2)),CONCATENATE(VLOOKUP($Y$3,$AA$16:$AH$25,2)))</f>
        <v>#REF!</v>
      </c>
      <c r="AC1" s="760" t="e">
        <f>IF($Y$5=1,CONCATENATE(VLOOKUP($Y$3,$AA$2:$AH$14,3)),CONCATENATE(VLOOKUP($Y$3,$AA$16:$AH$25,3)))</f>
        <v>#REF!</v>
      </c>
      <c r="AD1" s="760" t="e">
        <f>IF($Y$5=1,CONCATENATE(VLOOKUP($Y$3,$AA$2:$AH$14,4)),CONCATENATE(VLOOKUP($Y$3,$AA$16:$AH$25,4)))</f>
        <v>#REF!</v>
      </c>
      <c r="AE1" s="760" t="e">
        <f>IF($Y$5=1,CONCATENATE(VLOOKUP($Y$3,$AA$2:$AH$14,5)),CONCATENATE(VLOOKUP($Y$3,$AA$16:$AH$25,5)))</f>
        <v>#REF!</v>
      </c>
      <c r="AF1" s="760" t="e">
        <f>IF($Y$5=1,CONCATENATE(VLOOKUP($Y$3,$AA$2:$AH$14,6)),CONCATENATE(VLOOKUP($Y$3,$AA$16:$AH$25,6)))</f>
        <v>#REF!</v>
      </c>
      <c r="AG1" s="760" t="e">
        <f>IF($Y$5=1,CONCATENATE(VLOOKUP($Y$3,$AA$2:$AH$14,7)),CONCATENATE(VLOOKUP($Y$3,$AA$16:$AH$25,7)))</f>
        <v>#REF!</v>
      </c>
      <c r="AH1" s="760" t="e">
        <f>IF($Y$5=1,CONCATENATE(VLOOKUP($Y$3,$AA$2:$AH$14,8)),CONCATENATE(VLOOKUP($Y$3,$AA$16:$AH$25,8)))</f>
        <v>#REF!</v>
      </c>
      <c r="AI1" s="761"/>
      <c r="AJ1" s="761"/>
      <c r="AK1" s="761"/>
    </row>
    <row r="2" spans="1:45" s="767" customFormat="1" x14ac:dyDescent="0.3">
      <c r="A2" s="762" t="s">
        <v>52</v>
      </c>
      <c r="B2" s="763"/>
      <c r="C2" s="763"/>
      <c r="D2" s="763"/>
      <c r="E2" s="523" t="str">
        <f>[1]Altalanos!$D$8</f>
        <v>L18 csapat</v>
      </c>
      <c r="F2" s="763"/>
      <c r="G2" s="764"/>
      <c r="H2" s="765"/>
      <c r="I2" s="765"/>
      <c r="J2" s="766"/>
      <c r="K2" s="756"/>
      <c r="L2" s="756"/>
      <c r="M2" s="756"/>
      <c r="N2" s="766"/>
      <c r="O2" s="765"/>
      <c r="P2" s="766"/>
      <c r="Q2" s="765"/>
      <c r="R2" s="766"/>
      <c r="T2" s="768"/>
      <c r="U2" s="768"/>
      <c r="V2" s="768"/>
      <c r="W2" s="768"/>
      <c r="X2" s="768"/>
      <c r="Y2" s="769"/>
      <c r="Z2" s="770"/>
      <c r="AA2" s="770" t="s">
        <v>66</v>
      </c>
      <c r="AB2" s="771">
        <v>300</v>
      </c>
      <c r="AC2" s="771">
        <v>250</v>
      </c>
      <c r="AD2" s="771">
        <v>200</v>
      </c>
      <c r="AE2" s="771">
        <v>150</v>
      </c>
      <c r="AF2" s="771">
        <v>120</v>
      </c>
      <c r="AG2" s="771">
        <v>90</v>
      </c>
      <c r="AH2" s="771">
        <v>40</v>
      </c>
      <c r="AI2" s="772"/>
      <c r="AJ2" s="772"/>
      <c r="AK2" s="772"/>
      <c r="AL2" s="768"/>
      <c r="AM2" s="768"/>
      <c r="AN2" s="768"/>
      <c r="AO2" s="768"/>
      <c r="AP2" s="768"/>
      <c r="AQ2" s="768"/>
      <c r="AR2" s="768"/>
      <c r="AS2" s="768"/>
    </row>
    <row r="3" spans="1:45" s="777" customFormat="1" ht="11.25" customHeight="1" x14ac:dyDescent="0.3">
      <c r="A3" s="773" t="s">
        <v>25</v>
      </c>
      <c r="B3" s="773"/>
      <c r="C3" s="773"/>
      <c r="D3" s="773"/>
      <c r="E3" s="774"/>
      <c r="F3" s="773"/>
      <c r="G3" s="773" t="s">
        <v>22</v>
      </c>
      <c r="H3" s="773"/>
      <c r="I3" s="773"/>
      <c r="J3" s="775"/>
      <c r="K3" s="773" t="s">
        <v>30</v>
      </c>
      <c r="L3" s="775"/>
      <c r="M3" s="773"/>
      <c r="N3" s="775"/>
      <c r="O3" s="773"/>
      <c r="P3" s="775"/>
      <c r="Q3" s="773"/>
      <c r="R3" s="776" t="s">
        <v>31</v>
      </c>
      <c r="T3" s="778"/>
      <c r="U3" s="778"/>
      <c r="V3" s="778"/>
      <c r="W3" s="778"/>
      <c r="X3" s="778"/>
      <c r="Y3" s="770" t="str">
        <f>IF(K4="OB","A",IF(K4="IX","W",IF(K4="","",K4)))</f>
        <v/>
      </c>
      <c r="Z3" s="770"/>
      <c r="AA3" s="770" t="s">
        <v>67</v>
      </c>
      <c r="AB3" s="771">
        <v>280</v>
      </c>
      <c r="AC3" s="771">
        <v>230</v>
      </c>
      <c r="AD3" s="771">
        <v>180</v>
      </c>
      <c r="AE3" s="771">
        <v>140</v>
      </c>
      <c r="AF3" s="771">
        <v>80</v>
      </c>
      <c r="AG3" s="771">
        <v>0</v>
      </c>
      <c r="AH3" s="771">
        <v>0</v>
      </c>
      <c r="AI3" s="772"/>
      <c r="AJ3" s="772"/>
      <c r="AK3" s="772"/>
      <c r="AL3" s="778"/>
      <c r="AM3" s="778"/>
      <c r="AN3" s="778"/>
      <c r="AO3" s="778"/>
      <c r="AP3" s="778"/>
      <c r="AQ3" s="778"/>
      <c r="AR3" s="778"/>
      <c r="AS3" s="778"/>
    </row>
    <row r="4" spans="1:45" s="786" customFormat="1" ht="11.25" customHeight="1" thickBot="1" x14ac:dyDescent="0.35">
      <c r="A4" s="923" t="e">
        <f>[2]Altalanos!$A$10</f>
        <v>#REF!</v>
      </c>
      <c r="B4" s="923"/>
      <c r="C4" s="923"/>
      <c r="D4" s="779"/>
      <c r="E4" s="780"/>
      <c r="F4" s="780"/>
      <c r="G4" s="780" t="e">
        <f>[2]Altalanos!$C$10</f>
        <v>#REF!</v>
      </c>
      <c r="H4" s="781"/>
      <c r="I4" s="780"/>
      <c r="J4" s="782"/>
      <c r="K4" s="783"/>
      <c r="L4" s="782"/>
      <c r="M4" s="784"/>
      <c r="N4" s="782"/>
      <c r="O4" s="780"/>
      <c r="P4" s="782"/>
      <c r="Q4" s="780"/>
      <c r="R4" s="785" t="e">
        <f>[2]Altalanos!$E$10</f>
        <v>#REF!</v>
      </c>
      <c r="T4" s="787"/>
      <c r="U4" s="787"/>
      <c r="V4" s="787"/>
      <c r="W4" s="787"/>
      <c r="X4" s="787"/>
      <c r="Y4" s="770"/>
      <c r="Z4" s="770"/>
      <c r="AA4" s="770" t="s">
        <v>91</v>
      </c>
      <c r="AB4" s="771">
        <v>250</v>
      </c>
      <c r="AC4" s="771">
        <v>200</v>
      </c>
      <c r="AD4" s="771">
        <v>150</v>
      </c>
      <c r="AE4" s="771">
        <v>120</v>
      </c>
      <c r="AF4" s="771">
        <v>90</v>
      </c>
      <c r="AG4" s="771">
        <v>60</v>
      </c>
      <c r="AH4" s="771">
        <v>25</v>
      </c>
      <c r="AI4" s="772"/>
      <c r="AJ4" s="772"/>
      <c r="AK4" s="772"/>
      <c r="AL4" s="787"/>
      <c r="AM4" s="787"/>
      <c r="AN4" s="787"/>
      <c r="AO4" s="787"/>
      <c r="AP4" s="787"/>
      <c r="AQ4" s="787"/>
      <c r="AR4" s="787"/>
      <c r="AS4" s="787"/>
    </row>
    <row r="5" spans="1:45" s="777" customFormat="1" x14ac:dyDescent="0.3">
      <c r="A5" s="788"/>
      <c r="B5" s="789" t="s">
        <v>4</v>
      </c>
      <c r="C5" s="790" t="s">
        <v>44</v>
      </c>
      <c r="D5" s="789" t="s">
        <v>43</v>
      </c>
      <c r="E5" s="789" t="s">
        <v>41</v>
      </c>
      <c r="F5" s="791" t="s">
        <v>28</v>
      </c>
      <c r="G5" s="791" t="s">
        <v>29</v>
      </c>
      <c r="H5" s="791"/>
      <c r="I5" s="791" t="s">
        <v>32</v>
      </c>
      <c r="J5" s="791"/>
      <c r="K5" s="789" t="s">
        <v>42</v>
      </c>
      <c r="L5" s="792"/>
      <c r="M5" s="789" t="s">
        <v>59</v>
      </c>
      <c r="N5" s="792"/>
      <c r="O5" s="789" t="s">
        <v>58</v>
      </c>
      <c r="P5" s="792"/>
      <c r="Q5" s="789"/>
      <c r="R5" s="793"/>
      <c r="T5" s="778"/>
      <c r="U5" s="778"/>
      <c r="V5" s="778"/>
      <c r="W5" s="778"/>
      <c r="X5" s="778"/>
      <c r="Y5" s="770" t="e">
        <f>IF(OR([2]Altalanos!$A$8="F1",[2]Altalanos!$A$8="F2",[2]Altalanos!$A$8="N1",[2]Altalanos!$A$8="N2"),1,2)</f>
        <v>#REF!</v>
      </c>
      <c r="Z5" s="770"/>
      <c r="AA5" s="770" t="s">
        <v>92</v>
      </c>
      <c r="AB5" s="771">
        <v>200</v>
      </c>
      <c r="AC5" s="771">
        <v>150</v>
      </c>
      <c r="AD5" s="771">
        <v>120</v>
      </c>
      <c r="AE5" s="771">
        <v>90</v>
      </c>
      <c r="AF5" s="771">
        <v>60</v>
      </c>
      <c r="AG5" s="771">
        <v>40</v>
      </c>
      <c r="AH5" s="771">
        <v>15</v>
      </c>
      <c r="AI5" s="772"/>
      <c r="AJ5" s="772"/>
      <c r="AK5" s="772"/>
      <c r="AL5" s="778"/>
      <c r="AM5" s="778"/>
      <c r="AN5" s="778"/>
      <c r="AO5" s="778"/>
      <c r="AP5" s="778"/>
      <c r="AQ5" s="778"/>
      <c r="AR5" s="778"/>
      <c r="AS5" s="778"/>
    </row>
    <row r="6" spans="1:45" s="777" customFormat="1" ht="11.1" customHeight="1" thickBot="1" x14ac:dyDescent="0.35">
      <c r="A6" s="794"/>
      <c r="B6" s="795"/>
      <c r="C6" s="795"/>
      <c r="D6" s="795"/>
      <c r="E6" s="795"/>
      <c r="F6" s="794" t="str">
        <f>IF(Y3="","",CONCATENATE(VLOOKUP(Y3,AB1:AH1,4)," pont"))</f>
        <v/>
      </c>
      <c r="G6" s="796"/>
      <c r="H6" s="797"/>
      <c r="I6" s="796"/>
      <c r="J6" s="798"/>
      <c r="K6" s="795" t="str">
        <f>IF(Y3="","",CONCATENATE(VLOOKUP(Y3,AB1:AH1,3)," pont"))</f>
        <v/>
      </c>
      <c r="L6" s="798"/>
      <c r="M6" s="795" t="str">
        <f>IF(Y3="","",CONCATENATE(VLOOKUP(Y3,AB1:AH1,2)," pont"))</f>
        <v/>
      </c>
      <c r="N6" s="798"/>
      <c r="O6" s="795" t="str">
        <f>IF(Y3="","",CONCATENATE(VLOOKUP(Y3,AB1:AH1,1)," pont"))</f>
        <v/>
      </c>
      <c r="P6" s="798"/>
      <c r="Q6" s="795"/>
      <c r="R6" s="799"/>
      <c r="T6" s="778"/>
      <c r="U6" s="778"/>
      <c r="V6" s="778"/>
      <c r="W6" s="778"/>
      <c r="X6" s="778"/>
      <c r="Y6" s="770"/>
      <c r="Z6" s="770"/>
      <c r="AA6" s="770" t="s">
        <v>93</v>
      </c>
      <c r="AB6" s="771">
        <v>150</v>
      </c>
      <c r="AC6" s="771">
        <v>120</v>
      </c>
      <c r="AD6" s="771">
        <v>90</v>
      </c>
      <c r="AE6" s="771">
        <v>60</v>
      </c>
      <c r="AF6" s="771">
        <v>40</v>
      </c>
      <c r="AG6" s="771">
        <v>25</v>
      </c>
      <c r="AH6" s="771">
        <v>10</v>
      </c>
      <c r="AI6" s="772"/>
      <c r="AJ6" s="772"/>
      <c r="AK6" s="772"/>
      <c r="AL6" s="778"/>
      <c r="AM6" s="778"/>
      <c r="AN6" s="778"/>
      <c r="AO6" s="778"/>
      <c r="AP6" s="778"/>
      <c r="AQ6" s="778"/>
      <c r="AR6" s="778"/>
      <c r="AS6" s="778"/>
    </row>
    <row r="7" spans="1:45" s="814" customFormat="1" ht="12.9" customHeight="1" x14ac:dyDescent="0.3">
      <c r="A7" s="800">
        <v>1</v>
      </c>
      <c r="B7" s="801"/>
      <c r="C7" s="802" t="e">
        <f>IF($E7="","",VLOOKUP($E7,'[2]L18 csapat ELO'!$A$7:$O$22,15))</f>
        <v>#N/A</v>
      </c>
      <c r="D7" s="802"/>
      <c r="E7" s="803">
        <v>1</v>
      </c>
      <c r="F7" s="804" t="s">
        <v>131</v>
      </c>
      <c r="G7" s="805"/>
      <c r="H7" s="805"/>
      <c r="I7" s="805"/>
      <c r="J7" s="806"/>
      <c r="K7" s="807"/>
      <c r="L7" s="807"/>
      <c r="M7" s="807"/>
      <c r="N7" s="807"/>
      <c r="O7" s="808"/>
      <c r="P7" s="809"/>
      <c r="Q7" s="810"/>
      <c r="R7" s="811"/>
      <c r="S7" s="812"/>
      <c r="T7" s="812"/>
      <c r="U7" s="813" t="e">
        <f>[2]Birók!P21</f>
        <v>#REF!</v>
      </c>
      <c r="V7" s="812"/>
      <c r="W7" s="812"/>
      <c r="X7" s="812"/>
      <c r="Y7" s="770"/>
      <c r="Z7" s="770"/>
      <c r="AA7" s="770" t="s">
        <v>94</v>
      </c>
      <c r="AB7" s="771">
        <v>120</v>
      </c>
      <c r="AC7" s="771">
        <v>90</v>
      </c>
      <c r="AD7" s="771">
        <v>60</v>
      </c>
      <c r="AE7" s="771">
        <v>40</v>
      </c>
      <c r="AF7" s="771">
        <v>25</v>
      </c>
      <c r="AG7" s="771">
        <v>10</v>
      </c>
      <c r="AH7" s="771">
        <v>5</v>
      </c>
      <c r="AI7" s="772"/>
      <c r="AJ7" s="772"/>
      <c r="AK7" s="772"/>
      <c r="AL7" s="812"/>
      <c r="AM7" s="812"/>
      <c r="AN7" s="812"/>
      <c r="AO7" s="812"/>
      <c r="AP7" s="812"/>
      <c r="AQ7" s="812"/>
      <c r="AR7" s="812"/>
      <c r="AS7" s="812"/>
    </row>
    <row r="8" spans="1:45" s="814" customFormat="1" ht="12.9" customHeight="1" x14ac:dyDescent="0.3">
      <c r="A8" s="815"/>
      <c r="B8" s="816"/>
      <c r="C8" s="817"/>
      <c r="D8" s="817"/>
      <c r="E8" s="818"/>
      <c r="F8" s="819"/>
      <c r="G8" s="819"/>
      <c r="H8" s="820"/>
      <c r="I8" s="821" t="s">
        <v>0</v>
      </c>
      <c r="J8" s="822" t="s">
        <v>163</v>
      </c>
      <c r="K8" s="823" t="str">
        <f>UPPER(IF(OR(J8="a",J8="as"),F7,IF(OR(J8="b",J8="bs"),F9,)))</f>
        <v>BEBTO TEAM</v>
      </c>
      <c r="L8" s="823"/>
      <c r="M8" s="807"/>
      <c r="N8" s="807"/>
      <c r="O8" s="808"/>
      <c r="P8" s="809"/>
      <c r="Q8" s="810"/>
      <c r="R8" s="811"/>
      <c r="S8" s="812"/>
      <c r="T8" s="812"/>
      <c r="U8" s="824" t="e">
        <f>[2]Birók!P22</f>
        <v>#REF!</v>
      </c>
      <c r="V8" s="812"/>
      <c r="W8" s="812"/>
      <c r="X8" s="812"/>
      <c r="Y8" s="770"/>
      <c r="Z8" s="770"/>
      <c r="AA8" s="770" t="s">
        <v>95</v>
      </c>
      <c r="AB8" s="771">
        <v>90</v>
      </c>
      <c r="AC8" s="771">
        <v>60</v>
      </c>
      <c r="AD8" s="771">
        <v>40</v>
      </c>
      <c r="AE8" s="771">
        <v>25</v>
      </c>
      <c r="AF8" s="771">
        <v>10</v>
      </c>
      <c r="AG8" s="771">
        <v>5</v>
      </c>
      <c r="AH8" s="771">
        <v>2</v>
      </c>
      <c r="AI8" s="772"/>
      <c r="AJ8" s="772"/>
      <c r="AK8" s="772"/>
      <c r="AL8" s="812"/>
      <c r="AM8" s="812"/>
      <c r="AN8" s="812"/>
      <c r="AO8" s="812"/>
      <c r="AP8" s="812"/>
      <c r="AQ8" s="812"/>
      <c r="AR8" s="812"/>
      <c r="AS8" s="812"/>
    </row>
    <row r="9" spans="1:45" s="814" customFormat="1" ht="12.9" customHeight="1" x14ac:dyDescent="0.3">
      <c r="A9" s="815">
        <v>2</v>
      </c>
      <c r="B9" s="801" t="str">
        <f>IF($E9="","",VLOOKUP($E9,'[2]L18 csapat ELO'!$A$7:$O$22,14))</f>
        <v/>
      </c>
      <c r="C9" s="802" t="str">
        <f>IF($E9="","",VLOOKUP($E9,'[2]L18 csapat ELO'!$A$7:$O$22,15))</f>
        <v/>
      </c>
      <c r="D9" s="802"/>
      <c r="E9" s="825"/>
      <c r="F9" s="826" t="str">
        <f>UPPER(IF($E9="","",VLOOKUP($E9,'[2]L18 csapat ELO'!$A$7:$O$22,2)))</f>
        <v/>
      </c>
      <c r="G9" s="826"/>
      <c r="H9" s="826"/>
      <c r="I9" s="826" t="str">
        <f>IF($E9="","",VLOOKUP($E9,'[2]L18 csapat ELO'!$A$7:$O$22,4))</f>
        <v/>
      </c>
      <c r="J9" s="827"/>
      <c r="K9" s="807"/>
      <c r="L9" s="828"/>
      <c r="M9" s="807"/>
      <c r="N9" s="807"/>
      <c r="O9" s="808"/>
      <c r="P9" s="809"/>
      <c r="Q9" s="810"/>
      <c r="R9" s="811"/>
      <c r="S9" s="812"/>
      <c r="T9" s="812"/>
      <c r="U9" s="824" t="e">
        <f>[2]Birók!P23</f>
        <v>#REF!</v>
      </c>
      <c r="V9" s="812"/>
      <c r="W9" s="812"/>
      <c r="X9" s="812"/>
      <c r="Y9" s="770"/>
      <c r="Z9" s="770"/>
      <c r="AA9" s="770" t="s">
        <v>96</v>
      </c>
      <c r="AB9" s="771">
        <v>60</v>
      </c>
      <c r="AC9" s="771">
        <v>40</v>
      </c>
      <c r="AD9" s="771">
        <v>25</v>
      </c>
      <c r="AE9" s="771">
        <v>10</v>
      </c>
      <c r="AF9" s="771">
        <v>5</v>
      </c>
      <c r="AG9" s="771">
        <v>2</v>
      </c>
      <c r="AH9" s="771">
        <v>1</v>
      </c>
      <c r="AI9" s="772"/>
      <c r="AJ9" s="772"/>
      <c r="AK9" s="772"/>
      <c r="AL9" s="812"/>
      <c r="AM9" s="812"/>
      <c r="AN9" s="812"/>
      <c r="AO9" s="812"/>
      <c r="AP9" s="812"/>
      <c r="AQ9" s="812"/>
      <c r="AR9" s="812"/>
      <c r="AS9" s="812"/>
    </row>
    <row r="10" spans="1:45" s="814" customFormat="1" ht="12.9" customHeight="1" x14ac:dyDescent="0.3">
      <c r="A10" s="815"/>
      <c r="B10" s="816"/>
      <c r="C10" s="817"/>
      <c r="D10" s="817"/>
      <c r="E10" s="829"/>
      <c r="F10" s="819"/>
      <c r="G10" s="819"/>
      <c r="H10" s="820"/>
      <c r="I10" s="819"/>
      <c r="J10" s="830"/>
      <c r="K10" s="821" t="s">
        <v>0</v>
      </c>
      <c r="L10" s="831" t="s">
        <v>166</v>
      </c>
      <c r="M10" s="832" t="s">
        <v>131</v>
      </c>
      <c r="N10" s="833"/>
      <c r="O10" s="834"/>
      <c r="P10" s="834"/>
      <c r="Q10" s="810"/>
      <c r="R10" s="811"/>
      <c r="S10" s="812"/>
      <c r="T10" s="812"/>
      <c r="U10" s="824" t="e">
        <f>[2]Birók!P24</f>
        <v>#REF!</v>
      </c>
      <c r="V10" s="812"/>
      <c r="W10" s="812"/>
      <c r="X10" s="812"/>
      <c r="Y10" s="770"/>
      <c r="Z10" s="770"/>
      <c r="AA10" s="770" t="s">
        <v>97</v>
      </c>
      <c r="AB10" s="771">
        <v>40</v>
      </c>
      <c r="AC10" s="771">
        <v>25</v>
      </c>
      <c r="AD10" s="771">
        <v>15</v>
      </c>
      <c r="AE10" s="771">
        <v>7</v>
      </c>
      <c r="AF10" s="771">
        <v>4</v>
      </c>
      <c r="AG10" s="771">
        <v>1</v>
      </c>
      <c r="AH10" s="771">
        <v>0</v>
      </c>
      <c r="AI10" s="772"/>
      <c r="AJ10" s="772"/>
      <c r="AK10" s="772"/>
      <c r="AL10" s="812"/>
      <c r="AM10" s="812"/>
      <c r="AN10" s="812"/>
      <c r="AO10" s="812"/>
      <c r="AP10" s="812"/>
      <c r="AQ10" s="812"/>
      <c r="AR10" s="812"/>
      <c r="AS10" s="812"/>
    </row>
    <row r="11" spans="1:45" s="814" customFormat="1" ht="12.9" customHeight="1" x14ac:dyDescent="0.3">
      <c r="A11" s="815">
        <v>3</v>
      </c>
      <c r="B11" s="801"/>
      <c r="C11" s="802" t="e">
        <f>IF($E11="","",VLOOKUP($E11,'[2]L18 csapat ELO'!$A$7:$O$22,15))</f>
        <v>#N/A</v>
      </c>
      <c r="D11" s="802"/>
      <c r="E11" s="825">
        <v>3</v>
      </c>
      <c r="F11" s="835" t="s">
        <v>125</v>
      </c>
      <c r="G11" s="826"/>
      <c r="H11" s="826"/>
      <c r="I11" s="826"/>
      <c r="J11" s="806"/>
      <c r="K11" s="807"/>
      <c r="L11" s="836"/>
      <c r="M11" s="807"/>
      <c r="N11" s="837"/>
      <c r="O11" s="834"/>
      <c r="P11" s="834"/>
      <c r="Q11" s="810"/>
      <c r="R11" s="811"/>
      <c r="S11" s="812"/>
      <c r="T11" s="812"/>
      <c r="U11" s="824" t="e">
        <f>[2]Birók!P25</f>
        <v>#REF!</v>
      </c>
      <c r="V11" s="812"/>
      <c r="W11" s="812"/>
      <c r="X11" s="812"/>
      <c r="Y11" s="770"/>
      <c r="Z11" s="770"/>
      <c r="AA11" s="770" t="s">
        <v>98</v>
      </c>
      <c r="AB11" s="771">
        <v>25</v>
      </c>
      <c r="AC11" s="771">
        <v>15</v>
      </c>
      <c r="AD11" s="771">
        <v>10</v>
      </c>
      <c r="AE11" s="771">
        <v>6</v>
      </c>
      <c r="AF11" s="771">
        <v>3</v>
      </c>
      <c r="AG11" s="771">
        <v>1</v>
      </c>
      <c r="AH11" s="771">
        <v>0</v>
      </c>
      <c r="AI11" s="772"/>
      <c r="AJ11" s="772"/>
      <c r="AK11" s="772"/>
      <c r="AL11" s="812"/>
      <c r="AM11" s="812"/>
      <c r="AN11" s="812"/>
      <c r="AO11" s="812"/>
      <c r="AP11" s="812"/>
      <c r="AQ11" s="812"/>
      <c r="AR11" s="812"/>
      <c r="AS11" s="812"/>
    </row>
    <row r="12" spans="1:45" s="814" customFormat="1" ht="12.9" customHeight="1" x14ac:dyDescent="0.3">
      <c r="A12" s="815"/>
      <c r="B12" s="816"/>
      <c r="C12" s="817"/>
      <c r="D12" s="817"/>
      <c r="E12" s="829"/>
      <c r="F12" s="819"/>
      <c r="G12" s="819"/>
      <c r="H12" s="820"/>
      <c r="I12" s="821" t="s">
        <v>0</v>
      </c>
      <c r="J12" s="822" t="s">
        <v>164</v>
      </c>
      <c r="K12" s="823" t="str">
        <f>UPPER(IF(OR(J12="a",J12="as"),F11,IF(OR(J12="b",J12="bs"),F13,)))</f>
        <v>SVSE-GYSEV</v>
      </c>
      <c r="L12" s="838"/>
      <c r="M12" s="807"/>
      <c r="N12" s="837"/>
      <c r="O12" s="834"/>
      <c r="P12" s="834"/>
      <c r="Q12" s="810"/>
      <c r="R12" s="811"/>
      <c r="S12" s="812"/>
      <c r="T12" s="812"/>
      <c r="U12" s="824" t="e">
        <f>[2]Birók!P26</f>
        <v>#REF!</v>
      </c>
      <c r="V12" s="812"/>
      <c r="W12" s="812"/>
      <c r="X12" s="812"/>
      <c r="Y12" s="770"/>
      <c r="Z12" s="770"/>
      <c r="AA12" s="770" t="s">
        <v>103</v>
      </c>
      <c r="AB12" s="771">
        <v>15</v>
      </c>
      <c r="AC12" s="771">
        <v>10</v>
      </c>
      <c r="AD12" s="771">
        <v>6</v>
      </c>
      <c r="AE12" s="771">
        <v>3</v>
      </c>
      <c r="AF12" s="771">
        <v>1</v>
      </c>
      <c r="AG12" s="771">
        <v>0</v>
      </c>
      <c r="AH12" s="771">
        <v>0</v>
      </c>
      <c r="AI12" s="772"/>
      <c r="AJ12" s="772"/>
      <c r="AK12" s="772"/>
      <c r="AL12" s="812"/>
      <c r="AM12" s="812"/>
      <c r="AN12" s="812"/>
      <c r="AO12" s="812"/>
      <c r="AP12" s="812"/>
      <c r="AQ12" s="812"/>
      <c r="AR12" s="812"/>
      <c r="AS12" s="812"/>
    </row>
    <row r="13" spans="1:45" s="814" customFormat="1" ht="12.9" customHeight="1" x14ac:dyDescent="0.3">
      <c r="A13" s="815">
        <v>4</v>
      </c>
      <c r="B13" s="801"/>
      <c r="C13" s="802" t="e">
        <f>IF($E13="","",VLOOKUP($E13,'[2]L18 csapat ELO'!$A$7:$O$22,15))</f>
        <v>#N/A</v>
      </c>
      <c r="D13" s="802"/>
      <c r="E13" s="825">
        <v>6</v>
      </c>
      <c r="F13" s="835" t="s">
        <v>138</v>
      </c>
      <c r="G13" s="826"/>
      <c r="H13" s="826"/>
      <c r="I13" s="826"/>
      <c r="J13" s="839"/>
      <c r="K13" s="807" t="s">
        <v>325</v>
      </c>
      <c r="L13" s="807"/>
      <c r="M13" s="807"/>
      <c r="N13" s="837"/>
      <c r="O13" s="834"/>
      <c r="P13" s="834"/>
      <c r="Q13" s="810"/>
      <c r="R13" s="811"/>
      <c r="S13" s="812"/>
      <c r="T13" s="812"/>
      <c r="U13" s="824" t="e">
        <f>[2]Birók!P27</f>
        <v>#REF!</v>
      </c>
      <c r="V13" s="812"/>
      <c r="W13" s="812"/>
      <c r="X13" s="812"/>
      <c r="Y13" s="770"/>
      <c r="Z13" s="770"/>
      <c r="AA13" s="770" t="s">
        <v>99</v>
      </c>
      <c r="AB13" s="771">
        <v>10</v>
      </c>
      <c r="AC13" s="771">
        <v>6</v>
      </c>
      <c r="AD13" s="771">
        <v>3</v>
      </c>
      <c r="AE13" s="771">
        <v>1</v>
      </c>
      <c r="AF13" s="771">
        <v>0</v>
      </c>
      <c r="AG13" s="771">
        <v>0</v>
      </c>
      <c r="AH13" s="771">
        <v>0</v>
      </c>
      <c r="AI13" s="772"/>
      <c r="AJ13" s="772"/>
      <c r="AK13" s="772"/>
      <c r="AL13" s="812"/>
      <c r="AM13" s="812"/>
      <c r="AN13" s="812"/>
      <c r="AO13" s="812"/>
      <c r="AP13" s="812"/>
      <c r="AQ13" s="812"/>
      <c r="AR13" s="812"/>
      <c r="AS13" s="812"/>
    </row>
    <row r="14" spans="1:45" s="814" customFormat="1" ht="12.9" customHeight="1" x14ac:dyDescent="0.3">
      <c r="A14" s="815"/>
      <c r="B14" s="816"/>
      <c r="C14" s="817"/>
      <c r="D14" s="817"/>
      <c r="E14" s="829"/>
      <c r="F14" s="819"/>
      <c r="G14" s="819"/>
      <c r="H14" s="820"/>
      <c r="I14" s="819"/>
      <c r="J14" s="830"/>
      <c r="K14" s="807"/>
      <c r="L14" s="807"/>
      <c r="M14" s="821" t="s">
        <v>0</v>
      </c>
      <c r="N14" s="831" t="s">
        <v>67</v>
      </c>
      <c r="O14" s="832" t="str">
        <f>UPPER(IF(OR(N14="a",N14="as"),M10,IF(OR(N14="b",N14="bs"),M18,)))</f>
        <v>GYAC</v>
      </c>
      <c r="P14" s="833"/>
      <c r="Q14" s="810"/>
      <c r="R14" s="811"/>
      <c r="S14" s="812"/>
      <c r="T14" s="812"/>
      <c r="U14" s="824" t="e">
        <f>[2]Birók!P28</f>
        <v>#REF!</v>
      </c>
      <c r="V14" s="812"/>
      <c r="W14" s="812"/>
      <c r="X14" s="812"/>
      <c r="Y14" s="770"/>
      <c r="Z14" s="770"/>
      <c r="AA14" s="770" t="s">
        <v>100</v>
      </c>
      <c r="AB14" s="771">
        <v>3</v>
      </c>
      <c r="AC14" s="771">
        <v>2</v>
      </c>
      <c r="AD14" s="771">
        <v>1</v>
      </c>
      <c r="AE14" s="771">
        <v>0</v>
      </c>
      <c r="AF14" s="771">
        <v>0</v>
      </c>
      <c r="AG14" s="771">
        <v>0</v>
      </c>
      <c r="AH14" s="771">
        <v>0</v>
      </c>
      <c r="AI14" s="772"/>
      <c r="AJ14" s="772"/>
      <c r="AK14" s="772"/>
      <c r="AL14" s="812"/>
      <c r="AM14" s="812"/>
      <c r="AN14" s="812"/>
      <c r="AO14" s="812"/>
      <c r="AP14" s="812"/>
      <c r="AQ14" s="812"/>
      <c r="AR14" s="812"/>
      <c r="AS14" s="812"/>
    </row>
    <row r="15" spans="1:45" s="814" customFormat="1" ht="12.9" customHeight="1" x14ac:dyDescent="0.3">
      <c r="A15" s="840">
        <v>5</v>
      </c>
      <c r="B15" s="801"/>
      <c r="C15" s="802" t="e">
        <f>IF($E15="","",VLOOKUP($E15,'[2]L18 csapat ELO'!$A$7:$O$22,15))</f>
        <v>#N/A</v>
      </c>
      <c r="D15" s="802"/>
      <c r="E15" s="825">
        <v>5</v>
      </c>
      <c r="F15" s="835" t="s">
        <v>177</v>
      </c>
      <c r="G15" s="826"/>
      <c r="H15" s="826"/>
      <c r="I15" s="826"/>
      <c r="J15" s="841"/>
      <c r="K15" s="807"/>
      <c r="L15" s="807"/>
      <c r="M15" s="807"/>
      <c r="N15" s="837"/>
      <c r="O15" s="842" t="s">
        <v>445</v>
      </c>
      <c r="P15" s="834"/>
      <c r="Q15" s="810"/>
      <c r="R15" s="811"/>
      <c r="S15" s="812"/>
      <c r="T15" s="812"/>
      <c r="U15" s="824" t="e">
        <f>[2]Birók!P29</f>
        <v>#REF!</v>
      </c>
      <c r="V15" s="812"/>
      <c r="W15" s="812"/>
      <c r="X15" s="812"/>
      <c r="Y15" s="770"/>
      <c r="Z15" s="770"/>
      <c r="AA15" s="770"/>
      <c r="AB15" s="770"/>
      <c r="AC15" s="770"/>
      <c r="AD15" s="770"/>
      <c r="AE15" s="770"/>
      <c r="AF15" s="770"/>
      <c r="AG15" s="770"/>
      <c r="AH15" s="770"/>
      <c r="AI15" s="772"/>
      <c r="AJ15" s="772"/>
      <c r="AK15" s="772"/>
      <c r="AL15" s="812"/>
      <c r="AM15" s="812"/>
      <c r="AN15" s="812"/>
      <c r="AO15" s="812"/>
      <c r="AP15" s="812"/>
      <c r="AQ15" s="812"/>
      <c r="AR15" s="812"/>
      <c r="AS15" s="812"/>
    </row>
    <row r="16" spans="1:45" s="814" customFormat="1" ht="12.9" customHeight="1" thickBot="1" x14ac:dyDescent="0.35">
      <c r="A16" s="815"/>
      <c r="B16" s="816"/>
      <c r="C16" s="817"/>
      <c r="D16" s="817"/>
      <c r="E16" s="829"/>
      <c r="F16" s="819"/>
      <c r="G16" s="819"/>
      <c r="H16" s="820"/>
      <c r="I16" s="821" t="s">
        <v>0</v>
      </c>
      <c r="J16" s="822" t="s">
        <v>67</v>
      </c>
      <c r="K16" s="823" t="str">
        <f>UPPER(IF(OR(J16="a",J16="as"),F15,IF(OR(J16="b",J16="bs"),F17,)))</f>
        <v>VITÉZ SE</v>
      </c>
      <c r="L16" s="823"/>
      <c r="M16" s="807"/>
      <c r="N16" s="837"/>
      <c r="O16" s="821"/>
      <c r="P16" s="834"/>
      <c r="Q16" s="810"/>
      <c r="R16" s="811"/>
      <c r="S16" s="812"/>
      <c r="T16" s="812"/>
      <c r="U16" s="843" t="e">
        <f>[2]Birók!P30</f>
        <v>#REF!</v>
      </c>
      <c r="V16" s="812"/>
      <c r="W16" s="812"/>
      <c r="X16" s="812"/>
      <c r="Y16" s="770"/>
      <c r="Z16" s="770"/>
      <c r="AA16" s="770" t="s">
        <v>66</v>
      </c>
      <c r="AB16" s="771">
        <v>150</v>
      </c>
      <c r="AC16" s="771">
        <v>120</v>
      </c>
      <c r="AD16" s="771">
        <v>90</v>
      </c>
      <c r="AE16" s="771">
        <v>60</v>
      </c>
      <c r="AF16" s="771">
        <v>40</v>
      </c>
      <c r="AG16" s="771">
        <v>25</v>
      </c>
      <c r="AH16" s="771">
        <v>15</v>
      </c>
      <c r="AI16" s="772"/>
      <c r="AJ16" s="772"/>
      <c r="AK16" s="772"/>
      <c r="AL16" s="812"/>
      <c r="AM16" s="812"/>
      <c r="AN16" s="812"/>
      <c r="AO16" s="812"/>
      <c r="AP16" s="812"/>
      <c r="AQ16" s="812"/>
      <c r="AR16" s="812"/>
      <c r="AS16" s="812"/>
    </row>
    <row r="17" spans="1:45" s="814" customFormat="1" ht="12.9" customHeight="1" x14ac:dyDescent="0.3">
      <c r="A17" s="815">
        <v>6</v>
      </c>
      <c r="B17" s="801"/>
      <c r="C17" s="802" t="e">
        <f>IF($E17="","",VLOOKUP($E17,'[2]L18 csapat ELO'!$A$7:$O$22,15))</f>
        <v>#N/A</v>
      </c>
      <c r="D17" s="802"/>
      <c r="E17" s="825">
        <v>4</v>
      </c>
      <c r="F17" s="835" t="s">
        <v>127</v>
      </c>
      <c r="G17" s="826"/>
      <c r="H17" s="826"/>
      <c r="I17" s="826"/>
      <c r="J17" s="827"/>
      <c r="K17" s="807" t="s">
        <v>325</v>
      </c>
      <c r="L17" s="828"/>
      <c r="M17" s="807"/>
      <c r="N17" s="837"/>
      <c r="O17" s="834"/>
      <c r="P17" s="834"/>
      <c r="Q17" s="810"/>
      <c r="R17" s="811"/>
      <c r="S17" s="812"/>
      <c r="T17" s="812"/>
      <c r="U17" s="812"/>
      <c r="V17" s="812"/>
      <c r="W17" s="812"/>
      <c r="X17" s="812"/>
      <c r="Y17" s="770"/>
      <c r="Z17" s="770"/>
      <c r="AA17" s="770" t="s">
        <v>91</v>
      </c>
      <c r="AB17" s="771">
        <v>120</v>
      </c>
      <c r="AC17" s="771">
        <v>90</v>
      </c>
      <c r="AD17" s="771">
        <v>60</v>
      </c>
      <c r="AE17" s="771">
        <v>40</v>
      </c>
      <c r="AF17" s="771">
        <v>25</v>
      </c>
      <c r="AG17" s="771">
        <v>15</v>
      </c>
      <c r="AH17" s="771">
        <v>8</v>
      </c>
      <c r="AI17" s="772"/>
      <c r="AJ17" s="772"/>
      <c r="AK17" s="772"/>
      <c r="AL17" s="812"/>
      <c r="AM17" s="812"/>
      <c r="AN17" s="812"/>
      <c r="AO17" s="812"/>
      <c r="AP17" s="812"/>
      <c r="AQ17" s="812"/>
      <c r="AR17" s="812"/>
      <c r="AS17" s="812"/>
    </row>
    <row r="18" spans="1:45" s="814" customFormat="1" ht="12.9" customHeight="1" x14ac:dyDescent="0.3">
      <c r="A18" s="815"/>
      <c r="B18" s="816"/>
      <c r="C18" s="817"/>
      <c r="D18" s="817"/>
      <c r="E18" s="829"/>
      <c r="F18" s="819"/>
      <c r="G18" s="819"/>
      <c r="H18" s="820"/>
      <c r="I18" s="819"/>
      <c r="J18" s="830"/>
      <c r="K18" s="821" t="s">
        <v>0</v>
      </c>
      <c r="L18" s="831" t="s">
        <v>67</v>
      </c>
      <c r="M18" s="832" t="str">
        <f>UPPER(IF(OR(L18="a",L18="as"),K16,IF(OR(L18="b",L18="bs"),K20,)))</f>
        <v>GYAC</v>
      </c>
      <c r="N18" s="844"/>
      <c r="O18" s="834"/>
      <c r="P18" s="834"/>
      <c r="Q18" s="810"/>
      <c r="R18" s="811"/>
      <c r="S18" s="812"/>
      <c r="T18" s="812"/>
      <c r="U18" s="812"/>
      <c r="V18" s="812"/>
      <c r="W18" s="812"/>
      <c r="X18" s="812"/>
      <c r="Y18" s="770"/>
      <c r="Z18" s="770"/>
      <c r="AA18" s="770" t="s">
        <v>92</v>
      </c>
      <c r="AB18" s="771">
        <v>90</v>
      </c>
      <c r="AC18" s="771">
        <v>60</v>
      </c>
      <c r="AD18" s="771">
        <v>40</v>
      </c>
      <c r="AE18" s="771">
        <v>25</v>
      </c>
      <c r="AF18" s="771">
        <v>15</v>
      </c>
      <c r="AG18" s="771">
        <v>8</v>
      </c>
      <c r="AH18" s="771">
        <v>4</v>
      </c>
      <c r="AI18" s="772"/>
      <c r="AJ18" s="772"/>
      <c r="AK18" s="772"/>
      <c r="AL18" s="812"/>
      <c r="AM18" s="812"/>
      <c r="AN18" s="812"/>
      <c r="AO18" s="812"/>
      <c r="AP18" s="812"/>
      <c r="AQ18" s="812"/>
      <c r="AR18" s="812"/>
      <c r="AS18" s="812"/>
    </row>
    <row r="19" spans="1:45" s="814" customFormat="1" ht="12.9" customHeight="1" x14ac:dyDescent="0.3">
      <c r="A19" s="815">
        <v>7</v>
      </c>
      <c r="B19" s="801" t="str">
        <f>IF($E19="","",VLOOKUP($E19,'[2]L18 csapat ELO'!$A$7:$O$22,14))</f>
        <v/>
      </c>
      <c r="C19" s="802" t="str">
        <f>IF($E19="","",VLOOKUP($E19,'[2]L18 csapat ELO'!$A$7:$O$22,15))</f>
        <v/>
      </c>
      <c r="D19" s="802"/>
      <c r="E19" s="825"/>
      <c r="F19" s="826" t="str">
        <f>UPPER(IF($E19="","",VLOOKUP($E19,'[2]L18 csapat ELO'!$A$7:$O$22,2)))</f>
        <v/>
      </c>
      <c r="G19" s="826"/>
      <c r="H19" s="826"/>
      <c r="I19" s="826" t="str">
        <f>IF($E19="","",VLOOKUP($E19,'[2]L18 csapat ELO'!$A$7:$O$22,4))</f>
        <v/>
      </c>
      <c r="J19" s="806"/>
      <c r="K19" s="807"/>
      <c r="L19" s="836"/>
      <c r="M19" s="807" t="s">
        <v>170</v>
      </c>
      <c r="N19" s="834"/>
      <c r="O19" s="834"/>
      <c r="P19" s="834"/>
      <c r="Q19" s="810"/>
      <c r="R19" s="811"/>
      <c r="S19" s="812"/>
      <c r="T19" s="812"/>
      <c r="U19" s="812"/>
      <c r="V19" s="812"/>
      <c r="W19" s="812"/>
      <c r="X19" s="812"/>
      <c r="Y19" s="770"/>
      <c r="Z19" s="770"/>
      <c r="AA19" s="770" t="s">
        <v>93</v>
      </c>
      <c r="AB19" s="771">
        <v>60</v>
      </c>
      <c r="AC19" s="771">
        <v>40</v>
      </c>
      <c r="AD19" s="771">
        <v>25</v>
      </c>
      <c r="AE19" s="771">
        <v>15</v>
      </c>
      <c r="AF19" s="771">
        <v>8</v>
      </c>
      <c r="AG19" s="771">
        <v>4</v>
      </c>
      <c r="AH19" s="771">
        <v>2</v>
      </c>
      <c r="AI19" s="772"/>
      <c r="AJ19" s="772"/>
      <c r="AK19" s="772"/>
      <c r="AL19" s="812"/>
      <c r="AM19" s="812"/>
      <c r="AN19" s="812"/>
      <c r="AO19" s="812"/>
      <c r="AP19" s="812"/>
      <c r="AQ19" s="812"/>
      <c r="AR19" s="812"/>
      <c r="AS19" s="812"/>
    </row>
    <row r="20" spans="1:45" s="814" customFormat="1" ht="12.9" customHeight="1" x14ac:dyDescent="0.3">
      <c r="A20" s="815"/>
      <c r="B20" s="816"/>
      <c r="C20" s="817"/>
      <c r="D20" s="817"/>
      <c r="E20" s="818"/>
      <c r="F20" s="819"/>
      <c r="G20" s="819"/>
      <c r="H20" s="820"/>
      <c r="I20" s="821" t="s">
        <v>0</v>
      </c>
      <c r="J20" s="822" t="s">
        <v>162</v>
      </c>
      <c r="K20" s="823" t="str">
        <f>UPPER(IF(OR(J20="a",J20="as"),F19,IF(OR(J20="b",J20="bs"),F21,)))</f>
        <v>GYAC</v>
      </c>
      <c r="L20" s="838"/>
      <c r="M20" s="807"/>
      <c r="N20" s="834"/>
      <c r="O20" s="834"/>
      <c r="P20" s="834"/>
      <c r="Q20" s="810"/>
      <c r="R20" s="811"/>
      <c r="S20" s="812"/>
      <c r="T20" s="812"/>
      <c r="U20" s="812"/>
      <c r="V20" s="812"/>
      <c r="W20" s="812"/>
      <c r="X20" s="812"/>
      <c r="Y20" s="770"/>
      <c r="Z20" s="770"/>
      <c r="AA20" s="770" t="s">
        <v>94</v>
      </c>
      <c r="AB20" s="771">
        <v>40</v>
      </c>
      <c r="AC20" s="771">
        <v>25</v>
      </c>
      <c r="AD20" s="771">
        <v>15</v>
      </c>
      <c r="AE20" s="771">
        <v>8</v>
      </c>
      <c r="AF20" s="771">
        <v>4</v>
      </c>
      <c r="AG20" s="771">
        <v>2</v>
      </c>
      <c r="AH20" s="771">
        <v>1</v>
      </c>
      <c r="AI20" s="772"/>
      <c r="AJ20" s="772"/>
      <c r="AK20" s="772"/>
      <c r="AL20" s="812"/>
      <c r="AM20" s="812"/>
      <c r="AN20" s="812"/>
      <c r="AO20" s="812"/>
      <c r="AP20" s="812"/>
      <c r="AQ20" s="812"/>
      <c r="AR20" s="812"/>
      <c r="AS20" s="812"/>
    </row>
    <row r="21" spans="1:45" s="814" customFormat="1" ht="12.9" customHeight="1" x14ac:dyDescent="0.3">
      <c r="A21" s="845">
        <v>8</v>
      </c>
      <c r="B21" s="801"/>
      <c r="C21" s="802" t="e">
        <f>IF($E21="","",VLOOKUP($E21,'[2]L18 csapat ELO'!$A$7:$O$22,15))</f>
        <v>#N/A</v>
      </c>
      <c r="D21" s="802"/>
      <c r="E21" s="803">
        <v>2</v>
      </c>
      <c r="F21" s="846" t="s">
        <v>123</v>
      </c>
      <c r="G21" s="847"/>
      <c r="H21" s="847"/>
      <c r="I21" s="847"/>
      <c r="J21" s="839"/>
      <c r="K21" s="807"/>
      <c r="L21" s="807"/>
      <c r="M21" s="807"/>
      <c r="N21" s="834"/>
      <c r="O21" s="834"/>
      <c r="P21" s="834"/>
      <c r="Q21" s="810"/>
      <c r="R21" s="811"/>
      <c r="S21" s="812"/>
      <c r="T21" s="812"/>
      <c r="U21" s="812"/>
      <c r="V21" s="812"/>
      <c r="W21" s="812"/>
      <c r="X21" s="812"/>
      <c r="Y21" s="770"/>
      <c r="Z21" s="770"/>
      <c r="AA21" s="770" t="s">
        <v>95</v>
      </c>
      <c r="AB21" s="771">
        <v>25</v>
      </c>
      <c r="AC21" s="771">
        <v>15</v>
      </c>
      <c r="AD21" s="771">
        <v>10</v>
      </c>
      <c r="AE21" s="771">
        <v>6</v>
      </c>
      <c r="AF21" s="771">
        <v>3</v>
      </c>
      <c r="AG21" s="771">
        <v>1</v>
      </c>
      <c r="AH21" s="771">
        <v>0</v>
      </c>
      <c r="AI21" s="772"/>
      <c r="AJ21" s="772"/>
      <c r="AK21" s="772"/>
      <c r="AL21" s="812"/>
      <c r="AM21" s="812"/>
      <c r="AN21" s="812"/>
      <c r="AO21" s="812"/>
      <c r="AP21" s="812"/>
      <c r="AQ21" s="812"/>
      <c r="AR21" s="812"/>
      <c r="AS21" s="812"/>
    </row>
    <row r="22" spans="1:45" s="814" customFormat="1" ht="9.6" customHeight="1" x14ac:dyDescent="0.3">
      <c r="A22" s="848"/>
      <c r="B22" s="808"/>
      <c r="C22" s="808"/>
      <c r="D22" s="808"/>
      <c r="E22" s="818"/>
      <c r="F22" s="808"/>
      <c r="G22" s="808"/>
      <c r="H22" s="808"/>
      <c r="I22" s="808"/>
      <c r="J22" s="818"/>
      <c r="K22" s="808"/>
      <c r="L22" s="808"/>
      <c r="M22" s="808"/>
      <c r="N22" s="810"/>
      <c r="O22" s="810"/>
      <c r="P22" s="810"/>
      <c r="Q22" s="810"/>
      <c r="R22" s="811"/>
      <c r="S22" s="812"/>
      <c r="T22" s="812"/>
      <c r="U22" s="812"/>
      <c r="V22" s="812"/>
      <c r="W22" s="812"/>
      <c r="X22" s="812"/>
      <c r="Y22" s="770"/>
      <c r="Z22" s="770"/>
      <c r="AA22" s="770" t="s">
        <v>96</v>
      </c>
      <c r="AB22" s="771">
        <v>15</v>
      </c>
      <c r="AC22" s="771">
        <v>10</v>
      </c>
      <c r="AD22" s="771">
        <v>6</v>
      </c>
      <c r="AE22" s="771">
        <v>3</v>
      </c>
      <c r="AF22" s="771">
        <v>1</v>
      </c>
      <c r="AG22" s="771">
        <v>0</v>
      </c>
      <c r="AH22" s="771">
        <v>0</v>
      </c>
      <c r="AI22" s="772"/>
      <c r="AJ22" s="772"/>
      <c r="AK22" s="772"/>
      <c r="AL22" s="812"/>
      <c r="AM22" s="812"/>
      <c r="AN22" s="812"/>
      <c r="AO22" s="812"/>
      <c r="AP22" s="812"/>
      <c r="AQ22" s="812"/>
      <c r="AR22" s="812"/>
      <c r="AS22" s="812"/>
    </row>
    <row r="23" spans="1:45" s="814" customFormat="1" ht="9.6" customHeight="1" x14ac:dyDescent="0.3">
      <c r="A23" s="849"/>
      <c r="B23" s="818"/>
      <c r="C23" s="818"/>
      <c r="D23" s="818"/>
      <c r="E23" s="818"/>
      <c r="F23" s="808"/>
      <c r="G23" s="808"/>
      <c r="H23" s="812"/>
      <c r="I23" s="850"/>
      <c r="J23" s="818"/>
      <c r="K23" s="808"/>
      <c r="L23" s="808"/>
      <c r="M23" s="808"/>
      <c r="N23" s="810"/>
      <c r="O23" s="810"/>
      <c r="P23" s="810"/>
      <c r="Q23" s="810"/>
      <c r="R23" s="811"/>
      <c r="S23" s="812"/>
      <c r="T23" s="812"/>
      <c r="U23" s="812"/>
      <c r="V23" s="812"/>
      <c r="W23" s="812"/>
      <c r="X23" s="812"/>
      <c r="Y23" s="770"/>
      <c r="Z23" s="770"/>
      <c r="AA23" s="770" t="s">
        <v>97</v>
      </c>
      <c r="AB23" s="771">
        <v>10</v>
      </c>
      <c r="AC23" s="771">
        <v>6</v>
      </c>
      <c r="AD23" s="771">
        <v>3</v>
      </c>
      <c r="AE23" s="771">
        <v>1</v>
      </c>
      <c r="AF23" s="771">
        <v>0</v>
      </c>
      <c r="AG23" s="771">
        <v>0</v>
      </c>
      <c r="AH23" s="771">
        <v>0</v>
      </c>
      <c r="AI23" s="772"/>
      <c r="AJ23" s="772"/>
      <c r="AK23" s="772"/>
      <c r="AL23" s="812"/>
      <c r="AM23" s="812"/>
      <c r="AN23" s="812"/>
      <c r="AO23" s="812"/>
      <c r="AP23" s="812"/>
      <c r="AQ23" s="812"/>
      <c r="AR23" s="812"/>
      <c r="AS23" s="812"/>
    </row>
    <row r="24" spans="1:45" s="814" customFormat="1" ht="9.6" customHeight="1" x14ac:dyDescent="0.3">
      <c r="A24" s="849"/>
      <c r="B24" s="808"/>
      <c r="C24" s="808"/>
      <c r="D24" s="808"/>
      <c r="E24" s="818"/>
      <c r="F24" s="808"/>
      <c r="G24" s="808"/>
      <c r="H24" s="808"/>
      <c r="I24" s="808"/>
      <c r="J24" s="818"/>
      <c r="K24" s="808"/>
      <c r="L24" s="851"/>
      <c r="M24" s="808"/>
      <c r="N24" s="810"/>
      <c r="O24" s="810"/>
      <c r="P24" s="810"/>
      <c r="Q24" s="810"/>
      <c r="R24" s="811"/>
      <c r="S24" s="812"/>
      <c r="T24" s="812"/>
      <c r="U24" s="812"/>
      <c r="V24" s="812"/>
      <c r="W24" s="812"/>
      <c r="X24" s="812"/>
      <c r="Y24" s="770"/>
      <c r="Z24" s="770"/>
      <c r="AA24" s="770" t="s">
        <v>98</v>
      </c>
      <c r="AB24" s="771">
        <v>6</v>
      </c>
      <c r="AC24" s="771">
        <v>3</v>
      </c>
      <c r="AD24" s="771">
        <v>1</v>
      </c>
      <c r="AE24" s="771">
        <v>0</v>
      </c>
      <c r="AF24" s="771">
        <v>0</v>
      </c>
      <c r="AG24" s="771">
        <v>0</v>
      </c>
      <c r="AH24" s="771">
        <v>0</v>
      </c>
      <c r="AI24" s="772"/>
      <c r="AJ24" s="772"/>
      <c r="AK24" s="772"/>
      <c r="AL24" s="812"/>
      <c r="AM24" s="812"/>
      <c r="AN24" s="812"/>
      <c r="AO24" s="812"/>
      <c r="AP24" s="812"/>
      <c r="AQ24" s="812"/>
      <c r="AR24" s="812"/>
      <c r="AS24" s="812"/>
    </row>
    <row r="25" spans="1:45" s="814" customFormat="1" ht="9.6" customHeight="1" x14ac:dyDescent="0.3">
      <c r="A25" s="849"/>
      <c r="B25" s="818"/>
      <c r="C25" s="818"/>
      <c r="D25" s="818"/>
      <c r="E25" s="818"/>
      <c r="F25" s="808"/>
      <c r="G25" s="808"/>
      <c r="H25" s="812"/>
      <c r="I25" s="808"/>
      <c r="J25" s="818"/>
      <c r="K25" s="850"/>
      <c r="L25" s="818"/>
      <c r="M25" s="808"/>
      <c r="N25" s="810"/>
      <c r="O25" s="810"/>
      <c r="P25" s="810"/>
      <c r="Q25" s="810"/>
      <c r="R25" s="811"/>
      <c r="S25" s="812"/>
      <c r="T25" s="812"/>
      <c r="U25" s="812"/>
      <c r="V25" s="812"/>
      <c r="W25" s="812"/>
      <c r="X25" s="812"/>
      <c r="Y25" s="770"/>
      <c r="Z25" s="770"/>
      <c r="AA25" s="770" t="s">
        <v>103</v>
      </c>
      <c r="AB25" s="771">
        <v>3</v>
      </c>
      <c r="AC25" s="771">
        <v>2</v>
      </c>
      <c r="AD25" s="771">
        <v>1</v>
      </c>
      <c r="AE25" s="771">
        <v>0</v>
      </c>
      <c r="AF25" s="771">
        <v>0</v>
      </c>
      <c r="AG25" s="771">
        <v>0</v>
      </c>
      <c r="AH25" s="771">
        <v>0</v>
      </c>
      <c r="AI25" s="772"/>
      <c r="AJ25" s="772"/>
      <c r="AK25" s="772"/>
      <c r="AL25" s="812"/>
      <c r="AM25" s="812"/>
      <c r="AN25" s="812"/>
      <c r="AO25" s="812"/>
      <c r="AP25" s="812"/>
      <c r="AQ25" s="812"/>
      <c r="AR25" s="812"/>
      <c r="AS25" s="812"/>
    </row>
    <row r="26" spans="1:45" s="814" customFormat="1" ht="9.6" customHeight="1" x14ac:dyDescent="0.3">
      <c r="A26" s="849"/>
      <c r="B26" s="808"/>
      <c r="C26" s="808"/>
      <c r="D26" s="808"/>
      <c r="E26" s="818"/>
      <c r="F26" s="808"/>
      <c r="G26" s="808"/>
      <c r="H26" s="808"/>
      <c r="I26" s="808"/>
      <c r="J26" s="818"/>
      <c r="K26" s="808"/>
      <c r="L26" s="808"/>
      <c r="M26" s="808"/>
      <c r="N26" s="810"/>
      <c r="O26" s="810"/>
      <c r="P26" s="810"/>
      <c r="Q26" s="810"/>
      <c r="R26" s="811"/>
      <c r="S26" s="852"/>
      <c r="T26" s="812"/>
      <c r="U26" s="812"/>
      <c r="V26" s="812"/>
      <c r="W26" s="812"/>
      <c r="X26" s="812"/>
      <c r="Y26" s="853"/>
      <c r="Z26" s="853"/>
      <c r="AA26" s="853"/>
      <c r="AB26" s="853"/>
      <c r="AC26" s="853"/>
      <c r="AD26" s="853"/>
      <c r="AE26" s="853"/>
      <c r="AF26" s="853"/>
      <c r="AG26" s="853"/>
      <c r="AH26" s="853"/>
      <c r="AI26" s="772"/>
      <c r="AJ26" s="772"/>
      <c r="AK26" s="772"/>
      <c r="AL26" s="812"/>
      <c r="AM26" s="812"/>
      <c r="AN26" s="812"/>
      <c r="AO26" s="812"/>
      <c r="AP26" s="812"/>
      <c r="AQ26" s="812"/>
      <c r="AR26" s="812"/>
      <c r="AS26" s="812"/>
    </row>
    <row r="27" spans="1:45" s="814" customFormat="1" ht="9.6" customHeight="1" x14ac:dyDescent="0.3">
      <c r="A27" s="849"/>
      <c r="B27" s="818"/>
      <c r="C27" s="818"/>
      <c r="D27" s="818"/>
      <c r="E27" s="818"/>
      <c r="F27" s="808"/>
      <c r="G27" s="808"/>
      <c r="H27" s="812"/>
      <c r="I27" s="850"/>
      <c r="J27" s="818"/>
      <c r="K27" s="808"/>
      <c r="L27" s="808"/>
      <c r="M27" s="808"/>
      <c r="N27" s="810"/>
      <c r="O27" s="810"/>
      <c r="P27" s="810"/>
      <c r="Q27" s="810"/>
      <c r="R27" s="811"/>
      <c r="S27" s="812"/>
      <c r="T27" s="812"/>
      <c r="U27" s="812"/>
      <c r="V27" s="812"/>
      <c r="W27" s="812"/>
      <c r="X27" s="812"/>
      <c r="Y27" s="853"/>
      <c r="Z27" s="853"/>
      <c r="AA27" s="853"/>
      <c r="AB27" s="853"/>
      <c r="AC27" s="853"/>
      <c r="AD27" s="853"/>
      <c r="AE27" s="853"/>
      <c r="AF27" s="853"/>
      <c r="AG27" s="853"/>
      <c r="AH27" s="853"/>
      <c r="AI27" s="772"/>
      <c r="AJ27" s="772"/>
      <c r="AK27" s="772"/>
      <c r="AL27" s="812"/>
      <c r="AM27" s="812"/>
      <c r="AN27" s="812"/>
      <c r="AO27" s="812"/>
      <c r="AP27" s="812"/>
      <c r="AQ27" s="812"/>
      <c r="AR27" s="812"/>
      <c r="AS27" s="812"/>
    </row>
    <row r="28" spans="1:45" s="814" customFormat="1" ht="9.6" customHeight="1" x14ac:dyDescent="0.25">
      <c r="A28" s="849"/>
      <c r="B28" s="808"/>
      <c r="C28" s="808"/>
      <c r="D28" s="808"/>
      <c r="E28" s="818"/>
      <c r="F28" s="808"/>
      <c r="G28" s="808"/>
      <c r="H28" s="808"/>
      <c r="I28" s="808"/>
      <c r="J28" s="818"/>
      <c r="K28" s="808"/>
      <c r="L28" s="808"/>
      <c r="M28" s="808"/>
      <c r="N28" s="810"/>
      <c r="O28" s="810"/>
      <c r="P28" s="810"/>
      <c r="Q28" s="810"/>
      <c r="R28" s="811"/>
      <c r="S28" s="812"/>
      <c r="T28" s="812"/>
      <c r="U28" s="812"/>
      <c r="V28" s="812"/>
      <c r="W28" s="812"/>
      <c r="X28" s="812"/>
      <c r="Y28" s="812"/>
      <c r="Z28" s="812"/>
      <c r="AA28" s="812"/>
      <c r="AB28" s="812"/>
      <c r="AC28" s="812"/>
      <c r="AD28" s="812"/>
      <c r="AE28" s="812"/>
      <c r="AF28" s="812"/>
      <c r="AG28" s="812"/>
      <c r="AH28" s="812"/>
      <c r="AI28" s="854"/>
      <c r="AJ28" s="854"/>
      <c r="AK28" s="854"/>
      <c r="AL28" s="812"/>
      <c r="AM28" s="812"/>
      <c r="AN28" s="812"/>
      <c r="AO28" s="812"/>
      <c r="AP28" s="812"/>
      <c r="AQ28" s="812"/>
      <c r="AR28" s="812"/>
      <c r="AS28" s="812"/>
    </row>
    <row r="29" spans="1:45" s="814" customFormat="1" ht="9.6" customHeight="1" x14ac:dyDescent="0.25">
      <c r="A29" s="849"/>
      <c r="B29" s="818"/>
      <c r="C29" s="818"/>
      <c r="D29" s="818"/>
      <c r="E29" s="818"/>
      <c r="F29" s="808"/>
      <c r="G29" s="808"/>
      <c r="H29" s="812"/>
      <c r="I29" s="808"/>
      <c r="J29" s="818"/>
      <c r="K29" s="808"/>
      <c r="L29" s="808"/>
      <c r="M29" s="850"/>
      <c r="N29" s="818"/>
      <c r="O29" s="808"/>
      <c r="P29" s="810"/>
      <c r="Q29" s="810"/>
      <c r="R29" s="811"/>
      <c r="S29" s="812"/>
      <c r="T29" s="812"/>
      <c r="U29" s="812"/>
      <c r="V29" s="812"/>
      <c r="W29" s="812"/>
      <c r="X29" s="812"/>
      <c r="Y29" s="812"/>
      <c r="Z29" s="812"/>
      <c r="AA29" s="812"/>
      <c r="AB29" s="812"/>
      <c r="AC29" s="812"/>
      <c r="AD29" s="812"/>
      <c r="AE29" s="812"/>
      <c r="AF29" s="812"/>
      <c r="AG29" s="812"/>
      <c r="AH29" s="812"/>
      <c r="AI29" s="854"/>
      <c r="AJ29" s="854"/>
      <c r="AK29" s="854"/>
      <c r="AL29" s="812"/>
      <c r="AM29" s="812"/>
      <c r="AN29" s="812"/>
      <c r="AO29" s="812"/>
      <c r="AP29" s="812"/>
      <c r="AQ29" s="812"/>
      <c r="AR29" s="812"/>
      <c r="AS29" s="812"/>
    </row>
    <row r="30" spans="1:45" s="814" customFormat="1" ht="9.6" customHeight="1" x14ac:dyDescent="0.25">
      <c r="A30" s="849"/>
      <c r="B30" s="808"/>
      <c r="C30" s="808"/>
      <c r="D30" s="808"/>
      <c r="E30" s="818"/>
      <c r="F30" s="808"/>
      <c r="G30" s="808"/>
      <c r="H30" s="808"/>
      <c r="I30" s="808"/>
      <c r="J30" s="818"/>
      <c r="K30" s="808"/>
      <c r="L30" s="808"/>
      <c r="M30" s="808"/>
      <c r="N30" s="810"/>
      <c r="O30" s="808"/>
      <c r="P30" s="810"/>
      <c r="Q30" s="810"/>
      <c r="R30" s="811"/>
      <c r="S30" s="812"/>
      <c r="T30" s="812"/>
      <c r="U30" s="812"/>
      <c r="V30" s="812"/>
      <c r="W30" s="812"/>
      <c r="X30" s="812"/>
      <c r="Y30" s="812"/>
      <c r="Z30" s="812"/>
      <c r="AA30" s="812"/>
      <c r="AB30" s="812"/>
      <c r="AC30" s="812"/>
      <c r="AD30" s="812"/>
      <c r="AE30" s="812"/>
      <c r="AF30" s="812"/>
      <c r="AG30" s="812"/>
      <c r="AH30" s="812"/>
      <c r="AI30" s="854"/>
      <c r="AJ30" s="854"/>
      <c r="AK30" s="854"/>
      <c r="AL30" s="812"/>
      <c r="AM30" s="812"/>
      <c r="AN30" s="812"/>
      <c r="AO30" s="812"/>
      <c r="AP30" s="812"/>
      <c r="AQ30" s="812"/>
      <c r="AR30" s="812"/>
      <c r="AS30" s="812"/>
    </row>
    <row r="31" spans="1:45" s="814" customFormat="1" ht="9.6" customHeight="1" x14ac:dyDescent="0.25">
      <c r="A31" s="849"/>
      <c r="B31" s="818"/>
      <c r="C31" s="818"/>
      <c r="D31" s="818"/>
      <c r="E31" s="818"/>
      <c r="F31" s="808"/>
      <c r="G31" s="808"/>
      <c r="H31" s="812"/>
      <c r="I31" s="850"/>
      <c r="J31" s="818"/>
      <c r="K31" s="808"/>
      <c r="L31" s="808"/>
      <c r="M31" s="808"/>
      <c r="N31" s="810"/>
      <c r="O31" s="810"/>
      <c r="P31" s="810"/>
      <c r="Q31" s="810"/>
      <c r="R31" s="811"/>
      <c r="S31" s="812"/>
      <c r="T31" s="812"/>
      <c r="U31" s="812"/>
      <c r="V31" s="812"/>
      <c r="W31" s="812"/>
      <c r="X31" s="812"/>
      <c r="Y31" s="812"/>
      <c r="Z31" s="812"/>
      <c r="AA31" s="812"/>
      <c r="AB31" s="812"/>
      <c r="AC31" s="812"/>
      <c r="AD31" s="812"/>
      <c r="AE31" s="812"/>
      <c r="AF31" s="812"/>
      <c r="AG31" s="812"/>
      <c r="AH31" s="812"/>
      <c r="AI31" s="854"/>
      <c r="AJ31" s="854"/>
      <c r="AK31" s="854"/>
      <c r="AL31" s="812"/>
      <c r="AM31" s="812"/>
      <c r="AN31" s="812"/>
      <c r="AO31" s="812"/>
      <c r="AP31" s="812"/>
      <c r="AQ31" s="812"/>
      <c r="AR31" s="812"/>
      <c r="AS31" s="812"/>
    </row>
    <row r="32" spans="1:45" s="814" customFormat="1" ht="9.6" customHeight="1" x14ac:dyDescent="0.25">
      <c r="A32" s="849"/>
      <c r="B32" s="808"/>
      <c r="C32" s="808"/>
      <c r="D32" s="808"/>
      <c r="E32" s="818"/>
      <c r="F32" s="808"/>
      <c r="G32" s="808"/>
      <c r="H32" s="808"/>
      <c r="I32" s="808"/>
      <c r="J32" s="818"/>
      <c r="K32" s="808"/>
      <c r="L32" s="851"/>
      <c r="M32" s="808"/>
      <c r="N32" s="810"/>
      <c r="O32" s="810"/>
      <c r="P32" s="810"/>
      <c r="Q32" s="810"/>
      <c r="R32" s="811"/>
      <c r="S32" s="812"/>
      <c r="T32" s="812"/>
      <c r="U32" s="812"/>
      <c r="V32" s="812"/>
      <c r="W32" s="812"/>
      <c r="X32" s="812"/>
      <c r="Y32" s="812"/>
      <c r="Z32" s="812"/>
      <c r="AA32" s="812"/>
      <c r="AB32" s="812"/>
      <c r="AC32" s="812"/>
      <c r="AD32" s="812"/>
      <c r="AE32" s="812"/>
      <c r="AF32" s="812"/>
      <c r="AG32" s="812"/>
      <c r="AH32" s="812"/>
      <c r="AI32" s="854"/>
      <c r="AJ32" s="854"/>
      <c r="AK32" s="854"/>
      <c r="AL32" s="812"/>
      <c r="AM32" s="812"/>
      <c r="AN32" s="812"/>
      <c r="AO32" s="812"/>
      <c r="AP32" s="812"/>
      <c r="AQ32" s="812"/>
      <c r="AR32" s="812"/>
      <c r="AS32" s="812"/>
    </row>
    <row r="33" spans="1:45" s="814" customFormat="1" ht="9.6" customHeight="1" x14ac:dyDescent="0.25">
      <c r="A33" s="849"/>
      <c r="B33" s="818"/>
      <c r="C33" s="818"/>
      <c r="D33" s="818"/>
      <c r="E33" s="818"/>
      <c r="F33" s="808"/>
      <c r="G33" s="808"/>
      <c r="H33" s="812"/>
      <c r="I33" s="808"/>
      <c r="J33" s="818"/>
      <c r="K33" s="850"/>
      <c r="L33" s="818"/>
      <c r="M33" s="808"/>
      <c r="N33" s="810"/>
      <c r="O33" s="810"/>
      <c r="P33" s="810"/>
      <c r="Q33" s="810"/>
      <c r="R33" s="811"/>
      <c r="S33" s="812"/>
      <c r="T33" s="812"/>
      <c r="U33" s="812"/>
      <c r="V33" s="812"/>
      <c r="W33" s="812"/>
      <c r="X33" s="812"/>
      <c r="Y33" s="812"/>
      <c r="Z33" s="812"/>
      <c r="AA33" s="812"/>
      <c r="AB33" s="812"/>
      <c r="AC33" s="812"/>
      <c r="AD33" s="812"/>
      <c r="AE33" s="812"/>
      <c r="AF33" s="812"/>
      <c r="AG33" s="812"/>
      <c r="AH33" s="812"/>
      <c r="AI33" s="854"/>
      <c r="AJ33" s="854"/>
      <c r="AK33" s="854"/>
      <c r="AL33" s="812"/>
      <c r="AM33" s="812"/>
      <c r="AN33" s="812"/>
      <c r="AO33" s="812"/>
      <c r="AP33" s="812"/>
      <c r="AQ33" s="812"/>
      <c r="AR33" s="812"/>
      <c r="AS33" s="812"/>
    </row>
    <row r="34" spans="1:45" s="814" customFormat="1" ht="9.6" customHeight="1" x14ac:dyDescent="0.25">
      <c r="A34" s="849"/>
      <c r="B34" s="808"/>
      <c r="C34" s="808"/>
      <c r="D34" s="808"/>
      <c r="E34" s="818"/>
      <c r="F34" s="808"/>
      <c r="G34" s="808"/>
      <c r="H34" s="808"/>
      <c r="I34" s="808"/>
      <c r="J34" s="818"/>
      <c r="K34" s="808"/>
      <c r="L34" s="808"/>
      <c r="M34" s="808"/>
      <c r="N34" s="810"/>
      <c r="O34" s="810"/>
      <c r="P34" s="810"/>
      <c r="Q34" s="810"/>
      <c r="R34" s="811"/>
      <c r="S34" s="812"/>
      <c r="T34" s="812"/>
      <c r="U34" s="812"/>
      <c r="V34" s="812"/>
      <c r="W34" s="812"/>
      <c r="X34" s="812"/>
      <c r="Y34" s="812"/>
      <c r="Z34" s="812"/>
      <c r="AA34" s="812"/>
      <c r="AB34" s="812"/>
      <c r="AC34" s="812"/>
      <c r="AD34" s="812"/>
      <c r="AE34" s="812"/>
      <c r="AF34" s="812"/>
      <c r="AG34" s="812"/>
      <c r="AH34" s="812"/>
      <c r="AI34" s="854"/>
      <c r="AJ34" s="854"/>
      <c r="AK34" s="854"/>
      <c r="AL34" s="812"/>
      <c r="AM34" s="812"/>
      <c r="AN34" s="812"/>
      <c r="AO34" s="812"/>
      <c r="AP34" s="812"/>
      <c r="AQ34" s="812"/>
      <c r="AR34" s="812"/>
      <c r="AS34" s="812"/>
    </row>
    <row r="35" spans="1:45" s="814" customFormat="1" ht="9.6" customHeight="1" x14ac:dyDescent="0.25">
      <c r="A35" s="849"/>
      <c r="B35" s="818"/>
      <c r="C35" s="818"/>
      <c r="D35" s="818"/>
      <c r="E35" s="818"/>
      <c r="F35" s="808"/>
      <c r="G35" s="808"/>
      <c r="H35" s="812"/>
      <c r="I35" s="850"/>
      <c r="J35" s="818"/>
      <c r="K35" s="808"/>
      <c r="L35" s="808"/>
      <c r="M35" s="808"/>
      <c r="N35" s="810"/>
      <c r="O35" s="810"/>
      <c r="P35" s="810"/>
      <c r="Q35" s="810"/>
      <c r="R35" s="811"/>
      <c r="S35" s="812"/>
      <c r="T35" s="812"/>
      <c r="U35" s="812"/>
      <c r="V35" s="812"/>
      <c r="W35" s="812"/>
      <c r="X35" s="812"/>
      <c r="Y35" s="812"/>
      <c r="Z35" s="812"/>
      <c r="AA35" s="812"/>
      <c r="AB35" s="812"/>
      <c r="AC35" s="812"/>
      <c r="AD35" s="812"/>
      <c r="AE35" s="812"/>
      <c r="AF35" s="812"/>
      <c r="AG35" s="812"/>
      <c r="AH35" s="812"/>
      <c r="AI35" s="854"/>
      <c r="AJ35" s="854"/>
      <c r="AK35" s="854"/>
      <c r="AL35" s="812"/>
      <c r="AM35" s="812"/>
      <c r="AN35" s="812"/>
      <c r="AO35" s="812"/>
      <c r="AP35" s="812"/>
      <c r="AQ35" s="812"/>
      <c r="AR35" s="812"/>
      <c r="AS35" s="812"/>
    </row>
    <row r="36" spans="1:45" s="814" customFormat="1" ht="9.6" customHeight="1" x14ac:dyDescent="0.25">
      <c r="A36" s="848"/>
      <c r="B36" s="808"/>
      <c r="C36" s="808"/>
      <c r="D36" s="808"/>
      <c r="E36" s="818"/>
      <c r="F36" s="808"/>
      <c r="G36" s="808"/>
      <c r="H36" s="808"/>
      <c r="I36" s="808"/>
      <c r="J36" s="818"/>
      <c r="K36" s="808"/>
      <c r="L36" s="808"/>
      <c r="M36" s="808"/>
      <c r="N36" s="808"/>
      <c r="O36" s="808"/>
      <c r="P36" s="808"/>
      <c r="Q36" s="810"/>
      <c r="R36" s="811"/>
      <c r="S36" s="812"/>
      <c r="T36" s="812"/>
      <c r="U36" s="812"/>
      <c r="V36" s="812"/>
      <c r="W36" s="812"/>
      <c r="X36" s="812"/>
      <c r="Y36" s="812"/>
      <c r="Z36" s="812"/>
      <c r="AA36" s="812"/>
      <c r="AB36" s="812"/>
      <c r="AC36" s="812"/>
      <c r="AD36" s="812"/>
      <c r="AE36" s="812"/>
      <c r="AF36" s="812"/>
      <c r="AG36" s="812"/>
      <c r="AH36" s="812"/>
      <c r="AI36" s="854"/>
      <c r="AJ36" s="854"/>
      <c r="AK36" s="854"/>
      <c r="AL36" s="812"/>
      <c r="AM36" s="812"/>
      <c r="AN36" s="812"/>
      <c r="AO36" s="812"/>
      <c r="AP36" s="812"/>
      <c r="AQ36" s="812"/>
      <c r="AR36" s="812"/>
      <c r="AS36" s="812"/>
    </row>
    <row r="37" spans="1:45" s="814" customFormat="1" ht="9.6" customHeight="1" x14ac:dyDescent="0.25">
      <c r="A37" s="849"/>
      <c r="B37" s="818"/>
      <c r="C37" s="818"/>
      <c r="D37" s="818"/>
      <c r="E37" s="818"/>
      <c r="F37" s="855"/>
      <c r="G37" s="855"/>
      <c r="H37" s="856"/>
      <c r="I37" s="807"/>
      <c r="J37" s="830"/>
      <c r="K37" s="807"/>
      <c r="L37" s="807"/>
      <c r="M37" s="807"/>
      <c r="N37" s="834"/>
      <c r="O37" s="834"/>
      <c r="P37" s="834"/>
      <c r="Q37" s="810"/>
      <c r="R37" s="811"/>
      <c r="S37" s="812"/>
      <c r="T37" s="812"/>
      <c r="U37" s="812"/>
      <c r="V37" s="812"/>
      <c r="W37" s="812"/>
      <c r="X37" s="812"/>
      <c r="Y37" s="812"/>
      <c r="Z37" s="812"/>
      <c r="AA37" s="812"/>
      <c r="AB37" s="812"/>
      <c r="AC37" s="812"/>
      <c r="AD37" s="812"/>
      <c r="AE37" s="812"/>
      <c r="AF37" s="812"/>
      <c r="AG37" s="812"/>
      <c r="AH37" s="812"/>
      <c r="AI37" s="854"/>
      <c r="AJ37" s="854"/>
      <c r="AK37" s="854"/>
      <c r="AL37" s="812"/>
      <c r="AM37" s="812"/>
      <c r="AN37" s="812"/>
      <c r="AO37" s="812"/>
      <c r="AP37" s="812"/>
      <c r="AQ37" s="812"/>
      <c r="AR37" s="812"/>
      <c r="AS37" s="812"/>
    </row>
    <row r="38" spans="1:45" s="814" customFormat="1" ht="9.6" customHeight="1" x14ac:dyDescent="0.25">
      <c r="A38" s="848"/>
      <c r="B38" s="808"/>
      <c r="C38" s="808"/>
      <c r="D38" s="808"/>
      <c r="E38" s="818"/>
      <c r="F38" s="808"/>
      <c r="G38" s="808"/>
      <c r="H38" s="808"/>
      <c r="I38" s="808"/>
      <c r="J38" s="818"/>
      <c r="K38" s="808"/>
      <c r="L38" s="808"/>
      <c r="M38" s="808"/>
      <c r="N38" s="810"/>
      <c r="O38" s="810"/>
      <c r="P38" s="810"/>
      <c r="Q38" s="810"/>
      <c r="R38" s="811"/>
      <c r="S38" s="812"/>
      <c r="T38" s="812"/>
      <c r="U38" s="812"/>
      <c r="V38" s="812"/>
      <c r="W38" s="812"/>
      <c r="X38" s="812"/>
      <c r="Y38" s="812"/>
      <c r="Z38" s="812"/>
      <c r="AA38" s="812"/>
      <c r="AB38" s="812"/>
      <c r="AC38" s="812"/>
      <c r="AD38" s="812"/>
      <c r="AE38" s="812"/>
      <c r="AF38" s="812"/>
      <c r="AG38" s="812"/>
      <c r="AH38" s="812"/>
      <c r="AI38" s="854"/>
      <c r="AJ38" s="854"/>
      <c r="AK38" s="854"/>
      <c r="AL38" s="812"/>
      <c r="AM38" s="812"/>
      <c r="AN38" s="812"/>
      <c r="AO38" s="812"/>
      <c r="AP38" s="812"/>
      <c r="AQ38" s="812"/>
      <c r="AR38" s="812"/>
      <c r="AS38" s="812"/>
    </row>
    <row r="39" spans="1:45" s="814" customFormat="1" ht="9.6" customHeight="1" x14ac:dyDescent="0.25">
      <c r="A39" s="849"/>
      <c r="B39" s="818"/>
      <c r="C39" s="818"/>
      <c r="D39" s="818"/>
      <c r="E39" s="818"/>
      <c r="F39" s="808"/>
      <c r="G39" s="808"/>
      <c r="H39" s="812"/>
      <c r="I39" s="850"/>
      <c r="J39" s="818"/>
      <c r="K39" s="808"/>
      <c r="L39" s="808"/>
      <c r="M39" s="808"/>
      <c r="N39" s="810"/>
      <c r="O39" s="810"/>
      <c r="P39" s="810"/>
      <c r="Q39" s="810"/>
      <c r="R39" s="811"/>
      <c r="S39" s="812"/>
      <c r="T39" s="812"/>
      <c r="U39" s="812"/>
      <c r="V39" s="812"/>
      <c r="W39" s="812"/>
      <c r="X39" s="812"/>
      <c r="Y39" s="812"/>
      <c r="Z39" s="812"/>
      <c r="AA39" s="812"/>
      <c r="AB39" s="812"/>
      <c r="AC39" s="812"/>
      <c r="AD39" s="812"/>
      <c r="AE39" s="812"/>
      <c r="AF39" s="812"/>
      <c r="AG39" s="812"/>
      <c r="AH39" s="812"/>
      <c r="AI39" s="854"/>
      <c r="AJ39" s="854"/>
      <c r="AK39" s="854"/>
      <c r="AL39" s="812"/>
      <c r="AM39" s="812"/>
      <c r="AN39" s="812"/>
      <c r="AO39" s="812"/>
      <c r="AP39" s="812"/>
      <c r="AQ39" s="812"/>
      <c r="AR39" s="812"/>
      <c r="AS39" s="812"/>
    </row>
    <row r="40" spans="1:45" s="814" customFormat="1" ht="9.6" customHeight="1" x14ac:dyDescent="0.25">
      <c r="A40" s="849"/>
      <c r="B40" s="808"/>
      <c r="C40" s="808"/>
      <c r="D40" s="808"/>
      <c r="E40" s="818"/>
      <c r="F40" s="808"/>
      <c r="G40" s="808"/>
      <c r="H40" s="808"/>
      <c r="I40" s="808"/>
      <c r="J40" s="818"/>
      <c r="K40" s="808"/>
      <c r="L40" s="851"/>
      <c r="M40" s="808"/>
      <c r="N40" s="810"/>
      <c r="O40" s="810"/>
      <c r="P40" s="810"/>
      <c r="Q40" s="810"/>
      <c r="R40" s="811"/>
      <c r="S40" s="812"/>
      <c r="T40" s="812"/>
      <c r="U40" s="812"/>
      <c r="V40" s="812"/>
      <c r="W40" s="812"/>
      <c r="X40" s="812"/>
      <c r="Y40" s="812"/>
      <c r="Z40" s="812"/>
      <c r="AA40" s="812"/>
      <c r="AB40" s="812"/>
      <c r="AC40" s="812"/>
      <c r="AD40" s="812"/>
      <c r="AE40" s="812"/>
      <c r="AF40" s="812"/>
      <c r="AG40" s="812"/>
      <c r="AH40" s="812"/>
      <c r="AI40" s="854"/>
      <c r="AJ40" s="854"/>
      <c r="AK40" s="854"/>
      <c r="AL40" s="812"/>
      <c r="AM40" s="812"/>
      <c r="AN40" s="812"/>
      <c r="AO40" s="812"/>
      <c r="AP40" s="812"/>
      <c r="AQ40" s="812"/>
      <c r="AR40" s="812"/>
      <c r="AS40" s="812"/>
    </row>
    <row r="41" spans="1:45" s="814" customFormat="1" ht="9.6" customHeight="1" x14ac:dyDescent="0.25">
      <c r="A41" s="849"/>
      <c r="B41" s="818"/>
      <c r="C41" s="818"/>
      <c r="D41" s="818"/>
      <c r="E41" s="818"/>
      <c r="F41" s="808"/>
      <c r="G41" s="808"/>
      <c r="H41" s="812"/>
      <c r="I41" s="808"/>
      <c r="J41" s="818"/>
      <c r="K41" s="850"/>
      <c r="L41" s="818"/>
      <c r="M41" s="808"/>
      <c r="N41" s="810"/>
      <c r="O41" s="810"/>
      <c r="P41" s="810"/>
      <c r="Q41" s="810"/>
      <c r="R41" s="811"/>
      <c r="S41" s="812"/>
      <c r="T41" s="812"/>
      <c r="U41" s="812"/>
      <c r="V41" s="812"/>
      <c r="W41" s="812"/>
      <c r="X41" s="812"/>
      <c r="Y41" s="812"/>
      <c r="Z41" s="812"/>
      <c r="AA41" s="812"/>
      <c r="AB41" s="812"/>
      <c r="AC41" s="812"/>
      <c r="AD41" s="812"/>
      <c r="AE41" s="812"/>
      <c r="AF41" s="812"/>
      <c r="AG41" s="812"/>
      <c r="AH41" s="812"/>
      <c r="AI41" s="854"/>
      <c r="AJ41" s="854"/>
      <c r="AK41" s="854"/>
      <c r="AL41" s="812"/>
      <c r="AM41" s="812"/>
      <c r="AN41" s="812"/>
      <c r="AO41" s="812"/>
      <c r="AP41" s="812"/>
      <c r="AQ41" s="812"/>
      <c r="AR41" s="812"/>
      <c r="AS41" s="812"/>
    </row>
    <row r="42" spans="1:45" s="814" customFormat="1" ht="9.6" customHeight="1" x14ac:dyDescent="0.25">
      <c r="A42" s="849"/>
      <c r="B42" s="808"/>
      <c r="C42" s="808"/>
      <c r="D42" s="808"/>
      <c r="E42" s="818"/>
      <c r="F42" s="808"/>
      <c r="G42" s="808"/>
      <c r="H42" s="808"/>
      <c r="I42" s="808"/>
      <c r="J42" s="818"/>
      <c r="K42" s="808"/>
      <c r="L42" s="808"/>
      <c r="M42" s="808"/>
      <c r="N42" s="810"/>
      <c r="O42" s="810"/>
      <c r="P42" s="810"/>
      <c r="Q42" s="810"/>
      <c r="R42" s="811"/>
      <c r="S42" s="852"/>
      <c r="T42" s="812"/>
      <c r="U42" s="812"/>
      <c r="V42" s="812"/>
      <c r="W42" s="812"/>
      <c r="X42" s="812"/>
      <c r="Y42" s="812"/>
      <c r="Z42" s="812"/>
      <c r="AA42" s="812"/>
      <c r="AB42" s="812"/>
      <c r="AC42" s="812"/>
      <c r="AD42" s="812"/>
      <c r="AE42" s="812"/>
      <c r="AF42" s="812"/>
      <c r="AG42" s="812"/>
      <c r="AH42" s="812"/>
      <c r="AI42" s="854"/>
      <c r="AJ42" s="854"/>
      <c r="AK42" s="854"/>
      <c r="AL42" s="812"/>
      <c r="AM42" s="812"/>
      <c r="AN42" s="812"/>
      <c r="AO42" s="812"/>
      <c r="AP42" s="812"/>
      <c r="AQ42" s="812"/>
      <c r="AR42" s="812"/>
      <c r="AS42" s="812"/>
    </row>
    <row r="43" spans="1:45" s="814" customFormat="1" ht="9.6" customHeight="1" x14ac:dyDescent="0.25">
      <c r="A43" s="849"/>
      <c r="B43" s="818"/>
      <c r="C43" s="818"/>
      <c r="D43" s="818"/>
      <c r="E43" s="818"/>
      <c r="F43" s="808"/>
      <c r="G43" s="808"/>
      <c r="H43" s="812"/>
      <c r="I43" s="850"/>
      <c r="J43" s="818"/>
      <c r="K43" s="808"/>
      <c r="L43" s="808"/>
      <c r="M43" s="808"/>
      <c r="N43" s="810"/>
      <c r="O43" s="810"/>
      <c r="P43" s="810"/>
      <c r="Q43" s="810"/>
      <c r="R43" s="811"/>
      <c r="S43" s="812"/>
      <c r="T43" s="812"/>
      <c r="U43" s="812"/>
      <c r="V43" s="812"/>
      <c r="W43" s="812"/>
      <c r="X43" s="812"/>
      <c r="Y43" s="812"/>
      <c r="Z43" s="812"/>
      <c r="AA43" s="812"/>
      <c r="AB43" s="812"/>
      <c r="AC43" s="812"/>
      <c r="AD43" s="812"/>
      <c r="AE43" s="812"/>
      <c r="AF43" s="812"/>
      <c r="AG43" s="812"/>
      <c r="AH43" s="812"/>
      <c r="AI43" s="854"/>
      <c r="AJ43" s="854"/>
      <c r="AK43" s="854"/>
      <c r="AL43" s="812"/>
      <c r="AM43" s="812"/>
      <c r="AN43" s="812"/>
      <c r="AO43" s="812"/>
      <c r="AP43" s="812"/>
      <c r="AQ43" s="812"/>
      <c r="AR43" s="812"/>
      <c r="AS43" s="812"/>
    </row>
    <row r="44" spans="1:45" s="814" customFormat="1" ht="9.6" customHeight="1" x14ac:dyDescent="0.25">
      <c r="A44" s="849"/>
      <c r="B44" s="808"/>
      <c r="C44" s="808"/>
      <c r="D44" s="808"/>
      <c r="E44" s="818"/>
      <c r="F44" s="808"/>
      <c r="G44" s="808"/>
      <c r="H44" s="808"/>
      <c r="I44" s="808"/>
      <c r="J44" s="818"/>
      <c r="K44" s="808"/>
      <c r="L44" s="808"/>
      <c r="M44" s="808"/>
      <c r="N44" s="810"/>
      <c r="O44" s="810"/>
      <c r="P44" s="810"/>
      <c r="Q44" s="810"/>
      <c r="R44" s="811"/>
      <c r="S44" s="812"/>
      <c r="T44" s="812"/>
      <c r="U44" s="812"/>
      <c r="V44" s="812"/>
      <c r="W44" s="812"/>
      <c r="X44" s="812"/>
      <c r="Y44" s="812"/>
      <c r="Z44" s="812"/>
      <c r="AA44" s="812"/>
      <c r="AB44" s="812"/>
      <c r="AC44" s="812"/>
      <c r="AD44" s="812"/>
      <c r="AE44" s="812"/>
      <c r="AF44" s="812"/>
      <c r="AG44" s="812"/>
      <c r="AH44" s="812"/>
      <c r="AI44" s="854"/>
      <c r="AJ44" s="854"/>
      <c r="AK44" s="854"/>
      <c r="AL44" s="812"/>
      <c r="AM44" s="812"/>
      <c r="AN44" s="812"/>
      <c r="AO44" s="812"/>
      <c r="AP44" s="812"/>
      <c r="AQ44" s="812"/>
      <c r="AR44" s="812"/>
      <c r="AS44" s="812"/>
    </row>
    <row r="45" spans="1:45" s="814" customFormat="1" ht="9.6" customHeight="1" x14ac:dyDescent="0.25">
      <c r="A45" s="849"/>
      <c r="B45" s="818"/>
      <c r="C45" s="818"/>
      <c r="D45" s="818"/>
      <c r="E45" s="818"/>
      <c r="F45" s="808"/>
      <c r="G45" s="808"/>
      <c r="H45" s="812"/>
      <c r="I45" s="808"/>
      <c r="J45" s="818"/>
      <c r="K45" s="808"/>
      <c r="L45" s="808"/>
      <c r="M45" s="850"/>
      <c r="N45" s="818"/>
      <c r="O45" s="808"/>
      <c r="P45" s="810"/>
      <c r="Q45" s="810"/>
      <c r="R45" s="811"/>
      <c r="S45" s="812"/>
      <c r="T45" s="812"/>
      <c r="U45" s="812"/>
      <c r="V45" s="812"/>
      <c r="W45" s="812"/>
      <c r="X45" s="812"/>
      <c r="Y45" s="812"/>
      <c r="Z45" s="812"/>
      <c r="AA45" s="812"/>
      <c r="AB45" s="812"/>
      <c r="AC45" s="812"/>
      <c r="AD45" s="812"/>
      <c r="AE45" s="812"/>
      <c r="AF45" s="812"/>
      <c r="AG45" s="812"/>
      <c r="AH45" s="812"/>
      <c r="AI45" s="854"/>
      <c r="AJ45" s="854"/>
      <c r="AK45" s="854"/>
      <c r="AL45" s="812"/>
      <c r="AM45" s="812"/>
      <c r="AN45" s="812"/>
      <c r="AO45" s="812"/>
      <c r="AP45" s="812"/>
      <c r="AQ45" s="812"/>
      <c r="AR45" s="812"/>
      <c r="AS45" s="812"/>
    </row>
    <row r="46" spans="1:45" s="814" customFormat="1" ht="9.6" customHeight="1" x14ac:dyDescent="0.25">
      <c r="A46" s="849"/>
      <c r="B46" s="808"/>
      <c r="C46" s="808"/>
      <c r="D46" s="808"/>
      <c r="E46" s="818"/>
      <c r="F46" s="808"/>
      <c r="G46" s="808"/>
      <c r="H46" s="808"/>
      <c r="I46" s="808"/>
      <c r="J46" s="818"/>
      <c r="K46" s="808"/>
      <c r="L46" s="808"/>
      <c r="M46" s="808"/>
      <c r="N46" s="810"/>
      <c r="O46" s="808"/>
      <c r="P46" s="810"/>
      <c r="Q46" s="810"/>
      <c r="R46" s="811"/>
      <c r="S46" s="812"/>
      <c r="T46" s="812"/>
      <c r="U46" s="812"/>
      <c r="V46" s="812"/>
      <c r="W46" s="812"/>
      <c r="X46" s="812"/>
      <c r="Y46" s="812"/>
      <c r="Z46" s="812"/>
      <c r="AA46" s="812"/>
      <c r="AB46" s="812"/>
      <c r="AC46" s="812"/>
      <c r="AD46" s="812"/>
      <c r="AE46" s="812"/>
      <c r="AF46" s="812"/>
      <c r="AG46" s="812"/>
      <c r="AH46" s="812"/>
      <c r="AI46" s="854"/>
      <c r="AJ46" s="854"/>
      <c r="AK46" s="854"/>
      <c r="AL46" s="812"/>
      <c r="AM46" s="812"/>
      <c r="AN46" s="812"/>
      <c r="AO46" s="812"/>
      <c r="AP46" s="812"/>
      <c r="AQ46" s="812"/>
      <c r="AR46" s="812"/>
      <c r="AS46" s="812"/>
    </row>
    <row r="47" spans="1:45" s="814" customFormat="1" ht="9.6" customHeight="1" x14ac:dyDescent="0.25">
      <c r="A47" s="849"/>
      <c r="B47" s="818"/>
      <c r="C47" s="818"/>
      <c r="D47" s="818"/>
      <c r="E47" s="818"/>
      <c r="F47" s="808"/>
      <c r="G47" s="808"/>
      <c r="H47" s="812"/>
      <c r="I47" s="850"/>
      <c r="J47" s="818"/>
      <c r="K47" s="808"/>
      <c r="L47" s="808"/>
      <c r="M47" s="808"/>
      <c r="N47" s="810"/>
      <c r="O47" s="810"/>
      <c r="P47" s="810"/>
      <c r="Q47" s="810"/>
      <c r="R47" s="811"/>
      <c r="S47" s="812"/>
      <c r="T47" s="812"/>
      <c r="U47" s="812"/>
      <c r="V47" s="812"/>
      <c r="W47" s="812"/>
      <c r="X47" s="812"/>
      <c r="Y47" s="812"/>
      <c r="Z47" s="812"/>
      <c r="AA47" s="812"/>
      <c r="AB47" s="812"/>
      <c r="AC47" s="812"/>
      <c r="AD47" s="812"/>
      <c r="AE47" s="812"/>
      <c r="AF47" s="812"/>
      <c r="AG47" s="812"/>
      <c r="AH47" s="812"/>
      <c r="AI47" s="854"/>
      <c r="AJ47" s="854"/>
      <c r="AK47" s="854"/>
      <c r="AL47" s="812"/>
      <c r="AM47" s="812"/>
      <c r="AN47" s="812"/>
      <c r="AO47" s="812"/>
      <c r="AP47" s="812"/>
      <c r="AQ47" s="812"/>
      <c r="AR47" s="812"/>
      <c r="AS47" s="812"/>
    </row>
    <row r="48" spans="1:45" s="814" customFormat="1" ht="9.6" customHeight="1" x14ac:dyDescent="0.25">
      <c r="A48" s="849"/>
      <c r="B48" s="808"/>
      <c r="C48" s="808"/>
      <c r="D48" s="808"/>
      <c r="E48" s="818"/>
      <c r="F48" s="808"/>
      <c r="G48" s="808"/>
      <c r="H48" s="808"/>
      <c r="I48" s="808"/>
      <c r="J48" s="818"/>
      <c r="K48" s="808"/>
      <c r="L48" s="851"/>
      <c r="M48" s="808"/>
      <c r="N48" s="810"/>
      <c r="O48" s="810"/>
      <c r="P48" s="810"/>
      <c r="Q48" s="810"/>
      <c r="R48" s="811"/>
      <c r="S48" s="812"/>
      <c r="T48" s="812"/>
      <c r="U48" s="812"/>
      <c r="V48" s="812"/>
      <c r="W48" s="812"/>
      <c r="X48" s="812"/>
      <c r="Y48" s="812"/>
      <c r="Z48" s="812"/>
      <c r="AA48" s="812"/>
      <c r="AB48" s="812"/>
      <c r="AC48" s="812"/>
      <c r="AD48" s="812"/>
      <c r="AE48" s="812"/>
      <c r="AF48" s="812"/>
      <c r="AG48" s="812"/>
      <c r="AH48" s="812"/>
      <c r="AI48" s="854"/>
      <c r="AJ48" s="854"/>
      <c r="AK48" s="854"/>
      <c r="AL48" s="812"/>
      <c r="AM48" s="812"/>
      <c r="AN48" s="812"/>
      <c r="AO48" s="812"/>
      <c r="AP48" s="812"/>
      <c r="AQ48" s="812"/>
      <c r="AR48" s="812"/>
      <c r="AS48" s="812"/>
    </row>
    <row r="49" spans="1:45" s="814" customFormat="1" ht="9.6" customHeight="1" x14ac:dyDescent="0.25">
      <c r="A49" s="849"/>
      <c r="B49" s="818"/>
      <c r="C49" s="818"/>
      <c r="D49" s="818"/>
      <c r="E49" s="818"/>
      <c r="F49" s="808"/>
      <c r="G49" s="808"/>
      <c r="H49" s="812"/>
      <c r="I49" s="808"/>
      <c r="J49" s="818"/>
      <c r="K49" s="850"/>
      <c r="L49" s="818"/>
      <c r="M49" s="808"/>
      <c r="N49" s="810"/>
      <c r="O49" s="810"/>
      <c r="P49" s="810"/>
      <c r="Q49" s="810"/>
      <c r="R49" s="811"/>
      <c r="S49" s="812"/>
      <c r="T49" s="812"/>
      <c r="U49" s="812"/>
      <c r="V49" s="812"/>
      <c r="W49" s="812"/>
      <c r="X49" s="812"/>
      <c r="Y49" s="812"/>
      <c r="Z49" s="812"/>
      <c r="AA49" s="812"/>
      <c r="AB49" s="812"/>
      <c r="AC49" s="812"/>
      <c r="AD49" s="812"/>
      <c r="AE49" s="812"/>
      <c r="AF49" s="812"/>
      <c r="AG49" s="812"/>
      <c r="AH49" s="812"/>
      <c r="AI49" s="854"/>
      <c r="AJ49" s="854"/>
      <c r="AK49" s="854"/>
      <c r="AL49" s="812"/>
      <c r="AM49" s="812"/>
      <c r="AN49" s="812"/>
      <c r="AO49" s="812"/>
      <c r="AP49" s="812"/>
      <c r="AQ49" s="812"/>
      <c r="AR49" s="812"/>
      <c r="AS49" s="812"/>
    </row>
    <row r="50" spans="1:45" s="814" customFormat="1" ht="9.6" customHeight="1" x14ac:dyDescent="0.25">
      <c r="A50" s="849"/>
      <c r="B50" s="808"/>
      <c r="C50" s="808"/>
      <c r="D50" s="808"/>
      <c r="E50" s="818"/>
      <c r="F50" s="808"/>
      <c r="G50" s="808"/>
      <c r="H50" s="808"/>
      <c r="I50" s="808"/>
      <c r="J50" s="818"/>
      <c r="K50" s="808"/>
      <c r="L50" s="808"/>
      <c r="M50" s="808"/>
      <c r="N50" s="810"/>
      <c r="O50" s="810"/>
      <c r="P50" s="810"/>
      <c r="Q50" s="810"/>
      <c r="R50" s="811"/>
      <c r="S50" s="812"/>
      <c r="T50" s="812"/>
      <c r="U50" s="812"/>
      <c r="V50" s="812"/>
      <c r="W50" s="812"/>
      <c r="X50" s="812"/>
      <c r="Y50" s="812"/>
      <c r="Z50" s="812"/>
      <c r="AA50" s="812"/>
      <c r="AB50" s="812"/>
      <c r="AC50" s="812"/>
      <c r="AD50" s="812"/>
      <c r="AE50" s="812"/>
      <c r="AF50" s="812"/>
      <c r="AG50" s="812"/>
      <c r="AH50" s="812"/>
      <c r="AI50" s="854"/>
      <c r="AJ50" s="854"/>
      <c r="AK50" s="854"/>
      <c r="AL50" s="812"/>
      <c r="AM50" s="812"/>
      <c r="AN50" s="812"/>
      <c r="AO50" s="812"/>
      <c r="AP50" s="812"/>
      <c r="AQ50" s="812"/>
      <c r="AR50" s="812"/>
      <c r="AS50" s="812"/>
    </row>
    <row r="51" spans="1:45" s="814" customFormat="1" ht="9.6" customHeight="1" x14ac:dyDescent="0.25">
      <c r="A51" s="849"/>
      <c r="B51" s="818"/>
      <c r="C51" s="818"/>
      <c r="D51" s="818"/>
      <c r="E51" s="818"/>
      <c r="F51" s="808"/>
      <c r="G51" s="808"/>
      <c r="H51" s="812"/>
      <c r="I51" s="850"/>
      <c r="J51" s="818"/>
      <c r="K51" s="808"/>
      <c r="L51" s="808"/>
      <c r="M51" s="808"/>
      <c r="N51" s="810"/>
      <c r="O51" s="810"/>
      <c r="P51" s="810"/>
      <c r="Q51" s="810"/>
      <c r="R51" s="811"/>
      <c r="S51" s="812"/>
      <c r="T51" s="812"/>
      <c r="U51" s="812"/>
      <c r="V51" s="812"/>
      <c r="W51" s="812"/>
      <c r="X51" s="812"/>
      <c r="Y51" s="812"/>
      <c r="Z51" s="812"/>
      <c r="AA51" s="812"/>
      <c r="AB51" s="812"/>
      <c r="AC51" s="812"/>
      <c r="AD51" s="812"/>
      <c r="AE51" s="812"/>
      <c r="AF51" s="812"/>
      <c r="AG51" s="812"/>
      <c r="AH51" s="812"/>
      <c r="AI51" s="854"/>
      <c r="AJ51" s="854"/>
      <c r="AK51" s="854"/>
      <c r="AL51" s="812"/>
      <c r="AM51" s="812"/>
      <c r="AN51" s="812"/>
      <c r="AO51" s="812"/>
      <c r="AP51" s="812"/>
      <c r="AQ51" s="812"/>
      <c r="AR51" s="812"/>
      <c r="AS51" s="812"/>
    </row>
    <row r="52" spans="1:45" s="814" customFormat="1" ht="9.6" customHeight="1" x14ac:dyDescent="0.25">
      <c r="A52" s="848"/>
      <c r="B52" s="808"/>
      <c r="C52" s="808"/>
      <c r="D52" s="808"/>
      <c r="E52" s="818"/>
      <c r="F52" s="857"/>
      <c r="G52" s="857"/>
      <c r="H52" s="857"/>
      <c r="I52" s="857"/>
      <c r="J52" s="818"/>
      <c r="K52" s="808"/>
      <c r="L52" s="808"/>
      <c r="M52" s="808"/>
      <c r="N52" s="808"/>
      <c r="O52" s="808"/>
      <c r="P52" s="808"/>
      <c r="Q52" s="810"/>
      <c r="R52" s="811"/>
      <c r="S52" s="812"/>
      <c r="T52" s="812"/>
      <c r="U52" s="812"/>
      <c r="V52" s="812"/>
      <c r="W52" s="812"/>
      <c r="X52" s="812"/>
      <c r="Y52" s="812"/>
      <c r="Z52" s="812"/>
      <c r="AA52" s="812"/>
      <c r="AB52" s="812"/>
      <c r="AC52" s="812"/>
      <c r="AD52" s="812"/>
      <c r="AE52" s="812"/>
      <c r="AF52" s="812"/>
      <c r="AG52" s="812"/>
      <c r="AH52" s="812"/>
      <c r="AI52" s="854"/>
      <c r="AJ52" s="854"/>
      <c r="AK52" s="854"/>
      <c r="AL52" s="812"/>
      <c r="AM52" s="812"/>
      <c r="AN52" s="812"/>
      <c r="AO52" s="812"/>
      <c r="AP52" s="812"/>
      <c r="AQ52" s="812"/>
      <c r="AR52" s="812"/>
      <c r="AS52" s="812"/>
    </row>
    <row r="53" spans="1:45" s="864" customFormat="1" ht="6.75" customHeight="1" x14ac:dyDescent="0.25">
      <c r="A53" s="858"/>
      <c r="B53" s="858"/>
      <c r="C53" s="858"/>
      <c r="D53" s="858"/>
      <c r="E53" s="858"/>
      <c r="F53" s="859"/>
      <c r="G53" s="859"/>
      <c r="H53" s="859"/>
      <c r="I53" s="859"/>
      <c r="J53" s="860"/>
      <c r="K53" s="861"/>
      <c r="L53" s="862"/>
      <c r="M53" s="861"/>
      <c r="N53" s="862"/>
      <c r="O53" s="861"/>
      <c r="P53" s="862"/>
      <c r="Q53" s="861"/>
      <c r="R53" s="862"/>
      <c r="S53" s="863"/>
      <c r="T53" s="863"/>
      <c r="U53" s="863"/>
      <c r="V53" s="863"/>
      <c r="W53" s="863"/>
      <c r="X53" s="863"/>
      <c r="Y53" s="863"/>
      <c r="Z53" s="863"/>
      <c r="AA53" s="863"/>
      <c r="AB53" s="863"/>
      <c r="AC53" s="863"/>
      <c r="AD53" s="863"/>
      <c r="AE53" s="863"/>
      <c r="AF53" s="863"/>
      <c r="AG53" s="863"/>
      <c r="AH53" s="863"/>
      <c r="AI53" s="854"/>
      <c r="AJ53" s="854"/>
      <c r="AK53" s="854"/>
      <c r="AL53" s="863"/>
      <c r="AM53" s="863"/>
      <c r="AN53" s="863"/>
      <c r="AO53" s="863"/>
      <c r="AP53" s="863"/>
      <c r="AQ53" s="863"/>
      <c r="AR53" s="863"/>
      <c r="AS53" s="863"/>
    </row>
    <row r="54" spans="1:45" s="877" customFormat="1" ht="10.5" customHeight="1" x14ac:dyDescent="0.25">
      <c r="A54" s="865" t="s">
        <v>44</v>
      </c>
      <c r="B54" s="866"/>
      <c r="C54" s="866"/>
      <c r="D54" s="867"/>
      <c r="E54" s="868" t="s">
        <v>5</v>
      </c>
      <c r="F54" s="869" t="s">
        <v>46</v>
      </c>
      <c r="G54" s="868"/>
      <c r="H54" s="870"/>
      <c r="I54" s="871"/>
      <c r="J54" s="868" t="s">
        <v>5</v>
      </c>
      <c r="K54" s="869" t="s">
        <v>55</v>
      </c>
      <c r="L54" s="872"/>
      <c r="M54" s="869" t="s">
        <v>56</v>
      </c>
      <c r="N54" s="873"/>
      <c r="O54" s="874" t="s">
        <v>57</v>
      </c>
      <c r="P54" s="874"/>
      <c r="Q54" s="875"/>
      <c r="R54" s="876"/>
      <c r="T54" s="878"/>
      <c r="U54" s="878"/>
      <c r="V54" s="878"/>
      <c r="W54" s="878"/>
      <c r="X54" s="878"/>
      <c r="Y54" s="878"/>
      <c r="Z54" s="878"/>
      <c r="AA54" s="878"/>
      <c r="AB54" s="878"/>
      <c r="AC54" s="878"/>
      <c r="AD54" s="878"/>
      <c r="AE54" s="878"/>
      <c r="AF54" s="878"/>
      <c r="AG54" s="878"/>
      <c r="AH54" s="878"/>
      <c r="AI54" s="879"/>
      <c r="AJ54" s="879"/>
      <c r="AK54" s="879"/>
      <c r="AL54" s="878"/>
      <c r="AM54" s="878"/>
      <c r="AN54" s="878"/>
      <c r="AO54" s="878"/>
      <c r="AP54" s="878"/>
      <c r="AQ54" s="878"/>
      <c r="AR54" s="878"/>
      <c r="AS54" s="878"/>
    </row>
    <row r="55" spans="1:45" s="877" customFormat="1" ht="9" customHeight="1" x14ac:dyDescent="0.25">
      <c r="A55" s="880" t="s">
        <v>45</v>
      </c>
      <c r="B55" s="881"/>
      <c r="C55" s="882"/>
      <c r="D55" s="883"/>
      <c r="E55" s="884">
        <v>1</v>
      </c>
      <c r="F55" s="878" t="e">
        <f>IF(E55&gt;$R$62,,UPPER(VLOOKUP(E55,'[2]L18 csapat ELO'!$A$7:$Q$134,2)))</f>
        <v>#REF!</v>
      </c>
      <c r="G55" s="884"/>
      <c r="H55" s="878"/>
      <c r="I55" s="885"/>
      <c r="J55" s="886" t="s">
        <v>6</v>
      </c>
      <c r="K55" s="887"/>
      <c r="L55" s="888"/>
      <c r="M55" s="887"/>
      <c r="N55" s="889"/>
      <c r="O55" s="890" t="s">
        <v>47</v>
      </c>
      <c r="P55" s="891"/>
      <c r="Q55" s="891"/>
      <c r="R55" s="889"/>
      <c r="T55" s="878"/>
      <c r="U55" s="878"/>
      <c r="V55" s="878"/>
      <c r="W55" s="878"/>
      <c r="X55" s="878"/>
      <c r="Y55" s="878"/>
      <c r="Z55" s="878"/>
      <c r="AA55" s="878"/>
      <c r="AB55" s="878"/>
      <c r="AC55" s="878"/>
      <c r="AD55" s="878"/>
      <c r="AE55" s="878"/>
      <c r="AF55" s="878"/>
      <c r="AG55" s="878"/>
      <c r="AH55" s="878"/>
      <c r="AI55" s="879"/>
      <c r="AJ55" s="879"/>
      <c r="AK55" s="879"/>
      <c r="AL55" s="878"/>
      <c r="AM55" s="878"/>
      <c r="AN55" s="878"/>
      <c r="AO55" s="878"/>
      <c r="AP55" s="878"/>
      <c r="AQ55" s="878"/>
      <c r="AR55" s="878"/>
      <c r="AS55" s="878"/>
    </row>
    <row r="56" spans="1:45" s="877" customFormat="1" ht="9" customHeight="1" x14ac:dyDescent="0.25">
      <c r="A56" s="892" t="s">
        <v>54</v>
      </c>
      <c r="B56" s="893"/>
      <c r="C56" s="894"/>
      <c r="D56" s="895"/>
      <c r="E56" s="884">
        <v>2</v>
      </c>
      <c r="F56" s="878" t="e">
        <f>IF(E56&gt;$R$62,,UPPER(VLOOKUP(E56,'[2]L18 csapat ELO'!$A$7:$Q$134,2)))</f>
        <v>#REF!</v>
      </c>
      <c r="G56" s="884"/>
      <c r="H56" s="878"/>
      <c r="I56" s="885"/>
      <c r="J56" s="886" t="s">
        <v>7</v>
      </c>
      <c r="K56" s="887"/>
      <c r="L56" s="888"/>
      <c r="M56" s="887"/>
      <c r="N56" s="889"/>
      <c r="O56" s="896"/>
      <c r="P56" s="897"/>
      <c r="Q56" s="893"/>
      <c r="R56" s="898"/>
      <c r="T56" s="878"/>
      <c r="U56" s="878"/>
      <c r="V56" s="878"/>
      <c r="W56" s="878"/>
      <c r="X56" s="878"/>
      <c r="Y56" s="878"/>
      <c r="Z56" s="878"/>
      <c r="AA56" s="878"/>
      <c r="AB56" s="878"/>
      <c r="AC56" s="878"/>
      <c r="AD56" s="878"/>
      <c r="AE56" s="878"/>
      <c r="AF56" s="878"/>
      <c r="AG56" s="878"/>
      <c r="AH56" s="878"/>
      <c r="AI56" s="879"/>
      <c r="AJ56" s="879"/>
      <c r="AK56" s="879"/>
      <c r="AL56" s="878"/>
      <c r="AM56" s="878"/>
      <c r="AN56" s="878"/>
      <c r="AO56" s="878"/>
      <c r="AP56" s="878"/>
      <c r="AQ56" s="878"/>
      <c r="AR56" s="878"/>
      <c r="AS56" s="878"/>
    </row>
    <row r="57" spans="1:45" s="877" customFormat="1" ht="9" customHeight="1" x14ac:dyDescent="0.25">
      <c r="A57" s="899"/>
      <c r="B57" s="900"/>
      <c r="C57" s="901"/>
      <c r="D57" s="902"/>
      <c r="E57" s="884"/>
      <c r="F57" s="878"/>
      <c r="G57" s="884"/>
      <c r="H57" s="878"/>
      <c r="I57" s="885"/>
      <c r="J57" s="886" t="s">
        <v>8</v>
      </c>
      <c r="K57" s="887"/>
      <c r="L57" s="888"/>
      <c r="M57" s="887"/>
      <c r="N57" s="889"/>
      <c r="O57" s="890" t="s">
        <v>48</v>
      </c>
      <c r="P57" s="891"/>
      <c r="Q57" s="891"/>
      <c r="R57" s="889"/>
      <c r="T57" s="878"/>
      <c r="U57" s="878"/>
      <c r="V57" s="878"/>
      <c r="W57" s="878"/>
      <c r="X57" s="878"/>
      <c r="Y57" s="878"/>
      <c r="Z57" s="878"/>
      <c r="AA57" s="878"/>
      <c r="AB57" s="878"/>
      <c r="AC57" s="878"/>
      <c r="AD57" s="878"/>
      <c r="AE57" s="878"/>
      <c r="AF57" s="878"/>
      <c r="AG57" s="878"/>
      <c r="AH57" s="878"/>
      <c r="AI57" s="879"/>
      <c r="AJ57" s="879"/>
      <c r="AK57" s="879"/>
      <c r="AL57" s="878"/>
      <c r="AM57" s="878"/>
      <c r="AN57" s="878"/>
      <c r="AO57" s="878"/>
      <c r="AP57" s="878"/>
      <c r="AQ57" s="878"/>
      <c r="AR57" s="878"/>
      <c r="AS57" s="878"/>
    </row>
    <row r="58" spans="1:45" s="877" customFormat="1" ht="9" customHeight="1" x14ac:dyDescent="0.25">
      <c r="A58" s="903"/>
      <c r="B58" s="788"/>
      <c r="C58" s="788"/>
      <c r="D58" s="904"/>
      <c r="E58" s="884"/>
      <c r="F58" s="878"/>
      <c r="G58" s="884"/>
      <c r="H58" s="878"/>
      <c r="I58" s="885"/>
      <c r="J58" s="886" t="s">
        <v>9</v>
      </c>
      <c r="K58" s="887"/>
      <c r="L58" s="888"/>
      <c r="M58" s="887"/>
      <c r="N58" s="889"/>
      <c r="O58" s="887"/>
      <c r="P58" s="888"/>
      <c r="Q58" s="887"/>
      <c r="R58" s="889"/>
      <c r="T58" s="878"/>
      <c r="U58" s="878"/>
      <c r="V58" s="878"/>
      <c r="W58" s="878"/>
      <c r="X58" s="878"/>
      <c r="Y58" s="878"/>
      <c r="Z58" s="878"/>
      <c r="AA58" s="878"/>
      <c r="AB58" s="878"/>
      <c r="AC58" s="878"/>
      <c r="AD58" s="878"/>
      <c r="AE58" s="878"/>
      <c r="AF58" s="878"/>
      <c r="AG58" s="878"/>
      <c r="AH58" s="878"/>
      <c r="AI58" s="879"/>
      <c r="AJ58" s="879"/>
      <c r="AK58" s="879"/>
      <c r="AL58" s="878"/>
      <c r="AM58" s="878"/>
      <c r="AN58" s="878"/>
      <c r="AO58" s="878"/>
      <c r="AP58" s="878"/>
      <c r="AQ58" s="878"/>
      <c r="AR58" s="878"/>
      <c r="AS58" s="878"/>
    </row>
    <row r="59" spans="1:45" s="877" customFormat="1" ht="9" customHeight="1" x14ac:dyDescent="0.25">
      <c r="A59" s="905"/>
      <c r="B59" s="906"/>
      <c r="C59" s="906"/>
      <c r="D59" s="907"/>
      <c r="E59" s="884"/>
      <c r="F59" s="878"/>
      <c r="G59" s="884"/>
      <c r="H59" s="878"/>
      <c r="I59" s="885"/>
      <c r="J59" s="886" t="s">
        <v>10</v>
      </c>
      <c r="K59" s="887"/>
      <c r="L59" s="888"/>
      <c r="M59" s="887"/>
      <c r="N59" s="889"/>
      <c r="O59" s="893"/>
      <c r="P59" s="897"/>
      <c r="Q59" s="893"/>
      <c r="R59" s="898"/>
      <c r="T59" s="878"/>
      <c r="U59" s="878"/>
      <c r="V59" s="878"/>
      <c r="W59" s="878"/>
      <c r="X59" s="878"/>
      <c r="Y59" s="878"/>
      <c r="Z59" s="878"/>
      <c r="AA59" s="878"/>
      <c r="AB59" s="878"/>
      <c r="AC59" s="878"/>
      <c r="AD59" s="878"/>
      <c r="AE59" s="878"/>
      <c r="AF59" s="878"/>
      <c r="AG59" s="878"/>
      <c r="AH59" s="878"/>
      <c r="AI59" s="879"/>
      <c r="AJ59" s="879"/>
      <c r="AK59" s="879"/>
      <c r="AL59" s="878"/>
      <c r="AM59" s="878"/>
      <c r="AN59" s="878"/>
      <c r="AO59" s="878"/>
      <c r="AP59" s="878"/>
      <c r="AQ59" s="878"/>
      <c r="AR59" s="878"/>
      <c r="AS59" s="878"/>
    </row>
    <row r="60" spans="1:45" s="877" customFormat="1" ht="9" customHeight="1" x14ac:dyDescent="0.25">
      <c r="A60" s="908"/>
      <c r="B60" s="909"/>
      <c r="C60" s="788"/>
      <c r="D60" s="904"/>
      <c r="E60" s="884"/>
      <c r="F60" s="878"/>
      <c r="G60" s="884"/>
      <c r="H60" s="878"/>
      <c r="I60" s="885"/>
      <c r="J60" s="886" t="s">
        <v>11</v>
      </c>
      <c r="K60" s="887"/>
      <c r="L60" s="888"/>
      <c r="M60" s="887"/>
      <c r="N60" s="889"/>
      <c r="O60" s="890" t="s">
        <v>34</v>
      </c>
      <c r="P60" s="891"/>
      <c r="Q60" s="891"/>
      <c r="R60" s="889"/>
      <c r="T60" s="878"/>
      <c r="U60" s="878"/>
      <c r="V60" s="878"/>
      <c r="W60" s="878"/>
      <c r="X60" s="878"/>
      <c r="Y60" s="878"/>
      <c r="Z60" s="878"/>
      <c r="AA60" s="878"/>
      <c r="AB60" s="878"/>
      <c r="AC60" s="878"/>
      <c r="AD60" s="878"/>
      <c r="AE60" s="878"/>
      <c r="AF60" s="878"/>
      <c r="AG60" s="878"/>
      <c r="AH60" s="878"/>
      <c r="AI60" s="879"/>
      <c r="AJ60" s="879"/>
      <c r="AK60" s="879"/>
      <c r="AL60" s="878"/>
      <c r="AM60" s="878"/>
      <c r="AN60" s="878"/>
      <c r="AO60" s="878"/>
      <c r="AP60" s="878"/>
      <c r="AQ60" s="878"/>
      <c r="AR60" s="878"/>
      <c r="AS60" s="878"/>
    </row>
    <row r="61" spans="1:45" s="877" customFormat="1" ht="9" customHeight="1" x14ac:dyDescent="0.25">
      <c r="A61" s="908"/>
      <c r="B61" s="909"/>
      <c r="C61" s="910"/>
      <c r="D61" s="911"/>
      <c r="E61" s="884"/>
      <c r="F61" s="878"/>
      <c r="G61" s="884"/>
      <c r="H61" s="878"/>
      <c r="I61" s="885"/>
      <c r="J61" s="886" t="s">
        <v>12</v>
      </c>
      <c r="K61" s="887"/>
      <c r="L61" s="888"/>
      <c r="M61" s="887"/>
      <c r="N61" s="889"/>
      <c r="O61" s="887"/>
      <c r="P61" s="888"/>
      <c r="Q61" s="887"/>
      <c r="R61" s="889"/>
      <c r="T61" s="878"/>
      <c r="U61" s="878"/>
      <c r="V61" s="878"/>
      <c r="W61" s="878"/>
      <c r="X61" s="878"/>
      <c r="Y61" s="878"/>
      <c r="Z61" s="878"/>
      <c r="AA61" s="878"/>
      <c r="AB61" s="878"/>
      <c r="AC61" s="878"/>
      <c r="AD61" s="878"/>
      <c r="AE61" s="878"/>
      <c r="AF61" s="878"/>
      <c r="AG61" s="878"/>
      <c r="AH61" s="878"/>
      <c r="AI61" s="879"/>
      <c r="AJ61" s="879"/>
      <c r="AK61" s="879"/>
      <c r="AL61" s="878"/>
      <c r="AM61" s="878"/>
      <c r="AN61" s="878"/>
      <c r="AO61" s="878"/>
      <c r="AP61" s="878"/>
      <c r="AQ61" s="878"/>
      <c r="AR61" s="878"/>
      <c r="AS61" s="878"/>
    </row>
    <row r="62" spans="1:45" s="877" customFormat="1" ht="9" customHeight="1" x14ac:dyDescent="0.25">
      <c r="A62" s="912"/>
      <c r="B62" s="913"/>
      <c r="C62" s="914"/>
      <c r="D62" s="915"/>
      <c r="E62" s="916"/>
      <c r="F62" s="896"/>
      <c r="G62" s="916"/>
      <c r="H62" s="896"/>
      <c r="I62" s="917"/>
      <c r="J62" s="918" t="s">
        <v>13</v>
      </c>
      <c r="K62" s="893"/>
      <c r="L62" s="897"/>
      <c r="M62" s="893"/>
      <c r="N62" s="898"/>
      <c r="O62" s="893" t="e">
        <f>R4</f>
        <v>#REF!</v>
      </c>
      <c r="P62" s="897"/>
      <c r="Q62" s="893"/>
      <c r="R62" s="919" t="e">
        <f>MIN(4,'[2]L18 csapat ELO'!Q5)</f>
        <v>#REF!</v>
      </c>
      <c r="T62" s="878"/>
      <c r="U62" s="878"/>
      <c r="V62" s="878"/>
      <c r="W62" s="878"/>
      <c r="X62" s="878"/>
      <c r="Y62" s="878"/>
      <c r="Z62" s="878"/>
      <c r="AA62" s="878"/>
      <c r="AB62" s="878"/>
      <c r="AC62" s="878"/>
      <c r="AD62" s="878"/>
      <c r="AE62" s="878"/>
      <c r="AF62" s="878"/>
      <c r="AG62" s="878"/>
      <c r="AH62" s="878"/>
      <c r="AI62" s="879"/>
      <c r="AJ62" s="879"/>
      <c r="AK62" s="879"/>
      <c r="AL62" s="878"/>
      <c r="AM62" s="878"/>
      <c r="AN62" s="878"/>
      <c r="AO62" s="878"/>
      <c r="AP62" s="878"/>
      <c r="AQ62" s="878"/>
      <c r="AR62" s="878"/>
      <c r="AS62" s="878"/>
    </row>
    <row r="63" spans="1:45" x14ac:dyDescent="0.3">
      <c r="T63" s="922"/>
      <c r="U63" s="922"/>
      <c r="V63" s="922"/>
      <c r="W63" s="922"/>
      <c r="X63" s="922"/>
      <c r="Y63" s="922"/>
      <c r="Z63" s="922"/>
      <c r="AA63" s="922"/>
      <c r="AB63" s="922"/>
      <c r="AC63" s="922"/>
      <c r="AD63" s="922"/>
      <c r="AE63" s="922"/>
      <c r="AF63" s="922"/>
      <c r="AG63" s="922"/>
      <c r="AH63" s="922"/>
      <c r="AL63" s="922"/>
      <c r="AM63" s="922"/>
      <c r="AN63" s="922"/>
      <c r="AO63" s="922"/>
      <c r="AP63" s="922"/>
      <c r="AQ63" s="922"/>
      <c r="AR63" s="922"/>
      <c r="AS63" s="922"/>
    </row>
    <row r="64" spans="1:45" x14ac:dyDescent="0.3">
      <c r="T64" s="922"/>
      <c r="U64" s="922"/>
      <c r="V64" s="922"/>
      <c r="W64" s="922"/>
      <c r="X64" s="922"/>
      <c r="Y64" s="922"/>
      <c r="Z64" s="922"/>
      <c r="AA64" s="922"/>
      <c r="AB64" s="922"/>
      <c r="AC64" s="922"/>
      <c r="AD64" s="922"/>
      <c r="AE64" s="922"/>
      <c r="AF64" s="922"/>
      <c r="AG64" s="922"/>
      <c r="AH64" s="922"/>
      <c r="AL64" s="922"/>
      <c r="AM64" s="922"/>
      <c r="AN64" s="922"/>
      <c r="AO64" s="922"/>
      <c r="AP64" s="922"/>
      <c r="AQ64" s="922"/>
      <c r="AR64" s="922"/>
      <c r="AS64" s="922"/>
    </row>
    <row r="65" spans="20:45" x14ac:dyDescent="0.3">
      <c r="T65" s="922"/>
      <c r="U65" s="922"/>
      <c r="V65" s="922"/>
      <c r="W65" s="922"/>
      <c r="X65" s="922"/>
      <c r="Y65" s="922"/>
      <c r="Z65" s="922"/>
      <c r="AA65" s="922"/>
      <c r="AB65" s="922"/>
      <c r="AC65" s="922"/>
      <c r="AD65" s="922"/>
      <c r="AE65" s="922"/>
      <c r="AF65" s="922"/>
      <c r="AG65" s="922"/>
      <c r="AH65" s="922"/>
      <c r="AL65" s="922"/>
      <c r="AM65" s="922"/>
      <c r="AN65" s="922"/>
      <c r="AO65" s="922"/>
      <c r="AP65" s="922"/>
      <c r="AQ65" s="922"/>
      <c r="AR65" s="922"/>
      <c r="AS65" s="922"/>
    </row>
    <row r="66" spans="20:45" x14ac:dyDescent="0.3">
      <c r="T66" s="922"/>
      <c r="U66" s="922"/>
      <c r="V66" s="922"/>
      <c r="W66" s="922"/>
      <c r="X66" s="922"/>
      <c r="Y66" s="922"/>
      <c r="Z66" s="922"/>
      <c r="AA66" s="922"/>
      <c r="AB66" s="922"/>
      <c r="AC66" s="922"/>
      <c r="AD66" s="922"/>
      <c r="AE66" s="922"/>
      <c r="AF66" s="922"/>
      <c r="AG66" s="922"/>
      <c r="AH66" s="922"/>
      <c r="AL66" s="922"/>
      <c r="AM66" s="922"/>
      <c r="AN66" s="922"/>
      <c r="AO66" s="922"/>
      <c r="AP66" s="922"/>
      <c r="AQ66" s="922"/>
      <c r="AR66" s="922"/>
      <c r="AS66" s="922"/>
    </row>
    <row r="67" spans="20:45" x14ac:dyDescent="0.3">
      <c r="T67" s="922"/>
      <c r="U67" s="922"/>
      <c r="V67" s="922"/>
      <c r="W67" s="922"/>
      <c r="X67" s="922"/>
      <c r="Y67" s="922"/>
      <c r="Z67" s="922"/>
      <c r="AA67" s="922"/>
      <c r="AB67" s="922"/>
      <c r="AC67" s="922"/>
      <c r="AD67" s="922"/>
      <c r="AE67" s="922"/>
      <c r="AF67" s="922"/>
      <c r="AG67" s="922"/>
      <c r="AH67" s="922"/>
      <c r="AL67" s="922"/>
      <c r="AM67" s="922"/>
      <c r="AN67" s="922"/>
      <c r="AO67" s="922"/>
      <c r="AP67" s="922"/>
      <c r="AQ67" s="922"/>
      <c r="AR67" s="922"/>
      <c r="AS67" s="922"/>
    </row>
    <row r="68" spans="20:45" x14ac:dyDescent="0.3">
      <c r="T68" s="922"/>
      <c r="U68" s="922"/>
      <c r="V68" s="922"/>
      <c r="W68" s="922"/>
      <c r="X68" s="922"/>
      <c r="Y68" s="922"/>
      <c r="Z68" s="922"/>
      <c r="AA68" s="922"/>
      <c r="AB68" s="922"/>
      <c r="AC68" s="922"/>
      <c r="AD68" s="922"/>
      <c r="AE68" s="922"/>
      <c r="AF68" s="922"/>
      <c r="AG68" s="922"/>
      <c r="AH68" s="922"/>
      <c r="AL68" s="922"/>
      <c r="AM68" s="922"/>
      <c r="AN68" s="922"/>
      <c r="AO68" s="922"/>
      <c r="AP68" s="922"/>
      <c r="AQ68" s="922"/>
      <c r="AR68" s="922"/>
      <c r="AS68" s="922"/>
    </row>
    <row r="69" spans="20:45" x14ac:dyDescent="0.3">
      <c r="T69" s="922"/>
      <c r="U69" s="922"/>
      <c r="V69" s="922"/>
      <c r="W69" s="922"/>
      <c r="X69" s="922"/>
      <c r="Y69" s="922"/>
      <c r="Z69" s="922"/>
      <c r="AA69" s="922"/>
      <c r="AB69" s="922"/>
      <c r="AC69" s="922"/>
      <c r="AD69" s="922"/>
      <c r="AE69" s="922"/>
      <c r="AF69" s="922"/>
      <c r="AG69" s="922"/>
      <c r="AH69" s="922"/>
      <c r="AL69" s="922"/>
      <c r="AM69" s="922"/>
      <c r="AN69" s="922"/>
      <c r="AO69" s="922"/>
      <c r="AP69" s="922"/>
      <c r="AQ69" s="922"/>
      <c r="AR69" s="922"/>
      <c r="AS69" s="922"/>
    </row>
    <row r="70" spans="20:45" x14ac:dyDescent="0.3">
      <c r="T70" s="922"/>
      <c r="U70" s="922"/>
      <c r="V70" s="922"/>
      <c r="W70" s="922"/>
      <c r="X70" s="922"/>
      <c r="Y70" s="922"/>
      <c r="Z70" s="922"/>
      <c r="AA70" s="922"/>
      <c r="AB70" s="922"/>
      <c r="AC70" s="922"/>
      <c r="AD70" s="922"/>
      <c r="AE70" s="922"/>
      <c r="AF70" s="922"/>
      <c r="AG70" s="922"/>
      <c r="AH70" s="922"/>
      <c r="AL70" s="922"/>
      <c r="AM70" s="922"/>
      <c r="AN70" s="922"/>
      <c r="AO70" s="922"/>
      <c r="AP70" s="922"/>
      <c r="AQ70" s="922"/>
      <c r="AR70" s="922"/>
      <c r="AS70" s="922"/>
    </row>
    <row r="71" spans="20:45" x14ac:dyDescent="0.3">
      <c r="T71" s="922"/>
      <c r="U71" s="922"/>
      <c r="V71" s="922"/>
      <c r="W71" s="922"/>
      <c r="X71" s="922"/>
      <c r="Y71" s="922"/>
      <c r="Z71" s="922"/>
      <c r="AA71" s="922"/>
      <c r="AB71" s="922"/>
      <c r="AC71" s="922"/>
      <c r="AD71" s="922"/>
      <c r="AE71" s="922"/>
      <c r="AF71" s="922"/>
      <c r="AG71" s="922"/>
      <c r="AH71" s="922"/>
      <c r="AL71" s="922"/>
      <c r="AM71" s="922"/>
      <c r="AN71" s="922"/>
      <c r="AO71" s="922"/>
      <c r="AP71" s="922"/>
      <c r="AQ71" s="922"/>
      <c r="AR71" s="922"/>
      <c r="AS71" s="922"/>
    </row>
    <row r="72" spans="20:45" x14ac:dyDescent="0.3">
      <c r="T72" s="922"/>
      <c r="U72" s="922"/>
      <c r="V72" s="922"/>
      <c r="W72" s="922"/>
      <c r="X72" s="922"/>
      <c r="Y72" s="922"/>
      <c r="Z72" s="922"/>
      <c r="AA72" s="922"/>
      <c r="AB72" s="922"/>
      <c r="AC72" s="922"/>
      <c r="AD72" s="922"/>
      <c r="AE72" s="922"/>
      <c r="AF72" s="922"/>
      <c r="AG72" s="922"/>
      <c r="AH72" s="922"/>
      <c r="AL72" s="922"/>
      <c r="AM72" s="922"/>
      <c r="AN72" s="922"/>
      <c r="AO72" s="922"/>
      <c r="AP72" s="922"/>
      <c r="AQ72" s="922"/>
      <c r="AR72" s="922"/>
      <c r="AS72" s="922"/>
    </row>
    <row r="73" spans="20:45" x14ac:dyDescent="0.3">
      <c r="T73" s="922"/>
      <c r="U73" s="922"/>
      <c r="V73" s="922"/>
      <c r="W73" s="922"/>
      <c r="X73" s="922"/>
      <c r="Y73" s="922"/>
      <c r="Z73" s="922"/>
      <c r="AA73" s="922"/>
      <c r="AB73" s="922"/>
      <c r="AC73" s="922"/>
      <c r="AD73" s="922"/>
      <c r="AE73" s="922"/>
      <c r="AF73" s="922"/>
      <c r="AG73" s="922"/>
      <c r="AH73" s="922"/>
      <c r="AL73" s="922"/>
      <c r="AM73" s="922"/>
      <c r="AN73" s="922"/>
      <c r="AO73" s="922"/>
      <c r="AP73" s="922"/>
      <c r="AQ73" s="922"/>
      <c r="AR73" s="922"/>
      <c r="AS73" s="922"/>
    </row>
    <row r="74" spans="20:45" x14ac:dyDescent="0.3">
      <c r="T74" s="922"/>
      <c r="U74" s="922"/>
      <c r="V74" s="922"/>
      <c r="W74" s="922"/>
      <c r="X74" s="922"/>
      <c r="Y74" s="922"/>
      <c r="Z74" s="922"/>
      <c r="AA74" s="922"/>
      <c r="AB74" s="922"/>
      <c r="AC74" s="922"/>
      <c r="AD74" s="922"/>
      <c r="AE74" s="922"/>
      <c r="AF74" s="922"/>
      <c r="AG74" s="922"/>
      <c r="AH74" s="922"/>
      <c r="AL74" s="922"/>
      <c r="AM74" s="922"/>
      <c r="AN74" s="922"/>
      <c r="AO74" s="922"/>
      <c r="AP74" s="922"/>
      <c r="AQ74" s="922"/>
      <c r="AR74" s="922"/>
      <c r="AS74" s="922"/>
    </row>
    <row r="75" spans="20:45" x14ac:dyDescent="0.3">
      <c r="T75" s="922"/>
      <c r="U75" s="922"/>
      <c r="V75" s="922"/>
      <c r="W75" s="922"/>
      <c r="X75" s="922"/>
      <c r="Y75" s="922"/>
      <c r="Z75" s="922"/>
      <c r="AA75" s="922"/>
      <c r="AB75" s="922"/>
      <c r="AC75" s="922"/>
      <c r="AD75" s="922"/>
      <c r="AE75" s="922"/>
      <c r="AF75" s="922"/>
      <c r="AG75" s="922"/>
      <c r="AH75" s="922"/>
      <c r="AL75" s="922"/>
      <c r="AM75" s="922"/>
      <c r="AN75" s="922"/>
      <c r="AO75" s="922"/>
      <c r="AP75" s="922"/>
      <c r="AQ75" s="922"/>
      <c r="AR75" s="922"/>
      <c r="AS75" s="922"/>
    </row>
    <row r="76" spans="20:45" x14ac:dyDescent="0.3">
      <c r="T76" s="922"/>
      <c r="U76" s="922"/>
      <c r="V76" s="922"/>
      <c r="W76" s="922"/>
      <c r="X76" s="922"/>
      <c r="Y76" s="922"/>
      <c r="Z76" s="922"/>
      <c r="AA76" s="922"/>
      <c r="AB76" s="922"/>
      <c r="AC76" s="922"/>
      <c r="AD76" s="922"/>
      <c r="AE76" s="922"/>
      <c r="AF76" s="922"/>
      <c r="AG76" s="922"/>
      <c r="AH76" s="922"/>
      <c r="AL76" s="922"/>
      <c r="AM76" s="922"/>
      <c r="AN76" s="922"/>
      <c r="AO76" s="922"/>
      <c r="AP76" s="922"/>
      <c r="AQ76" s="922"/>
      <c r="AR76" s="922"/>
      <c r="AS76" s="922"/>
    </row>
    <row r="77" spans="20:45" x14ac:dyDescent="0.3">
      <c r="T77" s="922"/>
      <c r="U77" s="922"/>
      <c r="V77" s="922"/>
      <c r="W77" s="922"/>
      <c r="X77" s="922"/>
      <c r="Y77" s="922"/>
      <c r="Z77" s="922"/>
      <c r="AA77" s="922"/>
      <c r="AB77" s="922"/>
      <c r="AC77" s="922"/>
      <c r="AD77" s="922"/>
      <c r="AE77" s="922"/>
      <c r="AF77" s="922"/>
      <c r="AG77" s="922"/>
      <c r="AH77" s="922"/>
      <c r="AL77" s="922"/>
      <c r="AM77" s="922"/>
      <c r="AN77" s="922"/>
      <c r="AO77" s="922"/>
      <c r="AP77" s="922"/>
      <c r="AQ77" s="922"/>
      <c r="AR77" s="922"/>
      <c r="AS77" s="922"/>
    </row>
    <row r="78" spans="20:45" x14ac:dyDescent="0.3">
      <c r="T78" s="922"/>
      <c r="U78" s="922"/>
      <c r="V78" s="922"/>
      <c r="W78" s="922"/>
      <c r="X78" s="922"/>
      <c r="Y78" s="922"/>
      <c r="Z78" s="922"/>
      <c r="AA78" s="922"/>
      <c r="AB78" s="922"/>
      <c r="AC78" s="922"/>
      <c r="AD78" s="922"/>
      <c r="AE78" s="922"/>
      <c r="AF78" s="922"/>
      <c r="AG78" s="922"/>
      <c r="AH78" s="922"/>
      <c r="AL78" s="922"/>
      <c r="AM78" s="922"/>
      <c r="AN78" s="922"/>
      <c r="AO78" s="922"/>
      <c r="AP78" s="922"/>
      <c r="AQ78" s="922"/>
      <c r="AR78" s="922"/>
      <c r="AS78" s="922"/>
    </row>
    <row r="79" spans="20:45" x14ac:dyDescent="0.3">
      <c r="T79" s="922"/>
      <c r="U79" s="922"/>
      <c r="V79" s="922"/>
      <c r="W79" s="922"/>
      <c r="X79" s="922"/>
      <c r="Y79" s="922"/>
      <c r="Z79" s="922"/>
      <c r="AA79" s="922"/>
      <c r="AB79" s="922"/>
      <c r="AC79" s="922"/>
      <c r="AD79" s="922"/>
      <c r="AE79" s="922"/>
      <c r="AF79" s="922"/>
      <c r="AG79" s="922"/>
      <c r="AH79" s="922"/>
      <c r="AL79" s="922"/>
      <c r="AM79" s="922"/>
      <c r="AN79" s="922"/>
      <c r="AO79" s="922"/>
      <c r="AP79" s="922"/>
      <c r="AQ79" s="922"/>
      <c r="AR79" s="922"/>
      <c r="AS79" s="922"/>
    </row>
    <row r="80" spans="20:45" x14ac:dyDescent="0.3">
      <c r="T80" s="922"/>
      <c r="U80" s="922"/>
      <c r="V80" s="922"/>
      <c r="W80" s="922"/>
      <c r="X80" s="922"/>
      <c r="Y80" s="922"/>
      <c r="Z80" s="922"/>
      <c r="AA80" s="922"/>
      <c r="AB80" s="922"/>
      <c r="AC80" s="922"/>
      <c r="AD80" s="922"/>
      <c r="AE80" s="922"/>
      <c r="AF80" s="922"/>
      <c r="AG80" s="922"/>
      <c r="AH80" s="922"/>
      <c r="AL80" s="922"/>
      <c r="AM80" s="922"/>
      <c r="AN80" s="922"/>
      <c r="AO80" s="922"/>
      <c r="AP80" s="922"/>
      <c r="AQ80" s="922"/>
      <c r="AR80" s="922"/>
      <c r="AS80" s="922"/>
    </row>
    <row r="81" spans="20:45" x14ac:dyDescent="0.3">
      <c r="T81" s="922"/>
      <c r="U81" s="922"/>
      <c r="V81" s="922"/>
      <c r="W81" s="922"/>
      <c r="X81" s="922"/>
      <c r="Y81" s="922"/>
      <c r="Z81" s="922"/>
      <c r="AA81" s="922"/>
      <c r="AB81" s="922"/>
      <c r="AC81" s="922"/>
      <c r="AD81" s="922"/>
      <c r="AE81" s="922"/>
      <c r="AF81" s="922"/>
      <c r="AG81" s="922"/>
      <c r="AH81" s="922"/>
      <c r="AL81" s="922"/>
      <c r="AM81" s="922"/>
      <c r="AN81" s="922"/>
      <c r="AO81" s="922"/>
      <c r="AP81" s="922"/>
      <c r="AQ81" s="922"/>
      <c r="AR81" s="922"/>
      <c r="AS81" s="922"/>
    </row>
    <row r="82" spans="20:45" x14ac:dyDescent="0.3">
      <c r="T82" s="922"/>
      <c r="U82" s="922"/>
      <c r="V82" s="922"/>
      <c r="W82" s="922"/>
      <c r="X82" s="922"/>
      <c r="Y82" s="922"/>
      <c r="Z82" s="922"/>
      <c r="AA82" s="922"/>
      <c r="AB82" s="922"/>
      <c r="AC82" s="922"/>
      <c r="AD82" s="922"/>
      <c r="AE82" s="922"/>
      <c r="AF82" s="922"/>
      <c r="AG82" s="922"/>
      <c r="AH82" s="922"/>
      <c r="AL82" s="922"/>
      <c r="AM82" s="922"/>
      <c r="AN82" s="922"/>
      <c r="AO82" s="922"/>
      <c r="AP82" s="922"/>
      <c r="AQ82" s="922"/>
      <c r="AR82" s="922"/>
      <c r="AS82" s="922"/>
    </row>
    <row r="83" spans="20:45" x14ac:dyDescent="0.3">
      <c r="T83" s="922"/>
      <c r="U83" s="922"/>
      <c r="V83" s="922"/>
      <c r="W83" s="922"/>
      <c r="X83" s="922"/>
      <c r="Y83" s="922"/>
      <c r="Z83" s="922"/>
      <c r="AA83" s="922"/>
      <c r="AB83" s="922"/>
      <c r="AC83" s="922"/>
      <c r="AD83" s="922"/>
      <c r="AE83" s="922"/>
      <c r="AF83" s="922"/>
      <c r="AG83" s="922"/>
      <c r="AH83" s="922"/>
      <c r="AL83" s="922"/>
      <c r="AM83" s="922"/>
      <c r="AN83" s="922"/>
      <c r="AO83" s="922"/>
      <c r="AP83" s="922"/>
      <c r="AQ83" s="922"/>
      <c r="AR83" s="922"/>
      <c r="AS83" s="922"/>
    </row>
    <row r="84" spans="20:45" x14ac:dyDescent="0.3">
      <c r="T84" s="922"/>
      <c r="U84" s="922"/>
      <c r="V84" s="922"/>
      <c r="W84" s="922"/>
      <c r="X84" s="922"/>
      <c r="Y84" s="922"/>
      <c r="Z84" s="922"/>
      <c r="AA84" s="922"/>
      <c r="AB84" s="922"/>
      <c r="AC84" s="922"/>
      <c r="AD84" s="922"/>
      <c r="AE84" s="922"/>
      <c r="AF84" s="922"/>
      <c r="AG84" s="922"/>
      <c r="AH84" s="922"/>
      <c r="AL84" s="922"/>
      <c r="AM84" s="922"/>
      <c r="AN84" s="922"/>
      <c r="AO84" s="922"/>
      <c r="AP84" s="922"/>
      <c r="AQ84" s="922"/>
      <c r="AR84" s="922"/>
      <c r="AS84" s="922"/>
    </row>
    <row r="85" spans="20:45" x14ac:dyDescent="0.3">
      <c r="T85" s="922"/>
      <c r="U85" s="922"/>
      <c r="V85" s="922"/>
      <c r="W85" s="922"/>
      <c r="X85" s="922"/>
      <c r="Y85" s="922"/>
      <c r="Z85" s="922"/>
      <c r="AA85" s="922"/>
      <c r="AB85" s="922"/>
      <c r="AC85" s="922"/>
      <c r="AD85" s="922"/>
      <c r="AE85" s="922"/>
      <c r="AF85" s="922"/>
      <c r="AG85" s="922"/>
      <c r="AH85" s="922"/>
      <c r="AL85" s="922"/>
      <c r="AM85" s="922"/>
      <c r="AN85" s="922"/>
      <c r="AO85" s="922"/>
      <c r="AP85" s="922"/>
      <c r="AQ85" s="922"/>
      <c r="AR85" s="922"/>
      <c r="AS85" s="922"/>
    </row>
    <row r="86" spans="20:45" x14ac:dyDescent="0.3">
      <c r="T86" s="922"/>
      <c r="U86" s="922"/>
      <c r="V86" s="922"/>
      <c r="W86" s="922"/>
      <c r="X86" s="922"/>
      <c r="Y86" s="922"/>
      <c r="Z86" s="922"/>
      <c r="AA86" s="922"/>
      <c r="AB86" s="922"/>
      <c r="AC86" s="922"/>
      <c r="AD86" s="922"/>
      <c r="AE86" s="922"/>
      <c r="AF86" s="922"/>
      <c r="AG86" s="922"/>
      <c r="AH86" s="922"/>
      <c r="AL86" s="922"/>
      <c r="AM86" s="922"/>
      <c r="AN86" s="922"/>
      <c r="AO86" s="922"/>
      <c r="AP86" s="922"/>
      <c r="AQ86" s="922"/>
      <c r="AR86" s="922"/>
      <c r="AS86" s="922"/>
    </row>
    <row r="87" spans="20:45" x14ac:dyDescent="0.3">
      <c r="T87" s="922"/>
      <c r="U87" s="922"/>
      <c r="V87" s="922"/>
      <c r="W87" s="922"/>
      <c r="X87" s="922"/>
      <c r="Y87" s="922"/>
      <c r="Z87" s="922"/>
      <c r="AA87" s="922"/>
      <c r="AB87" s="922"/>
      <c r="AC87" s="922"/>
      <c r="AD87" s="922"/>
      <c r="AE87" s="922"/>
      <c r="AF87" s="922"/>
      <c r="AG87" s="922"/>
      <c r="AH87" s="922"/>
      <c r="AL87" s="922"/>
      <c r="AM87" s="922"/>
      <c r="AN87" s="922"/>
      <c r="AO87" s="922"/>
      <c r="AP87" s="922"/>
      <c r="AQ87" s="922"/>
      <c r="AR87" s="922"/>
      <c r="AS87" s="922"/>
    </row>
    <row r="88" spans="20:45" x14ac:dyDescent="0.3">
      <c r="T88" s="922"/>
      <c r="U88" s="922"/>
      <c r="V88" s="922"/>
      <c r="W88" s="922"/>
      <c r="X88" s="922"/>
      <c r="Y88" s="922"/>
      <c r="Z88" s="922"/>
      <c r="AA88" s="922"/>
      <c r="AB88" s="922"/>
      <c r="AC88" s="922"/>
      <c r="AD88" s="922"/>
      <c r="AE88" s="922"/>
      <c r="AF88" s="922"/>
      <c r="AG88" s="922"/>
      <c r="AH88" s="922"/>
      <c r="AL88" s="922"/>
      <c r="AM88" s="922"/>
      <c r="AN88" s="922"/>
      <c r="AO88" s="922"/>
      <c r="AP88" s="922"/>
      <c r="AQ88" s="922"/>
      <c r="AR88" s="922"/>
      <c r="AS88" s="922"/>
    </row>
    <row r="89" spans="20:45" x14ac:dyDescent="0.3">
      <c r="T89" s="922"/>
      <c r="U89" s="922"/>
      <c r="V89" s="922"/>
      <c r="W89" s="922"/>
      <c r="X89" s="922"/>
      <c r="Y89" s="922"/>
      <c r="Z89" s="922"/>
      <c r="AA89" s="922"/>
      <c r="AB89" s="922"/>
      <c r="AC89" s="922"/>
      <c r="AD89" s="922"/>
      <c r="AE89" s="922"/>
      <c r="AF89" s="922"/>
      <c r="AG89" s="922"/>
      <c r="AH89" s="922"/>
      <c r="AL89" s="922"/>
      <c r="AM89" s="922"/>
      <c r="AN89" s="922"/>
      <c r="AO89" s="922"/>
      <c r="AP89" s="922"/>
      <c r="AQ89" s="922"/>
      <c r="AR89" s="922"/>
      <c r="AS89" s="922"/>
    </row>
    <row r="90" spans="20:45" x14ac:dyDescent="0.3">
      <c r="T90" s="922"/>
      <c r="U90" s="922"/>
      <c r="V90" s="922"/>
      <c r="W90" s="922"/>
      <c r="X90" s="922"/>
      <c r="Y90" s="922"/>
      <c r="Z90" s="922"/>
      <c r="AA90" s="922"/>
      <c r="AB90" s="922"/>
      <c r="AC90" s="922"/>
      <c r="AD90" s="922"/>
      <c r="AE90" s="922"/>
      <c r="AF90" s="922"/>
      <c r="AG90" s="922"/>
      <c r="AH90" s="922"/>
      <c r="AL90" s="922"/>
      <c r="AM90" s="922"/>
      <c r="AN90" s="922"/>
      <c r="AO90" s="922"/>
      <c r="AP90" s="922"/>
      <c r="AQ90" s="922"/>
      <c r="AR90" s="922"/>
      <c r="AS90" s="922"/>
    </row>
    <row r="91" spans="20:45" x14ac:dyDescent="0.3">
      <c r="T91" s="922"/>
      <c r="U91" s="922"/>
      <c r="V91" s="922"/>
      <c r="W91" s="922"/>
      <c r="X91" s="922"/>
      <c r="Y91" s="922"/>
      <c r="Z91" s="922"/>
      <c r="AA91" s="922"/>
      <c r="AB91" s="922"/>
      <c r="AC91" s="922"/>
      <c r="AD91" s="922"/>
      <c r="AE91" s="922"/>
      <c r="AF91" s="922"/>
      <c r="AG91" s="922"/>
      <c r="AH91" s="922"/>
      <c r="AL91" s="922"/>
      <c r="AM91" s="922"/>
      <c r="AN91" s="922"/>
      <c r="AO91" s="922"/>
      <c r="AP91" s="922"/>
      <c r="AQ91" s="922"/>
      <c r="AR91" s="922"/>
      <c r="AS91" s="922"/>
    </row>
    <row r="92" spans="20:45" x14ac:dyDescent="0.3">
      <c r="T92" s="922"/>
      <c r="U92" s="922"/>
      <c r="V92" s="922"/>
      <c r="W92" s="922"/>
      <c r="X92" s="922"/>
      <c r="Y92" s="922"/>
      <c r="Z92" s="922"/>
      <c r="AA92" s="922"/>
      <c r="AB92" s="922"/>
      <c r="AC92" s="922"/>
      <c r="AD92" s="922"/>
      <c r="AE92" s="922"/>
      <c r="AF92" s="922"/>
      <c r="AG92" s="922"/>
      <c r="AH92" s="922"/>
      <c r="AL92" s="922"/>
      <c r="AM92" s="922"/>
      <c r="AN92" s="922"/>
      <c r="AO92" s="922"/>
      <c r="AP92" s="922"/>
      <c r="AQ92" s="922"/>
      <c r="AR92" s="922"/>
      <c r="AS92" s="922"/>
    </row>
    <row r="93" spans="20:45" x14ac:dyDescent="0.3">
      <c r="T93" s="922"/>
      <c r="U93" s="922"/>
      <c r="V93" s="922"/>
      <c r="W93" s="922"/>
      <c r="X93" s="922"/>
      <c r="Y93" s="922"/>
      <c r="Z93" s="922"/>
      <c r="AA93" s="922"/>
      <c r="AB93" s="922"/>
      <c r="AC93" s="922"/>
      <c r="AD93" s="922"/>
      <c r="AE93" s="922"/>
      <c r="AF93" s="922"/>
      <c r="AG93" s="922"/>
      <c r="AH93" s="922"/>
      <c r="AL93" s="922"/>
      <c r="AM93" s="922"/>
      <c r="AN93" s="922"/>
      <c r="AO93" s="922"/>
      <c r="AP93" s="922"/>
      <c r="AQ93" s="922"/>
      <c r="AR93" s="922"/>
      <c r="AS93" s="922"/>
    </row>
    <row r="94" spans="20:45" x14ac:dyDescent="0.3">
      <c r="T94" s="922"/>
      <c r="U94" s="922"/>
      <c r="V94" s="922"/>
      <c r="W94" s="922"/>
      <c r="X94" s="922"/>
      <c r="Y94" s="922"/>
      <c r="Z94" s="922"/>
      <c r="AA94" s="922"/>
      <c r="AB94" s="922"/>
      <c r="AC94" s="922"/>
      <c r="AD94" s="922"/>
      <c r="AE94" s="922"/>
      <c r="AF94" s="922"/>
      <c r="AG94" s="922"/>
      <c r="AH94" s="922"/>
      <c r="AL94" s="922"/>
      <c r="AM94" s="922"/>
      <c r="AN94" s="922"/>
      <c r="AO94" s="922"/>
      <c r="AP94" s="922"/>
      <c r="AQ94" s="922"/>
      <c r="AR94" s="922"/>
      <c r="AS94" s="922"/>
    </row>
    <row r="95" spans="20:45" x14ac:dyDescent="0.3">
      <c r="T95" s="922"/>
      <c r="U95" s="922"/>
      <c r="V95" s="922"/>
      <c r="W95" s="922"/>
      <c r="X95" s="922"/>
      <c r="Y95" s="922"/>
      <c r="Z95" s="922"/>
      <c r="AA95" s="922"/>
      <c r="AB95" s="922"/>
      <c r="AC95" s="922"/>
      <c r="AD95" s="922"/>
      <c r="AE95" s="922"/>
      <c r="AF95" s="922"/>
      <c r="AG95" s="922"/>
      <c r="AH95" s="922"/>
      <c r="AL95" s="922"/>
      <c r="AM95" s="922"/>
      <c r="AN95" s="922"/>
      <c r="AO95" s="922"/>
      <c r="AP95" s="922"/>
      <c r="AQ95" s="922"/>
      <c r="AR95" s="922"/>
      <c r="AS95" s="922"/>
    </row>
    <row r="96" spans="20:45" x14ac:dyDescent="0.3">
      <c r="T96" s="922"/>
      <c r="U96" s="922"/>
      <c r="V96" s="922"/>
      <c r="W96" s="922"/>
      <c r="X96" s="922"/>
      <c r="Y96" s="922"/>
      <c r="Z96" s="922"/>
      <c r="AA96" s="922"/>
      <c r="AB96" s="922"/>
      <c r="AC96" s="922"/>
      <c r="AD96" s="922"/>
      <c r="AE96" s="922"/>
      <c r="AF96" s="922"/>
      <c r="AG96" s="922"/>
      <c r="AH96" s="922"/>
      <c r="AL96" s="922"/>
      <c r="AM96" s="922"/>
      <c r="AN96" s="922"/>
      <c r="AO96" s="922"/>
      <c r="AP96" s="922"/>
      <c r="AQ96" s="922"/>
      <c r="AR96" s="922"/>
      <c r="AS96" s="922"/>
    </row>
    <row r="97" spans="20:45" x14ac:dyDescent="0.3">
      <c r="T97" s="922"/>
      <c r="U97" s="922"/>
      <c r="V97" s="922"/>
      <c r="W97" s="922"/>
      <c r="X97" s="922"/>
      <c r="Y97" s="922"/>
      <c r="Z97" s="922"/>
      <c r="AA97" s="922"/>
      <c r="AB97" s="922"/>
      <c r="AC97" s="922"/>
      <c r="AD97" s="922"/>
      <c r="AE97" s="922"/>
      <c r="AF97" s="922"/>
      <c r="AG97" s="922"/>
      <c r="AH97" s="922"/>
      <c r="AL97" s="922"/>
      <c r="AM97" s="922"/>
      <c r="AN97" s="922"/>
      <c r="AO97" s="922"/>
      <c r="AP97" s="922"/>
      <c r="AQ97" s="922"/>
      <c r="AR97" s="922"/>
      <c r="AS97" s="922"/>
    </row>
    <row r="98" spans="20:45" x14ac:dyDescent="0.3">
      <c r="T98" s="922"/>
      <c r="U98" s="922"/>
      <c r="V98" s="922"/>
      <c r="W98" s="922"/>
      <c r="X98" s="922"/>
      <c r="Y98" s="922"/>
      <c r="Z98" s="922"/>
      <c r="AA98" s="922"/>
      <c r="AB98" s="922"/>
      <c r="AC98" s="922"/>
      <c r="AD98" s="922"/>
      <c r="AE98" s="922"/>
      <c r="AF98" s="922"/>
      <c r="AG98" s="922"/>
      <c r="AH98" s="922"/>
      <c r="AL98" s="922"/>
      <c r="AM98" s="922"/>
      <c r="AN98" s="922"/>
      <c r="AO98" s="922"/>
      <c r="AP98" s="922"/>
      <c r="AQ98" s="922"/>
      <c r="AR98" s="922"/>
      <c r="AS98" s="922"/>
    </row>
    <row r="99" spans="20:45" x14ac:dyDescent="0.3">
      <c r="T99" s="922"/>
      <c r="U99" s="922"/>
      <c r="V99" s="922"/>
      <c r="W99" s="922"/>
      <c r="X99" s="922"/>
      <c r="Y99" s="922"/>
      <c r="Z99" s="922"/>
      <c r="AA99" s="922"/>
      <c r="AB99" s="922"/>
      <c r="AC99" s="922"/>
      <c r="AD99" s="922"/>
      <c r="AE99" s="922"/>
      <c r="AF99" s="922"/>
      <c r="AG99" s="922"/>
      <c r="AH99" s="922"/>
      <c r="AL99" s="922"/>
      <c r="AM99" s="922"/>
      <c r="AN99" s="922"/>
      <c r="AO99" s="922"/>
      <c r="AP99" s="922"/>
      <c r="AQ99" s="922"/>
      <c r="AR99" s="922"/>
      <c r="AS99" s="922"/>
    </row>
    <row r="100" spans="20:45" x14ac:dyDescent="0.3">
      <c r="T100" s="922"/>
      <c r="U100" s="922"/>
      <c r="V100" s="922"/>
      <c r="W100" s="922"/>
      <c r="X100" s="922"/>
      <c r="Y100" s="922"/>
      <c r="Z100" s="922"/>
      <c r="AA100" s="922"/>
      <c r="AB100" s="922"/>
      <c r="AC100" s="922"/>
      <c r="AD100" s="922"/>
      <c r="AE100" s="922"/>
      <c r="AF100" s="922"/>
      <c r="AG100" s="922"/>
      <c r="AH100" s="922"/>
      <c r="AL100" s="922"/>
      <c r="AM100" s="922"/>
      <c r="AN100" s="922"/>
      <c r="AO100" s="922"/>
      <c r="AP100" s="922"/>
      <c r="AQ100" s="922"/>
      <c r="AR100" s="922"/>
      <c r="AS100" s="922"/>
    </row>
    <row r="101" spans="20:45" x14ac:dyDescent="0.3">
      <c r="T101" s="922"/>
      <c r="U101" s="922"/>
      <c r="V101" s="922"/>
      <c r="W101" s="922"/>
      <c r="X101" s="922"/>
      <c r="Y101" s="922"/>
      <c r="Z101" s="922"/>
      <c r="AA101" s="922"/>
      <c r="AB101" s="922"/>
      <c r="AC101" s="922"/>
      <c r="AD101" s="922"/>
      <c r="AE101" s="922"/>
      <c r="AF101" s="922"/>
      <c r="AG101" s="922"/>
      <c r="AH101" s="922"/>
      <c r="AL101" s="922"/>
      <c r="AM101" s="922"/>
      <c r="AN101" s="922"/>
      <c r="AO101" s="922"/>
      <c r="AP101" s="922"/>
      <c r="AQ101" s="922"/>
      <c r="AR101" s="922"/>
      <c r="AS101" s="922"/>
    </row>
    <row r="102" spans="20:45" x14ac:dyDescent="0.3">
      <c r="T102" s="922"/>
      <c r="U102" s="922"/>
      <c r="V102" s="922"/>
      <c r="W102" s="922"/>
      <c r="X102" s="922"/>
      <c r="Y102" s="922"/>
      <c r="Z102" s="922"/>
      <c r="AA102" s="922"/>
      <c r="AB102" s="922"/>
      <c r="AC102" s="922"/>
      <c r="AD102" s="922"/>
      <c r="AE102" s="922"/>
      <c r="AF102" s="922"/>
      <c r="AG102" s="922"/>
      <c r="AH102" s="922"/>
      <c r="AL102" s="922"/>
      <c r="AM102" s="922"/>
      <c r="AN102" s="922"/>
      <c r="AO102" s="922"/>
      <c r="AP102" s="922"/>
      <c r="AQ102" s="922"/>
      <c r="AR102" s="922"/>
      <c r="AS102" s="922"/>
    </row>
    <row r="103" spans="20:45" x14ac:dyDescent="0.3">
      <c r="T103" s="922"/>
      <c r="U103" s="922"/>
      <c r="V103" s="922"/>
      <c r="W103" s="922"/>
      <c r="X103" s="922"/>
      <c r="Y103" s="922"/>
      <c r="Z103" s="922"/>
      <c r="AA103" s="922"/>
      <c r="AB103" s="922"/>
      <c r="AC103" s="922"/>
      <c r="AD103" s="922"/>
      <c r="AE103" s="922"/>
      <c r="AF103" s="922"/>
      <c r="AG103" s="922"/>
      <c r="AH103" s="922"/>
      <c r="AL103" s="922"/>
      <c r="AM103" s="922"/>
      <c r="AN103" s="922"/>
      <c r="AO103" s="922"/>
      <c r="AP103" s="922"/>
      <c r="AQ103" s="922"/>
      <c r="AR103" s="922"/>
      <c r="AS103" s="922"/>
    </row>
    <row r="104" spans="20:45" x14ac:dyDescent="0.3">
      <c r="T104" s="922"/>
      <c r="U104" s="922"/>
      <c r="V104" s="922"/>
      <c r="W104" s="922"/>
      <c r="X104" s="922"/>
      <c r="Y104" s="922"/>
      <c r="Z104" s="922"/>
      <c r="AA104" s="922"/>
      <c r="AB104" s="922"/>
      <c r="AC104" s="922"/>
      <c r="AD104" s="922"/>
      <c r="AE104" s="922"/>
      <c r="AF104" s="922"/>
      <c r="AG104" s="922"/>
      <c r="AH104" s="922"/>
      <c r="AL104" s="922"/>
      <c r="AM104" s="922"/>
      <c r="AN104" s="922"/>
      <c r="AO104" s="922"/>
      <c r="AP104" s="922"/>
      <c r="AQ104" s="922"/>
      <c r="AR104" s="922"/>
      <c r="AS104" s="922"/>
    </row>
    <row r="105" spans="20:45" x14ac:dyDescent="0.3">
      <c r="T105" s="922"/>
      <c r="U105" s="922"/>
      <c r="V105" s="922"/>
      <c r="W105" s="922"/>
      <c r="X105" s="922"/>
      <c r="Y105" s="922"/>
      <c r="Z105" s="922"/>
      <c r="AA105" s="922"/>
      <c r="AB105" s="922"/>
      <c r="AC105" s="922"/>
      <c r="AD105" s="922"/>
      <c r="AE105" s="922"/>
      <c r="AF105" s="922"/>
      <c r="AG105" s="922"/>
      <c r="AH105" s="922"/>
      <c r="AL105" s="922"/>
      <c r="AM105" s="922"/>
      <c r="AN105" s="922"/>
      <c r="AO105" s="922"/>
      <c r="AP105" s="922"/>
      <c r="AQ105" s="922"/>
      <c r="AR105" s="922"/>
      <c r="AS105" s="922"/>
    </row>
    <row r="106" spans="20:45" x14ac:dyDescent="0.3">
      <c r="T106" s="922"/>
      <c r="U106" s="922"/>
      <c r="V106" s="922"/>
      <c r="W106" s="922"/>
      <c r="X106" s="922"/>
      <c r="Y106" s="922"/>
      <c r="Z106" s="922"/>
      <c r="AA106" s="922"/>
      <c r="AB106" s="922"/>
      <c r="AC106" s="922"/>
      <c r="AD106" s="922"/>
      <c r="AE106" s="922"/>
      <c r="AF106" s="922"/>
      <c r="AG106" s="922"/>
      <c r="AH106" s="922"/>
      <c r="AL106" s="922"/>
      <c r="AM106" s="922"/>
      <c r="AN106" s="922"/>
      <c r="AO106" s="922"/>
      <c r="AP106" s="922"/>
      <c r="AQ106" s="922"/>
      <c r="AR106" s="922"/>
      <c r="AS106" s="922"/>
    </row>
    <row r="107" spans="20:45" x14ac:dyDescent="0.3">
      <c r="T107" s="922"/>
      <c r="U107" s="922"/>
      <c r="V107" s="922"/>
      <c r="W107" s="922"/>
      <c r="X107" s="922"/>
      <c r="Y107" s="922"/>
      <c r="Z107" s="922"/>
      <c r="AA107" s="922"/>
      <c r="AB107" s="922"/>
      <c r="AC107" s="922"/>
      <c r="AD107" s="922"/>
      <c r="AE107" s="922"/>
      <c r="AF107" s="922"/>
      <c r="AG107" s="922"/>
      <c r="AH107" s="922"/>
      <c r="AL107" s="922"/>
      <c r="AM107" s="922"/>
      <c r="AN107" s="922"/>
      <c r="AO107" s="922"/>
      <c r="AP107" s="922"/>
      <c r="AQ107" s="922"/>
      <c r="AR107" s="922"/>
      <c r="AS107" s="922"/>
    </row>
    <row r="108" spans="20:45" x14ac:dyDescent="0.3">
      <c r="T108" s="922"/>
      <c r="U108" s="922"/>
      <c r="V108" s="922"/>
      <c r="W108" s="922"/>
      <c r="X108" s="922"/>
      <c r="Y108" s="922"/>
      <c r="Z108" s="922"/>
      <c r="AA108" s="922"/>
      <c r="AB108" s="922"/>
      <c r="AC108" s="922"/>
      <c r="AD108" s="922"/>
      <c r="AE108" s="922"/>
      <c r="AF108" s="922"/>
      <c r="AG108" s="922"/>
      <c r="AH108" s="922"/>
      <c r="AL108" s="922"/>
      <c r="AM108" s="922"/>
      <c r="AN108" s="922"/>
      <c r="AO108" s="922"/>
      <c r="AP108" s="922"/>
      <c r="AQ108" s="922"/>
      <c r="AR108" s="922"/>
      <c r="AS108" s="922"/>
    </row>
    <row r="109" spans="20:45" x14ac:dyDescent="0.3">
      <c r="T109" s="922"/>
      <c r="U109" s="922"/>
      <c r="V109" s="922"/>
      <c r="W109" s="922"/>
      <c r="X109" s="922"/>
      <c r="Y109" s="922"/>
      <c r="Z109" s="922"/>
      <c r="AA109" s="922"/>
      <c r="AB109" s="922"/>
      <c r="AC109" s="922"/>
      <c r="AD109" s="922"/>
      <c r="AE109" s="922"/>
      <c r="AF109" s="922"/>
      <c r="AG109" s="922"/>
      <c r="AH109" s="922"/>
      <c r="AL109" s="922"/>
      <c r="AM109" s="922"/>
      <c r="AN109" s="922"/>
      <c r="AO109" s="922"/>
      <c r="AP109" s="922"/>
      <c r="AQ109" s="922"/>
      <c r="AR109" s="922"/>
      <c r="AS109" s="922"/>
    </row>
    <row r="110" spans="20:45" x14ac:dyDescent="0.3">
      <c r="T110" s="922"/>
      <c r="U110" s="922"/>
      <c r="V110" s="922"/>
      <c r="W110" s="922"/>
      <c r="X110" s="922"/>
      <c r="Y110" s="922"/>
      <c r="Z110" s="922"/>
      <c r="AA110" s="922"/>
      <c r="AB110" s="922"/>
      <c r="AC110" s="922"/>
      <c r="AD110" s="922"/>
      <c r="AE110" s="922"/>
      <c r="AF110" s="922"/>
      <c r="AG110" s="922"/>
      <c r="AH110" s="922"/>
      <c r="AL110" s="922"/>
      <c r="AM110" s="922"/>
      <c r="AN110" s="922"/>
      <c r="AO110" s="922"/>
      <c r="AP110" s="922"/>
      <c r="AQ110" s="922"/>
      <c r="AR110" s="922"/>
      <c r="AS110" s="922"/>
    </row>
    <row r="111" spans="20:45" x14ac:dyDescent="0.3">
      <c r="T111" s="922"/>
      <c r="U111" s="922"/>
      <c r="V111" s="922"/>
      <c r="W111" s="922"/>
      <c r="X111" s="922"/>
      <c r="Y111" s="922"/>
      <c r="Z111" s="922"/>
      <c r="AA111" s="922"/>
      <c r="AB111" s="922"/>
      <c r="AC111" s="922"/>
      <c r="AD111" s="922"/>
      <c r="AE111" s="922"/>
      <c r="AF111" s="922"/>
      <c r="AG111" s="922"/>
      <c r="AH111" s="922"/>
      <c r="AL111" s="922"/>
      <c r="AM111" s="922"/>
      <c r="AN111" s="922"/>
      <c r="AO111" s="922"/>
      <c r="AP111" s="922"/>
      <c r="AQ111" s="922"/>
      <c r="AR111" s="922"/>
      <c r="AS111" s="922"/>
    </row>
    <row r="112" spans="20:45" x14ac:dyDescent="0.3">
      <c r="T112" s="922"/>
      <c r="U112" s="922"/>
      <c r="V112" s="922"/>
      <c r="W112" s="922"/>
      <c r="X112" s="922"/>
      <c r="Y112" s="922"/>
      <c r="Z112" s="922"/>
      <c r="AA112" s="922"/>
      <c r="AB112" s="922"/>
      <c r="AC112" s="922"/>
      <c r="AD112" s="922"/>
      <c r="AE112" s="922"/>
      <c r="AF112" s="922"/>
      <c r="AG112" s="922"/>
      <c r="AH112" s="922"/>
      <c r="AL112" s="922"/>
      <c r="AM112" s="922"/>
      <c r="AN112" s="922"/>
      <c r="AO112" s="922"/>
      <c r="AP112" s="922"/>
      <c r="AQ112" s="922"/>
      <c r="AR112" s="922"/>
      <c r="AS112" s="922"/>
    </row>
    <row r="113" spans="20:45" x14ac:dyDescent="0.3">
      <c r="T113" s="922"/>
      <c r="U113" s="922"/>
      <c r="V113" s="922"/>
      <c r="W113" s="922"/>
      <c r="X113" s="922"/>
      <c r="Y113" s="922"/>
      <c r="Z113" s="922"/>
      <c r="AA113" s="922"/>
      <c r="AB113" s="922"/>
      <c r="AC113" s="922"/>
      <c r="AD113" s="922"/>
      <c r="AE113" s="922"/>
      <c r="AF113" s="922"/>
      <c r="AG113" s="922"/>
      <c r="AH113" s="922"/>
      <c r="AL113" s="922"/>
      <c r="AM113" s="922"/>
      <c r="AN113" s="922"/>
      <c r="AO113" s="922"/>
      <c r="AP113" s="922"/>
      <c r="AQ113" s="922"/>
      <c r="AR113" s="922"/>
      <c r="AS113" s="922"/>
    </row>
    <row r="114" spans="20:45" x14ac:dyDescent="0.3">
      <c r="T114" s="922"/>
      <c r="U114" s="922"/>
      <c r="V114" s="922"/>
      <c r="W114" s="922"/>
      <c r="X114" s="922"/>
      <c r="Y114" s="922"/>
      <c r="Z114" s="922"/>
      <c r="AA114" s="922"/>
      <c r="AB114" s="922"/>
      <c r="AC114" s="922"/>
      <c r="AD114" s="922"/>
      <c r="AE114" s="922"/>
      <c r="AF114" s="922"/>
      <c r="AG114" s="922"/>
      <c r="AH114" s="922"/>
      <c r="AL114" s="922"/>
      <c r="AM114" s="922"/>
      <c r="AN114" s="922"/>
      <c r="AO114" s="922"/>
      <c r="AP114" s="922"/>
      <c r="AQ114" s="922"/>
      <c r="AR114" s="922"/>
      <c r="AS114" s="922"/>
    </row>
    <row r="115" spans="20:45" x14ac:dyDescent="0.3">
      <c r="T115" s="922"/>
      <c r="U115" s="922"/>
      <c r="V115" s="922"/>
      <c r="W115" s="922"/>
      <c r="X115" s="922"/>
      <c r="Y115" s="922"/>
      <c r="Z115" s="922"/>
      <c r="AA115" s="922"/>
      <c r="AB115" s="922"/>
      <c r="AC115" s="922"/>
      <c r="AD115" s="922"/>
      <c r="AE115" s="922"/>
      <c r="AF115" s="922"/>
      <c r="AG115" s="922"/>
      <c r="AH115" s="922"/>
      <c r="AL115" s="922"/>
      <c r="AM115" s="922"/>
      <c r="AN115" s="922"/>
      <c r="AO115" s="922"/>
      <c r="AP115" s="922"/>
      <c r="AQ115" s="922"/>
      <c r="AR115" s="922"/>
      <c r="AS115" s="922"/>
    </row>
    <row r="116" spans="20:45" x14ac:dyDescent="0.3">
      <c r="T116" s="922"/>
      <c r="U116" s="922"/>
      <c r="V116" s="922"/>
      <c r="W116" s="922"/>
      <c r="X116" s="922"/>
      <c r="Y116" s="922"/>
      <c r="Z116" s="922"/>
      <c r="AA116" s="922"/>
      <c r="AB116" s="922"/>
      <c r="AC116" s="922"/>
      <c r="AD116" s="922"/>
      <c r="AE116" s="922"/>
      <c r="AF116" s="922"/>
      <c r="AG116" s="922"/>
      <c r="AH116" s="922"/>
      <c r="AL116" s="922"/>
      <c r="AM116" s="922"/>
      <c r="AN116" s="922"/>
      <c r="AO116" s="922"/>
      <c r="AP116" s="922"/>
      <c r="AQ116" s="922"/>
      <c r="AR116" s="922"/>
      <c r="AS116" s="922"/>
    </row>
    <row r="117" spans="20:45" x14ac:dyDescent="0.3">
      <c r="T117" s="922"/>
      <c r="U117" s="922"/>
      <c r="V117" s="922"/>
      <c r="W117" s="922"/>
      <c r="X117" s="922"/>
      <c r="Y117" s="922"/>
      <c r="Z117" s="922"/>
      <c r="AA117" s="922"/>
      <c r="AB117" s="922"/>
      <c r="AC117" s="922"/>
      <c r="AD117" s="922"/>
      <c r="AE117" s="922"/>
      <c r="AF117" s="922"/>
      <c r="AG117" s="922"/>
      <c r="AH117" s="922"/>
      <c r="AL117" s="922"/>
      <c r="AM117" s="922"/>
      <c r="AN117" s="922"/>
      <c r="AO117" s="922"/>
      <c r="AP117" s="922"/>
      <c r="AQ117" s="922"/>
      <c r="AR117" s="922"/>
      <c r="AS117" s="922"/>
    </row>
    <row r="118" spans="20:45" x14ac:dyDescent="0.3">
      <c r="T118" s="922"/>
      <c r="U118" s="922"/>
      <c r="V118" s="922"/>
      <c r="W118" s="922"/>
      <c r="X118" s="922"/>
      <c r="Y118" s="922"/>
      <c r="Z118" s="922"/>
      <c r="AA118" s="922"/>
      <c r="AB118" s="922"/>
      <c r="AC118" s="922"/>
      <c r="AD118" s="922"/>
      <c r="AE118" s="922"/>
      <c r="AF118" s="922"/>
      <c r="AG118" s="922"/>
      <c r="AH118" s="922"/>
      <c r="AL118" s="922"/>
      <c r="AM118" s="922"/>
      <c r="AN118" s="922"/>
      <c r="AO118" s="922"/>
      <c r="AP118" s="922"/>
      <c r="AQ118" s="922"/>
      <c r="AR118" s="922"/>
      <c r="AS118" s="922"/>
    </row>
    <row r="119" spans="20:45" x14ac:dyDescent="0.3">
      <c r="T119" s="922"/>
      <c r="U119" s="922"/>
      <c r="V119" s="922"/>
      <c r="W119" s="922"/>
      <c r="X119" s="922"/>
      <c r="Y119" s="922"/>
      <c r="Z119" s="922"/>
      <c r="AA119" s="922"/>
      <c r="AB119" s="922"/>
      <c r="AC119" s="922"/>
      <c r="AD119" s="922"/>
      <c r="AE119" s="922"/>
      <c r="AF119" s="922"/>
      <c r="AG119" s="922"/>
      <c r="AH119" s="922"/>
      <c r="AL119" s="922"/>
      <c r="AM119" s="922"/>
      <c r="AN119" s="922"/>
      <c r="AO119" s="922"/>
      <c r="AP119" s="922"/>
      <c r="AQ119" s="922"/>
      <c r="AR119" s="922"/>
      <c r="AS119" s="922"/>
    </row>
    <row r="120" spans="20:45" x14ac:dyDescent="0.3">
      <c r="T120" s="922"/>
      <c r="U120" s="922"/>
      <c r="V120" s="922"/>
      <c r="W120" s="922"/>
      <c r="X120" s="922"/>
      <c r="Y120" s="922"/>
      <c r="Z120" s="922"/>
      <c r="AA120" s="922"/>
      <c r="AB120" s="922"/>
      <c r="AC120" s="922"/>
      <c r="AD120" s="922"/>
      <c r="AE120" s="922"/>
      <c r="AF120" s="922"/>
      <c r="AG120" s="922"/>
      <c r="AH120" s="922"/>
      <c r="AL120" s="922"/>
      <c r="AM120" s="922"/>
      <c r="AN120" s="922"/>
      <c r="AO120" s="922"/>
      <c r="AP120" s="922"/>
      <c r="AQ120" s="922"/>
      <c r="AR120" s="922"/>
      <c r="AS120" s="922"/>
    </row>
    <row r="121" spans="20:45" x14ac:dyDescent="0.3">
      <c r="T121" s="922"/>
      <c r="U121" s="922"/>
      <c r="V121" s="922"/>
      <c r="W121" s="922"/>
      <c r="X121" s="922"/>
      <c r="Y121" s="922"/>
      <c r="Z121" s="922"/>
      <c r="AA121" s="922"/>
      <c r="AB121" s="922"/>
      <c r="AC121" s="922"/>
      <c r="AD121" s="922"/>
      <c r="AE121" s="922"/>
      <c r="AF121" s="922"/>
      <c r="AG121" s="922"/>
      <c r="AH121" s="922"/>
      <c r="AL121" s="922"/>
      <c r="AM121" s="922"/>
      <c r="AN121" s="922"/>
      <c r="AO121" s="922"/>
      <c r="AP121" s="922"/>
      <c r="AQ121" s="922"/>
      <c r="AR121" s="922"/>
      <c r="AS121" s="922"/>
    </row>
    <row r="122" spans="20:45" x14ac:dyDescent="0.3">
      <c r="T122" s="922"/>
      <c r="U122" s="922"/>
      <c r="V122" s="922"/>
      <c r="W122" s="922"/>
      <c r="X122" s="922"/>
      <c r="Y122" s="922"/>
      <c r="Z122" s="922"/>
      <c r="AA122" s="922"/>
      <c r="AB122" s="922"/>
      <c r="AC122" s="922"/>
      <c r="AD122" s="922"/>
      <c r="AE122" s="922"/>
      <c r="AF122" s="922"/>
      <c r="AG122" s="922"/>
      <c r="AH122" s="922"/>
      <c r="AL122" s="922"/>
      <c r="AM122" s="922"/>
      <c r="AN122" s="922"/>
      <c r="AO122" s="922"/>
      <c r="AP122" s="922"/>
      <c r="AQ122" s="922"/>
      <c r="AR122" s="922"/>
      <c r="AS122" s="922"/>
    </row>
    <row r="123" spans="20:45" x14ac:dyDescent="0.3">
      <c r="T123" s="922"/>
      <c r="U123" s="922"/>
      <c r="V123" s="922"/>
      <c r="W123" s="922"/>
      <c r="X123" s="922"/>
      <c r="Y123" s="922"/>
      <c r="Z123" s="922"/>
      <c r="AA123" s="922"/>
      <c r="AB123" s="922"/>
      <c r="AC123" s="922"/>
      <c r="AD123" s="922"/>
      <c r="AE123" s="922"/>
      <c r="AF123" s="922"/>
      <c r="AG123" s="922"/>
      <c r="AH123" s="922"/>
      <c r="AL123" s="922"/>
      <c r="AM123" s="922"/>
      <c r="AN123" s="922"/>
      <c r="AO123" s="922"/>
      <c r="AP123" s="922"/>
      <c r="AQ123" s="922"/>
      <c r="AR123" s="922"/>
      <c r="AS123" s="922"/>
    </row>
    <row r="124" spans="20:45" x14ac:dyDescent="0.3">
      <c r="T124" s="922"/>
      <c r="U124" s="922"/>
      <c r="V124" s="922"/>
      <c r="W124" s="922"/>
      <c r="X124" s="922"/>
      <c r="Y124" s="922"/>
      <c r="Z124" s="922"/>
      <c r="AA124" s="922"/>
      <c r="AB124" s="922"/>
      <c r="AC124" s="922"/>
      <c r="AD124" s="922"/>
      <c r="AE124" s="922"/>
      <c r="AF124" s="922"/>
      <c r="AG124" s="922"/>
      <c r="AH124" s="922"/>
      <c r="AL124" s="922"/>
      <c r="AM124" s="922"/>
      <c r="AN124" s="922"/>
      <c r="AO124" s="922"/>
      <c r="AP124" s="922"/>
      <c r="AQ124" s="922"/>
      <c r="AR124" s="922"/>
      <c r="AS124" s="922"/>
    </row>
    <row r="125" spans="20:45" x14ac:dyDescent="0.3">
      <c r="T125" s="922"/>
      <c r="U125" s="922"/>
      <c r="V125" s="922"/>
      <c r="W125" s="922"/>
      <c r="X125" s="922"/>
      <c r="Y125" s="922"/>
      <c r="Z125" s="922"/>
      <c r="AA125" s="922"/>
      <c r="AB125" s="922"/>
      <c r="AC125" s="922"/>
      <c r="AD125" s="922"/>
      <c r="AE125" s="922"/>
      <c r="AF125" s="922"/>
      <c r="AG125" s="922"/>
      <c r="AH125" s="922"/>
      <c r="AL125" s="922"/>
      <c r="AM125" s="922"/>
      <c r="AN125" s="922"/>
      <c r="AO125" s="922"/>
      <c r="AP125" s="922"/>
      <c r="AQ125" s="922"/>
      <c r="AR125" s="922"/>
      <c r="AS125" s="922"/>
    </row>
    <row r="126" spans="20:45" x14ac:dyDescent="0.3">
      <c r="T126" s="922"/>
      <c r="U126" s="922"/>
      <c r="V126" s="922"/>
      <c r="W126" s="922"/>
      <c r="X126" s="922"/>
      <c r="Y126" s="922"/>
      <c r="Z126" s="922"/>
      <c r="AA126" s="922"/>
      <c r="AB126" s="922"/>
      <c r="AC126" s="922"/>
      <c r="AD126" s="922"/>
      <c r="AE126" s="922"/>
      <c r="AF126" s="922"/>
      <c r="AG126" s="922"/>
      <c r="AH126" s="922"/>
      <c r="AL126" s="922"/>
      <c r="AM126" s="922"/>
      <c r="AN126" s="922"/>
      <c r="AO126" s="922"/>
      <c r="AP126" s="922"/>
      <c r="AQ126" s="922"/>
      <c r="AR126" s="922"/>
      <c r="AS126" s="922"/>
    </row>
    <row r="127" spans="20:45" x14ac:dyDescent="0.3">
      <c r="T127" s="922"/>
      <c r="U127" s="922"/>
      <c r="V127" s="922"/>
      <c r="W127" s="922"/>
      <c r="X127" s="922"/>
      <c r="Y127" s="922"/>
      <c r="Z127" s="922"/>
      <c r="AA127" s="922"/>
      <c r="AB127" s="922"/>
      <c r="AC127" s="922"/>
      <c r="AD127" s="922"/>
      <c r="AE127" s="922"/>
      <c r="AF127" s="922"/>
      <c r="AG127" s="922"/>
      <c r="AH127" s="922"/>
      <c r="AL127" s="922"/>
      <c r="AM127" s="922"/>
      <c r="AN127" s="922"/>
      <c r="AO127" s="922"/>
      <c r="AP127" s="922"/>
      <c r="AQ127" s="922"/>
      <c r="AR127" s="922"/>
      <c r="AS127" s="922"/>
    </row>
    <row r="128" spans="20:45" x14ac:dyDescent="0.3">
      <c r="T128" s="922"/>
      <c r="U128" s="922"/>
      <c r="V128" s="922"/>
      <c r="W128" s="922"/>
      <c r="X128" s="922"/>
      <c r="Y128" s="922"/>
      <c r="Z128" s="922"/>
      <c r="AA128" s="922"/>
      <c r="AB128" s="922"/>
      <c r="AC128" s="922"/>
      <c r="AD128" s="922"/>
      <c r="AE128" s="922"/>
      <c r="AF128" s="922"/>
      <c r="AG128" s="922"/>
      <c r="AH128" s="922"/>
      <c r="AL128" s="922"/>
      <c r="AM128" s="922"/>
      <c r="AN128" s="922"/>
      <c r="AO128" s="922"/>
      <c r="AP128" s="922"/>
      <c r="AQ128" s="922"/>
      <c r="AR128" s="922"/>
      <c r="AS128" s="922"/>
    </row>
    <row r="129" spans="20:45" x14ac:dyDescent="0.3">
      <c r="T129" s="922"/>
      <c r="U129" s="922"/>
      <c r="V129" s="922"/>
      <c r="W129" s="922"/>
      <c r="X129" s="922"/>
      <c r="Y129" s="922"/>
      <c r="Z129" s="922"/>
      <c r="AA129" s="922"/>
      <c r="AB129" s="922"/>
      <c r="AC129" s="922"/>
      <c r="AD129" s="922"/>
      <c r="AE129" s="922"/>
      <c r="AF129" s="922"/>
      <c r="AG129" s="922"/>
      <c r="AH129" s="922"/>
      <c r="AL129" s="922"/>
      <c r="AM129" s="922"/>
      <c r="AN129" s="922"/>
      <c r="AO129" s="922"/>
      <c r="AP129" s="922"/>
      <c r="AQ129" s="922"/>
      <c r="AR129" s="922"/>
      <c r="AS129" s="922"/>
    </row>
    <row r="130" spans="20:45" x14ac:dyDescent="0.3">
      <c r="T130" s="922"/>
      <c r="U130" s="922"/>
      <c r="V130" s="922"/>
      <c r="W130" s="922"/>
      <c r="X130" s="922"/>
      <c r="Y130" s="922"/>
      <c r="Z130" s="922"/>
      <c r="AA130" s="922"/>
      <c r="AB130" s="922"/>
      <c r="AC130" s="922"/>
      <c r="AD130" s="922"/>
      <c r="AE130" s="922"/>
      <c r="AF130" s="922"/>
      <c r="AG130" s="922"/>
      <c r="AH130" s="922"/>
      <c r="AL130" s="922"/>
      <c r="AM130" s="922"/>
      <c r="AN130" s="922"/>
      <c r="AO130" s="922"/>
      <c r="AP130" s="922"/>
      <c r="AQ130" s="922"/>
      <c r="AR130" s="922"/>
      <c r="AS130" s="922"/>
    </row>
    <row r="131" spans="20:45" x14ac:dyDescent="0.3">
      <c r="T131" s="922"/>
      <c r="U131" s="922"/>
      <c r="V131" s="922"/>
      <c r="W131" s="922"/>
      <c r="X131" s="922"/>
      <c r="Y131" s="922"/>
      <c r="Z131" s="922"/>
      <c r="AA131" s="922"/>
      <c r="AB131" s="922"/>
      <c r="AC131" s="922"/>
      <c r="AD131" s="922"/>
      <c r="AE131" s="922"/>
      <c r="AF131" s="922"/>
      <c r="AG131" s="922"/>
      <c r="AH131" s="922"/>
      <c r="AL131" s="922"/>
      <c r="AM131" s="922"/>
      <c r="AN131" s="922"/>
      <c r="AO131" s="922"/>
      <c r="AP131" s="922"/>
      <c r="AQ131" s="922"/>
      <c r="AR131" s="922"/>
      <c r="AS131" s="922"/>
    </row>
    <row r="132" spans="20:45" x14ac:dyDescent="0.3">
      <c r="T132" s="922"/>
      <c r="U132" s="922"/>
      <c r="V132" s="922"/>
      <c r="W132" s="922"/>
      <c r="X132" s="922"/>
      <c r="Y132" s="922"/>
      <c r="Z132" s="922"/>
      <c r="AA132" s="922"/>
      <c r="AB132" s="922"/>
      <c r="AC132" s="922"/>
      <c r="AD132" s="922"/>
      <c r="AE132" s="922"/>
      <c r="AF132" s="922"/>
      <c r="AG132" s="922"/>
      <c r="AH132" s="922"/>
      <c r="AL132" s="922"/>
      <c r="AM132" s="922"/>
      <c r="AN132" s="922"/>
      <c r="AO132" s="922"/>
      <c r="AP132" s="922"/>
      <c r="AQ132" s="922"/>
      <c r="AR132" s="922"/>
      <c r="AS132" s="922"/>
    </row>
    <row r="133" spans="20:45" x14ac:dyDescent="0.3">
      <c r="T133" s="922"/>
      <c r="U133" s="922"/>
      <c r="V133" s="922"/>
      <c r="W133" s="922"/>
      <c r="X133" s="922"/>
      <c r="Y133" s="922"/>
      <c r="Z133" s="922"/>
      <c r="AA133" s="922"/>
      <c r="AB133" s="922"/>
      <c r="AC133" s="922"/>
      <c r="AD133" s="922"/>
      <c r="AE133" s="922"/>
      <c r="AF133" s="922"/>
      <c r="AG133" s="922"/>
      <c r="AH133" s="922"/>
      <c r="AL133" s="922"/>
      <c r="AM133" s="922"/>
      <c r="AN133" s="922"/>
      <c r="AO133" s="922"/>
      <c r="AP133" s="922"/>
      <c r="AQ133" s="922"/>
      <c r="AR133" s="922"/>
      <c r="AS133" s="922"/>
    </row>
    <row r="134" spans="20:45" x14ac:dyDescent="0.3">
      <c r="T134" s="922"/>
      <c r="U134" s="922"/>
      <c r="V134" s="922"/>
      <c r="W134" s="922"/>
      <c r="X134" s="922"/>
      <c r="Y134" s="922"/>
      <c r="Z134" s="922"/>
      <c r="AA134" s="922"/>
      <c r="AB134" s="922"/>
      <c r="AC134" s="922"/>
      <c r="AD134" s="922"/>
      <c r="AE134" s="922"/>
      <c r="AF134" s="922"/>
      <c r="AG134" s="922"/>
      <c r="AH134" s="922"/>
      <c r="AL134" s="922"/>
      <c r="AM134" s="922"/>
      <c r="AN134" s="922"/>
      <c r="AO134" s="922"/>
      <c r="AP134" s="922"/>
      <c r="AQ134" s="922"/>
      <c r="AR134" s="922"/>
      <c r="AS134" s="922"/>
    </row>
    <row r="135" spans="20:45" x14ac:dyDescent="0.3">
      <c r="T135" s="922"/>
      <c r="U135" s="922"/>
      <c r="V135" s="922"/>
      <c r="W135" s="922"/>
      <c r="X135" s="922"/>
      <c r="Y135" s="922"/>
      <c r="Z135" s="922"/>
      <c r="AA135" s="922"/>
      <c r="AB135" s="922"/>
      <c r="AC135" s="922"/>
      <c r="AD135" s="922"/>
      <c r="AE135" s="922"/>
      <c r="AF135" s="922"/>
      <c r="AG135" s="922"/>
      <c r="AH135" s="922"/>
      <c r="AL135" s="922"/>
      <c r="AM135" s="922"/>
      <c r="AN135" s="922"/>
      <c r="AO135" s="922"/>
      <c r="AP135" s="922"/>
      <c r="AQ135" s="922"/>
      <c r="AR135" s="922"/>
      <c r="AS135" s="922"/>
    </row>
    <row r="136" spans="20:45" x14ac:dyDescent="0.3">
      <c r="T136" s="922"/>
      <c r="U136" s="922"/>
      <c r="V136" s="922"/>
      <c r="W136" s="922"/>
      <c r="X136" s="922"/>
      <c r="Y136" s="922"/>
      <c r="Z136" s="922"/>
      <c r="AA136" s="922"/>
      <c r="AB136" s="922"/>
      <c r="AC136" s="922"/>
      <c r="AD136" s="922"/>
      <c r="AE136" s="922"/>
      <c r="AF136" s="922"/>
      <c r="AG136" s="922"/>
      <c r="AH136" s="922"/>
      <c r="AL136" s="922"/>
      <c r="AM136" s="922"/>
      <c r="AN136" s="922"/>
      <c r="AO136" s="922"/>
      <c r="AP136" s="922"/>
      <c r="AQ136" s="922"/>
      <c r="AR136" s="922"/>
      <c r="AS136" s="922"/>
    </row>
    <row r="137" spans="20:45" x14ac:dyDescent="0.3">
      <c r="T137" s="922"/>
      <c r="U137" s="922"/>
      <c r="V137" s="922"/>
      <c r="W137" s="922"/>
      <c r="X137" s="922"/>
      <c r="Y137" s="922"/>
      <c r="Z137" s="922"/>
      <c r="AA137" s="922"/>
      <c r="AB137" s="922"/>
      <c r="AC137" s="922"/>
      <c r="AD137" s="922"/>
      <c r="AE137" s="922"/>
      <c r="AF137" s="922"/>
      <c r="AG137" s="922"/>
      <c r="AH137" s="922"/>
      <c r="AL137" s="922"/>
      <c r="AM137" s="922"/>
      <c r="AN137" s="922"/>
      <c r="AO137" s="922"/>
      <c r="AP137" s="922"/>
      <c r="AQ137" s="922"/>
      <c r="AR137" s="922"/>
      <c r="AS137" s="922"/>
    </row>
    <row r="138" spans="20:45" x14ac:dyDescent="0.3">
      <c r="T138" s="922"/>
      <c r="U138" s="922"/>
      <c r="V138" s="922"/>
      <c r="W138" s="922"/>
      <c r="X138" s="922"/>
      <c r="Y138" s="922"/>
      <c r="Z138" s="922"/>
      <c r="AA138" s="922"/>
      <c r="AB138" s="922"/>
      <c r="AC138" s="922"/>
      <c r="AD138" s="922"/>
      <c r="AE138" s="922"/>
      <c r="AF138" s="922"/>
      <c r="AG138" s="922"/>
      <c r="AH138" s="922"/>
      <c r="AL138" s="922"/>
      <c r="AM138" s="922"/>
      <c r="AN138" s="922"/>
      <c r="AO138" s="922"/>
      <c r="AP138" s="922"/>
      <c r="AQ138" s="922"/>
      <c r="AR138" s="922"/>
      <c r="AS138" s="922"/>
    </row>
    <row r="139" spans="20:45" x14ac:dyDescent="0.3">
      <c r="T139" s="922"/>
      <c r="U139" s="922"/>
      <c r="V139" s="922"/>
      <c r="W139" s="922"/>
      <c r="X139" s="922"/>
      <c r="Y139" s="922"/>
      <c r="Z139" s="922"/>
      <c r="AA139" s="922"/>
      <c r="AB139" s="922"/>
      <c r="AC139" s="922"/>
      <c r="AD139" s="922"/>
      <c r="AE139" s="922"/>
      <c r="AF139" s="922"/>
      <c r="AG139" s="922"/>
      <c r="AH139" s="922"/>
      <c r="AL139" s="922"/>
      <c r="AM139" s="922"/>
      <c r="AN139" s="922"/>
      <c r="AO139" s="922"/>
      <c r="AP139" s="922"/>
      <c r="AQ139" s="922"/>
      <c r="AR139" s="922"/>
      <c r="AS139" s="922"/>
    </row>
    <row r="140" spans="20:45" x14ac:dyDescent="0.3">
      <c r="T140" s="922"/>
      <c r="U140" s="922"/>
      <c r="V140" s="922"/>
      <c r="W140" s="922"/>
      <c r="X140" s="922"/>
      <c r="Y140" s="922"/>
      <c r="Z140" s="922"/>
      <c r="AA140" s="922"/>
      <c r="AB140" s="922"/>
      <c r="AC140" s="922"/>
      <c r="AD140" s="922"/>
      <c r="AE140" s="922"/>
      <c r="AF140" s="922"/>
      <c r="AG140" s="922"/>
      <c r="AH140" s="922"/>
      <c r="AL140" s="922"/>
      <c r="AM140" s="922"/>
      <c r="AN140" s="922"/>
      <c r="AO140" s="922"/>
      <c r="AP140" s="922"/>
      <c r="AQ140" s="922"/>
      <c r="AR140" s="922"/>
      <c r="AS140" s="922"/>
    </row>
  </sheetData>
  <mergeCells count="1">
    <mergeCell ref="A4:C4"/>
  </mergeCells>
  <conditionalFormatting sqref="B22 B24 B26 B28 B30 B32 B34 B36 B38 B40 B42 B44 B46 B48 B50 B52">
    <cfRule type="cellIs" dxfId="217" priority="7" stopIfTrue="1" operator="equal">
      <formula>"QA"</formula>
    </cfRule>
    <cfRule type="cellIs" dxfId="216" priority="8" stopIfTrue="1" operator="equal">
      <formula>"DA"</formula>
    </cfRule>
  </conditionalFormatting>
  <conditionalFormatting sqref="E7 E21">
    <cfRule type="expression" dxfId="215" priority="5" stopIfTrue="1">
      <formula>$E7&lt;5</formula>
    </cfRule>
  </conditionalFormatting>
  <conditionalFormatting sqref="E22 E24 E26 E28 E30 E32 E34 E36 E38 E40 E42 E44 E46 E48 E50 E52">
    <cfRule type="expression" dxfId="214" priority="13" stopIfTrue="1">
      <formula>AND($E22&lt;9,$C22&gt;0)</formula>
    </cfRule>
  </conditionalFormatting>
  <conditionalFormatting sqref="F7 F9 F11 F13 F15 F17 F19 F21:F22">
    <cfRule type="cellIs" dxfId="213" priority="4" stopIfTrue="1" operator="equal">
      <formula>"Bye"</formula>
    </cfRule>
  </conditionalFormatting>
  <conditionalFormatting sqref="F24 F26 F28 F30 F32 F34 F36 F38 F40 F42 F44 F46 F48 F50">
    <cfRule type="cellIs" dxfId="212" priority="11" stopIfTrue="1" operator="equal">
      <formula>"Bye"</formula>
    </cfRule>
  </conditionalFormatting>
  <conditionalFormatting sqref="F24:I24 F26:I26 F28:I28 F30:I30 F32:I32 F34:I34 F36:I36 F38:I38 F40:I40 F42:I42 F44:I44 F46:I46 F48:I48 F50:I50 F22:I22">
    <cfRule type="expression" dxfId="211" priority="12" stopIfTrue="1">
      <formula>AND($E22&lt;9,$C22&gt;0)</formula>
    </cfRule>
  </conditionalFormatting>
  <conditionalFormatting sqref="H7 H9 H11 H13 H15 H17 H19 H21">
    <cfRule type="expression" dxfId="210" priority="17" stopIfTrue="1">
      <formula>AND($E7&lt;9,$C7&gt;0)</formula>
    </cfRule>
  </conditionalFormatting>
  <conditionalFormatting sqref="I8 K10 I12 M14 I16 K18 I20 I23 K25 I27 M29 I31 K33 I35 I39 K41 I43 M45 I47 K49 I51">
    <cfRule type="expression" dxfId="209" priority="14" stopIfTrue="1">
      <formula>AND($O$1="CU",I8="Umpire")</formula>
    </cfRule>
    <cfRule type="expression" dxfId="208" priority="15" stopIfTrue="1">
      <formula>AND($O$1="CU",I8&lt;&gt;"Umpire",J8&lt;&gt;"")</formula>
    </cfRule>
    <cfRule type="expression" dxfId="207" priority="16" stopIfTrue="1">
      <formula>AND($O$1="CU",I8&lt;&gt;"Umpire")</formula>
    </cfRule>
  </conditionalFormatting>
  <conditionalFormatting sqref="J8 L10 J12 N14 J16 L18 J20 R62">
    <cfRule type="expression" dxfId="206" priority="6" stopIfTrue="1">
      <formula>$O$1="CU"</formula>
    </cfRule>
  </conditionalFormatting>
  <conditionalFormatting sqref="K8 M10 K12 O14 K16 M18 K20 K23 M25 K27 O29 K31 M33 K35 K39 M41 K43 O45 K47 M49 K51">
    <cfRule type="expression" dxfId="205" priority="9" stopIfTrue="1">
      <formula>J8="as"</formula>
    </cfRule>
    <cfRule type="expression" dxfId="204" priority="10" stopIfTrue="1">
      <formula>J8="bs"</formula>
    </cfRule>
  </conditionalFormatting>
  <conditionalFormatting sqref="O16">
    <cfRule type="expression" dxfId="203" priority="1" stopIfTrue="1">
      <formula>AND($O$1="CU",O16="Umpire")</formula>
    </cfRule>
    <cfRule type="expression" dxfId="202" priority="2" stopIfTrue="1">
      <formula>AND($O$1="CU",O16&lt;&gt;"Umpire",P16&lt;&gt;"")</formula>
    </cfRule>
    <cfRule type="expression" dxfId="201" priority="3" stopIfTrue="1">
      <formula>AND($O$1="CU",O16&lt;&gt;"Umpire")</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96673" r:id="rId3" name="Button 1">
              <controlPr defaultSize="0" print="0" autoFill="0" autoPict="0" macro="[2]!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96674" r:id="rId4" name="Button 2">
              <controlPr defaultSize="0" print="0" autoFill="0" autoPict="0" macro="[2]!Jun_Hide_CU">
                <anchor>
                  <from>
                    <xdr:col>0</xdr:col>
                    <xdr:colOff>0</xdr:colOff>
                    <xdr:row>0</xdr:row>
                    <xdr:rowOff>0</xdr:rowOff>
                  </from>
                  <to>
                    <xdr:col>0</xdr:col>
                    <xdr:colOff>0</xdr:colOff>
                    <xdr:row>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974C1081-4A1F-4C46-BC49-07F80C80CD97}">
          <x14:formula1>
            <xm:f>$U$7:$U$16</xm:f>
          </x14:formula1>
          <xm:sqref>I23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I65559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I131095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I196631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I262167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I327703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I393239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I458775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I524311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I589847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I655383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I720919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I786455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I851991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I917527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I983063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I39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I65575 JE65575 TA65575 ACW65575 AMS65575 AWO65575 BGK65575 BQG65575 CAC65575 CJY65575 CTU65575 DDQ65575 DNM65575 DXI65575 EHE65575 ERA65575 FAW65575 FKS65575 FUO65575 GEK65575 GOG65575 GYC65575 HHY65575 HRU65575 IBQ65575 ILM65575 IVI65575 JFE65575 JPA65575 JYW65575 KIS65575 KSO65575 LCK65575 LMG65575 LWC65575 MFY65575 MPU65575 MZQ65575 NJM65575 NTI65575 ODE65575 ONA65575 OWW65575 PGS65575 PQO65575 QAK65575 QKG65575 QUC65575 RDY65575 RNU65575 RXQ65575 SHM65575 SRI65575 TBE65575 TLA65575 TUW65575 UES65575 UOO65575 UYK65575 VIG65575 VSC65575 WBY65575 WLU65575 WVQ65575 I131111 JE131111 TA131111 ACW131111 AMS131111 AWO131111 BGK131111 BQG131111 CAC131111 CJY131111 CTU131111 DDQ131111 DNM131111 DXI131111 EHE131111 ERA131111 FAW131111 FKS131111 FUO131111 GEK131111 GOG131111 GYC131111 HHY131111 HRU131111 IBQ131111 ILM131111 IVI131111 JFE131111 JPA131111 JYW131111 KIS131111 KSO131111 LCK131111 LMG131111 LWC131111 MFY131111 MPU131111 MZQ131111 NJM131111 NTI131111 ODE131111 ONA131111 OWW131111 PGS131111 PQO131111 QAK131111 QKG131111 QUC131111 RDY131111 RNU131111 RXQ131111 SHM131111 SRI131111 TBE131111 TLA131111 TUW131111 UES131111 UOO131111 UYK131111 VIG131111 VSC131111 WBY131111 WLU131111 WVQ131111 I196647 JE196647 TA196647 ACW196647 AMS196647 AWO196647 BGK196647 BQG196647 CAC196647 CJY196647 CTU196647 DDQ196647 DNM196647 DXI196647 EHE196647 ERA196647 FAW196647 FKS196647 FUO196647 GEK196647 GOG196647 GYC196647 HHY196647 HRU196647 IBQ196647 ILM196647 IVI196647 JFE196647 JPA196647 JYW196647 KIS196647 KSO196647 LCK196647 LMG196647 LWC196647 MFY196647 MPU196647 MZQ196647 NJM196647 NTI196647 ODE196647 ONA196647 OWW196647 PGS196647 PQO196647 QAK196647 QKG196647 QUC196647 RDY196647 RNU196647 RXQ196647 SHM196647 SRI196647 TBE196647 TLA196647 TUW196647 UES196647 UOO196647 UYK196647 VIG196647 VSC196647 WBY196647 WLU196647 WVQ196647 I262183 JE262183 TA262183 ACW262183 AMS262183 AWO262183 BGK262183 BQG262183 CAC262183 CJY262183 CTU262183 DDQ262183 DNM262183 DXI262183 EHE262183 ERA262183 FAW262183 FKS262183 FUO262183 GEK262183 GOG262183 GYC262183 HHY262183 HRU262183 IBQ262183 ILM262183 IVI262183 JFE262183 JPA262183 JYW262183 KIS262183 KSO262183 LCK262183 LMG262183 LWC262183 MFY262183 MPU262183 MZQ262183 NJM262183 NTI262183 ODE262183 ONA262183 OWW262183 PGS262183 PQO262183 QAK262183 QKG262183 QUC262183 RDY262183 RNU262183 RXQ262183 SHM262183 SRI262183 TBE262183 TLA262183 TUW262183 UES262183 UOO262183 UYK262183 VIG262183 VSC262183 WBY262183 WLU262183 WVQ262183 I327719 JE327719 TA327719 ACW327719 AMS327719 AWO327719 BGK327719 BQG327719 CAC327719 CJY327719 CTU327719 DDQ327719 DNM327719 DXI327719 EHE327719 ERA327719 FAW327719 FKS327719 FUO327719 GEK327719 GOG327719 GYC327719 HHY327719 HRU327719 IBQ327719 ILM327719 IVI327719 JFE327719 JPA327719 JYW327719 KIS327719 KSO327719 LCK327719 LMG327719 LWC327719 MFY327719 MPU327719 MZQ327719 NJM327719 NTI327719 ODE327719 ONA327719 OWW327719 PGS327719 PQO327719 QAK327719 QKG327719 QUC327719 RDY327719 RNU327719 RXQ327719 SHM327719 SRI327719 TBE327719 TLA327719 TUW327719 UES327719 UOO327719 UYK327719 VIG327719 VSC327719 WBY327719 WLU327719 WVQ327719 I393255 JE393255 TA393255 ACW393255 AMS393255 AWO393255 BGK393255 BQG393255 CAC393255 CJY393255 CTU393255 DDQ393255 DNM393255 DXI393255 EHE393255 ERA393255 FAW393255 FKS393255 FUO393255 GEK393255 GOG393255 GYC393255 HHY393255 HRU393255 IBQ393255 ILM393255 IVI393255 JFE393255 JPA393255 JYW393255 KIS393255 KSO393255 LCK393255 LMG393255 LWC393255 MFY393255 MPU393255 MZQ393255 NJM393255 NTI393255 ODE393255 ONA393255 OWW393255 PGS393255 PQO393255 QAK393255 QKG393255 QUC393255 RDY393255 RNU393255 RXQ393255 SHM393255 SRI393255 TBE393255 TLA393255 TUW393255 UES393255 UOO393255 UYK393255 VIG393255 VSC393255 WBY393255 WLU393255 WVQ393255 I458791 JE458791 TA458791 ACW458791 AMS458791 AWO458791 BGK458791 BQG458791 CAC458791 CJY458791 CTU458791 DDQ458791 DNM458791 DXI458791 EHE458791 ERA458791 FAW458791 FKS458791 FUO458791 GEK458791 GOG458791 GYC458791 HHY458791 HRU458791 IBQ458791 ILM458791 IVI458791 JFE458791 JPA458791 JYW458791 KIS458791 KSO458791 LCK458791 LMG458791 LWC458791 MFY458791 MPU458791 MZQ458791 NJM458791 NTI458791 ODE458791 ONA458791 OWW458791 PGS458791 PQO458791 QAK458791 QKG458791 QUC458791 RDY458791 RNU458791 RXQ458791 SHM458791 SRI458791 TBE458791 TLA458791 TUW458791 UES458791 UOO458791 UYK458791 VIG458791 VSC458791 WBY458791 WLU458791 WVQ458791 I524327 JE524327 TA524327 ACW524327 AMS524327 AWO524327 BGK524327 BQG524327 CAC524327 CJY524327 CTU524327 DDQ524327 DNM524327 DXI524327 EHE524327 ERA524327 FAW524327 FKS524327 FUO524327 GEK524327 GOG524327 GYC524327 HHY524327 HRU524327 IBQ524327 ILM524327 IVI524327 JFE524327 JPA524327 JYW524327 KIS524327 KSO524327 LCK524327 LMG524327 LWC524327 MFY524327 MPU524327 MZQ524327 NJM524327 NTI524327 ODE524327 ONA524327 OWW524327 PGS524327 PQO524327 QAK524327 QKG524327 QUC524327 RDY524327 RNU524327 RXQ524327 SHM524327 SRI524327 TBE524327 TLA524327 TUW524327 UES524327 UOO524327 UYK524327 VIG524327 VSC524327 WBY524327 WLU524327 WVQ524327 I589863 JE589863 TA589863 ACW589863 AMS589863 AWO589863 BGK589863 BQG589863 CAC589863 CJY589863 CTU589863 DDQ589863 DNM589863 DXI589863 EHE589863 ERA589863 FAW589863 FKS589863 FUO589863 GEK589863 GOG589863 GYC589863 HHY589863 HRU589863 IBQ589863 ILM589863 IVI589863 JFE589863 JPA589863 JYW589863 KIS589863 KSO589863 LCK589863 LMG589863 LWC589863 MFY589863 MPU589863 MZQ589863 NJM589863 NTI589863 ODE589863 ONA589863 OWW589863 PGS589863 PQO589863 QAK589863 QKG589863 QUC589863 RDY589863 RNU589863 RXQ589863 SHM589863 SRI589863 TBE589863 TLA589863 TUW589863 UES589863 UOO589863 UYK589863 VIG589863 VSC589863 WBY589863 WLU589863 WVQ589863 I655399 JE655399 TA655399 ACW655399 AMS655399 AWO655399 BGK655399 BQG655399 CAC655399 CJY655399 CTU655399 DDQ655399 DNM655399 DXI655399 EHE655399 ERA655399 FAW655399 FKS655399 FUO655399 GEK655399 GOG655399 GYC655399 HHY655399 HRU655399 IBQ655399 ILM655399 IVI655399 JFE655399 JPA655399 JYW655399 KIS655399 KSO655399 LCK655399 LMG655399 LWC655399 MFY655399 MPU655399 MZQ655399 NJM655399 NTI655399 ODE655399 ONA655399 OWW655399 PGS655399 PQO655399 QAK655399 QKG655399 QUC655399 RDY655399 RNU655399 RXQ655399 SHM655399 SRI655399 TBE655399 TLA655399 TUW655399 UES655399 UOO655399 UYK655399 VIG655399 VSC655399 WBY655399 WLU655399 WVQ655399 I720935 JE720935 TA720935 ACW720935 AMS720935 AWO720935 BGK720935 BQG720935 CAC720935 CJY720935 CTU720935 DDQ720935 DNM720935 DXI720935 EHE720935 ERA720935 FAW720935 FKS720935 FUO720935 GEK720935 GOG720935 GYC720935 HHY720935 HRU720935 IBQ720935 ILM720935 IVI720935 JFE720935 JPA720935 JYW720935 KIS720935 KSO720935 LCK720935 LMG720935 LWC720935 MFY720935 MPU720935 MZQ720935 NJM720935 NTI720935 ODE720935 ONA720935 OWW720935 PGS720935 PQO720935 QAK720935 QKG720935 QUC720935 RDY720935 RNU720935 RXQ720935 SHM720935 SRI720935 TBE720935 TLA720935 TUW720935 UES720935 UOO720935 UYK720935 VIG720935 VSC720935 WBY720935 WLU720935 WVQ720935 I786471 JE786471 TA786471 ACW786471 AMS786471 AWO786471 BGK786471 BQG786471 CAC786471 CJY786471 CTU786471 DDQ786471 DNM786471 DXI786471 EHE786471 ERA786471 FAW786471 FKS786471 FUO786471 GEK786471 GOG786471 GYC786471 HHY786471 HRU786471 IBQ786471 ILM786471 IVI786471 JFE786471 JPA786471 JYW786471 KIS786471 KSO786471 LCK786471 LMG786471 LWC786471 MFY786471 MPU786471 MZQ786471 NJM786471 NTI786471 ODE786471 ONA786471 OWW786471 PGS786471 PQO786471 QAK786471 QKG786471 QUC786471 RDY786471 RNU786471 RXQ786471 SHM786471 SRI786471 TBE786471 TLA786471 TUW786471 UES786471 UOO786471 UYK786471 VIG786471 VSC786471 WBY786471 WLU786471 WVQ786471 I852007 JE852007 TA852007 ACW852007 AMS852007 AWO852007 BGK852007 BQG852007 CAC852007 CJY852007 CTU852007 DDQ852007 DNM852007 DXI852007 EHE852007 ERA852007 FAW852007 FKS852007 FUO852007 GEK852007 GOG852007 GYC852007 HHY852007 HRU852007 IBQ852007 ILM852007 IVI852007 JFE852007 JPA852007 JYW852007 KIS852007 KSO852007 LCK852007 LMG852007 LWC852007 MFY852007 MPU852007 MZQ852007 NJM852007 NTI852007 ODE852007 ONA852007 OWW852007 PGS852007 PQO852007 QAK852007 QKG852007 QUC852007 RDY852007 RNU852007 RXQ852007 SHM852007 SRI852007 TBE852007 TLA852007 TUW852007 UES852007 UOO852007 UYK852007 VIG852007 VSC852007 WBY852007 WLU852007 WVQ852007 I917543 JE917543 TA917543 ACW917543 AMS917543 AWO917543 BGK917543 BQG917543 CAC917543 CJY917543 CTU917543 DDQ917543 DNM917543 DXI917543 EHE917543 ERA917543 FAW917543 FKS917543 FUO917543 GEK917543 GOG917543 GYC917543 HHY917543 HRU917543 IBQ917543 ILM917543 IVI917543 JFE917543 JPA917543 JYW917543 KIS917543 KSO917543 LCK917543 LMG917543 LWC917543 MFY917543 MPU917543 MZQ917543 NJM917543 NTI917543 ODE917543 ONA917543 OWW917543 PGS917543 PQO917543 QAK917543 QKG917543 QUC917543 RDY917543 RNU917543 RXQ917543 SHM917543 SRI917543 TBE917543 TLA917543 TUW917543 UES917543 UOO917543 UYK917543 VIG917543 VSC917543 WBY917543 WLU917543 WVQ917543 I983079 JE983079 TA983079 ACW983079 AMS983079 AWO983079 BGK983079 BQG983079 CAC983079 CJY983079 CTU983079 DDQ983079 DNM983079 DXI983079 EHE983079 ERA983079 FAW983079 FKS983079 FUO983079 GEK983079 GOG983079 GYC983079 HHY983079 HRU983079 IBQ983079 ILM983079 IVI983079 JFE983079 JPA983079 JYW983079 KIS983079 KSO983079 LCK983079 LMG983079 LWC983079 MFY983079 MPU983079 MZQ983079 NJM983079 NTI983079 ODE983079 ONA983079 OWW983079 PGS983079 PQO983079 QAK983079 QKG983079 QUC983079 RDY983079 RNU983079 RXQ983079 SHM983079 SRI983079 TBE983079 TLA983079 TUW983079 UES983079 UOO983079 UYK983079 VIG983079 VSC983079 WBY983079 WLU983079 WVQ983079 I27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I65563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I131099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I196635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I262171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I327707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I393243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I458779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I524315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I589851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I655387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I720923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I786459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I851995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I917531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I983067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I35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I65571 JE65571 TA65571 ACW65571 AMS65571 AWO65571 BGK65571 BQG65571 CAC65571 CJY65571 CTU65571 DDQ65571 DNM65571 DXI65571 EHE65571 ERA65571 FAW65571 FKS65571 FUO65571 GEK65571 GOG65571 GYC65571 HHY65571 HRU65571 IBQ65571 ILM65571 IVI65571 JFE65571 JPA65571 JYW65571 KIS65571 KSO65571 LCK65571 LMG65571 LWC65571 MFY65571 MPU65571 MZQ65571 NJM65571 NTI65571 ODE65571 ONA65571 OWW65571 PGS65571 PQO65571 QAK65571 QKG65571 QUC65571 RDY65571 RNU65571 RXQ65571 SHM65571 SRI65571 TBE65571 TLA65571 TUW65571 UES65571 UOO65571 UYK65571 VIG65571 VSC65571 WBY65571 WLU65571 WVQ65571 I131107 JE131107 TA131107 ACW131107 AMS131107 AWO131107 BGK131107 BQG131107 CAC131107 CJY131107 CTU131107 DDQ131107 DNM131107 DXI131107 EHE131107 ERA131107 FAW131107 FKS131107 FUO131107 GEK131107 GOG131107 GYC131107 HHY131107 HRU131107 IBQ131107 ILM131107 IVI131107 JFE131107 JPA131107 JYW131107 KIS131107 KSO131107 LCK131107 LMG131107 LWC131107 MFY131107 MPU131107 MZQ131107 NJM131107 NTI131107 ODE131107 ONA131107 OWW131107 PGS131107 PQO131107 QAK131107 QKG131107 QUC131107 RDY131107 RNU131107 RXQ131107 SHM131107 SRI131107 TBE131107 TLA131107 TUW131107 UES131107 UOO131107 UYK131107 VIG131107 VSC131107 WBY131107 WLU131107 WVQ131107 I196643 JE196643 TA196643 ACW196643 AMS196643 AWO196643 BGK196643 BQG196643 CAC196643 CJY196643 CTU196643 DDQ196643 DNM196643 DXI196643 EHE196643 ERA196643 FAW196643 FKS196643 FUO196643 GEK196643 GOG196643 GYC196643 HHY196643 HRU196643 IBQ196643 ILM196643 IVI196643 JFE196643 JPA196643 JYW196643 KIS196643 KSO196643 LCK196643 LMG196643 LWC196643 MFY196643 MPU196643 MZQ196643 NJM196643 NTI196643 ODE196643 ONA196643 OWW196643 PGS196643 PQO196643 QAK196643 QKG196643 QUC196643 RDY196643 RNU196643 RXQ196643 SHM196643 SRI196643 TBE196643 TLA196643 TUW196643 UES196643 UOO196643 UYK196643 VIG196643 VSC196643 WBY196643 WLU196643 WVQ196643 I262179 JE262179 TA262179 ACW262179 AMS262179 AWO262179 BGK262179 BQG262179 CAC262179 CJY262179 CTU262179 DDQ262179 DNM262179 DXI262179 EHE262179 ERA262179 FAW262179 FKS262179 FUO262179 GEK262179 GOG262179 GYC262179 HHY262179 HRU262179 IBQ262179 ILM262179 IVI262179 JFE262179 JPA262179 JYW262179 KIS262179 KSO262179 LCK262179 LMG262179 LWC262179 MFY262179 MPU262179 MZQ262179 NJM262179 NTI262179 ODE262179 ONA262179 OWW262179 PGS262179 PQO262179 QAK262179 QKG262179 QUC262179 RDY262179 RNU262179 RXQ262179 SHM262179 SRI262179 TBE262179 TLA262179 TUW262179 UES262179 UOO262179 UYK262179 VIG262179 VSC262179 WBY262179 WLU262179 WVQ262179 I327715 JE327715 TA327715 ACW327715 AMS327715 AWO327715 BGK327715 BQG327715 CAC327715 CJY327715 CTU327715 DDQ327715 DNM327715 DXI327715 EHE327715 ERA327715 FAW327715 FKS327715 FUO327715 GEK327715 GOG327715 GYC327715 HHY327715 HRU327715 IBQ327715 ILM327715 IVI327715 JFE327715 JPA327715 JYW327715 KIS327715 KSO327715 LCK327715 LMG327715 LWC327715 MFY327715 MPU327715 MZQ327715 NJM327715 NTI327715 ODE327715 ONA327715 OWW327715 PGS327715 PQO327715 QAK327715 QKG327715 QUC327715 RDY327715 RNU327715 RXQ327715 SHM327715 SRI327715 TBE327715 TLA327715 TUW327715 UES327715 UOO327715 UYK327715 VIG327715 VSC327715 WBY327715 WLU327715 WVQ327715 I393251 JE393251 TA393251 ACW393251 AMS393251 AWO393251 BGK393251 BQG393251 CAC393251 CJY393251 CTU393251 DDQ393251 DNM393251 DXI393251 EHE393251 ERA393251 FAW393251 FKS393251 FUO393251 GEK393251 GOG393251 GYC393251 HHY393251 HRU393251 IBQ393251 ILM393251 IVI393251 JFE393251 JPA393251 JYW393251 KIS393251 KSO393251 LCK393251 LMG393251 LWC393251 MFY393251 MPU393251 MZQ393251 NJM393251 NTI393251 ODE393251 ONA393251 OWW393251 PGS393251 PQO393251 QAK393251 QKG393251 QUC393251 RDY393251 RNU393251 RXQ393251 SHM393251 SRI393251 TBE393251 TLA393251 TUW393251 UES393251 UOO393251 UYK393251 VIG393251 VSC393251 WBY393251 WLU393251 WVQ393251 I458787 JE458787 TA458787 ACW458787 AMS458787 AWO458787 BGK458787 BQG458787 CAC458787 CJY458787 CTU458787 DDQ458787 DNM458787 DXI458787 EHE458787 ERA458787 FAW458787 FKS458787 FUO458787 GEK458787 GOG458787 GYC458787 HHY458787 HRU458787 IBQ458787 ILM458787 IVI458787 JFE458787 JPA458787 JYW458787 KIS458787 KSO458787 LCK458787 LMG458787 LWC458787 MFY458787 MPU458787 MZQ458787 NJM458787 NTI458787 ODE458787 ONA458787 OWW458787 PGS458787 PQO458787 QAK458787 QKG458787 QUC458787 RDY458787 RNU458787 RXQ458787 SHM458787 SRI458787 TBE458787 TLA458787 TUW458787 UES458787 UOO458787 UYK458787 VIG458787 VSC458787 WBY458787 WLU458787 WVQ458787 I524323 JE524323 TA524323 ACW524323 AMS524323 AWO524323 BGK524323 BQG524323 CAC524323 CJY524323 CTU524323 DDQ524323 DNM524323 DXI524323 EHE524323 ERA524323 FAW524323 FKS524323 FUO524323 GEK524323 GOG524323 GYC524323 HHY524323 HRU524323 IBQ524323 ILM524323 IVI524323 JFE524323 JPA524323 JYW524323 KIS524323 KSO524323 LCK524323 LMG524323 LWC524323 MFY524323 MPU524323 MZQ524323 NJM524323 NTI524323 ODE524323 ONA524323 OWW524323 PGS524323 PQO524323 QAK524323 QKG524323 QUC524323 RDY524323 RNU524323 RXQ524323 SHM524323 SRI524323 TBE524323 TLA524323 TUW524323 UES524323 UOO524323 UYK524323 VIG524323 VSC524323 WBY524323 WLU524323 WVQ524323 I589859 JE589859 TA589859 ACW589859 AMS589859 AWO589859 BGK589859 BQG589859 CAC589859 CJY589859 CTU589859 DDQ589859 DNM589859 DXI589859 EHE589859 ERA589859 FAW589859 FKS589859 FUO589859 GEK589859 GOG589859 GYC589859 HHY589859 HRU589859 IBQ589859 ILM589859 IVI589859 JFE589859 JPA589859 JYW589859 KIS589859 KSO589859 LCK589859 LMG589859 LWC589859 MFY589859 MPU589859 MZQ589859 NJM589859 NTI589859 ODE589859 ONA589859 OWW589859 PGS589859 PQO589859 QAK589859 QKG589859 QUC589859 RDY589859 RNU589859 RXQ589859 SHM589859 SRI589859 TBE589859 TLA589859 TUW589859 UES589859 UOO589859 UYK589859 VIG589859 VSC589859 WBY589859 WLU589859 WVQ589859 I655395 JE655395 TA655395 ACW655395 AMS655395 AWO655395 BGK655395 BQG655395 CAC655395 CJY655395 CTU655395 DDQ655395 DNM655395 DXI655395 EHE655395 ERA655395 FAW655395 FKS655395 FUO655395 GEK655395 GOG655395 GYC655395 HHY655395 HRU655395 IBQ655395 ILM655395 IVI655395 JFE655395 JPA655395 JYW655395 KIS655395 KSO655395 LCK655395 LMG655395 LWC655395 MFY655395 MPU655395 MZQ655395 NJM655395 NTI655395 ODE655395 ONA655395 OWW655395 PGS655395 PQO655395 QAK655395 QKG655395 QUC655395 RDY655395 RNU655395 RXQ655395 SHM655395 SRI655395 TBE655395 TLA655395 TUW655395 UES655395 UOO655395 UYK655395 VIG655395 VSC655395 WBY655395 WLU655395 WVQ655395 I720931 JE720931 TA720931 ACW720931 AMS720931 AWO720931 BGK720931 BQG720931 CAC720931 CJY720931 CTU720931 DDQ720931 DNM720931 DXI720931 EHE720931 ERA720931 FAW720931 FKS720931 FUO720931 GEK720931 GOG720931 GYC720931 HHY720931 HRU720931 IBQ720931 ILM720931 IVI720931 JFE720931 JPA720931 JYW720931 KIS720931 KSO720931 LCK720931 LMG720931 LWC720931 MFY720931 MPU720931 MZQ720931 NJM720931 NTI720931 ODE720931 ONA720931 OWW720931 PGS720931 PQO720931 QAK720931 QKG720931 QUC720931 RDY720931 RNU720931 RXQ720931 SHM720931 SRI720931 TBE720931 TLA720931 TUW720931 UES720931 UOO720931 UYK720931 VIG720931 VSC720931 WBY720931 WLU720931 WVQ720931 I786467 JE786467 TA786467 ACW786467 AMS786467 AWO786467 BGK786467 BQG786467 CAC786467 CJY786467 CTU786467 DDQ786467 DNM786467 DXI786467 EHE786467 ERA786467 FAW786467 FKS786467 FUO786467 GEK786467 GOG786467 GYC786467 HHY786467 HRU786467 IBQ786467 ILM786467 IVI786467 JFE786467 JPA786467 JYW786467 KIS786467 KSO786467 LCK786467 LMG786467 LWC786467 MFY786467 MPU786467 MZQ786467 NJM786467 NTI786467 ODE786467 ONA786467 OWW786467 PGS786467 PQO786467 QAK786467 QKG786467 QUC786467 RDY786467 RNU786467 RXQ786467 SHM786467 SRI786467 TBE786467 TLA786467 TUW786467 UES786467 UOO786467 UYK786467 VIG786467 VSC786467 WBY786467 WLU786467 WVQ786467 I852003 JE852003 TA852003 ACW852003 AMS852003 AWO852003 BGK852003 BQG852003 CAC852003 CJY852003 CTU852003 DDQ852003 DNM852003 DXI852003 EHE852003 ERA852003 FAW852003 FKS852003 FUO852003 GEK852003 GOG852003 GYC852003 HHY852003 HRU852003 IBQ852003 ILM852003 IVI852003 JFE852003 JPA852003 JYW852003 KIS852003 KSO852003 LCK852003 LMG852003 LWC852003 MFY852003 MPU852003 MZQ852003 NJM852003 NTI852003 ODE852003 ONA852003 OWW852003 PGS852003 PQO852003 QAK852003 QKG852003 QUC852003 RDY852003 RNU852003 RXQ852003 SHM852003 SRI852003 TBE852003 TLA852003 TUW852003 UES852003 UOO852003 UYK852003 VIG852003 VSC852003 WBY852003 WLU852003 WVQ852003 I917539 JE917539 TA917539 ACW917539 AMS917539 AWO917539 BGK917539 BQG917539 CAC917539 CJY917539 CTU917539 DDQ917539 DNM917539 DXI917539 EHE917539 ERA917539 FAW917539 FKS917539 FUO917539 GEK917539 GOG917539 GYC917539 HHY917539 HRU917539 IBQ917539 ILM917539 IVI917539 JFE917539 JPA917539 JYW917539 KIS917539 KSO917539 LCK917539 LMG917539 LWC917539 MFY917539 MPU917539 MZQ917539 NJM917539 NTI917539 ODE917539 ONA917539 OWW917539 PGS917539 PQO917539 QAK917539 QKG917539 QUC917539 RDY917539 RNU917539 RXQ917539 SHM917539 SRI917539 TBE917539 TLA917539 TUW917539 UES917539 UOO917539 UYK917539 VIG917539 VSC917539 WBY917539 WLU917539 WVQ917539 I983075 JE983075 TA983075 ACW983075 AMS983075 AWO983075 BGK983075 BQG983075 CAC983075 CJY983075 CTU983075 DDQ983075 DNM983075 DXI983075 EHE983075 ERA983075 FAW983075 FKS983075 FUO983075 GEK983075 GOG983075 GYC983075 HHY983075 HRU983075 IBQ983075 ILM983075 IVI983075 JFE983075 JPA983075 JYW983075 KIS983075 KSO983075 LCK983075 LMG983075 LWC983075 MFY983075 MPU983075 MZQ983075 NJM983075 NTI983075 ODE983075 ONA983075 OWW983075 PGS983075 PQO983075 QAK983075 QKG983075 QUC983075 RDY983075 RNU983075 RXQ983075 SHM983075 SRI983075 TBE983075 TLA983075 TUW983075 UES983075 UOO983075 UYK983075 VIG983075 VSC983075 WBY983075 WLU983075 WVQ983075 I43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I65579 JE65579 TA65579 ACW65579 AMS65579 AWO65579 BGK65579 BQG65579 CAC65579 CJY65579 CTU65579 DDQ65579 DNM65579 DXI65579 EHE65579 ERA65579 FAW65579 FKS65579 FUO65579 GEK65579 GOG65579 GYC65579 HHY65579 HRU65579 IBQ65579 ILM65579 IVI65579 JFE65579 JPA65579 JYW65579 KIS65579 KSO65579 LCK65579 LMG65579 LWC65579 MFY65579 MPU65579 MZQ65579 NJM65579 NTI65579 ODE65579 ONA65579 OWW65579 PGS65579 PQO65579 QAK65579 QKG65579 QUC65579 RDY65579 RNU65579 RXQ65579 SHM65579 SRI65579 TBE65579 TLA65579 TUW65579 UES65579 UOO65579 UYK65579 VIG65579 VSC65579 WBY65579 WLU65579 WVQ65579 I131115 JE131115 TA131115 ACW131115 AMS131115 AWO131115 BGK131115 BQG131115 CAC131115 CJY131115 CTU131115 DDQ131115 DNM131115 DXI131115 EHE131115 ERA131115 FAW131115 FKS131115 FUO131115 GEK131115 GOG131115 GYC131115 HHY131115 HRU131115 IBQ131115 ILM131115 IVI131115 JFE131115 JPA131115 JYW131115 KIS131115 KSO131115 LCK131115 LMG131115 LWC131115 MFY131115 MPU131115 MZQ131115 NJM131115 NTI131115 ODE131115 ONA131115 OWW131115 PGS131115 PQO131115 QAK131115 QKG131115 QUC131115 RDY131115 RNU131115 RXQ131115 SHM131115 SRI131115 TBE131115 TLA131115 TUW131115 UES131115 UOO131115 UYK131115 VIG131115 VSC131115 WBY131115 WLU131115 WVQ131115 I196651 JE196651 TA196651 ACW196651 AMS196651 AWO196651 BGK196651 BQG196651 CAC196651 CJY196651 CTU196651 DDQ196651 DNM196651 DXI196651 EHE196651 ERA196651 FAW196651 FKS196651 FUO196651 GEK196651 GOG196651 GYC196651 HHY196651 HRU196651 IBQ196651 ILM196651 IVI196651 JFE196651 JPA196651 JYW196651 KIS196651 KSO196651 LCK196651 LMG196651 LWC196651 MFY196651 MPU196651 MZQ196651 NJM196651 NTI196651 ODE196651 ONA196651 OWW196651 PGS196651 PQO196651 QAK196651 QKG196651 QUC196651 RDY196651 RNU196651 RXQ196651 SHM196651 SRI196651 TBE196651 TLA196651 TUW196651 UES196651 UOO196651 UYK196651 VIG196651 VSC196651 WBY196651 WLU196651 WVQ196651 I262187 JE262187 TA262187 ACW262187 AMS262187 AWO262187 BGK262187 BQG262187 CAC262187 CJY262187 CTU262187 DDQ262187 DNM262187 DXI262187 EHE262187 ERA262187 FAW262187 FKS262187 FUO262187 GEK262187 GOG262187 GYC262187 HHY262187 HRU262187 IBQ262187 ILM262187 IVI262187 JFE262187 JPA262187 JYW262187 KIS262187 KSO262187 LCK262187 LMG262187 LWC262187 MFY262187 MPU262187 MZQ262187 NJM262187 NTI262187 ODE262187 ONA262187 OWW262187 PGS262187 PQO262187 QAK262187 QKG262187 QUC262187 RDY262187 RNU262187 RXQ262187 SHM262187 SRI262187 TBE262187 TLA262187 TUW262187 UES262187 UOO262187 UYK262187 VIG262187 VSC262187 WBY262187 WLU262187 WVQ262187 I327723 JE327723 TA327723 ACW327723 AMS327723 AWO327723 BGK327723 BQG327723 CAC327723 CJY327723 CTU327723 DDQ327723 DNM327723 DXI327723 EHE327723 ERA327723 FAW327723 FKS327723 FUO327723 GEK327723 GOG327723 GYC327723 HHY327723 HRU327723 IBQ327723 ILM327723 IVI327723 JFE327723 JPA327723 JYW327723 KIS327723 KSO327723 LCK327723 LMG327723 LWC327723 MFY327723 MPU327723 MZQ327723 NJM327723 NTI327723 ODE327723 ONA327723 OWW327723 PGS327723 PQO327723 QAK327723 QKG327723 QUC327723 RDY327723 RNU327723 RXQ327723 SHM327723 SRI327723 TBE327723 TLA327723 TUW327723 UES327723 UOO327723 UYK327723 VIG327723 VSC327723 WBY327723 WLU327723 WVQ327723 I393259 JE393259 TA393259 ACW393259 AMS393259 AWO393259 BGK393259 BQG393259 CAC393259 CJY393259 CTU393259 DDQ393259 DNM393259 DXI393259 EHE393259 ERA393259 FAW393259 FKS393259 FUO393259 GEK393259 GOG393259 GYC393259 HHY393259 HRU393259 IBQ393259 ILM393259 IVI393259 JFE393259 JPA393259 JYW393259 KIS393259 KSO393259 LCK393259 LMG393259 LWC393259 MFY393259 MPU393259 MZQ393259 NJM393259 NTI393259 ODE393259 ONA393259 OWW393259 PGS393259 PQO393259 QAK393259 QKG393259 QUC393259 RDY393259 RNU393259 RXQ393259 SHM393259 SRI393259 TBE393259 TLA393259 TUW393259 UES393259 UOO393259 UYK393259 VIG393259 VSC393259 WBY393259 WLU393259 WVQ393259 I458795 JE458795 TA458795 ACW458795 AMS458795 AWO458795 BGK458795 BQG458795 CAC458795 CJY458795 CTU458795 DDQ458795 DNM458795 DXI458795 EHE458795 ERA458795 FAW458795 FKS458795 FUO458795 GEK458795 GOG458795 GYC458795 HHY458795 HRU458795 IBQ458795 ILM458795 IVI458795 JFE458795 JPA458795 JYW458795 KIS458795 KSO458795 LCK458795 LMG458795 LWC458795 MFY458795 MPU458795 MZQ458795 NJM458795 NTI458795 ODE458795 ONA458795 OWW458795 PGS458795 PQO458795 QAK458795 QKG458795 QUC458795 RDY458795 RNU458795 RXQ458795 SHM458795 SRI458795 TBE458795 TLA458795 TUW458795 UES458795 UOO458795 UYK458795 VIG458795 VSC458795 WBY458795 WLU458795 WVQ458795 I524331 JE524331 TA524331 ACW524331 AMS524331 AWO524331 BGK524331 BQG524331 CAC524331 CJY524331 CTU524331 DDQ524331 DNM524331 DXI524331 EHE524331 ERA524331 FAW524331 FKS524331 FUO524331 GEK524331 GOG524331 GYC524331 HHY524331 HRU524331 IBQ524331 ILM524331 IVI524331 JFE524331 JPA524331 JYW524331 KIS524331 KSO524331 LCK524331 LMG524331 LWC524331 MFY524331 MPU524331 MZQ524331 NJM524331 NTI524331 ODE524331 ONA524331 OWW524331 PGS524331 PQO524331 QAK524331 QKG524331 QUC524331 RDY524331 RNU524331 RXQ524331 SHM524331 SRI524331 TBE524331 TLA524331 TUW524331 UES524331 UOO524331 UYK524331 VIG524331 VSC524331 WBY524331 WLU524331 WVQ524331 I589867 JE589867 TA589867 ACW589867 AMS589867 AWO589867 BGK589867 BQG589867 CAC589867 CJY589867 CTU589867 DDQ589867 DNM589867 DXI589867 EHE589867 ERA589867 FAW589867 FKS589867 FUO589867 GEK589867 GOG589867 GYC589867 HHY589867 HRU589867 IBQ589867 ILM589867 IVI589867 JFE589867 JPA589867 JYW589867 KIS589867 KSO589867 LCK589867 LMG589867 LWC589867 MFY589867 MPU589867 MZQ589867 NJM589867 NTI589867 ODE589867 ONA589867 OWW589867 PGS589867 PQO589867 QAK589867 QKG589867 QUC589867 RDY589867 RNU589867 RXQ589867 SHM589867 SRI589867 TBE589867 TLA589867 TUW589867 UES589867 UOO589867 UYK589867 VIG589867 VSC589867 WBY589867 WLU589867 WVQ589867 I655403 JE655403 TA655403 ACW655403 AMS655403 AWO655403 BGK655403 BQG655403 CAC655403 CJY655403 CTU655403 DDQ655403 DNM655403 DXI655403 EHE655403 ERA655403 FAW655403 FKS655403 FUO655403 GEK655403 GOG655403 GYC655403 HHY655403 HRU655403 IBQ655403 ILM655403 IVI655403 JFE655403 JPA655403 JYW655403 KIS655403 KSO655403 LCK655403 LMG655403 LWC655403 MFY655403 MPU655403 MZQ655403 NJM655403 NTI655403 ODE655403 ONA655403 OWW655403 PGS655403 PQO655403 QAK655403 QKG655403 QUC655403 RDY655403 RNU655403 RXQ655403 SHM655403 SRI655403 TBE655403 TLA655403 TUW655403 UES655403 UOO655403 UYK655403 VIG655403 VSC655403 WBY655403 WLU655403 WVQ655403 I720939 JE720939 TA720939 ACW720939 AMS720939 AWO720939 BGK720939 BQG720939 CAC720939 CJY720939 CTU720939 DDQ720939 DNM720939 DXI720939 EHE720939 ERA720939 FAW720939 FKS720939 FUO720939 GEK720939 GOG720939 GYC720939 HHY720939 HRU720939 IBQ720939 ILM720939 IVI720939 JFE720939 JPA720939 JYW720939 KIS720939 KSO720939 LCK720939 LMG720939 LWC720939 MFY720939 MPU720939 MZQ720939 NJM720939 NTI720939 ODE720939 ONA720939 OWW720939 PGS720939 PQO720939 QAK720939 QKG720939 QUC720939 RDY720939 RNU720939 RXQ720939 SHM720939 SRI720939 TBE720939 TLA720939 TUW720939 UES720939 UOO720939 UYK720939 VIG720939 VSC720939 WBY720939 WLU720939 WVQ720939 I786475 JE786475 TA786475 ACW786475 AMS786475 AWO786475 BGK786475 BQG786475 CAC786475 CJY786475 CTU786475 DDQ786475 DNM786475 DXI786475 EHE786475 ERA786475 FAW786475 FKS786475 FUO786475 GEK786475 GOG786475 GYC786475 HHY786475 HRU786475 IBQ786475 ILM786475 IVI786475 JFE786475 JPA786475 JYW786475 KIS786475 KSO786475 LCK786475 LMG786475 LWC786475 MFY786475 MPU786475 MZQ786475 NJM786475 NTI786475 ODE786475 ONA786475 OWW786475 PGS786475 PQO786475 QAK786475 QKG786475 QUC786475 RDY786475 RNU786475 RXQ786475 SHM786475 SRI786475 TBE786475 TLA786475 TUW786475 UES786475 UOO786475 UYK786475 VIG786475 VSC786475 WBY786475 WLU786475 WVQ786475 I852011 JE852011 TA852011 ACW852011 AMS852011 AWO852011 BGK852011 BQG852011 CAC852011 CJY852011 CTU852011 DDQ852011 DNM852011 DXI852011 EHE852011 ERA852011 FAW852011 FKS852011 FUO852011 GEK852011 GOG852011 GYC852011 HHY852011 HRU852011 IBQ852011 ILM852011 IVI852011 JFE852011 JPA852011 JYW852011 KIS852011 KSO852011 LCK852011 LMG852011 LWC852011 MFY852011 MPU852011 MZQ852011 NJM852011 NTI852011 ODE852011 ONA852011 OWW852011 PGS852011 PQO852011 QAK852011 QKG852011 QUC852011 RDY852011 RNU852011 RXQ852011 SHM852011 SRI852011 TBE852011 TLA852011 TUW852011 UES852011 UOO852011 UYK852011 VIG852011 VSC852011 WBY852011 WLU852011 WVQ852011 I917547 JE917547 TA917547 ACW917547 AMS917547 AWO917547 BGK917547 BQG917547 CAC917547 CJY917547 CTU917547 DDQ917547 DNM917547 DXI917547 EHE917547 ERA917547 FAW917547 FKS917547 FUO917547 GEK917547 GOG917547 GYC917547 HHY917547 HRU917547 IBQ917547 ILM917547 IVI917547 JFE917547 JPA917547 JYW917547 KIS917547 KSO917547 LCK917547 LMG917547 LWC917547 MFY917547 MPU917547 MZQ917547 NJM917547 NTI917547 ODE917547 ONA917547 OWW917547 PGS917547 PQO917547 QAK917547 QKG917547 QUC917547 RDY917547 RNU917547 RXQ917547 SHM917547 SRI917547 TBE917547 TLA917547 TUW917547 UES917547 UOO917547 UYK917547 VIG917547 VSC917547 WBY917547 WLU917547 WVQ917547 I983083 JE983083 TA983083 ACW983083 AMS983083 AWO983083 BGK983083 BQG983083 CAC983083 CJY983083 CTU983083 DDQ983083 DNM983083 DXI983083 EHE983083 ERA983083 FAW983083 FKS983083 FUO983083 GEK983083 GOG983083 GYC983083 HHY983083 HRU983083 IBQ983083 ILM983083 IVI983083 JFE983083 JPA983083 JYW983083 KIS983083 KSO983083 LCK983083 LMG983083 LWC983083 MFY983083 MPU983083 MZQ983083 NJM983083 NTI983083 ODE983083 ONA983083 OWW983083 PGS983083 PQO983083 QAK983083 QKG983083 QUC983083 RDY983083 RNU983083 RXQ983083 SHM983083 SRI983083 TBE983083 TLA983083 TUW983083 UES983083 UOO983083 UYK983083 VIG983083 VSC983083 WBY983083 WLU983083 WVQ983083 I31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I65567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I131103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I196639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I262175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I327711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I393247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I458783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I524319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I589855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I655391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I720927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I786463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I851999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I917535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I983071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I51 JE51 TA51 ACW51 AMS51 AWO51 BGK51 BQG51 CAC51 CJY51 CTU51 DDQ51 DNM51 DXI51 EHE51 ERA51 FAW51 FKS51 FUO51 GEK51 GOG51 GYC51 HHY51 HRU51 IBQ51 ILM51 IVI51 JFE51 JPA51 JYW51 KIS51 KSO51 LCK51 LMG51 LWC51 MFY51 MPU51 MZQ51 NJM51 NTI51 ODE51 ONA51 OWW51 PGS51 PQO51 QAK51 QKG51 QUC51 RDY51 RNU51 RXQ51 SHM51 SRI51 TBE51 TLA51 TUW51 UES51 UOO51 UYK51 VIG51 VSC51 WBY51 WLU51 WVQ51 I65587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I131123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I196659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I262195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I327731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I393267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I458803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I524339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I589875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I655411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I720947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I786483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I852019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I917555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I983091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I47 JE47 TA47 ACW47 AMS47 AWO47 BGK47 BQG47 CAC47 CJY47 CTU47 DDQ47 DNM47 DXI47 EHE47 ERA47 FAW47 FKS47 FUO47 GEK47 GOG47 GYC47 HHY47 HRU47 IBQ47 ILM47 IVI47 JFE47 JPA47 JYW47 KIS47 KSO47 LCK47 LMG47 LWC47 MFY47 MPU47 MZQ47 NJM47 NTI47 ODE47 ONA47 OWW47 PGS47 PQO47 QAK47 QKG47 QUC47 RDY47 RNU47 RXQ47 SHM47 SRI47 TBE47 TLA47 TUW47 UES47 UOO47 UYK47 VIG47 VSC47 WBY47 WLU47 WVQ47 I65583 JE65583 TA65583 ACW65583 AMS65583 AWO65583 BGK65583 BQG65583 CAC65583 CJY65583 CTU65583 DDQ65583 DNM65583 DXI65583 EHE65583 ERA65583 FAW65583 FKS65583 FUO65583 GEK65583 GOG65583 GYC65583 HHY65583 HRU65583 IBQ65583 ILM65583 IVI65583 JFE65583 JPA65583 JYW65583 KIS65583 KSO65583 LCK65583 LMG65583 LWC65583 MFY65583 MPU65583 MZQ65583 NJM65583 NTI65583 ODE65583 ONA65583 OWW65583 PGS65583 PQO65583 QAK65583 QKG65583 QUC65583 RDY65583 RNU65583 RXQ65583 SHM65583 SRI65583 TBE65583 TLA65583 TUW65583 UES65583 UOO65583 UYK65583 VIG65583 VSC65583 WBY65583 WLU65583 WVQ65583 I131119 JE131119 TA131119 ACW131119 AMS131119 AWO131119 BGK131119 BQG131119 CAC131119 CJY131119 CTU131119 DDQ131119 DNM131119 DXI131119 EHE131119 ERA131119 FAW131119 FKS131119 FUO131119 GEK131119 GOG131119 GYC131119 HHY131119 HRU131119 IBQ131119 ILM131119 IVI131119 JFE131119 JPA131119 JYW131119 KIS131119 KSO131119 LCK131119 LMG131119 LWC131119 MFY131119 MPU131119 MZQ131119 NJM131119 NTI131119 ODE131119 ONA131119 OWW131119 PGS131119 PQO131119 QAK131119 QKG131119 QUC131119 RDY131119 RNU131119 RXQ131119 SHM131119 SRI131119 TBE131119 TLA131119 TUW131119 UES131119 UOO131119 UYK131119 VIG131119 VSC131119 WBY131119 WLU131119 WVQ131119 I196655 JE196655 TA196655 ACW196655 AMS196655 AWO196655 BGK196655 BQG196655 CAC196655 CJY196655 CTU196655 DDQ196655 DNM196655 DXI196655 EHE196655 ERA196655 FAW196655 FKS196655 FUO196655 GEK196655 GOG196655 GYC196655 HHY196655 HRU196655 IBQ196655 ILM196655 IVI196655 JFE196655 JPA196655 JYW196655 KIS196655 KSO196655 LCK196655 LMG196655 LWC196655 MFY196655 MPU196655 MZQ196655 NJM196655 NTI196655 ODE196655 ONA196655 OWW196655 PGS196655 PQO196655 QAK196655 QKG196655 QUC196655 RDY196655 RNU196655 RXQ196655 SHM196655 SRI196655 TBE196655 TLA196655 TUW196655 UES196655 UOO196655 UYK196655 VIG196655 VSC196655 WBY196655 WLU196655 WVQ196655 I262191 JE262191 TA262191 ACW262191 AMS262191 AWO262191 BGK262191 BQG262191 CAC262191 CJY262191 CTU262191 DDQ262191 DNM262191 DXI262191 EHE262191 ERA262191 FAW262191 FKS262191 FUO262191 GEK262191 GOG262191 GYC262191 HHY262191 HRU262191 IBQ262191 ILM262191 IVI262191 JFE262191 JPA262191 JYW262191 KIS262191 KSO262191 LCK262191 LMG262191 LWC262191 MFY262191 MPU262191 MZQ262191 NJM262191 NTI262191 ODE262191 ONA262191 OWW262191 PGS262191 PQO262191 QAK262191 QKG262191 QUC262191 RDY262191 RNU262191 RXQ262191 SHM262191 SRI262191 TBE262191 TLA262191 TUW262191 UES262191 UOO262191 UYK262191 VIG262191 VSC262191 WBY262191 WLU262191 WVQ262191 I327727 JE327727 TA327727 ACW327727 AMS327727 AWO327727 BGK327727 BQG327727 CAC327727 CJY327727 CTU327727 DDQ327727 DNM327727 DXI327727 EHE327727 ERA327727 FAW327727 FKS327727 FUO327727 GEK327727 GOG327727 GYC327727 HHY327727 HRU327727 IBQ327727 ILM327727 IVI327727 JFE327727 JPA327727 JYW327727 KIS327727 KSO327727 LCK327727 LMG327727 LWC327727 MFY327727 MPU327727 MZQ327727 NJM327727 NTI327727 ODE327727 ONA327727 OWW327727 PGS327727 PQO327727 QAK327727 QKG327727 QUC327727 RDY327727 RNU327727 RXQ327727 SHM327727 SRI327727 TBE327727 TLA327727 TUW327727 UES327727 UOO327727 UYK327727 VIG327727 VSC327727 WBY327727 WLU327727 WVQ327727 I393263 JE393263 TA393263 ACW393263 AMS393263 AWO393263 BGK393263 BQG393263 CAC393263 CJY393263 CTU393263 DDQ393263 DNM393263 DXI393263 EHE393263 ERA393263 FAW393263 FKS393263 FUO393263 GEK393263 GOG393263 GYC393263 HHY393263 HRU393263 IBQ393263 ILM393263 IVI393263 JFE393263 JPA393263 JYW393263 KIS393263 KSO393263 LCK393263 LMG393263 LWC393263 MFY393263 MPU393263 MZQ393263 NJM393263 NTI393263 ODE393263 ONA393263 OWW393263 PGS393263 PQO393263 QAK393263 QKG393263 QUC393263 RDY393263 RNU393263 RXQ393263 SHM393263 SRI393263 TBE393263 TLA393263 TUW393263 UES393263 UOO393263 UYK393263 VIG393263 VSC393263 WBY393263 WLU393263 WVQ393263 I458799 JE458799 TA458799 ACW458799 AMS458799 AWO458799 BGK458799 BQG458799 CAC458799 CJY458799 CTU458799 DDQ458799 DNM458799 DXI458799 EHE458799 ERA458799 FAW458799 FKS458799 FUO458799 GEK458799 GOG458799 GYC458799 HHY458799 HRU458799 IBQ458799 ILM458799 IVI458799 JFE458799 JPA458799 JYW458799 KIS458799 KSO458799 LCK458799 LMG458799 LWC458799 MFY458799 MPU458799 MZQ458799 NJM458799 NTI458799 ODE458799 ONA458799 OWW458799 PGS458799 PQO458799 QAK458799 QKG458799 QUC458799 RDY458799 RNU458799 RXQ458799 SHM458799 SRI458799 TBE458799 TLA458799 TUW458799 UES458799 UOO458799 UYK458799 VIG458799 VSC458799 WBY458799 WLU458799 WVQ458799 I524335 JE524335 TA524335 ACW524335 AMS524335 AWO524335 BGK524335 BQG524335 CAC524335 CJY524335 CTU524335 DDQ524335 DNM524335 DXI524335 EHE524335 ERA524335 FAW524335 FKS524335 FUO524335 GEK524335 GOG524335 GYC524335 HHY524335 HRU524335 IBQ524335 ILM524335 IVI524335 JFE524335 JPA524335 JYW524335 KIS524335 KSO524335 LCK524335 LMG524335 LWC524335 MFY524335 MPU524335 MZQ524335 NJM524335 NTI524335 ODE524335 ONA524335 OWW524335 PGS524335 PQO524335 QAK524335 QKG524335 QUC524335 RDY524335 RNU524335 RXQ524335 SHM524335 SRI524335 TBE524335 TLA524335 TUW524335 UES524335 UOO524335 UYK524335 VIG524335 VSC524335 WBY524335 WLU524335 WVQ524335 I589871 JE589871 TA589871 ACW589871 AMS589871 AWO589871 BGK589871 BQG589871 CAC589871 CJY589871 CTU589871 DDQ589871 DNM589871 DXI589871 EHE589871 ERA589871 FAW589871 FKS589871 FUO589871 GEK589871 GOG589871 GYC589871 HHY589871 HRU589871 IBQ589871 ILM589871 IVI589871 JFE589871 JPA589871 JYW589871 KIS589871 KSO589871 LCK589871 LMG589871 LWC589871 MFY589871 MPU589871 MZQ589871 NJM589871 NTI589871 ODE589871 ONA589871 OWW589871 PGS589871 PQO589871 QAK589871 QKG589871 QUC589871 RDY589871 RNU589871 RXQ589871 SHM589871 SRI589871 TBE589871 TLA589871 TUW589871 UES589871 UOO589871 UYK589871 VIG589871 VSC589871 WBY589871 WLU589871 WVQ589871 I655407 JE655407 TA655407 ACW655407 AMS655407 AWO655407 BGK655407 BQG655407 CAC655407 CJY655407 CTU655407 DDQ655407 DNM655407 DXI655407 EHE655407 ERA655407 FAW655407 FKS655407 FUO655407 GEK655407 GOG655407 GYC655407 HHY655407 HRU655407 IBQ655407 ILM655407 IVI655407 JFE655407 JPA655407 JYW655407 KIS655407 KSO655407 LCK655407 LMG655407 LWC655407 MFY655407 MPU655407 MZQ655407 NJM655407 NTI655407 ODE655407 ONA655407 OWW655407 PGS655407 PQO655407 QAK655407 QKG655407 QUC655407 RDY655407 RNU655407 RXQ655407 SHM655407 SRI655407 TBE655407 TLA655407 TUW655407 UES655407 UOO655407 UYK655407 VIG655407 VSC655407 WBY655407 WLU655407 WVQ655407 I720943 JE720943 TA720943 ACW720943 AMS720943 AWO720943 BGK720943 BQG720943 CAC720943 CJY720943 CTU720943 DDQ720943 DNM720943 DXI720943 EHE720943 ERA720943 FAW720943 FKS720943 FUO720943 GEK720943 GOG720943 GYC720943 HHY720943 HRU720943 IBQ720943 ILM720943 IVI720943 JFE720943 JPA720943 JYW720943 KIS720943 KSO720943 LCK720943 LMG720943 LWC720943 MFY720943 MPU720943 MZQ720943 NJM720943 NTI720943 ODE720943 ONA720943 OWW720943 PGS720943 PQO720943 QAK720943 QKG720943 QUC720943 RDY720943 RNU720943 RXQ720943 SHM720943 SRI720943 TBE720943 TLA720943 TUW720943 UES720943 UOO720943 UYK720943 VIG720943 VSC720943 WBY720943 WLU720943 WVQ720943 I786479 JE786479 TA786479 ACW786479 AMS786479 AWO786479 BGK786479 BQG786479 CAC786479 CJY786479 CTU786479 DDQ786479 DNM786479 DXI786479 EHE786479 ERA786479 FAW786479 FKS786479 FUO786479 GEK786479 GOG786479 GYC786479 HHY786479 HRU786479 IBQ786479 ILM786479 IVI786479 JFE786479 JPA786479 JYW786479 KIS786479 KSO786479 LCK786479 LMG786479 LWC786479 MFY786479 MPU786479 MZQ786479 NJM786479 NTI786479 ODE786479 ONA786479 OWW786479 PGS786479 PQO786479 QAK786479 QKG786479 QUC786479 RDY786479 RNU786479 RXQ786479 SHM786479 SRI786479 TBE786479 TLA786479 TUW786479 UES786479 UOO786479 UYK786479 VIG786479 VSC786479 WBY786479 WLU786479 WVQ786479 I852015 JE852015 TA852015 ACW852015 AMS852015 AWO852015 BGK852015 BQG852015 CAC852015 CJY852015 CTU852015 DDQ852015 DNM852015 DXI852015 EHE852015 ERA852015 FAW852015 FKS852015 FUO852015 GEK852015 GOG852015 GYC852015 HHY852015 HRU852015 IBQ852015 ILM852015 IVI852015 JFE852015 JPA852015 JYW852015 KIS852015 KSO852015 LCK852015 LMG852015 LWC852015 MFY852015 MPU852015 MZQ852015 NJM852015 NTI852015 ODE852015 ONA852015 OWW852015 PGS852015 PQO852015 QAK852015 QKG852015 QUC852015 RDY852015 RNU852015 RXQ852015 SHM852015 SRI852015 TBE852015 TLA852015 TUW852015 UES852015 UOO852015 UYK852015 VIG852015 VSC852015 WBY852015 WLU852015 WVQ852015 I917551 JE917551 TA917551 ACW917551 AMS917551 AWO917551 BGK917551 BQG917551 CAC917551 CJY917551 CTU917551 DDQ917551 DNM917551 DXI917551 EHE917551 ERA917551 FAW917551 FKS917551 FUO917551 GEK917551 GOG917551 GYC917551 HHY917551 HRU917551 IBQ917551 ILM917551 IVI917551 JFE917551 JPA917551 JYW917551 KIS917551 KSO917551 LCK917551 LMG917551 LWC917551 MFY917551 MPU917551 MZQ917551 NJM917551 NTI917551 ODE917551 ONA917551 OWW917551 PGS917551 PQO917551 QAK917551 QKG917551 QUC917551 RDY917551 RNU917551 RXQ917551 SHM917551 SRI917551 TBE917551 TLA917551 TUW917551 UES917551 UOO917551 UYK917551 VIG917551 VSC917551 WBY917551 WLU917551 WVQ917551 I983087 JE983087 TA983087 ACW983087 AMS983087 AWO983087 BGK983087 BQG983087 CAC983087 CJY983087 CTU983087 DDQ983087 DNM983087 DXI983087 EHE983087 ERA983087 FAW983087 FKS983087 FUO983087 GEK983087 GOG983087 GYC983087 HHY983087 HRU983087 IBQ983087 ILM983087 IVI983087 JFE983087 JPA983087 JYW983087 KIS983087 KSO983087 LCK983087 LMG983087 LWC983087 MFY983087 MPU983087 MZQ983087 NJM983087 NTI983087 ODE983087 ONA983087 OWW983087 PGS983087 PQO983087 QAK983087 QKG983087 QUC983087 RDY983087 RNU983087 RXQ983087 SHM983087 SRI983087 TBE983087 TLA983087 TUW983087 UES983087 UOO983087 UYK983087 VIG983087 VSC983087 WBY983087 WLU983087 WVQ983087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M45 JI45 TE45 ADA45 AMW45 AWS45 BGO45 BQK45 CAG45 CKC45 CTY45 DDU45 DNQ45 DXM45 EHI45 ERE45 FBA45 FKW45 FUS45 GEO45 GOK45 GYG45 HIC45 HRY45 IBU45 ILQ45 IVM45 JFI45 JPE45 JZA45 KIW45 KSS45 LCO45 LMK45 LWG45 MGC45 MPY45 MZU45 NJQ45 NTM45 ODI45 ONE45 OXA45 PGW45 PQS45 QAO45 QKK45 QUG45 REC45 RNY45 RXU45 SHQ45 SRM45 TBI45 TLE45 TVA45 UEW45 UOS45 UYO45 VIK45 VSG45 WCC45 WLY45 WVU45 M65581 JI65581 TE65581 ADA65581 AMW65581 AWS65581 BGO65581 BQK65581 CAG65581 CKC65581 CTY65581 DDU65581 DNQ65581 DXM65581 EHI65581 ERE65581 FBA65581 FKW65581 FUS65581 GEO65581 GOK65581 GYG65581 HIC65581 HRY65581 IBU65581 ILQ65581 IVM65581 JFI65581 JPE65581 JZA65581 KIW65581 KSS65581 LCO65581 LMK65581 LWG65581 MGC65581 MPY65581 MZU65581 NJQ65581 NTM65581 ODI65581 ONE65581 OXA65581 PGW65581 PQS65581 QAO65581 QKK65581 QUG65581 REC65581 RNY65581 RXU65581 SHQ65581 SRM65581 TBI65581 TLE65581 TVA65581 UEW65581 UOS65581 UYO65581 VIK65581 VSG65581 WCC65581 WLY65581 WVU65581 M131117 JI131117 TE131117 ADA131117 AMW131117 AWS131117 BGO131117 BQK131117 CAG131117 CKC131117 CTY131117 DDU131117 DNQ131117 DXM131117 EHI131117 ERE131117 FBA131117 FKW131117 FUS131117 GEO131117 GOK131117 GYG131117 HIC131117 HRY131117 IBU131117 ILQ131117 IVM131117 JFI131117 JPE131117 JZA131117 KIW131117 KSS131117 LCO131117 LMK131117 LWG131117 MGC131117 MPY131117 MZU131117 NJQ131117 NTM131117 ODI131117 ONE131117 OXA131117 PGW131117 PQS131117 QAO131117 QKK131117 QUG131117 REC131117 RNY131117 RXU131117 SHQ131117 SRM131117 TBI131117 TLE131117 TVA131117 UEW131117 UOS131117 UYO131117 VIK131117 VSG131117 WCC131117 WLY131117 WVU131117 M196653 JI196653 TE196653 ADA196653 AMW196653 AWS196653 BGO196653 BQK196653 CAG196653 CKC196653 CTY196653 DDU196653 DNQ196653 DXM196653 EHI196653 ERE196653 FBA196653 FKW196653 FUS196653 GEO196653 GOK196653 GYG196653 HIC196653 HRY196653 IBU196653 ILQ196653 IVM196653 JFI196653 JPE196653 JZA196653 KIW196653 KSS196653 LCO196653 LMK196653 LWG196653 MGC196653 MPY196653 MZU196653 NJQ196653 NTM196653 ODI196653 ONE196653 OXA196653 PGW196653 PQS196653 QAO196653 QKK196653 QUG196653 REC196653 RNY196653 RXU196653 SHQ196653 SRM196653 TBI196653 TLE196653 TVA196653 UEW196653 UOS196653 UYO196653 VIK196653 VSG196653 WCC196653 WLY196653 WVU196653 M262189 JI262189 TE262189 ADA262189 AMW262189 AWS262189 BGO262189 BQK262189 CAG262189 CKC262189 CTY262189 DDU262189 DNQ262189 DXM262189 EHI262189 ERE262189 FBA262189 FKW262189 FUS262189 GEO262189 GOK262189 GYG262189 HIC262189 HRY262189 IBU262189 ILQ262189 IVM262189 JFI262189 JPE262189 JZA262189 KIW262189 KSS262189 LCO262189 LMK262189 LWG262189 MGC262189 MPY262189 MZU262189 NJQ262189 NTM262189 ODI262189 ONE262189 OXA262189 PGW262189 PQS262189 QAO262189 QKK262189 QUG262189 REC262189 RNY262189 RXU262189 SHQ262189 SRM262189 TBI262189 TLE262189 TVA262189 UEW262189 UOS262189 UYO262189 VIK262189 VSG262189 WCC262189 WLY262189 WVU262189 M327725 JI327725 TE327725 ADA327725 AMW327725 AWS327725 BGO327725 BQK327725 CAG327725 CKC327725 CTY327725 DDU327725 DNQ327725 DXM327725 EHI327725 ERE327725 FBA327725 FKW327725 FUS327725 GEO327725 GOK327725 GYG327725 HIC327725 HRY327725 IBU327725 ILQ327725 IVM327725 JFI327725 JPE327725 JZA327725 KIW327725 KSS327725 LCO327725 LMK327725 LWG327725 MGC327725 MPY327725 MZU327725 NJQ327725 NTM327725 ODI327725 ONE327725 OXA327725 PGW327725 PQS327725 QAO327725 QKK327725 QUG327725 REC327725 RNY327725 RXU327725 SHQ327725 SRM327725 TBI327725 TLE327725 TVA327725 UEW327725 UOS327725 UYO327725 VIK327725 VSG327725 WCC327725 WLY327725 WVU327725 M393261 JI393261 TE393261 ADA393261 AMW393261 AWS393261 BGO393261 BQK393261 CAG393261 CKC393261 CTY393261 DDU393261 DNQ393261 DXM393261 EHI393261 ERE393261 FBA393261 FKW393261 FUS393261 GEO393261 GOK393261 GYG393261 HIC393261 HRY393261 IBU393261 ILQ393261 IVM393261 JFI393261 JPE393261 JZA393261 KIW393261 KSS393261 LCO393261 LMK393261 LWG393261 MGC393261 MPY393261 MZU393261 NJQ393261 NTM393261 ODI393261 ONE393261 OXA393261 PGW393261 PQS393261 QAO393261 QKK393261 QUG393261 REC393261 RNY393261 RXU393261 SHQ393261 SRM393261 TBI393261 TLE393261 TVA393261 UEW393261 UOS393261 UYO393261 VIK393261 VSG393261 WCC393261 WLY393261 WVU393261 M458797 JI458797 TE458797 ADA458797 AMW458797 AWS458797 BGO458797 BQK458797 CAG458797 CKC458797 CTY458797 DDU458797 DNQ458797 DXM458797 EHI458797 ERE458797 FBA458797 FKW458797 FUS458797 GEO458797 GOK458797 GYG458797 HIC458797 HRY458797 IBU458797 ILQ458797 IVM458797 JFI458797 JPE458797 JZA458797 KIW458797 KSS458797 LCO458797 LMK458797 LWG458797 MGC458797 MPY458797 MZU458797 NJQ458797 NTM458797 ODI458797 ONE458797 OXA458797 PGW458797 PQS458797 QAO458797 QKK458797 QUG458797 REC458797 RNY458797 RXU458797 SHQ458797 SRM458797 TBI458797 TLE458797 TVA458797 UEW458797 UOS458797 UYO458797 VIK458797 VSG458797 WCC458797 WLY458797 WVU458797 M524333 JI524333 TE524333 ADA524333 AMW524333 AWS524333 BGO524333 BQK524333 CAG524333 CKC524333 CTY524333 DDU524333 DNQ524333 DXM524333 EHI524333 ERE524333 FBA524333 FKW524333 FUS524333 GEO524333 GOK524333 GYG524333 HIC524333 HRY524333 IBU524333 ILQ524333 IVM524333 JFI524333 JPE524333 JZA524333 KIW524333 KSS524333 LCO524333 LMK524333 LWG524333 MGC524333 MPY524333 MZU524333 NJQ524333 NTM524333 ODI524333 ONE524333 OXA524333 PGW524333 PQS524333 QAO524333 QKK524333 QUG524333 REC524333 RNY524333 RXU524333 SHQ524333 SRM524333 TBI524333 TLE524333 TVA524333 UEW524333 UOS524333 UYO524333 VIK524333 VSG524333 WCC524333 WLY524333 WVU524333 M589869 JI589869 TE589869 ADA589869 AMW589869 AWS589869 BGO589869 BQK589869 CAG589869 CKC589869 CTY589869 DDU589869 DNQ589869 DXM589869 EHI589869 ERE589869 FBA589869 FKW589869 FUS589869 GEO589869 GOK589869 GYG589869 HIC589869 HRY589869 IBU589869 ILQ589869 IVM589869 JFI589869 JPE589869 JZA589869 KIW589869 KSS589869 LCO589869 LMK589869 LWG589869 MGC589869 MPY589869 MZU589869 NJQ589869 NTM589869 ODI589869 ONE589869 OXA589869 PGW589869 PQS589869 QAO589869 QKK589869 QUG589869 REC589869 RNY589869 RXU589869 SHQ589869 SRM589869 TBI589869 TLE589869 TVA589869 UEW589869 UOS589869 UYO589869 VIK589869 VSG589869 WCC589869 WLY589869 WVU589869 M655405 JI655405 TE655405 ADA655405 AMW655405 AWS655405 BGO655405 BQK655405 CAG655405 CKC655405 CTY655405 DDU655405 DNQ655405 DXM655405 EHI655405 ERE655405 FBA655405 FKW655405 FUS655405 GEO655405 GOK655405 GYG655405 HIC655405 HRY655405 IBU655405 ILQ655405 IVM655405 JFI655405 JPE655405 JZA655405 KIW655405 KSS655405 LCO655405 LMK655405 LWG655405 MGC655405 MPY655405 MZU655405 NJQ655405 NTM655405 ODI655405 ONE655405 OXA655405 PGW655405 PQS655405 QAO655405 QKK655405 QUG655405 REC655405 RNY655405 RXU655405 SHQ655405 SRM655405 TBI655405 TLE655405 TVA655405 UEW655405 UOS655405 UYO655405 VIK655405 VSG655405 WCC655405 WLY655405 WVU655405 M720941 JI720941 TE720941 ADA720941 AMW720941 AWS720941 BGO720941 BQK720941 CAG720941 CKC720941 CTY720941 DDU720941 DNQ720941 DXM720941 EHI720941 ERE720941 FBA720941 FKW720941 FUS720941 GEO720941 GOK720941 GYG720941 HIC720941 HRY720941 IBU720941 ILQ720941 IVM720941 JFI720941 JPE720941 JZA720941 KIW720941 KSS720941 LCO720941 LMK720941 LWG720941 MGC720941 MPY720941 MZU720941 NJQ720941 NTM720941 ODI720941 ONE720941 OXA720941 PGW720941 PQS720941 QAO720941 QKK720941 QUG720941 REC720941 RNY720941 RXU720941 SHQ720941 SRM720941 TBI720941 TLE720941 TVA720941 UEW720941 UOS720941 UYO720941 VIK720941 VSG720941 WCC720941 WLY720941 WVU720941 M786477 JI786477 TE786477 ADA786477 AMW786477 AWS786477 BGO786477 BQK786477 CAG786477 CKC786477 CTY786477 DDU786477 DNQ786477 DXM786477 EHI786477 ERE786477 FBA786477 FKW786477 FUS786477 GEO786477 GOK786477 GYG786477 HIC786477 HRY786477 IBU786477 ILQ786477 IVM786477 JFI786477 JPE786477 JZA786477 KIW786477 KSS786477 LCO786477 LMK786477 LWG786477 MGC786477 MPY786477 MZU786477 NJQ786477 NTM786477 ODI786477 ONE786477 OXA786477 PGW786477 PQS786477 QAO786477 QKK786477 QUG786477 REC786477 RNY786477 RXU786477 SHQ786477 SRM786477 TBI786477 TLE786477 TVA786477 UEW786477 UOS786477 UYO786477 VIK786477 VSG786477 WCC786477 WLY786477 WVU786477 M852013 JI852013 TE852013 ADA852013 AMW852013 AWS852013 BGO852013 BQK852013 CAG852013 CKC852013 CTY852013 DDU852013 DNQ852013 DXM852013 EHI852013 ERE852013 FBA852013 FKW852013 FUS852013 GEO852013 GOK852013 GYG852013 HIC852013 HRY852013 IBU852013 ILQ852013 IVM852013 JFI852013 JPE852013 JZA852013 KIW852013 KSS852013 LCO852013 LMK852013 LWG852013 MGC852013 MPY852013 MZU852013 NJQ852013 NTM852013 ODI852013 ONE852013 OXA852013 PGW852013 PQS852013 QAO852013 QKK852013 QUG852013 REC852013 RNY852013 RXU852013 SHQ852013 SRM852013 TBI852013 TLE852013 TVA852013 UEW852013 UOS852013 UYO852013 VIK852013 VSG852013 WCC852013 WLY852013 WVU852013 M917549 JI917549 TE917549 ADA917549 AMW917549 AWS917549 BGO917549 BQK917549 CAG917549 CKC917549 CTY917549 DDU917549 DNQ917549 DXM917549 EHI917549 ERE917549 FBA917549 FKW917549 FUS917549 GEO917549 GOK917549 GYG917549 HIC917549 HRY917549 IBU917549 ILQ917549 IVM917549 JFI917549 JPE917549 JZA917549 KIW917549 KSS917549 LCO917549 LMK917549 LWG917549 MGC917549 MPY917549 MZU917549 NJQ917549 NTM917549 ODI917549 ONE917549 OXA917549 PGW917549 PQS917549 QAO917549 QKK917549 QUG917549 REC917549 RNY917549 RXU917549 SHQ917549 SRM917549 TBI917549 TLE917549 TVA917549 UEW917549 UOS917549 UYO917549 VIK917549 VSG917549 WCC917549 WLY917549 WVU917549 M983085 JI983085 TE983085 ADA983085 AMW983085 AWS983085 BGO983085 BQK983085 CAG983085 CKC983085 CTY983085 DDU983085 DNQ983085 DXM983085 EHI983085 ERE983085 FBA983085 FKW983085 FUS983085 GEO983085 GOK983085 GYG983085 HIC983085 HRY983085 IBU983085 ILQ983085 IVM983085 JFI983085 JPE983085 JZA983085 KIW983085 KSS983085 LCO983085 LMK983085 LWG983085 MGC983085 MPY983085 MZU983085 NJQ983085 NTM983085 ODI983085 ONE983085 OXA983085 PGW983085 PQS983085 QAO983085 QKK983085 QUG983085 REC983085 RNY983085 RXU983085 SHQ983085 SRM983085 TBI983085 TLE983085 TVA983085 UEW983085 UOS983085 UYO983085 VIK983085 VSG983085 WCC983085 WLY983085 WVU983085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M29 JI29 TE29 ADA29 AMW29 AWS29 BGO29 BQK29 CAG29 CKC29 CTY29 DDU29 DNQ29 DXM29 EHI29 ERE29 FBA29 FKW29 FUS29 GEO29 GOK29 GYG29 HIC29 HRY29 IBU29 ILQ29 IVM29 JFI29 JPE29 JZA29 KIW29 KSS29 LCO29 LMK29 LWG29 MGC29 MPY29 MZU29 NJQ29 NTM29 ODI29 ONE29 OXA29 PGW29 PQS29 QAO29 QKK29 QUG29 REC29 RNY29 RXU29 SHQ29 SRM29 TBI29 TLE29 TVA29 UEW29 UOS29 UYO29 VIK29 VSG29 WCC29 WLY29 WVU29 M65565 JI65565 TE65565 ADA65565 AMW65565 AWS65565 BGO65565 BQK65565 CAG65565 CKC65565 CTY65565 DDU65565 DNQ65565 DXM65565 EHI65565 ERE65565 FBA65565 FKW65565 FUS65565 GEO65565 GOK65565 GYG65565 HIC65565 HRY65565 IBU65565 ILQ65565 IVM65565 JFI65565 JPE65565 JZA65565 KIW65565 KSS65565 LCO65565 LMK65565 LWG65565 MGC65565 MPY65565 MZU65565 NJQ65565 NTM65565 ODI65565 ONE65565 OXA65565 PGW65565 PQS65565 QAO65565 QKK65565 QUG65565 REC65565 RNY65565 RXU65565 SHQ65565 SRM65565 TBI65565 TLE65565 TVA65565 UEW65565 UOS65565 UYO65565 VIK65565 VSG65565 WCC65565 WLY65565 WVU65565 M131101 JI131101 TE131101 ADA131101 AMW131101 AWS131101 BGO131101 BQK131101 CAG131101 CKC131101 CTY131101 DDU131101 DNQ131101 DXM131101 EHI131101 ERE131101 FBA131101 FKW131101 FUS131101 GEO131101 GOK131101 GYG131101 HIC131101 HRY131101 IBU131101 ILQ131101 IVM131101 JFI131101 JPE131101 JZA131101 KIW131101 KSS131101 LCO131101 LMK131101 LWG131101 MGC131101 MPY131101 MZU131101 NJQ131101 NTM131101 ODI131101 ONE131101 OXA131101 PGW131101 PQS131101 QAO131101 QKK131101 QUG131101 REC131101 RNY131101 RXU131101 SHQ131101 SRM131101 TBI131101 TLE131101 TVA131101 UEW131101 UOS131101 UYO131101 VIK131101 VSG131101 WCC131101 WLY131101 WVU131101 M196637 JI196637 TE196637 ADA196637 AMW196637 AWS196637 BGO196637 BQK196637 CAG196637 CKC196637 CTY196637 DDU196637 DNQ196637 DXM196637 EHI196637 ERE196637 FBA196637 FKW196637 FUS196637 GEO196637 GOK196637 GYG196637 HIC196637 HRY196637 IBU196637 ILQ196637 IVM196637 JFI196637 JPE196637 JZA196637 KIW196637 KSS196637 LCO196637 LMK196637 LWG196637 MGC196637 MPY196637 MZU196637 NJQ196637 NTM196637 ODI196637 ONE196637 OXA196637 PGW196637 PQS196637 QAO196637 QKK196637 QUG196637 REC196637 RNY196637 RXU196637 SHQ196637 SRM196637 TBI196637 TLE196637 TVA196637 UEW196637 UOS196637 UYO196637 VIK196637 VSG196637 WCC196637 WLY196637 WVU196637 M262173 JI262173 TE262173 ADA262173 AMW262173 AWS262173 BGO262173 BQK262173 CAG262173 CKC262173 CTY262173 DDU262173 DNQ262173 DXM262173 EHI262173 ERE262173 FBA262173 FKW262173 FUS262173 GEO262173 GOK262173 GYG262173 HIC262173 HRY262173 IBU262173 ILQ262173 IVM262173 JFI262173 JPE262173 JZA262173 KIW262173 KSS262173 LCO262173 LMK262173 LWG262173 MGC262173 MPY262173 MZU262173 NJQ262173 NTM262173 ODI262173 ONE262173 OXA262173 PGW262173 PQS262173 QAO262173 QKK262173 QUG262173 REC262173 RNY262173 RXU262173 SHQ262173 SRM262173 TBI262173 TLE262173 TVA262173 UEW262173 UOS262173 UYO262173 VIK262173 VSG262173 WCC262173 WLY262173 WVU262173 M327709 JI327709 TE327709 ADA327709 AMW327709 AWS327709 BGO327709 BQK327709 CAG327709 CKC327709 CTY327709 DDU327709 DNQ327709 DXM327709 EHI327709 ERE327709 FBA327709 FKW327709 FUS327709 GEO327709 GOK327709 GYG327709 HIC327709 HRY327709 IBU327709 ILQ327709 IVM327709 JFI327709 JPE327709 JZA327709 KIW327709 KSS327709 LCO327709 LMK327709 LWG327709 MGC327709 MPY327709 MZU327709 NJQ327709 NTM327709 ODI327709 ONE327709 OXA327709 PGW327709 PQS327709 QAO327709 QKK327709 QUG327709 REC327709 RNY327709 RXU327709 SHQ327709 SRM327709 TBI327709 TLE327709 TVA327709 UEW327709 UOS327709 UYO327709 VIK327709 VSG327709 WCC327709 WLY327709 WVU327709 M393245 JI393245 TE393245 ADA393245 AMW393245 AWS393245 BGO393245 BQK393245 CAG393245 CKC393245 CTY393245 DDU393245 DNQ393245 DXM393245 EHI393245 ERE393245 FBA393245 FKW393245 FUS393245 GEO393245 GOK393245 GYG393245 HIC393245 HRY393245 IBU393245 ILQ393245 IVM393245 JFI393245 JPE393245 JZA393245 KIW393245 KSS393245 LCO393245 LMK393245 LWG393245 MGC393245 MPY393245 MZU393245 NJQ393245 NTM393245 ODI393245 ONE393245 OXA393245 PGW393245 PQS393245 QAO393245 QKK393245 QUG393245 REC393245 RNY393245 RXU393245 SHQ393245 SRM393245 TBI393245 TLE393245 TVA393245 UEW393245 UOS393245 UYO393245 VIK393245 VSG393245 WCC393245 WLY393245 WVU393245 M458781 JI458781 TE458781 ADA458781 AMW458781 AWS458781 BGO458781 BQK458781 CAG458781 CKC458781 CTY458781 DDU458781 DNQ458781 DXM458781 EHI458781 ERE458781 FBA458781 FKW458781 FUS458781 GEO458781 GOK458781 GYG458781 HIC458781 HRY458781 IBU458781 ILQ458781 IVM458781 JFI458781 JPE458781 JZA458781 KIW458781 KSS458781 LCO458781 LMK458781 LWG458781 MGC458781 MPY458781 MZU458781 NJQ458781 NTM458781 ODI458781 ONE458781 OXA458781 PGW458781 PQS458781 QAO458781 QKK458781 QUG458781 REC458781 RNY458781 RXU458781 SHQ458781 SRM458781 TBI458781 TLE458781 TVA458781 UEW458781 UOS458781 UYO458781 VIK458781 VSG458781 WCC458781 WLY458781 WVU458781 M524317 JI524317 TE524317 ADA524317 AMW524317 AWS524317 BGO524317 BQK524317 CAG524317 CKC524317 CTY524317 DDU524317 DNQ524317 DXM524317 EHI524317 ERE524317 FBA524317 FKW524317 FUS524317 GEO524317 GOK524317 GYG524317 HIC524317 HRY524317 IBU524317 ILQ524317 IVM524317 JFI524317 JPE524317 JZA524317 KIW524317 KSS524317 LCO524317 LMK524317 LWG524317 MGC524317 MPY524317 MZU524317 NJQ524317 NTM524317 ODI524317 ONE524317 OXA524317 PGW524317 PQS524317 QAO524317 QKK524317 QUG524317 REC524317 RNY524317 RXU524317 SHQ524317 SRM524317 TBI524317 TLE524317 TVA524317 UEW524317 UOS524317 UYO524317 VIK524317 VSG524317 WCC524317 WLY524317 WVU524317 M589853 JI589853 TE589853 ADA589853 AMW589853 AWS589853 BGO589853 BQK589853 CAG589853 CKC589853 CTY589853 DDU589853 DNQ589853 DXM589853 EHI589853 ERE589853 FBA589853 FKW589853 FUS589853 GEO589853 GOK589853 GYG589853 HIC589853 HRY589853 IBU589853 ILQ589853 IVM589853 JFI589853 JPE589853 JZA589853 KIW589853 KSS589853 LCO589853 LMK589853 LWG589853 MGC589853 MPY589853 MZU589853 NJQ589853 NTM589853 ODI589853 ONE589853 OXA589853 PGW589853 PQS589853 QAO589853 QKK589853 QUG589853 REC589853 RNY589853 RXU589853 SHQ589853 SRM589853 TBI589853 TLE589853 TVA589853 UEW589853 UOS589853 UYO589853 VIK589853 VSG589853 WCC589853 WLY589853 WVU589853 M655389 JI655389 TE655389 ADA655389 AMW655389 AWS655389 BGO655389 BQK655389 CAG655389 CKC655389 CTY655389 DDU655389 DNQ655389 DXM655389 EHI655389 ERE655389 FBA655389 FKW655389 FUS655389 GEO655389 GOK655389 GYG655389 HIC655389 HRY655389 IBU655389 ILQ655389 IVM655389 JFI655389 JPE655389 JZA655389 KIW655389 KSS655389 LCO655389 LMK655389 LWG655389 MGC655389 MPY655389 MZU655389 NJQ655389 NTM655389 ODI655389 ONE655389 OXA655389 PGW655389 PQS655389 QAO655389 QKK655389 QUG655389 REC655389 RNY655389 RXU655389 SHQ655389 SRM655389 TBI655389 TLE655389 TVA655389 UEW655389 UOS655389 UYO655389 VIK655389 VSG655389 WCC655389 WLY655389 WVU655389 M720925 JI720925 TE720925 ADA720925 AMW720925 AWS720925 BGO720925 BQK720925 CAG720925 CKC720925 CTY720925 DDU720925 DNQ720925 DXM720925 EHI720925 ERE720925 FBA720925 FKW720925 FUS720925 GEO720925 GOK720925 GYG720925 HIC720925 HRY720925 IBU720925 ILQ720925 IVM720925 JFI720925 JPE720925 JZA720925 KIW720925 KSS720925 LCO720925 LMK720925 LWG720925 MGC720925 MPY720925 MZU720925 NJQ720925 NTM720925 ODI720925 ONE720925 OXA720925 PGW720925 PQS720925 QAO720925 QKK720925 QUG720925 REC720925 RNY720925 RXU720925 SHQ720925 SRM720925 TBI720925 TLE720925 TVA720925 UEW720925 UOS720925 UYO720925 VIK720925 VSG720925 WCC720925 WLY720925 WVU720925 M786461 JI786461 TE786461 ADA786461 AMW786461 AWS786461 BGO786461 BQK786461 CAG786461 CKC786461 CTY786461 DDU786461 DNQ786461 DXM786461 EHI786461 ERE786461 FBA786461 FKW786461 FUS786461 GEO786461 GOK786461 GYG786461 HIC786461 HRY786461 IBU786461 ILQ786461 IVM786461 JFI786461 JPE786461 JZA786461 KIW786461 KSS786461 LCO786461 LMK786461 LWG786461 MGC786461 MPY786461 MZU786461 NJQ786461 NTM786461 ODI786461 ONE786461 OXA786461 PGW786461 PQS786461 QAO786461 QKK786461 QUG786461 REC786461 RNY786461 RXU786461 SHQ786461 SRM786461 TBI786461 TLE786461 TVA786461 UEW786461 UOS786461 UYO786461 VIK786461 VSG786461 WCC786461 WLY786461 WVU786461 M851997 JI851997 TE851997 ADA851997 AMW851997 AWS851997 BGO851997 BQK851997 CAG851997 CKC851997 CTY851997 DDU851997 DNQ851997 DXM851997 EHI851997 ERE851997 FBA851997 FKW851997 FUS851997 GEO851997 GOK851997 GYG851997 HIC851997 HRY851997 IBU851997 ILQ851997 IVM851997 JFI851997 JPE851997 JZA851997 KIW851997 KSS851997 LCO851997 LMK851997 LWG851997 MGC851997 MPY851997 MZU851997 NJQ851997 NTM851997 ODI851997 ONE851997 OXA851997 PGW851997 PQS851997 QAO851997 QKK851997 QUG851997 REC851997 RNY851997 RXU851997 SHQ851997 SRM851997 TBI851997 TLE851997 TVA851997 UEW851997 UOS851997 UYO851997 VIK851997 VSG851997 WCC851997 WLY851997 WVU851997 M917533 JI917533 TE917533 ADA917533 AMW917533 AWS917533 BGO917533 BQK917533 CAG917533 CKC917533 CTY917533 DDU917533 DNQ917533 DXM917533 EHI917533 ERE917533 FBA917533 FKW917533 FUS917533 GEO917533 GOK917533 GYG917533 HIC917533 HRY917533 IBU917533 ILQ917533 IVM917533 JFI917533 JPE917533 JZA917533 KIW917533 KSS917533 LCO917533 LMK917533 LWG917533 MGC917533 MPY917533 MZU917533 NJQ917533 NTM917533 ODI917533 ONE917533 OXA917533 PGW917533 PQS917533 QAO917533 QKK917533 QUG917533 REC917533 RNY917533 RXU917533 SHQ917533 SRM917533 TBI917533 TLE917533 TVA917533 UEW917533 UOS917533 UYO917533 VIK917533 VSG917533 WCC917533 WLY917533 WVU917533 M983069 JI983069 TE983069 ADA983069 AMW983069 AWS983069 BGO983069 BQK983069 CAG983069 CKC983069 CTY983069 DDU983069 DNQ983069 DXM983069 EHI983069 ERE983069 FBA983069 FKW983069 FUS983069 GEO983069 GOK983069 GYG983069 HIC983069 HRY983069 IBU983069 ILQ983069 IVM983069 JFI983069 JPE983069 JZA983069 KIW983069 KSS983069 LCO983069 LMK983069 LWG983069 MGC983069 MPY983069 MZU983069 NJQ983069 NTM983069 ODI983069 ONE983069 OXA983069 PGW983069 PQS983069 QAO983069 QKK983069 QUG983069 REC983069 RNY983069 RXU983069 SHQ983069 SRM983069 TBI983069 TLE983069 TVA983069 UEW983069 UOS983069 UYO983069 VIK983069 VSG983069 WCC983069 WLY983069 WVU983069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tabColor indexed="42"/>
  </sheetPr>
  <dimension ref="A1:Q156"/>
  <sheetViews>
    <sheetView showGridLines="0" showZeros="0" workbookViewId="0">
      <pane ySplit="6" topLeftCell="A7" activePane="bottomLeft" state="frozen"/>
      <selection activeCell="C12" sqref="C12"/>
      <selection pane="bottomLeft"/>
    </sheetView>
  </sheetViews>
  <sheetFormatPr defaultRowHeight="13.2" x14ac:dyDescent="0.25"/>
  <cols>
    <col min="1" max="1" width="3.88671875" customWidth="1"/>
    <col min="2" max="2" width="19.77734375" customWidth="1"/>
    <col min="3" max="3" width="14.33203125" customWidth="1"/>
    <col min="4" max="4" width="12" style="40" customWidth="1"/>
    <col min="5" max="5" width="10.5546875" style="429" customWidth="1"/>
    <col min="6" max="6" width="6.109375" style="93" hidden="1" customWidth="1"/>
    <col min="7" max="7" width="28.664062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44" t="str">
        <f>Altalanos!$A$6</f>
        <v>Vidék Bajnokság</v>
      </c>
      <c r="B1" s="87"/>
      <c r="C1" s="87"/>
      <c r="D1" s="240"/>
      <c r="E1" s="260" t="s">
        <v>53</v>
      </c>
      <c r="F1" s="106"/>
      <c r="G1" s="251"/>
      <c r="H1" s="88"/>
      <c r="I1" s="88"/>
      <c r="J1" s="252"/>
      <c r="K1" s="252"/>
      <c r="L1" s="252"/>
      <c r="M1" s="252"/>
      <c r="N1" s="252"/>
      <c r="O1" s="252"/>
      <c r="P1" s="252"/>
      <c r="Q1" s="253"/>
    </row>
    <row r="2" spans="1:17" ht="13.8" thickBot="1" x14ac:dyDescent="0.3">
      <c r="B2" s="89" t="s">
        <v>52</v>
      </c>
      <c r="C2" s="89" t="str">
        <f>Altalanos!$A$8</f>
        <v>F12 csapat</v>
      </c>
      <c r="D2" s="106"/>
      <c r="E2" s="260" t="s">
        <v>35</v>
      </c>
      <c r="F2" s="94"/>
      <c r="G2" s="94"/>
      <c r="H2" s="417"/>
      <c r="I2" s="417"/>
      <c r="J2" s="88"/>
      <c r="K2" s="88"/>
      <c r="L2" s="88"/>
      <c r="M2" s="88"/>
      <c r="N2" s="100"/>
      <c r="O2" s="81"/>
      <c r="P2" s="81"/>
      <c r="Q2" s="100"/>
    </row>
    <row r="3" spans="1:17" s="2" customFormat="1" ht="13.8" thickBot="1" x14ac:dyDescent="0.3">
      <c r="A3" s="411" t="s">
        <v>51</v>
      </c>
      <c r="B3" s="415"/>
      <c r="C3" s="415"/>
      <c r="D3" s="415"/>
      <c r="E3" s="415"/>
      <c r="F3" s="415"/>
      <c r="G3" s="415"/>
      <c r="H3" s="415"/>
      <c r="I3" s="416"/>
      <c r="J3" s="101"/>
      <c r="K3" s="107"/>
      <c r="L3" s="107"/>
      <c r="M3" s="107"/>
      <c r="N3" s="289" t="s">
        <v>34</v>
      </c>
      <c r="O3" s="102"/>
      <c r="P3" s="108"/>
      <c r="Q3" s="261"/>
    </row>
    <row r="4" spans="1:17" s="2" customFormat="1" x14ac:dyDescent="0.25">
      <c r="A4" s="50" t="s">
        <v>25</v>
      </c>
      <c r="B4" s="50"/>
      <c r="C4" s="48" t="s">
        <v>22</v>
      </c>
      <c r="D4" s="50" t="s">
        <v>30</v>
      </c>
      <c r="E4" s="82"/>
      <c r="G4" s="109"/>
      <c r="H4" s="431" t="s">
        <v>31</v>
      </c>
      <c r="I4" s="421"/>
      <c r="J4" s="110"/>
      <c r="K4" s="111"/>
      <c r="L4" s="111"/>
      <c r="M4" s="111"/>
      <c r="N4" s="110"/>
      <c r="O4" s="262"/>
      <c r="P4" s="262"/>
      <c r="Q4" s="112"/>
    </row>
    <row r="5" spans="1:17" s="2" customFormat="1" ht="13.8" thickBot="1" x14ac:dyDescent="0.3">
      <c r="A5" s="254" t="str">
        <f>Altalanos!$A$10</f>
        <v>2026.06.20-30</v>
      </c>
      <c r="B5" s="254"/>
      <c r="C5" s="90" t="str">
        <f>Altalanos!$C$10</f>
        <v>SZEGED</v>
      </c>
      <c r="D5" s="91" t="str">
        <f>Altalanos!$D$10</f>
        <v xml:space="preserve">  </v>
      </c>
      <c r="E5" s="91"/>
      <c r="F5" s="91"/>
      <c r="G5" s="91"/>
      <c r="H5" s="285" t="str">
        <f>Altalanos!$E$10</f>
        <v>Rákóczi Andrea</v>
      </c>
      <c r="I5" s="432"/>
      <c r="J5" s="113"/>
      <c r="K5" s="83"/>
      <c r="L5" s="83"/>
      <c r="M5" s="83"/>
      <c r="N5" s="113"/>
      <c r="O5" s="91"/>
      <c r="P5" s="91"/>
      <c r="Q5" s="435"/>
    </row>
    <row r="6" spans="1:17" ht="30" customHeight="1" thickBot="1" x14ac:dyDescent="0.3">
      <c r="A6" s="243" t="s">
        <v>36</v>
      </c>
      <c r="B6" s="103" t="s">
        <v>28</v>
      </c>
      <c r="C6" s="103" t="s">
        <v>29</v>
      </c>
      <c r="D6" s="103" t="s">
        <v>32</v>
      </c>
      <c r="E6" s="104" t="s">
        <v>33</v>
      </c>
      <c r="F6" s="104" t="s">
        <v>37</v>
      </c>
      <c r="G6" s="104" t="s">
        <v>110</v>
      </c>
      <c r="H6" s="418" t="s">
        <v>38</v>
      </c>
      <c r="I6" s="419"/>
      <c r="J6" s="246" t="s">
        <v>17</v>
      </c>
      <c r="K6" s="105" t="s">
        <v>15</v>
      </c>
      <c r="L6" s="248" t="s">
        <v>1</v>
      </c>
      <c r="M6" s="217" t="s">
        <v>16</v>
      </c>
      <c r="N6" s="276" t="s">
        <v>49</v>
      </c>
      <c r="O6" s="258" t="s">
        <v>39</v>
      </c>
      <c r="P6" s="259" t="s">
        <v>2</v>
      </c>
      <c r="Q6" s="104" t="s">
        <v>40</v>
      </c>
    </row>
    <row r="7" spans="1:17" s="11" customFormat="1" ht="18.899999999999999" customHeight="1" x14ac:dyDescent="0.25">
      <c r="A7" s="250">
        <v>1</v>
      </c>
      <c r="B7" s="95" t="s">
        <v>128</v>
      </c>
      <c r="C7" s="95"/>
      <c r="D7" s="96"/>
      <c r="E7" s="263"/>
      <c r="F7" s="412"/>
      <c r="G7" s="413"/>
      <c r="H7" s="96"/>
      <c r="I7" s="96"/>
      <c r="J7" s="247"/>
      <c r="K7" s="245"/>
      <c r="L7" s="249"/>
      <c r="M7" s="245"/>
      <c r="N7" s="241"/>
      <c r="O7" s="96">
        <v>21</v>
      </c>
      <c r="P7" s="114"/>
      <c r="Q7" s="97"/>
    </row>
    <row r="8" spans="1:17" s="11" customFormat="1" ht="18.899999999999999" customHeight="1" x14ac:dyDescent="0.25">
      <c r="A8" s="250">
        <v>2</v>
      </c>
      <c r="B8" s="95" t="s">
        <v>121</v>
      </c>
      <c r="C8" s="95"/>
      <c r="D8" s="96"/>
      <c r="E8" s="263"/>
      <c r="F8" s="414"/>
      <c r="G8" s="283"/>
      <c r="H8" s="96"/>
      <c r="I8" s="96"/>
      <c r="J8" s="247"/>
      <c r="K8" s="245"/>
      <c r="L8" s="249"/>
      <c r="M8" s="245"/>
      <c r="N8" s="241"/>
      <c r="O8" s="96">
        <v>23</v>
      </c>
      <c r="P8" s="114"/>
      <c r="Q8" s="97"/>
    </row>
    <row r="9" spans="1:17" s="11" customFormat="1" ht="18.899999999999999" customHeight="1" x14ac:dyDescent="0.25">
      <c r="A9" s="250">
        <v>3</v>
      </c>
      <c r="B9" s="95" t="s">
        <v>139</v>
      </c>
      <c r="C9" s="95"/>
      <c r="D9" s="96"/>
      <c r="E9" s="263"/>
      <c r="F9" s="414"/>
      <c r="G9" s="283"/>
      <c r="H9" s="96"/>
      <c r="I9" s="96"/>
      <c r="J9" s="247"/>
      <c r="K9" s="245"/>
      <c r="L9" s="249"/>
      <c r="M9" s="245"/>
      <c r="N9" s="241"/>
      <c r="O9" s="96">
        <v>34</v>
      </c>
      <c r="P9" s="423"/>
      <c r="Q9" s="277"/>
    </row>
    <row r="10" spans="1:17" s="11" customFormat="1" ht="18.899999999999999" customHeight="1" x14ac:dyDescent="0.25">
      <c r="A10" s="250">
        <v>4</v>
      </c>
      <c r="B10" s="95" t="s">
        <v>122</v>
      </c>
      <c r="C10" s="95"/>
      <c r="D10" s="96"/>
      <c r="E10" s="263"/>
      <c r="F10" s="414"/>
      <c r="G10" s="283"/>
      <c r="H10" s="96"/>
      <c r="I10" s="96"/>
      <c r="J10" s="247"/>
      <c r="K10" s="245"/>
      <c r="L10" s="249"/>
      <c r="M10" s="245"/>
      <c r="N10" s="241"/>
      <c r="O10" s="96">
        <v>56</v>
      </c>
      <c r="P10" s="422"/>
      <c r="Q10" s="420"/>
    </row>
    <row r="11" spans="1:17" s="11" customFormat="1" ht="18.899999999999999" customHeight="1" x14ac:dyDescent="0.25">
      <c r="A11" s="250">
        <v>5</v>
      </c>
      <c r="B11" s="95" t="s">
        <v>123</v>
      </c>
      <c r="C11" s="95"/>
      <c r="D11" s="96"/>
      <c r="E11" s="263"/>
      <c r="F11" s="414"/>
      <c r="G11" s="283"/>
      <c r="H11" s="96"/>
      <c r="I11" s="96"/>
      <c r="J11" s="247"/>
      <c r="K11" s="245"/>
      <c r="L11" s="249"/>
      <c r="M11" s="245"/>
      <c r="N11" s="241"/>
      <c r="O11" s="96">
        <v>64</v>
      </c>
      <c r="P11" s="422"/>
      <c r="Q11" s="420"/>
    </row>
    <row r="12" spans="1:17" s="11" customFormat="1" ht="18.899999999999999" customHeight="1" x14ac:dyDescent="0.25">
      <c r="A12" s="250">
        <v>6</v>
      </c>
      <c r="B12" s="95" t="s">
        <v>124</v>
      </c>
      <c r="C12" s="95"/>
      <c r="D12" s="96"/>
      <c r="E12" s="263"/>
      <c r="F12" s="414"/>
      <c r="G12" s="283"/>
      <c r="H12" s="96"/>
      <c r="I12" s="96"/>
      <c r="J12" s="247"/>
      <c r="K12" s="245"/>
      <c r="L12" s="249"/>
      <c r="M12" s="245"/>
      <c r="N12" s="241"/>
      <c r="O12" s="96">
        <v>143</v>
      </c>
      <c r="P12" s="422"/>
      <c r="Q12" s="420"/>
    </row>
    <row r="13" spans="1:17" s="11" customFormat="1" ht="18.899999999999999" customHeight="1" x14ac:dyDescent="0.25">
      <c r="A13" s="250">
        <v>7</v>
      </c>
      <c r="B13" s="95" t="s">
        <v>149</v>
      </c>
      <c r="C13" s="95"/>
      <c r="D13" s="96"/>
      <c r="E13" s="263"/>
      <c r="F13" s="414"/>
      <c r="G13" s="283"/>
      <c r="H13" s="96"/>
      <c r="I13" s="96"/>
      <c r="J13" s="247"/>
      <c r="K13" s="245"/>
      <c r="L13" s="249"/>
      <c r="M13" s="245"/>
      <c r="N13" s="241"/>
      <c r="O13" s="96">
        <v>150</v>
      </c>
      <c r="P13" s="422"/>
      <c r="Q13" s="420"/>
    </row>
    <row r="14" spans="1:17" s="11" customFormat="1" ht="18.899999999999999" customHeight="1" x14ac:dyDescent="0.25">
      <c r="A14" s="250">
        <v>8</v>
      </c>
      <c r="B14" s="95" t="s">
        <v>126</v>
      </c>
      <c r="C14" s="95"/>
      <c r="D14" s="96"/>
      <c r="E14" s="263"/>
      <c r="F14" s="414"/>
      <c r="G14" s="283"/>
      <c r="H14" s="96"/>
      <c r="I14" s="96"/>
      <c r="J14" s="247"/>
      <c r="K14" s="245"/>
      <c r="L14" s="249"/>
      <c r="M14" s="245"/>
      <c r="N14" s="241"/>
      <c r="O14" s="96">
        <v>160</v>
      </c>
      <c r="P14" s="422"/>
      <c r="Q14" s="420"/>
    </row>
    <row r="15" spans="1:17" s="11" customFormat="1" ht="18.899999999999999" customHeight="1" x14ac:dyDescent="0.25">
      <c r="A15" s="250">
        <v>9</v>
      </c>
      <c r="B15" s="498" t="s">
        <v>335</v>
      </c>
      <c r="C15" s="95"/>
      <c r="D15" s="96"/>
      <c r="E15" s="263"/>
      <c r="F15" s="414"/>
      <c r="G15" s="283"/>
      <c r="H15" s="96"/>
      <c r="I15" s="96"/>
      <c r="J15" s="247"/>
      <c r="K15" s="245"/>
      <c r="L15" s="249"/>
      <c r="M15" s="245"/>
      <c r="N15" s="241"/>
      <c r="O15" s="96">
        <v>212</v>
      </c>
      <c r="P15" s="97"/>
      <c r="Q15" s="97"/>
    </row>
    <row r="16" spans="1:17" s="11" customFormat="1" ht="18.899999999999999" customHeight="1" x14ac:dyDescent="0.25">
      <c r="A16" s="250">
        <v>10</v>
      </c>
      <c r="B16" s="95" t="s">
        <v>129</v>
      </c>
      <c r="C16" s="95"/>
      <c r="D16" s="96"/>
      <c r="E16" s="263"/>
      <c r="F16" s="414"/>
      <c r="G16" s="283"/>
      <c r="H16" s="96"/>
      <c r="I16" s="96"/>
      <c r="J16" s="247"/>
      <c r="K16" s="245"/>
      <c r="L16" s="249"/>
      <c r="M16" s="245"/>
      <c r="N16" s="241"/>
      <c r="O16" s="96">
        <v>225</v>
      </c>
      <c r="P16" s="114"/>
      <c r="Q16" s="97"/>
    </row>
    <row r="17" spans="1:17" s="11" customFormat="1" ht="18.899999999999999" customHeight="1" x14ac:dyDescent="0.25">
      <c r="A17" s="250">
        <v>11</v>
      </c>
      <c r="B17" s="95" t="s">
        <v>127</v>
      </c>
      <c r="C17" s="95"/>
      <c r="D17" s="96"/>
      <c r="E17" s="263"/>
      <c r="F17" s="97"/>
      <c r="G17" s="97"/>
      <c r="H17" s="96"/>
      <c r="I17" s="96"/>
      <c r="J17" s="247"/>
      <c r="K17" s="245"/>
      <c r="L17" s="249"/>
      <c r="M17" s="282"/>
      <c r="N17" s="241"/>
      <c r="O17" s="96">
        <v>235</v>
      </c>
      <c r="P17" s="114"/>
      <c r="Q17" s="97"/>
    </row>
    <row r="18" spans="1:17" s="11" customFormat="1" ht="18.899999999999999" customHeight="1" x14ac:dyDescent="0.25">
      <c r="A18" s="250">
        <v>12</v>
      </c>
      <c r="B18" s="442" t="s">
        <v>156</v>
      </c>
      <c r="C18" s="95"/>
      <c r="D18" s="96"/>
      <c r="E18" s="263"/>
      <c r="F18" s="97"/>
      <c r="G18" s="97"/>
      <c r="H18" s="96"/>
      <c r="I18" s="96"/>
      <c r="J18" s="247"/>
      <c r="K18" s="245"/>
      <c r="L18" s="249"/>
      <c r="M18" s="282"/>
      <c r="N18" s="241"/>
      <c r="O18" s="96">
        <v>240</v>
      </c>
      <c r="P18" s="114"/>
      <c r="Q18" s="97"/>
    </row>
    <row r="19" spans="1:17" s="11" customFormat="1" ht="18.899999999999999" customHeight="1" x14ac:dyDescent="0.25">
      <c r="A19" s="250">
        <v>13</v>
      </c>
      <c r="B19" s="498" t="s">
        <v>336</v>
      </c>
      <c r="C19" s="95"/>
      <c r="D19" s="96"/>
      <c r="E19" s="263"/>
      <c r="F19" s="97"/>
      <c r="G19" s="97"/>
      <c r="H19" s="96"/>
      <c r="I19" s="96"/>
      <c r="J19" s="247"/>
      <c r="K19" s="245"/>
      <c r="L19" s="249"/>
      <c r="M19" s="282"/>
      <c r="N19" s="241"/>
      <c r="O19" s="96">
        <v>264</v>
      </c>
      <c r="P19" s="114"/>
      <c r="Q19" s="97"/>
    </row>
    <row r="20" spans="1:17" s="11" customFormat="1" ht="18.899999999999999" customHeight="1" x14ac:dyDescent="0.25">
      <c r="A20" s="250">
        <v>14</v>
      </c>
      <c r="B20" s="95" t="s">
        <v>130</v>
      </c>
      <c r="C20" s="95"/>
      <c r="D20" s="96"/>
      <c r="E20" s="263"/>
      <c r="F20" s="97"/>
      <c r="G20" s="97"/>
      <c r="H20" s="96"/>
      <c r="I20" s="96"/>
      <c r="J20" s="247"/>
      <c r="K20" s="245"/>
      <c r="L20" s="249"/>
      <c r="M20" s="282"/>
      <c r="N20" s="241"/>
      <c r="O20" s="96">
        <v>264</v>
      </c>
      <c r="P20" s="114"/>
      <c r="Q20" s="97"/>
    </row>
    <row r="21" spans="1:17" s="11" customFormat="1" ht="18.899999999999999" customHeight="1" x14ac:dyDescent="0.25">
      <c r="A21" s="250">
        <v>15</v>
      </c>
      <c r="B21" s="95"/>
      <c r="C21" s="95"/>
      <c r="D21" s="96"/>
      <c r="E21" s="263"/>
      <c r="F21" s="97"/>
      <c r="G21" s="97"/>
      <c r="H21" s="96"/>
      <c r="I21" s="96"/>
      <c r="J21" s="247"/>
      <c r="K21" s="245"/>
      <c r="L21" s="249"/>
      <c r="M21" s="282"/>
      <c r="N21" s="241"/>
      <c r="O21" s="96"/>
      <c r="P21" s="114"/>
      <c r="Q21" s="97"/>
    </row>
    <row r="22" spans="1:17" s="11" customFormat="1" ht="18.899999999999999" customHeight="1" x14ac:dyDescent="0.25">
      <c r="A22" s="250">
        <v>16</v>
      </c>
      <c r="B22" s="95"/>
      <c r="C22" s="95"/>
      <c r="D22" s="96"/>
      <c r="E22" s="263"/>
      <c r="F22" s="97"/>
      <c r="G22" s="97"/>
      <c r="H22" s="96"/>
      <c r="I22" s="96"/>
      <c r="J22" s="247"/>
      <c r="K22" s="245"/>
      <c r="L22" s="249"/>
      <c r="M22" s="282"/>
      <c r="N22" s="241"/>
      <c r="O22" s="96"/>
      <c r="P22" s="114"/>
      <c r="Q22" s="97"/>
    </row>
    <row r="23" spans="1:17" s="11" customFormat="1" ht="18.899999999999999" customHeight="1" x14ac:dyDescent="0.25">
      <c r="A23" s="250">
        <v>17</v>
      </c>
      <c r="B23" s="95"/>
      <c r="C23" s="95"/>
      <c r="D23" s="96"/>
      <c r="E23" s="263"/>
      <c r="F23" s="97"/>
      <c r="G23" s="97"/>
      <c r="H23" s="96"/>
      <c r="I23" s="96"/>
      <c r="J23" s="247"/>
      <c r="K23" s="245"/>
      <c r="L23" s="249"/>
      <c r="M23" s="282"/>
      <c r="N23" s="241"/>
      <c r="O23" s="96"/>
      <c r="P23" s="114"/>
      <c r="Q23" s="97"/>
    </row>
    <row r="24" spans="1:17" s="11" customFormat="1" ht="18.899999999999999" customHeight="1" x14ac:dyDescent="0.25">
      <c r="A24" s="250">
        <v>18</v>
      </c>
      <c r="B24" s="95"/>
      <c r="C24" s="95"/>
      <c r="D24" s="96"/>
      <c r="E24" s="263"/>
      <c r="F24" s="97"/>
      <c r="G24" s="97"/>
      <c r="H24" s="96"/>
      <c r="I24" s="96"/>
      <c r="J24" s="247"/>
      <c r="K24" s="245"/>
      <c r="L24" s="249"/>
      <c r="M24" s="282"/>
      <c r="N24" s="241"/>
      <c r="O24" s="96"/>
      <c r="P24" s="114"/>
      <c r="Q24" s="97"/>
    </row>
    <row r="25" spans="1:17" s="11" customFormat="1" ht="18.899999999999999" customHeight="1" x14ac:dyDescent="0.25">
      <c r="A25" s="250">
        <v>19</v>
      </c>
      <c r="B25" s="95"/>
      <c r="C25" s="95"/>
      <c r="D25" s="96"/>
      <c r="E25" s="263"/>
      <c r="F25" s="97"/>
      <c r="G25" s="97"/>
      <c r="H25" s="96"/>
      <c r="I25" s="96"/>
      <c r="J25" s="247"/>
      <c r="K25" s="245"/>
      <c r="L25" s="249"/>
      <c r="M25" s="282"/>
      <c r="N25" s="241"/>
      <c r="O25" s="96"/>
      <c r="P25" s="114"/>
      <c r="Q25" s="97"/>
    </row>
    <row r="26" spans="1:17" s="11" customFormat="1" ht="18.899999999999999" customHeight="1" x14ac:dyDescent="0.25">
      <c r="A26" s="250">
        <v>20</v>
      </c>
      <c r="B26" s="95"/>
      <c r="C26" s="95"/>
      <c r="D26" s="96"/>
      <c r="E26" s="263"/>
      <c r="F26" s="97"/>
      <c r="G26" s="97"/>
      <c r="H26" s="96"/>
      <c r="I26" s="96"/>
      <c r="J26" s="247"/>
      <c r="K26" s="245"/>
      <c r="L26" s="249"/>
      <c r="M26" s="282"/>
      <c r="N26" s="241"/>
      <c r="O26" s="96"/>
      <c r="P26" s="114"/>
      <c r="Q26" s="97"/>
    </row>
    <row r="27" spans="1:17" s="11" customFormat="1" ht="18.899999999999999" customHeight="1" x14ac:dyDescent="0.25">
      <c r="A27" s="250">
        <v>21</v>
      </c>
      <c r="B27" s="95"/>
      <c r="C27" s="95"/>
      <c r="D27" s="96"/>
      <c r="E27" s="263"/>
      <c r="F27" s="97"/>
      <c r="G27" s="97"/>
      <c r="H27" s="96"/>
      <c r="I27" s="96"/>
      <c r="J27" s="247"/>
      <c r="K27" s="245"/>
      <c r="L27" s="249"/>
      <c r="M27" s="282"/>
      <c r="N27" s="241"/>
      <c r="O27" s="96"/>
      <c r="P27" s="114"/>
      <c r="Q27" s="97"/>
    </row>
    <row r="28" spans="1:17" s="11" customFormat="1" ht="18.899999999999999" customHeight="1" x14ac:dyDescent="0.25">
      <c r="A28" s="250">
        <v>22</v>
      </c>
      <c r="B28" s="95"/>
      <c r="C28" s="95"/>
      <c r="D28" s="96"/>
      <c r="E28" s="438"/>
      <c r="F28" s="433"/>
      <c r="G28" s="277"/>
      <c r="H28" s="96"/>
      <c r="I28" s="96"/>
      <c r="J28" s="247"/>
      <c r="K28" s="245"/>
      <c r="L28" s="249"/>
      <c r="M28" s="282"/>
      <c r="N28" s="241"/>
      <c r="O28" s="96"/>
      <c r="P28" s="114"/>
      <c r="Q28" s="97"/>
    </row>
    <row r="29" spans="1:17" s="11" customFormat="1" ht="18.899999999999999" customHeight="1" x14ac:dyDescent="0.25">
      <c r="A29" s="250">
        <v>23</v>
      </c>
      <c r="B29" s="95"/>
      <c r="C29" s="95"/>
      <c r="D29" s="96"/>
      <c r="E29" s="439"/>
      <c r="F29" s="97"/>
      <c r="G29" s="97"/>
      <c r="H29" s="96"/>
      <c r="I29" s="96"/>
      <c r="J29" s="247"/>
      <c r="K29" s="245"/>
      <c r="L29" s="249"/>
      <c r="M29" s="282"/>
      <c r="N29" s="241"/>
      <c r="O29" s="96"/>
      <c r="P29" s="114"/>
      <c r="Q29" s="97"/>
    </row>
    <row r="30" spans="1:17" s="11" customFormat="1" ht="18.899999999999999" customHeight="1" x14ac:dyDescent="0.25">
      <c r="A30" s="250">
        <v>24</v>
      </c>
      <c r="B30" s="95"/>
      <c r="C30" s="95"/>
      <c r="D30" s="96"/>
      <c r="E30" s="263"/>
      <c r="F30" s="97"/>
      <c r="G30" s="97"/>
      <c r="H30" s="96"/>
      <c r="I30" s="96"/>
      <c r="J30" s="247"/>
      <c r="K30" s="245"/>
      <c r="L30" s="249"/>
      <c r="M30" s="282"/>
      <c r="N30" s="241"/>
      <c r="O30" s="96"/>
      <c r="P30" s="114"/>
      <c r="Q30" s="97"/>
    </row>
    <row r="31" spans="1:17" s="11" customFormat="1" ht="18.899999999999999" customHeight="1" x14ac:dyDescent="0.25">
      <c r="A31" s="250">
        <v>25</v>
      </c>
      <c r="B31" s="95"/>
      <c r="C31" s="95"/>
      <c r="D31" s="96"/>
      <c r="E31" s="263"/>
      <c r="F31" s="97"/>
      <c r="G31" s="97"/>
      <c r="H31" s="96"/>
      <c r="I31" s="96"/>
      <c r="J31" s="247"/>
      <c r="K31" s="245"/>
      <c r="L31" s="249"/>
      <c r="M31" s="282"/>
      <c r="N31" s="241"/>
      <c r="O31" s="96"/>
      <c r="P31" s="114"/>
      <c r="Q31" s="97"/>
    </row>
    <row r="32" spans="1:17" s="11" customFormat="1" ht="18.899999999999999" customHeight="1" x14ac:dyDescent="0.25">
      <c r="A32" s="250">
        <v>26</v>
      </c>
      <c r="B32" s="95"/>
      <c r="C32" s="95"/>
      <c r="D32" s="96"/>
      <c r="E32" s="430"/>
      <c r="F32" s="97"/>
      <c r="G32" s="97"/>
      <c r="H32" s="96"/>
      <c r="I32" s="96"/>
      <c r="J32" s="247"/>
      <c r="K32" s="245"/>
      <c r="L32" s="249"/>
      <c r="M32" s="282"/>
      <c r="N32" s="241"/>
      <c r="O32" s="96"/>
      <c r="P32" s="114"/>
      <c r="Q32" s="97"/>
    </row>
    <row r="33" spans="1:17" s="11" customFormat="1" ht="18.899999999999999" customHeight="1" x14ac:dyDescent="0.25">
      <c r="A33" s="250">
        <v>27</v>
      </c>
      <c r="B33" s="95"/>
      <c r="C33" s="95"/>
      <c r="D33" s="96"/>
      <c r="E33" s="263"/>
      <c r="F33" s="97"/>
      <c r="G33" s="97"/>
      <c r="H33" s="96"/>
      <c r="I33" s="96"/>
      <c r="J33" s="247"/>
      <c r="K33" s="245"/>
      <c r="L33" s="249"/>
      <c r="M33" s="282"/>
      <c r="N33" s="241"/>
      <c r="O33" s="96"/>
      <c r="P33" s="114"/>
      <c r="Q33" s="97"/>
    </row>
    <row r="34" spans="1:17" s="11" customFormat="1" ht="18.899999999999999" customHeight="1" x14ac:dyDescent="0.25">
      <c r="A34" s="250">
        <v>28</v>
      </c>
      <c r="B34" s="95"/>
      <c r="C34" s="95"/>
      <c r="D34" s="96"/>
      <c r="E34" s="263"/>
      <c r="F34" s="97"/>
      <c r="G34" s="97"/>
      <c r="H34" s="96"/>
      <c r="I34" s="96"/>
      <c r="J34" s="247"/>
      <c r="K34" s="245"/>
      <c r="L34" s="249"/>
      <c r="M34" s="282"/>
      <c r="N34" s="241"/>
      <c r="O34" s="96"/>
      <c r="P34" s="114"/>
      <c r="Q34" s="97"/>
    </row>
    <row r="35" spans="1:17" s="11" customFormat="1" ht="18.899999999999999" customHeight="1" x14ac:dyDescent="0.25">
      <c r="A35" s="250">
        <v>29</v>
      </c>
      <c r="B35" s="95"/>
      <c r="C35" s="95"/>
      <c r="D35" s="96"/>
      <c r="E35" s="263"/>
      <c r="F35" s="97"/>
      <c r="G35" s="97"/>
      <c r="H35" s="96"/>
      <c r="I35" s="96"/>
      <c r="J35" s="247"/>
      <c r="K35" s="245"/>
      <c r="L35" s="249"/>
      <c r="M35" s="282"/>
      <c r="N35" s="241"/>
      <c r="O35" s="96"/>
      <c r="P35" s="114"/>
      <c r="Q35" s="97"/>
    </row>
    <row r="36" spans="1:17" s="11" customFormat="1" ht="18.899999999999999" customHeight="1" x14ac:dyDescent="0.25">
      <c r="A36" s="250">
        <v>30</v>
      </c>
      <c r="B36" s="95"/>
      <c r="C36" s="95"/>
      <c r="D36" s="96"/>
      <c r="E36" s="263"/>
      <c r="F36" s="97"/>
      <c r="G36" s="97"/>
      <c r="H36" s="96"/>
      <c r="I36" s="96"/>
      <c r="J36" s="247"/>
      <c r="K36" s="245"/>
      <c r="L36" s="249"/>
      <c r="M36" s="282"/>
      <c r="N36" s="241"/>
      <c r="O36" s="96"/>
      <c r="P36" s="114"/>
      <c r="Q36" s="97"/>
    </row>
    <row r="37" spans="1:17" s="11" customFormat="1" ht="18.899999999999999" customHeight="1" x14ac:dyDescent="0.25">
      <c r="A37" s="250">
        <v>31</v>
      </c>
      <c r="B37" s="95"/>
      <c r="C37" s="95"/>
      <c r="D37" s="96"/>
      <c r="E37" s="263"/>
      <c r="F37" s="97"/>
      <c r="G37" s="97"/>
      <c r="H37" s="96"/>
      <c r="I37" s="96"/>
      <c r="J37" s="247"/>
      <c r="K37" s="245"/>
      <c r="L37" s="249"/>
      <c r="M37" s="282"/>
      <c r="N37" s="241"/>
      <c r="O37" s="96"/>
      <c r="P37" s="114"/>
      <c r="Q37" s="97"/>
    </row>
    <row r="38" spans="1:17" s="11" customFormat="1" ht="18.899999999999999" customHeight="1" x14ac:dyDescent="0.25">
      <c r="A38" s="250">
        <v>32</v>
      </c>
      <c r="B38" s="95"/>
      <c r="C38" s="95"/>
      <c r="D38" s="96"/>
      <c r="E38" s="263"/>
      <c r="F38" s="97"/>
      <c r="G38" s="97"/>
      <c r="H38" s="414"/>
      <c r="I38" s="283"/>
      <c r="J38" s="247"/>
      <c r="K38" s="245"/>
      <c r="L38" s="249"/>
      <c r="M38" s="282"/>
      <c r="N38" s="241"/>
      <c r="O38" s="97"/>
      <c r="P38" s="114"/>
      <c r="Q38" s="97"/>
    </row>
    <row r="39" spans="1:17" s="11" customFormat="1" ht="18.899999999999999" customHeight="1" x14ac:dyDescent="0.25">
      <c r="A39" s="250">
        <v>33</v>
      </c>
      <c r="B39" s="95"/>
      <c r="C39" s="95"/>
      <c r="D39" s="96"/>
      <c r="E39" s="263"/>
      <c r="F39" s="97"/>
      <c r="G39" s="97"/>
      <c r="H39" s="414"/>
      <c r="I39" s="283"/>
      <c r="J39" s="247"/>
      <c r="K39" s="245"/>
      <c r="L39" s="249"/>
      <c r="M39" s="282"/>
      <c r="N39" s="277"/>
      <c r="O39" s="97"/>
      <c r="P39" s="114"/>
      <c r="Q39" s="97"/>
    </row>
    <row r="40" spans="1:17" s="11" customFormat="1" ht="18.899999999999999" customHeight="1" x14ac:dyDescent="0.25">
      <c r="A40" s="250">
        <v>34</v>
      </c>
      <c r="B40" s="95"/>
      <c r="C40" s="95"/>
      <c r="D40" s="96"/>
      <c r="E40" s="263"/>
      <c r="F40" s="97"/>
      <c r="G40" s="97"/>
      <c r="H40" s="414"/>
      <c r="I40" s="283"/>
      <c r="J40" s="247" t="e">
        <f>IF(AND(Q40="",#REF!&gt;0,#REF!&lt;5),K40,)</f>
        <v>#REF!</v>
      </c>
      <c r="K40" s="245" t="str">
        <f>IF(D40="","ZZZ9",IF(AND(#REF!&gt;0,#REF!&lt;5),D40&amp;#REF!,D40&amp;"9"))</f>
        <v>ZZZ9</v>
      </c>
      <c r="L40" s="249">
        <f t="shared" ref="L40:L71" si="0">IF(Q40="",999,Q40)</f>
        <v>999</v>
      </c>
      <c r="M40" s="282">
        <f t="shared" ref="M40:M71" si="1">IF(P40=999,999,1)</f>
        <v>999</v>
      </c>
      <c r="N40" s="277"/>
      <c r="O40" s="97"/>
      <c r="P40" s="114">
        <f t="shared" ref="P40:P71" si="2">IF(N40="DA",1,IF(N40="WC",2,IF(N40="SE",3,IF(N40="Q",4,IF(N40="LL",5,999)))))</f>
        <v>999</v>
      </c>
      <c r="Q40" s="97"/>
    </row>
    <row r="41" spans="1:17" s="11" customFormat="1" ht="18.899999999999999" customHeight="1" x14ac:dyDescent="0.25">
      <c r="A41" s="250">
        <v>35</v>
      </c>
      <c r="B41" s="95"/>
      <c r="C41" s="95"/>
      <c r="D41" s="96"/>
      <c r="E41" s="263"/>
      <c r="F41" s="97"/>
      <c r="G41" s="97"/>
      <c r="H41" s="414"/>
      <c r="I41" s="283"/>
      <c r="J41" s="247" t="e">
        <f>IF(AND(Q41="",#REF!&gt;0,#REF!&lt;5),K41,)</f>
        <v>#REF!</v>
      </c>
      <c r="K41" s="245" t="str">
        <f>IF(D41="","ZZZ9",IF(AND(#REF!&gt;0,#REF!&lt;5),D41&amp;#REF!,D41&amp;"9"))</f>
        <v>ZZZ9</v>
      </c>
      <c r="L41" s="249">
        <f t="shared" si="0"/>
        <v>999</v>
      </c>
      <c r="M41" s="282">
        <f t="shared" si="1"/>
        <v>999</v>
      </c>
      <c r="N41" s="277"/>
      <c r="O41" s="97"/>
      <c r="P41" s="114">
        <f t="shared" si="2"/>
        <v>999</v>
      </c>
      <c r="Q41" s="97"/>
    </row>
    <row r="42" spans="1:17" s="11" customFormat="1" ht="18.899999999999999" customHeight="1" x14ac:dyDescent="0.25">
      <c r="A42" s="250">
        <v>36</v>
      </c>
      <c r="B42" s="95"/>
      <c r="C42" s="95"/>
      <c r="D42" s="96"/>
      <c r="E42" s="263"/>
      <c r="F42" s="97"/>
      <c r="G42" s="97"/>
      <c r="H42" s="414"/>
      <c r="I42" s="283"/>
      <c r="J42" s="247" t="e">
        <f>IF(AND(Q42="",#REF!&gt;0,#REF!&lt;5),K42,)</f>
        <v>#REF!</v>
      </c>
      <c r="K42" s="245" t="str">
        <f>IF(D42="","ZZZ9",IF(AND(#REF!&gt;0,#REF!&lt;5),D42&amp;#REF!,D42&amp;"9"))</f>
        <v>ZZZ9</v>
      </c>
      <c r="L42" s="249">
        <f t="shared" si="0"/>
        <v>999</v>
      </c>
      <c r="M42" s="282">
        <f t="shared" si="1"/>
        <v>999</v>
      </c>
      <c r="N42" s="277"/>
      <c r="O42" s="97"/>
      <c r="P42" s="114">
        <f t="shared" si="2"/>
        <v>999</v>
      </c>
      <c r="Q42" s="97"/>
    </row>
    <row r="43" spans="1:17" s="11" customFormat="1" ht="18.899999999999999" customHeight="1" x14ac:dyDescent="0.25">
      <c r="A43" s="250">
        <v>37</v>
      </c>
      <c r="B43" s="95"/>
      <c r="C43" s="95"/>
      <c r="D43" s="96"/>
      <c r="E43" s="263"/>
      <c r="F43" s="97"/>
      <c r="G43" s="97"/>
      <c r="H43" s="414"/>
      <c r="I43" s="283"/>
      <c r="J43" s="247" t="e">
        <f>IF(AND(Q43="",#REF!&gt;0,#REF!&lt;5),K43,)</f>
        <v>#REF!</v>
      </c>
      <c r="K43" s="245" t="str">
        <f>IF(D43="","ZZZ9",IF(AND(#REF!&gt;0,#REF!&lt;5),D43&amp;#REF!,D43&amp;"9"))</f>
        <v>ZZZ9</v>
      </c>
      <c r="L43" s="249">
        <f t="shared" si="0"/>
        <v>999</v>
      </c>
      <c r="M43" s="282">
        <f t="shared" si="1"/>
        <v>999</v>
      </c>
      <c r="N43" s="277"/>
      <c r="O43" s="97"/>
      <c r="P43" s="114">
        <f t="shared" si="2"/>
        <v>999</v>
      </c>
      <c r="Q43" s="97"/>
    </row>
    <row r="44" spans="1:17" s="11" customFormat="1" ht="18.899999999999999" customHeight="1" x14ac:dyDescent="0.25">
      <c r="A44" s="250">
        <v>38</v>
      </c>
      <c r="B44" s="95"/>
      <c r="C44" s="95"/>
      <c r="D44" s="96"/>
      <c r="E44" s="263"/>
      <c r="F44" s="97"/>
      <c r="G44" s="97"/>
      <c r="H44" s="414"/>
      <c r="I44" s="283"/>
      <c r="J44" s="247" t="e">
        <f>IF(AND(Q44="",#REF!&gt;0,#REF!&lt;5),K44,)</f>
        <v>#REF!</v>
      </c>
      <c r="K44" s="245" t="str">
        <f>IF(D44="","ZZZ9",IF(AND(#REF!&gt;0,#REF!&lt;5),D44&amp;#REF!,D44&amp;"9"))</f>
        <v>ZZZ9</v>
      </c>
      <c r="L44" s="249">
        <f t="shared" si="0"/>
        <v>999</v>
      </c>
      <c r="M44" s="282">
        <f t="shared" si="1"/>
        <v>999</v>
      </c>
      <c r="N44" s="277"/>
      <c r="O44" s="97"/>
      <c r="P44" s="114">
        <f t="shared" si="2"/>
        <v>999</v>
      </c>
      <c r="Q44" s="97"/>
    </row>
    <row r="45" spans="1:17" s="11" customFormat="1" ht="18.899999999999999" customHeight="1" x14ac:dyDescent="0.25">
      <c r="A45" s="250">
        <v>39</v>
      </c>
      <c r="B45" s="95"/>
      <c r="C45" s="95"/>
      <c r="D45" s="96"/>
      <c r="E45" s="263"/>
      <c r="F45" s="97"/>
      <c r="G45" s="97"/>
      <c r="H45" s="414"/>
      <c r="I45" s="283"/>
      <c r="J45" s="247" t="e">
        <f>IF(AND(Q45="",#REF!&gt;0,#REF!&lt;5),K45,)</f>
        <v>#REF!</v>
      </c>
      <c r="K45" s="245" t="str">
        <f>IF(D45="","ZZZ9",IF(AND(#REF!&gt;0,#REF!&lt;5),D45&amp;#REF!,D45&amp;"9"))</f>
        <v>ZZZ9</v>
      </c>
      <c r="L45" s="249">
        <f t="shared" si="0"/>
        <v>999</v>
      </c>
      <c r="M45" s="282">
        <f t="shared" si="1"/>
        <v>999</v>
      </c>
      <c r="N45" s="277"/>
      <c r="O45" s="97"/>
      <c r="P45" s="114">
        <f t="shared" si="2"/>
        <v>999</v>
      </c>
      <c r="Q45" s="97"/>
    </row>
    <row r="46" spans="1:17" s="11" customFormat="1" ht="18.899999999999999" customHeight="1" x14ac:dyDescent="0.25">
      <c r="A46" s="250">
        <v>40</v>
      </c>
      <c r="B46" s="95"/>
      <c r="C46" s="95"/>
      <c r="D46" s="96"/>
      <c r="E46" s="263"/>
      <c r="F46" s="97"/>
      <c r="G46" s="97"/>
      <c r="H46" s="414"/>
      <c r="I46" s="283"/>
      <c r="J46" s="247" t="e">
        <f>IF(AND(Q46="",#REF!&gt;0,#REF!&lt;5),K46,)</f>
        <v>#REF!</v>
      </c>
      <c r="K46" s="245" t="str">
        <f>IF(D46="","ZZZ9",IF(AND(#REF!&gt;0,#REF!&lt;5),D46&amp;#REF!,D46&amp;"9"))</f>
        <v>ZZZ9</v>
      </c>
      <c r="L46" s="249">
        <f t="shared" si="0"/>
        <v>999</v>
      </c>
      <c r="M46" s="282">
        <f t="shared" si="1"/>
        <v>999</v>
      </c>
      <c r="N46" s="277"/>
      <c r="O46" s="97"/>
      <c r="P46" s="114">
        <f t="shared" si="2"/>
        <v>999</v>
      </c>
      <c r="Q46" s="97"/>
    </row>
    <row r="47" spans="1:17" s="11" customFormat="1" ht="18.899999999999999" customHeight="1" x14ac:dyDescent="0.25">
      <c r="A47" s="250">
        <v>41</v>
      </c>
      <c r="B47" s="95"/>
      <c r="C47" s="95"/>
      <c r="D47" s="96"/>
      <c r="E47" s="263"/>
      <c r="F47" s="97"/>
      <c r="G47" s="97"/>
      <c r="H47" s="414"/>
      <c r="I47" s="283"/>
      <c r="J47" s="247" t="e">
        <f>IF(AND(Q47="",#REF!&gt;0,#REF!&lt;5),K47,)</f>
        <v>#REF!</v>
      </c>
      <c r="K47" s="245" t="str">
        <f>IF(D47="","ZZZ9",IF(AND(#REF!&gt;0,#REF!&lt;5),D47&amp;#REF!,D47&amp;"9"))</f>
        <v>ZZZ9</v>
      </c>
      <c r="L47" s="249">
        <f t="shared" si="0"/>
        <v>999</v>
      </c>
      <c r="M47" s="282">
        <f t="shared" si="1"/>
        <v>999</v>
      </c>
      <c r="N47" s="277"/>
      <c r="O47" s="97"/>
      <c r="P47" s="114">
        <f t="shared" si="2"/>
        <v>999</v>
      </c>
      <c r="Q47" s="97"/>
    </row>
    <row r="48" spans="1:17" s="11" customFormat="1" ht="18.899999999999999" customHeight="1" x14ac:dyDescent="0.25">
      <c r="A48" s="250">
        <v>42</v>
      </c>
      <c r="B48" s="95"/>
      <c r="C48" s="95"/>
      <c r="D48" s="96"/>
      <c r="E48" s="263"/>
      <c r="F48" s="97"/>
      <c r="G48" s="97"/>
      <c r="H48" s="414"/>
      <c r="I48" s="283"/>
      <c r="J48" s="247" t="e">
        <f>IF(AND(Q48="",#REF!&gt;0,#REF!&lt;5),K48,)</f>
        <v>#REF!</v>
      </c>
      <c r="K48" s="245" t="str">
        <f>IF(D48="","ZZZ9",IF(AND(#REF!&gt;0,#REF!&lt;5),D48&amp;#REF!,D48&amp;"9"))</f>
        <v>ZZZ9</v>
      </c>
      <c r="L48" s="249">
        <f t="shared" si="0"/>
        <v>999</v>
      </c>
      <c r="M48" s="282">
        <f t="shared" si="1"/>
        <v>999</v>
      </c>
      <c r="N48" s="277"/>
      <c r="O48" s="97"/>
      <c r="P48" s="114">
        <f t="shared" si="2"/>
        <v>999</v>
      </c>
      <c r="Q48" s="97"/>
    </row>
    <row r="49" spans="1:17" s="11" customFormat="1" ht="18.899999999999999" customHeight="1" x14ac:dyDescent="0.25">
      <c r="A49" s="250">
        <v>43</v>
      </c>
      <c r="B49" s="95"/>
      <c r="C49" s="95"/>
      <c r="D49" s="96"/>
      <c r="E49" s="263"/>
      <c r="F49" s="97"/>
      <c r="G49" s="97"/>
      <c r="H49" s="414"/>
      <c r="I49" s="283"/>
      <c r="J49" s="247" t="e">
        <f>IF(AND(Q49="",#REF!&gt;0,#REF!&lt;5),K49,)</f>
        <v>#REF!</v>
      </c>
      <c r="K49" s="245" t="str">
        <f>IF(D49="","ZZZ9",IF(AND(#REF!&gt;0,#REF!&lt;5),D49&amp;#REF!,D49&amp;"9"))</f>
        <v>ZZZ9</v>
      </c>
      <c r="L49" s="249">
        <f t="shared" si="0"/>
        <v>999</v>
      </c>
      <c r="M49" s="282">
        <f t="shared" si="1"/>
        <v>999</v>
      </c>
      <c r="N49" s="277"/>
      <c r="O49" s="97"/>
      <c r="P49" s="114">
        <f t="shared" si="2"/>
        <v>999</v>
      </c>
      <c r="Q49" s="97"/>
    </row>
    <row r="50" spans="1:17" s="11" customFormat="1" ht="18.899999999999999" customHeight="1" x14ac:dyDescent="0.25">
      <c r="A50" s="250">
        <v>44</v>
      </c>
      <c r="B50" s="95"/>
      <c r="C50" s="95"/>
      <c r="D50" s="96"/>
      <c r="E50" s="263"/>
      <c r="F50" s="97"/>
      <c r="G50" s="97"/>
      <c r="H50" s="414"/>
      <c r="I50" s="283"/>
      <c r="J50" s="247" t="e">
        <f>IF(AND(Q50="",#REF!&gt;0,#REF!&lt;5),K50,)</f>
        <v>#REF!</v>
      </c>
      <c r="K50" s="245" t="str">
        <f>IF(D50="","ZZZ9",IF(AND(#REF!&gt;0,#REF!&lt;5),D50&amp;#REF!,D50&amp;"9"))</f>
        <v>ZZZ9</v>
      </c>
      <c r="L50" s="249">
        <f t="shared" si="0"/>
        <v>999</v>
      </c>
      <c r="M50" s="282">
        <f t="shared" si="1"/>
        <v>999</v>
      </c>
      <c r="N50" s="277"/>
      <c r="O50" s="97"/>
      <c r="P50" s="114">
        <f t="shared" si="2"/>
        <v>999</v>
      </c>
      <c r="Q50" s="97"/>
    </row>
    <row r="51" spans="1:17" s="11" customFormat="1" ht="18.899999999999999" customHeight="1" x14ac:dyDescent="0.25">
      <c r="A51" s="250">
        <v>45</v>
      </c>
      <c r="B51" s="95"/>
      <c r="C51" s="95"/>
      <c r="D51" s="96"/>
      <c r="E51" s="263"/>
      <c r="F51" s="97"/>
      <c r="G51" s="97"/>
      <c r="H51" s="414"/>
      <c r="I51" s="283"/>
      <c r="J51" s="247" t="e">
        <f>IF(AND(Q51="",#REF!&gt;0,#REF!&lt;5),K51,)</f>
        <v>#REF!</v>
      </c>
      <c r="K51" s="245" t="str">
        <f>IF(D51="","ZZZ9",IF(AND(#REF!&gt;0,#REF!&lt;5),D51&amp;#REF!,D51&amp;"9"))</f>
        <v>ZZZ9</v>
      </c>
      <c r="L51" s="249">
        <f t="shared" si="0"/>
        <v>999</v>
      </c>
      <c r="M51" s="282">
        <f t="shared" si="1"/>
        <v>999</v>
      </c>
      <c r="N51" s="277"/>
      <c r="O51" s="97"/>
      <c r="P51" s="114">
        <f t="shared" si="2"/>
        <v>999</v>
      </c>
      <c r="Q51" s="97"/>
    </row>
    <row r="52" spans="1:17" s="11" customFormat="1" ht="18.899999999999999" customHeight="1" x14ac:dyDescent="0.25">
      <c r="A52" s="250">
        <v>46</v>
      </c>
      <c r="B52" s="95"/>
      <c r="C52" s="95"/>
      <c r="D52" s="96"/>
      <c r="E52" s="263"/>
      <c r="F52" s="97"/>
      <c r="G52" s="97"/>
      <c r="H52" s="414"/>
      <c r="I52" s="283"/>
      <c r="J52" s="247" t="e">
        <f>IF(AND(Q52="",#REF!&gt;0,#REF!&lt;5),K52,)</f>
        <v>#REF!</v>
      </c>
      <c r="K52" s="245" t="str">
        <f>IF(D52="","ZZZ9",IF(AND(#REF!&gt;0,#REF!&lt;5),D52&amp;#REF!,D52&amp;"9"))</f>
        <v>ZZZ9</v>
      </c>
      <c r="L52" s="249">
        <f t="shared" si="0"/>
        <v>999</v>
      </c>
      <c r="M52" s="282">
        <f t="shared" si="1"/>
        <v>999</v>
      </c>
      <c r="N52" s="277"/>
      <c r="O52" s="97"/>
      <c r="P52" s="114">
        <f t="shared" si="2"/>
        <v>999</v>
      </c>
      <c r="Q52" s="97"/>
    </row>
    <row r="53" spans="1:17" s="11" customFormat="1" ht="18.899999999999999" customHeight="1" x14ac:dyDescent="0.25">
      <c r="A53" s="250">
        <v>47</v>
      </c>
      <c r="B53" s="95"/>
      <c r="C53" s="95"/>
      <c r="D53" s="96"/>
      <c r="E53" s="263"/>
      <c r="F53" s="97"/>
      <c r="G53" s="97"/>
      <c r="H53" s="414"/>
      <c r="I53" s="283"/>
      <c r="J53" s="247" t="e">
        <f>IF(AND(Q53="",#REF!&gt;0,#REF!&lt;5),K53,)</f>
        <v>#REF!</v>
      </c>
      <c r="K53" s="245" t="str">
        <f>IF(D53="","ZZZ9",IF(AND(#REF!&gt;0,#REF!&lt;5),D53&amp;#REF!,D53&amp;"9"))</f>
        <v>ZZZ9</v>
      </c>
      <c r="L53" s="249">
        <f t="shared" si="0"/>
        <v>999</v>
      </c>
      <c r="M53" s="282">
        <f t="shared" si="1"/>
        <v>999</v>
      </c>
      <c r="N53" s="277"/>
      <c r="O53" s="97"/>
      <c r="P53" s="114">
        <f t="shared" si="2"/>
        <v>999</v>
      </c>
      <c r="Q53" s="97"/>
    </row>
    <row r="54" spans="1:17" s="11" customFormat="1" ht="18.899999999999999" customHeight="1" x14ac:dyDescent="0.25">
      <c r="A54" s="250">
        <v>48</v>
      </c>
      <c r="B54" s="95"/>
      <c r="C54" s="95"/>
      <c r="D54" s="96"/>
      <c r="E54" s="263"/>
      <c r="F54" s="97"/>
      <c r="G54" s="97"/>
      <c r="H54" s="414"/>
      <c r="I54" s="283"/>
      <c r="J54" s="247" t="e">
        <f>IF(AND(Q54="",#REF!&gt;0,#REF!&lt;5),K54,)</f>
        <v>#REF!</v>
      </c>
      <c r="K54" s="245" t="str">
        <f>IF(D54="","ZZZ9",IF(AND(#REF!&gt;0,#REF!&lt;5),D54&amp;#REF!,D54&amp;"9"))</f>
        <v>ZZZ9</v>
      </c>
      <c r="L54" s="249">
        <f t="shared" si="0"/>
        <v>999</v>
      </c>
      <c r="M54" s="282">
        <f t="shared" si="1"/>
        <v>999</v>
      </c>
      <c r="N54" s="277"/>
      <c r="O54" s="97"/>
      <c r="P54" s="114">
        <f t="shared" si="2"/>
        <v>999</v>
      </c>
      <c r="Q54" s="97"/>
    </row>
    <row r="55" spans="1:17" s="11" customFormat="1" ht="18.899999999999999" customHeight="1" x14ac:dyDescent="0.25">
      <c r="A55" s="250">
        <v>49</v>
      </c>
      <c r="B55" s="95"/>
      <c r="C55" s="95"/>
      <c r="D55" s="96"/>
      <c r="E55" s="263"/>
      <c r="F55" s="97"/>
      <c r="G55" s="97"/>
      <c r="H55" s="414"/>
      <c r="I55" s="283"/>
      <c r="J55" s="247" t="e">
        <f>IF(AND(Q55="",#REF!&gt;0,#REF!&lt;5),K55,)</f>
        <v>#REF!</v>
      </c>
      <c r="K55" s="245" t="str">
        <f>IF(D55="","ZZZ9",IF(AND(#REF!&gt;0,#REF!&lt;5),D55&amp;#REF!,D55&amp;"9"))</f>
        <v>ZZZ9</v>
      </c>
      <c r="L55" s="249">
        <f t="shared" si="0"/>
        <v>999</v>
      </c>
      <c r="M55" s="282">
        <f t="shared" si="1"/>
        <v>999</v>
      </c>
      <c r="N55" s="277"/>
      <c r="O55" s="97"/>
      <c r="P55" s="114">
        <f t="shared" si="2"/>
        <v>999</v>
      </c>
      <c r="Q55" s="97"/>
    </row>
    <row r="56" spans="1:17" s="11" customFormat="1" ht="18.899999999999999" customHeight="1" x14ac:dyDescent="0.25">
      <c r="A56" s="250">
        <v>50</v>
      </c>
      <c r="B56" s="95"/>
      <c r="C56" s="95"/>
      <c r="D56" s="96"/>
      <c r="E56" s="263"/>
      <c r="F56" s="97"/>
      <c r="G56" s="97"/>
      <c r="H56" s="414"/>
      <c r="I56" s="283"/>
      <c r="J56" s="247" t="e">
        <f>IF(AND(Q56="",#REF!&gt;0,#REF!&lt;5),K56,)</f>
        <v>#REF!</v>
      </c>
      <c r="K56" s="245" t="str">
        <f>IF(D56="","ZZZ9",IF(AND(#REF!&gt;0,#REF!&lt;5),D56&amp;#REF!,D56&amp;"9"))</f>
        <v>ZZZ9</v>
      </c>
      <c r="L56" s="249">
        <f t="shared" si="0"/>
        <v>999</v>
      </c>
      <c r="M56" s="282">
        <f t="shared" si="1"/>
        <v>999</v>
      </c>
      <c r="N56" s="277"/>
      <c r="O56" s="97"/>
      <c r="P56" s="114">
        <f t="shared" si="2"/>
        <v>999</v>
      </c>
      <c r="Q56" s="97"/>
    </row>
    <row r="57" spans="1:17" s="11" customFormat="1" ht="18.899999999999999" customHeight="1" x14ac:dyDescent="0.25">
      <c r="A57" s="250">
        <v>51</v>
      </c>
      <c r="B57" s="95"/>
      <c r="C57" s="95"/>
      <c r="D57" s="96"/>
      <c r="E57" s="263"/>
      <c r="F57" s="97"/>
      <c r="G57" s="97"/>
      <c r="H57" s="414"/>
      <c r="I57" s="283"/>
      <c r="J57" s="247" t="e">
        <f>IF(AND(Q57="",#REF!&gt;0,#REF!&lt;5),K57,)</f>
        <v>#REF!</v>
      </c>
      <c r="K57" s="245" t="str">
        <f>IF(D57="","ZZZ9",IF(AND(#REF!&gt;0,#REF!&lt;5),D57&amp;#REF!,D57&amp;"9"))</f>
        <v>ZZZ9</v>
      </c>
      <c r="L57" s="249">
        <f t="shared" si="0"/>
        <v>999</v>
      </c>
      <c r="M57" s="282">
        <f t="shared" si="1"/>
        <v>999</v>
      </c>
      <c r="N57" s="277"/>
      <c r="O57" s="97"/>
      <c r="P57" s="114">
        <f t="shared" si="2"/>
        <v>999</v>
      </c>
      <c r="Q57" s="97"/>
    </row>
    <row r="58" spans="1:17" s="11" customFormat="1" ht="18.899999999999999" customHeight="1" x14ac:dyDescent="0.25">
      <c r="A58" s="250">
        <v>52</v>
      </c>
      <c r="B58" s="95"/>
      <c r="C58" s="95"/>
      <c r="D58" s="96"/>
      <c r="E58" s="263"/>
      <c r="F58" s="97"/>
      <c r="G58" s="97"/>
      <c r="H58" s="414"/>
      <c r="I58" s="283"/>
      <c r="J58" s="247" t="e">
        <f>IF(AND(Q58="",#REF!&gt;0,#REF!&lt;5),K58,)</f>
        <v>#REF!</v>
      </c>
      <c r="K58" s="245" t="str">
        <f>IF(D58="","ZZZ9",IF(AND(#REF!&gt;0,#REF!&lt;5),D58&amp;#REF!,D58&amp;"9"))</f>
        <v>ZZZ9</v>
      </c>
      <c r="L58" s="249">
        <f t="shared" si="0"/>
        <v>999</v>
      </c>
      <c r="M58" s="282">
        <f t="shared" si="1"/>
        <v>999</v>
      </c>
      <c r="N58" s="277"/>
      <c r="O58" s="97"/>
      <c r="P58" s="114">
        <f t="shared" si="2"/>
        <v>999</v>
      </c>
      <c r="Q58" s="97"/>
    </row>
    <row r="59" spans="1:17" s="11" customFormat="1" ht="18.899999999999999" customHeight="1" x14ac:dyDescent="0.25">
      <c r="A59" s="250">
        <v>53</v>
      </c>
      <c r="B59" s="95"/>
      <c r="C59" s="95"/>
      <c r="D59" s="96"/>
      <c r="E59" s="263"/>
      <c r="F59" s="97"/>
      <c r="G59" s="97"/>
      <c r="H59" s="414"/>
      <c r="I59" s="283"/>
      <c r="J59" s="247" t="e">
        <f>IF(AND(Q59="",#REF!&gt;0,#REF!&lt;5),K59,)</f>
        <v>#REF!</v>
      </c>
      <c r="K59" s="245" t="str">
        <f>IF(D59="","ZZZ9",IF(AND(#REF!&gt;0,#REF!&lt;5),D59&amp;#REF!,D59&amp;"9"))</f>
        <v>ZZZ9</v>
      </c>
      <c r="L59" s="249">
        <f t="shared" si="0"/>
        <v>999</v>
      </c>
      <c r="M59" s="282">
        <f t="shared" si="1"/>
        <v>999</v>
      </c>
      <c r="N59" s="277"/>
      <c r="O59" s="97"/>
      <c r="P59" s="114">
        <f t="shared" si="2"/>
        <v>999</v>
      </c>
      <c r="Q59" s="97"/>
    </row>
    <row r="60" spans="1:17" s="11" customFormat="1" ht="18.899999999999999" customHeight="1" x14ac:dyDescent="0.25">
      <c r="A60" s="250">
        <v>54</v>
      </c>
      <c r="B60" s="95"/>
      <c r="C60" s="95"/>
      <c r="D60" s="96"/>
      <c r="E60" s="263"/>
      <c r="F60" s="97"/>
      <c r="G60" s="97"/>
      <c r="H60" s="414"/>
      <c r="I60" s="283"/>
      <c r="J60" s="247" t="e">
        <f>IF(AND(Q60="",#REF!&gt;0,#REF!&lt;5),K60,)</f>
        <v>#REF!</v>
      </c>
      <c r="K60" s="245" t="str">
        <f>IF(D60="","ZZZ9",IF(AND(#REF!&gt;0,#REF!&lt;5),D60&amp;#REF!,D60&amp;"9"))</f>
        <v>ZZZ9</v>
      </c>
      <c r="L60" s="249">
        <f t="shared" si="0"/>
        <v>999</v>
      </c>
      <c r="M60" s="282">
        <f t="shared" si="1"/>
        <v>999</v>
      </c>
      <c r="N60" s="277"/>
      <c r="O60" s="97"/>
      <c r="P60" s="114">
        <f t="shared" si="2"/>
        <v>999</v>
      </c>
      <c r="Q60" s="97"/>
    </row>
    <row r="61" spans="1:17" s="11" customFormat="1" ht="18.899999999999999" customHeight="1" x14ac:dyDescent="0.25">
      <c r="A61" s="250">
        <v>55</v>
      </c>
      <c r="B61" s="95"/>
      <c r="C61" s="95"/>
      <c r="D61" s="96"/>
      <c r="E61" s="263"/>
      <c r="F61" s="97"/>
      <c r="G61" s="97"/>
      <c r="H61" s="414"/>
      <c r="I61" s="283"/>
      <c r="J61" s="247" t="e">
        <f>IF(AND(Q61="",#REF!&gt;0,#REF!&lt;5),K61,)</f>
        <v>#REF!</v>
      </c>
      <c r="K61" s="245" t="str">
        <f>IF(D61="","ZZZ9",IF(AND(#REF!&gt;0,#REF!&lt;5),D61&amp;#REF!,D61&amp;"9"))</f>
        <v>ZZZ9</v>
      </c>
      <c r="L61" s="249">
        <f t="shared" si="0"/>
        <v>999</v>
      </c>
      <c r="M61" s="282">
        <f t="shared" si="1"/>
        <v>999</v>
      </c>
      <c r="N61" s="277"/>
      <c r="O61" s="97"/>
      <c r="P61" s="114">
        <f t="shared" si="2"/>
        <v>999</v>
      </c>
      <c r="Q61" s="97"/>
    </row>
    <row r="62" spans="1:17" s="11" customFormat="1" ht="18.899999999999999" customHeight="1" x14ac:dyDescent="0.25">
      <c r="A62" s="250">
        <v>56</v>
      </c>
      <c r="B62" s="95"/>
      <c r="C62" s="95"/>
      <c r="D62" s="96"/>
      <c r="E62" s="263"/>
      <c r="F62" s="97"/>
      <c r="G62" s="97"/>
      <c r="H62" s="414"/>
      <c r="I62" s="283"/>
      <c r="J62" s="247" t="e">
        <f>IF(AND(Q62="",#REF!&gt;0,#REF!&lt;5),K62,)</f>
        <v>#REF!</v>
      </c>
      <c r="K62" s="245" t="str">
        <f>IF(D62="","ZZZ9",IF(AND(#REF!&gt;0,#REF!&lt;5),D62&amp;#REF!,D62&amp;"9"))</f>
        <v>ZZZ9</v>
      </c>
      <c r="L62" s="249">
        <f t="shared" si="0"/>
        <v>999</v>
      </c>
      <c r="M62" s="282">
        <f t="shared" si="1"/>
        <v>999</v>
      </c>
      <c r="N62" s="277"/>
      <c r="O62" s="97"/>
      <c r="P62" s="114">
        <f t="shared" si="2"/>
        <v>999</v>
      </c>
      <c r="Q62" s="97"/>
    </row>
    <row r="63" spans="1:17" s="11" customFormat="1" ht="18.899999999999999" customHeight="1" x14ac:dyDescent="0.25">
      <c r="A63" s="250">
        <v>57</v>
      </c>
      <c r="B63" s="95"/>
      <c r="C63" s="95"/>
      <c r="D63" s="96"/>
      <c r="E63" s="263"/>
      <c r="F63" s="97"/>
      <c r="G63" s="97"/>
      <c r="H63" s="414"/>
      <c r="I63" s="283"/>
      <c r="J63" s="247" t="e">
        <f>IF(AND(Q63="",#REF!&gt;0,#REF!&lt;5),K63,)</f>
        <v>#REF!</v>
      </c>
      <c r="K63" s="245" t="str">
        <f>IF(D63="","ZZZ9",IF(AND(#REF!&gt;0,#REF!&lt;5),D63&amp;#REF!,D63&amp;"9"))</f>
        <v>ZZZ9</v>
      </c>
      <c r="L63" s="249">
        <f t="shared" si="0"/>
        <v>999</v>
      </c>
      <c r="M63" s="282">
        <f t="shared" si="1"/>
        <v>999</v>
      </c>
      <c r="N63" s="277"/>
      <c r="O63" s="97"/>
      <c r="P63" s="114">
        <f t="shared" si="2"/>
        <v>999</v>
      </c>
      <c r="Q63" s="97"/>
    </row>
    <row r="64" spans="1:17" s="11" customFormat="1" ht="18.899999999999999" customHeight="1" x14ac:dyDescent="0.25">
      <c r="A64" s="250">
        <v>58</v>
      </c>
      <c r="B64" s="95"/>
      <c r="C64" s="95"/>
      <c r="D64" s="96"/>
      <c r="E64" s="263"/>
      <c r="F64" s="97"/>
      <c r="G64" s="97"/>
      <c r="H64" s="414"/>
      <c r="I64" s="283"/>
      <c r="J64" s="247" t="e">
        <f>IF(AND(Q64="",#REF!&gt;0,#REF!&lt;5),K64,)</f>
        <v>#REF!</v>
      </c>
      <c r="K64" s="245" t="str">
        <f>IF(D64="","ZZZ9",IF(AND(#REF!&gt;0,#REF!&lt;5),D64&amp;#REF!,D64&amp;"9"))</f>
        <v>ZZZ9</v>
      </c>
      <c r="L64" s="249">
        <f t="shared" si="0"/>
        <v>999</v>
      </c>
      <c r="M64" s="282">
        <f t="shared" si="1"/>
        <v>999</v>
      </c>
      <c r="N64" s="277"/>
      <c r="O64" s="97"/>
      <c r="P64" s="114">
        <f t="shared" si="2"/>
        <v>999</v>
      </c>
      <c r="Q64" s="97"/>
    </row>
    <row r="65" spans="1:17" s="11" customFormat="1" ht="18.899999999999999" customHeight="1" x14ac:dyDescent="0.25">
      <c r="A65" s="250">
        <v>59</v>
      </c>
      <c r="B65" s="95"/>
      <c r="C65" s="95"/>
      <c r="D65" s="96"/>
      <c r="E65" s="263"/>
      <c r="F65" s="97"/>
      <c r="G65" s="97"/>
      <c r="H65" s="414"/>
      <c r="I65" s="283"/>
      <c r="J65" s="247" t="e">
        <f>IF(AND(Q65="",#REF!&gt;0,#REF!&lt;5),K65,)</f>
        <v>#REF!</v>
      </c>
      <c r="K65" s="245" t="str">
        <f>IF(D65="","ZZZ9",IF(AND(#REF!&gt;0,#REF!&lt;5),D65&amp;#REF!,D65&amp;"9"))</f>
        <v>ZZZ9</v>
      </c>
      <c r="L65" s="249">
        <f t="shared" si="0"/>
        <v>999</v>
      </c>
      <c r="M65" s="282">
        <f t="shared" si="1"/>
        <v>999</v>
      </c>
      <c r="N65" s="277"/>
      <c r="O65" s="97"/>
      <c r="P65" s="114">
        <f t="shared" si="2"/>
        <v>999</v>
      </c>
      <c r="Q65" s="97"/>
    </row>
    <row r="66" spans="1:17" s="11" customFormat="1" ht="18.899999999999999" customHeight="1" x14ac:dyDescent="0.25">
      <c r="A66" s="250">
        <v>60</v>
      </c>
      <c r="B66" s="95"/>
      <c r="C66" s="95"/>
      <c r="D66" s="96"/>
      <c r="E66" s="263"/>
      <c r="F66" s="97"/>
      <c r="G66" s="97"/>
      <c r="H66" s="414"/>
      <c r="I66" s="283"/>
      <c r="J66" s="247" t="e">
        <f>IF(AND(Q66="",#REF!&gt;0,#REF!&lt;5),K66,)</f>
        <v>#REF!</v>
      </c>
      <c r="K66" s="245" t="str">
        <f>IF(D66="","ZZZ9",IF(AND(#REF!&gt;0,#REF!&lt;5),D66&amp;#REF!,D66&amp;"9"))</f>
        <v>ZZZ9</v>
      </c>
      <c r="L66" s="249">
        <f t="shared" si="0"/>
        <v>999</v>
      </c>
      <c r="M66" s="282">
        <f t="shared" si="1"/>
        <v>999</v>
      </c>
      <c r="N66" s="277"/>
      <c r="O66" s="97"/>
      <c r="P66" s="114">
        <f t="shared" si="2"/>
        <v>999</v>
      </c>
      <c r="Q66" s="97"/>
    </row>
    <row r="67" spans="1:17" s="11" customFormat="1" ht="18.899999999999999" customHeight="1" x14ac:dyDescent="0.25">
      <c r="A67" s="250">
        <v>61</v>
      </c>
      <c r="B67" s="95"/>
      <c r="C67" s="95"/>
      <c r="D67" s="96"/>
      <c r="E67" s="263"/>
      <c r="F67" s="97"/>
      <c r="G67" s="97"/>
      <c r="H67" s="414"/>
      <c r="I67" s="283"/>
      <c r="J67" s="247" t="e">
        <f>IF(AND(Q67="",#REF!&gt;0,#REF!&lt;5),K67,)</f>
        <v>#REF!</v>
      </c>
      <c r="K67" s="245" t="str">
        <f>IF(D67="","ZZZ9",IF(AND(#REF!&gt;0,#REF!&lt;5),D67&amp;#REF!,D67&amp;"9"))</f>
        <v>ZZZ9</v>
      </c>
      <c r="L67" s="249">
        <f t="shared" si="0"/>
        <v>999</v>
      </c>
      <c r="M67" s="282">
        <f t="shared" si="1"/>
        <v>999</v>
      </c>
      <c r="N67" s="277"/>
      <c r="O67" s="97"/>
      <c r="P67" s="114">
        <f t="shared" si="2"/>
        <v>999</v>
      </c>
      <c r="Q67" s="97"/>
    </row>
    <row r="68" spans="1:17" s="11" customFormat="1" ht="18.899999999999999" customHeight="1" x14ac:dyDescent="0.25">
      <c r="A68" s="250">
        <v>62</v>
      </c>
      <c r="B68" s="95"/>
      <c r="C68" s="95"/>
      <c r="D68" s="96"/>
      <c r="E68" s="263"/>
      <c r="F68" s="97"/>
      <c r="G68" s="97"/>
      <c r="H68" s="414"/>
      <c r="I68" s="283"/>
      <c r="J68" s="247" t="e">
        <f>IF(AND(Q68="",#REF!&gt;0,#REF!&lt;5),K68,)</f>
        <v>#REF!</v>
      </c>
      <c r="K68" s="245" t="str">
        <f>IF(D68="","ZZZ9",IF(AND(#REF!&gt;0,#REF!&lt;5),D68&amp;#REF!,D68&amp;"9"))</f>
        <v>ZZZ9</v>
      </c>
      <c r="L68" s="249">
        <f t="shared" si="0"/>
        <v>999</v>
      </c>
      <c r="M68" s="282">
        <f t="shared" si="1"/>
        <v>999</v>
      </c>
      <c r="N68" s="277"/>
      <c r="O68" s="97"/>
      <c r="P68" s="114">
        <f t="shared" si="2"/>
        <v>999</v>
      </c>
      <c r="Q68" s="97"/>
    </row>
    <row r="69" spans="1:17" s="11" customFormat="1" ht="18.899999999999999" customHeight="1" x14ac:dyDescent="0.25">
      <c r="A69" s="250">
        <v>63</v>
      </c>
      <c r="B69" s="95"/>
      <c r="C69" s="95"/>
      <c r="D69" s="96"/>
      <c r="E69" s="263"/>
      <c r="F69" s="97"/>
      <c r="G69" s="97"/>
      <c r="H69" s="414"/>
      <c r="I69" s="283"/>
      <c r="J69" s="247" t="e">
        <f>IF(AND(Q69="",#REF!&gt;0,#REF!&lt;5),K69,)</f>
        <v>#REF!</v>
      </c>
      <c r="K69" s="245" t="str">
        <f>IF(D69="","ZZZ9",IF(AND(#REF!&gt;0,#REF!&lt;5),D69&amp;#REF!,D69&amp;"9"))</f>
        <v>ZZZ9</v>
      </c>
      <c r="L69" s="249">
        <f t="shared" si="0"/>
        <v>999</v>
      </c>
      <c r="M69" s="282">
        <f t="shared" si="1"/>
        <v>999</v>
      </c>
      <c r="N69" s="277"/>
      <c r="O69" s="97"/>
      <c r="P69" s="114">
        <f t="shared" si="2"/>
        <v>999</v>
      </c>
      <c r="Q69" s="97"/>
    </row>
    <row r="70" spans="1:17" s="11" customFormat="1" ht="18.899999999999999" customHeight="1" x14ac:dyDescent="0.25">
      <c r="A70" s="250">
        <v>64</v>
      </c>
      <c r="B70" s="95"/>
      <c r="C70" s="95"/>
      <c r="D70" s="96"/>
      <c r="E70" s="263"/>
      <c r="F70" s="97"/>
      <c r="G70" s="97"/>
      <c r="H70" s="414"/>
      <c r="I70" s="283"/>
      <c r="J70" s="247" t="e">
        <f>IF(AND(Q70="",#REF!&gt;0,#REF!&lt;5),K70,)</f>
        <v>#REF!</v>
      </c>
      <c r="K70" s="245" t="str">
        <f>IF(D70="","ZZZ9",IF(AND(#REF!&gt;0,#REF!&lt;5),D70&amp;#REF!,D70&amp;"9"))</f>
        <v>ZZZ9</v>
      </c>
      <c r="L70" s="249">
        <f t="shared" si="0"/>
        <v>999</v>
      </c>
      <c r="M70" s="282">
        <f t="shared" si="1"/>
        <v>999</v>
      </c>
      <c r="N70" s="277"/>
      <c r="O70" s="97"/>
      <c r="P70" s="114">
        <f t="shared" si="2"/>
        <v>999</v>
      </c>
      <c r="Q70" s="97"/>
    </row>
    <row r="71" spans="1:17" s="11" customFormat="1" ht="18.899999999999999" customHeight="1" x14ac:dyDescent="0.25">
      <c r="A71" s="250">
        <v>65</v>
      </c>
      <c r="B71" s="95"/>
      <c r="C71" s="95"/>
      <c r="D71" s="96"/>
      <c r="E71" s="263"/>
      <c r="F71" s="97"/>
      <c r="G71" s="97"/>
      <c r="H71" s="414"/>
      <c r="I71" s="283"/>
      <c r="J71" s="247" t="e">
        <f>IF(AND(Q71="",#REF!&gt;0,#REF!&lt;5),K71,)</f>
        <v>#REF!</v>
      </c>
      <c r="K71" s="245" t="str">
        <f>IF(D71="","ZZZ9",IF(AND(#REF!&gt;0,#REF!&lt;5),D71&amp;#REF!,D71&amp;"9"))</f>
        <v>ZZZ9</v>
      </c>
      <c r="L71" s="249">
        <f t="shared" si="0"/>
        <v>999</v>
      </c>
      <c r="M71" s="282">
        <f t="shared" si="1"/>
        <v>999</v>
      </c>
      <c r="N71" s="277"/>
      <c r="O71" s="97"/>
      <c r="P71" s="114">
        <f t="shared" si="2"/>
        <v>999</v>
      </c>
      <c r="Q71" s="97"/>
    </row>
    <row r="72" spans="1:17" s="11" customFormat="1" ht="18.899999999999999" customHeight="1" x14ac:dyDescent="0.25">
      <c r="A72" s="250">
        <v>66</v>
      </c>
      <c r="B72" s="95"/>
      <c r="C72" s="95"/>
      <c r="D72" s="96"/>
      <c r="E72" s="263"/>
      <c r="F72" s="97"/>
      <c r="G72" s="97"/>
      <c r="H72" s="414"/>
      <c r="I72" s="283"/>
      <c r="J72" s="247" t="e">
        <f>IF(AND(Q72="",#REF!&gt;0,#REF!&lt;5),K72,)</f>
        <v>#REF!</v>
      </c>
      <c r="K72" s="245" t="str">
        <f>IF(D72="","ZZZ9",IF(AND(#REF!&gt;0,#REF!&lt;5),D72&amp;#REF!,D72&amp;"9"))</f>
        <v>ZZZ9</v>
      </c>
      <c r="L72" s="249">
        <f t="shared" ref="L72:L100" si="3">IF(Q72="",999,Q72)</f>
        <v>999</v>
      </c>
      <c r="M72" s="282">
        <f t="shared" ref="M72:M100" si="4">IF(P72=999,999,1)</f>
        <v>999</v>
      </c>
      <c r="N72" s="277"/>
      <c r="O72" s="97"/>
      <c r="P72" s="114">
        <f t="shared" ref="P72:P100" si="5">IF(N72="DA",1,IF(N72="WC",2,IF(N72="SE",3,IF(N72="Q",4,IF(N72="LL",5,999)))))</f>
        <v>999</v>
      </c>
      <c r="Q72" s="97"/>
    </row>
    <row r="73" spans="1:17" s="11" customFormat="1" ht="18.899999999999999" customHeight="1" x14ac:dyDescent="0.25">
      <c r="A73" s="250">
        <v>67</v>
      </c>
      <c r="B73" s="95"/>
      <c r="C73" s="95"/>
      <c r="D73" s="96"/>
      <c r="E73" s="263"/>
      <c r="F73" s="97"/>
      <c r="G73" s="97"/>
      <c r="H73" s="414"/>
      <c r="I73" s="283"/>
      <c r="J73" s="247" t="e">
        <f>IF(AND(Q73="",#REF!&gt;0,#REF!&lt;5),K73,)</f>
        <v>#REF!</v>
      </c>
      <c r="K73" s="245" t="str">
        <f>IF(D73="","ZZZ9",IF(AND(#REF!&gt;0,#REF!&lt;5),D73&amp;#REF!,D73&amp;"9"))</f>
        <v>ZZZ9</v>
      </c>
      <c r="L73" s="249">
        <f t="shared" si="3"/>
        <v>999</v>
      </c>
      <c r="M73" s="282">
        <f t="shared" si="4"/>
        <v>999</v>
      </c>
      <c r="N73" s="277"/>
      <c r="O73" s="97"/>
      <c r="P73" s="114">
        <f t="shared" si="5"/>
        <v>999</v>
      </c>
      <c r="Q73" s="97"/>
    </row>
    <row r="74" spans="1:17" s="11" customFormat="1" ht="18.899999999999999" customHeight="1" x14ac:dyDescent="0.25">
      <c r="A74" s="250">
        <v>68</v>
      </c>
      <c r="B74" s="95"/>
      <c r="C74" s="95"/>
      <c r="D74" s="96"/>
      <c r="E74" s="263"/>
      <c r="F74" s="97"/>
      <c r="G74" s="97"/>
      <c r="H74" s="414"/>
      <c r="I74" s="283"/>
      <c r="J74" s="247" t="e">
        <f>IF(AND(Q74="",#REF!&gt;0,#REF!&lt;5),K74,)</f>
        <v>#REF!</v>
      </c>
      <c r="K74" s="245" t="str">
        <f>IF(D74="","ZZZ9",IF(AND(#REF!&gt;0,#REF!&lt;5),D74&amp;#REF!,D74&amp;"9"))</f>
        <v>ZZZ9</v>
      </c>
      <c r="L74" s="249">
        <f t="shared" si="3"/>
        <v>999</v>
      </c>
      <c r="M74" s="282">
        <f t="shared" si="4"/>
        <v>999</v>
      </c>
      <c r="N74" s="277"/>
      <c r="O74" s="97"/>
      <c r="P74" s="114">
        <f t="shared" si="5"/>
        <v>999</v>
      </c>
      <c r="Q74" s="97"/>
    </row>
    <row r="75" spans="1:17" s="11" customFormat="1" ht="18.899999999999999" customHeight="1" x14ac:dyDescent="0.25">
      <c r="A75" s="250">
        <v>69</v>
      </c>
      <c r="B75" s="95"/>
      <c r="C75" s="95"/>
      <c r="D75" s="96"/>
      <c r="E75" s="263"/>
      <c r="F75" s="97"/>
      <c r="G75" s="97"/>
      <c r="H75" s="414"/>
      <c r="I75" s="283"/>
      <c r="J75" s="247" t="e">
        <f>IF(AND(Q75="",#REF!&gt;0,#REF!&lt;5),K75,)</f>
        <v>#REF!</v>
      </c>
      <c r="K75" s="245" t="str">
        <f>IF(D75="","ZZZ9",IF(AND(#REF!&gt;0,#REF!&lt;5),D75&amp;#REF!,D75&amp;"9"))</f>
        <v>ZZZ9</v>
      </c>
      <c r="L75" s="249">
        <f t="shared" si="3"/>
        <v>999</v>
      </c>
      <c r="M75" s="282">
        <f t="shared" si="4"/>
        <v>999</v>
      </c>
      <c r="N75" s="277"/>
      <c r="O75" s="97"/>
      <c r="P75" s="114">
        <f t="shared" si="5"/>
        <v>999</v>
      </c>
      <c r="Q75" s="97"/>
    </row>
    <row r="76" spans="1:17" s="11" customFormat="1" ht="18.899999999999999" customHeight="1" x14ac:dyDescent="0.25">
      <c r="A76" s="250">
        <v>70</v>
      </c>
      <c r="B76" s="95"/>
      <c r="C76" s="95"/>
      <c r="D76" s="96"/>
      <c r="E76" s="263"/>
      <c r="F76" s="97"/>
      <c r="G76" s="97"/>
      <c r="H76" s="414"/>
      <c r="I76" s="283"/>
      <c r="J76" s="247" t="e">
        <f>IF(AND(Q76="",#REF!&gt;0,#REF!&lt;5),K76,)</f>
        <v>#REF!</v>
      </c>
      <c r="K76" s="245" t="str">
        <f>IF(D76="","ZZZ9",IF(AND(#REF!&gt;0,#REF!&lt;5),D76&amp;#REF!,D76&amp;"9"))</f>
        <v>ZZZ9</v>
      </c>
      <c r="L76" s="249">
        <f t="shared" si="3"/>
        <v>999</v>
      </c>
      <c r="M76" s="282">
        <f t="shared" si="4"/>
        <v>999</v>
      </c>
      <c r="N76" s="277"/>
      <c r="O76" s="97"/>
      <c r="P76" s="114">
        <f t="shared" si="5"/>
        <v>999</v>
      </c>
      <c r="Q76" s="97"/>
    </row>
    <row r="77" spans="1:17" s="11" customFormat="1" ht="18.899999999999999" customHeight="1" x14ac:dyDescent="0.25">
      <c r="A77" s="250">
        <v>71</v>
      </c>
      <c r="B77" s="95"/>
      <c r="C77" s="95"/>
      <c r="D77" s="96"/>
      <c r="E77" s="263"/>
      <c r="F77" s="97"/>
      <c r="G77" s="97"/>
      <c r="H77" s="414"/>
      <c r="I77" s="283"/>
      <c r="J77" s="247" t="e">
        <f>IF(AND(Q77="",#REF!&gt;0,#REF!&lt;5),K77,)</f>
        <v>#REF!</v>
      </c>
      <c r="K77" s="245" t="str">
        <f>IF(D77="","ZZZ9",IF(AND(#REF!&gt;0,#REF!&lt;5),D77&amp;#REF!,D77&amp;"9"))</f>
        <v>ZZZ9</v>
      </c>
      <c r="L77" s="249">
        <f t="shared" si="3"/>
        <v>999</v>
      </c>
      <c r="M77" s="282">
        <f t="shared" si="4"/>
        <v>999</v>
      </c>
      <c r="N77" s="277"/>
      <c r="O77" s="97"/>
      <c r="P77" s="114">
        <f t="shared" si="5"/>
        <v>999</v>
      </c>
      <c r="Q77" s="97"/>
    </row>
    <row r="78" spans="1:17" s="11" customFormat="1" ht="18.899999999999999" customHeight="1" x14ac:dyDescent="0.25">
      <c r="A78" s="250">
        <v>72</v>
      </c>
      <c r="B78" s="95"/>
      <c r="C78" s="95"/>
      <c r="D78" s="96"/>
      <c r="E78" s="263"/>
      <c r="F78" s="97"/>
      <c r="G78" s="97"/>
      <c r="H78" s="414"/>
      <c r="I78" s="283"/>
      <c r="J78" s="247" t="e">
        <f>IF(AND(Q78="",#REF!&gt;0,#REF!&lt;5),K78,)</f>
        <v>#REF!</v>
      </c>
      <c r="K78" s="245" t="str">
        <f>IF(D78="","ZZZ9",IF(AND(#REF!&gt;0,#REF!&lt;5),D78&amp;#REF!,D78&amp;"9"))</f>
        <v>ZZZ9</v>
      </c>
      <c r="L78" s="249">
        <f t="shared" si="3"/>
        <v>999</v>
      </c>
      <c r="M78" s="282">
        <f t="shared" si="4"/>
        <v>999</v>
      </c>
      <c r="N78" s="277"/>
      <c r="O78" s="97"/>
      <c r="P78" s="114">
        <f t="shared" si="5"/>
        <v>999</v>
      </c>
      <c r="Q78" s="97"/>
    </row>
    <row r="79" spans="1:17" s="11" customFormat="1" ht="18.899999999999999" customHeight="1" x14ac:dyDescent="0.25">
      <c r="A79" s="250">
        <v>73</v>
      </c>
      <c r="B79" s="95"/>
      <c r="C79" s="95"/>
      <c r="D79" s="96"/>
      <c r="E79" s="263"/>
      <c r="F79" s="97"/>
      <c r="G79" s="97"/>
      <c r="H79" s="414"/>
      <c r="I79" s="283"/>
      <c r="J79" s="247" t="e">
        <f>IF(AND(Q79="",#REF!&gt;0,#REF!&lt;5),K79,)</f>
        <v>#REF!</v>
      </c>
      <c r="K79" s="245" t="str">
        <f>IF(D79="","ZZZ9",IF(AND(#REF!&gt;0,#REF!&lt;5),D79&amp;#REF!,D79&amp;"9"))</f>
        <v>ZZZ9</v>
      </c>
      <c r="L79" s="249">
        <f t="shared" si="3"/>
        <v>999</v>
      </c>
      <c r="M79" s="282">
        <f t="shared" si="4"/>
        <v>999</v>
      </c>
      <c r="N79" s="277"/>
      <c r="O79" s="97"/>
      <c r="P79" s="114">
        <f t="shared" si="5"/>
        <v>999</v>
      </c>
      <c r="Q79" s="97"/>
    </row>
    <row r="80" spans="1:17" s="11" customFormat="1" ht="18.899999999999999" customHeight="1" x14ac:dyDescent="0.25">
      <c r="A80" s="250">
        <v>74</v>
      </c>
      <c r="B80" s="95"/>
      <c r="C80" s="95"/>
      <c r="D80" s="96"/>
      <c r="E80" s="263"/>
      <c r="F80" s="97"/>
      <c r="G80" s="97"/>
      <c r="H80" s="414"/>
      <c r="I80" s="283"/>
      <c r="J80" s="247" t="e">
        <f>IF(AND(Q80="",#REF!&gt;0,#REF!&lt;5),K80,)</f>
        <v>#REF!</v>
      </c>
      <c r="K80" s="245" t="str">
        <f>IF(D80="","ZZZ9",IF(AND(#REF!&gt;0,#REF!&lt;5),D80&amp;#REF!,D80&amp;"9"))</f>
        <v>ZZZ9</v>
      </c>
      <c r="L80" s="249">
        <f t="shared" si="3"/>
        <v>999</v>
      </c>
      <c r="M80" s="282">
        <f t="shared" si="4"/>
        <v>999</v>
      </c>
      <c r="N80" s="277"/>
      <c r="O80" s="97"/>
      <c r="P80" s="114">
        <f t="shared" si="5"/>
        <v>999</v>
      </c>
      <c r="Q80" s="97"/>
    </row>
    <row r="81" spans="1:17" s="11" customFormat="1" ht="18.899999999999999" customHeight="1" x14ac:dyDescent="0.25">
      <c r="A81" s="250">
        <v>75</v>
      </c>
      <c r="B81" s="95"/>
      <c r="C81" s="95"/>
      <c r="D81" s="96"/>
      <c r="E81" s="263"/>
      <c r="F81" s="97"/>
      <c r="G81" s="97"/>
      <c r="H81" s="414"/>
      <c r="I81" s="283"/>
      <c r="J81" s="247" t="e">
        <f>IF(AND(Q81="",#REF!&gt;0,#REF!&lt;5),K81,)</f>
        <v>#REF!</v>
      </c>
      <c r="K81" s="245" t="str">
        <f>IF(D81="","ZZZ9",IF(AND(#REF!&gt;0,#REF!&lt;5),D81&amp;#REF!,D81&amp;"9"))</f>
        <v>ZZZ9</v>
      </c>
      <c r="L81" s="249">
        <f t="shared" si="3"/>
        <v>999</v>
      </c>
      <c r="M81" s="282">
        <f t="shared" si="4"/>
        <v>999</v>
      </c>
      <c r="N81" s="277"/>
      <c r="O81" s="97"/>
      <c r="P81" s="114">
        <f t="shared" si="5"/>
        <v>999</v>
      </c>
      <c r="Q81" s="97"/>
    </row>
    <row r="82" spans="1:17" s="11" customFormat="1" ht="18.899999999999999" customHeight="1" x14ac:dyDescent="0.25">
      <c r="A82" s="250">
        <v>76</v>
      </c>
      <c r="B82" s="95"/>
      <c r="C82" s="95"/>
      <c r="D82" s="96"/>
      <c r="E82" s="263"/>
      <c r="F82" s="97"/>
      <c r="G82" s="97"/>
      <c r="H82" s="414"/>
      <c r="I82" s="283"/>
      <c r="J82" s="247" t="e">
        <f>IF(AND(Q82="",#REF!&gt;0,#REF!&lt;5),K82,)</f>
        <v>#REF!</v>
      </c>
      <c r="K82" s="245" t="str">
        <f>IF(D82="","ZZZ9",IF(AND(#REF!&gt;0,#REF!&lt;5),D82&amp;#REF!,D82&amp;"9"))</f>
        <v>ZZZ9</v>
      </c>
      <c r="L82" s="249">
        <f t="shared" si="3"/>
        <v>999</v>
      </c>
      <c r="M82" s="282">
        <f t="shared" si="4"/>
        <v>999</v>
      </c>
      <c r="N82" s="277"/>
      <c r="O82" s="97"/>
      <c r="P82" s="114">
        <f t="shared" si="5"/>
        <v>999</v>
      </c>
      <c r="Q82" s="97"/>
    </row>
    <row r="83" spans="1:17" s="11" customFormat="1" ht="18.899999999999999" customHeight="1" x14ac:dyDescent="0.25">
      <c r="A83" s="250">
        <v>77</v>
      </c>
      <c r="B83" s="95"/>
      <c r="C83" s="95"/>
      <c r="D83" s="96"/>
      <c r="E83" s="263"/>
      <c r="F83" s="97"/>
      <c r="G83" s="97"/>
      <c r="H83" s="414"/>
      <c r="I83" s="283"/>
      <c r="J83" s="247" t="e">
        <f>IF(AND(Q83="",#REF!&gt;0,#REF!&lt;5),K83,)</f>
        <v>#REF!</v>
      </c>
      <c r="K83" s="245" t="str">
        <f>IF(D83="","ZZZ9",IF(AND(#REF!&gt;0,#REF!&lt;5),D83&amp;#REF!,D83&amp;"9"))</f>
        <v>ZZZ9</v>
      </c>
      <c r="L83" s="249">
        <f t="shared" si="3"/>
        <v>999</v>
      </c>
      <c r="M83" s="282">
        <f t="shared" si="4"/>
        <v>999</v>
      </c>
      <c r="N83" s="277"/>
      <c r="O83" s="97"/>
      <c r="P83" s="114">
        <f t="shared" si="5"/>
        <v>999</v>
      </c>
      <c r="Q83" s="97"/>
    </row>
    <row r="84" spans="1:17" s="11" customFormat="1" ht="18.899999999999999" customHeight="1" x14ac:dyDescent="0.25">
      <c r="A84" s="250">
        <v>78</v>
      </c>
      <c r="B84" s="95"/>
      <c r="C84" s="95"/>
      <c r="D84" s="96"/>
      <c r="E84" s="263"/>
      <c r="F84" s="97"/>
      <c r="G84" s="97"/>
      <c r="H84" s="414"/>
      <c r="I84" s="283"/>
      <c r="J84" s="247" t="e">
        <f>IF(AND(Q84="",#REF!&gt;0,#REF!&lt;5),K84,)</f>
        <v>#REF!</v>
      </c>
      <c r="K84" s="245" t="str">
        <f>IF(D84="","ZZZ9",IF(AND(#REF!&gt;0,#REF!&lt;5),D84&amp;#REF!,D84&amp;"9"))</f>
        <v>ZZZ9</v>
      </c>
      <c r="L84" s="249">
        <f t="shared" si="3"/>
        <v>999</v>
      </c>
      <c r="M84" s="282">
        <f t="shared" si="4"/>
        <v>999</v>
      </c>
      <c r="N84" s="277"/>
      <c r="O84" s="97"/>
      <c r="P84" s="114">
        <f t="shared" si="5"/>
        <v>999</v>
      </c>
      <c r="Q84" s="97"/>
    </row>
    <row r="85" spans="1:17" s="11" customFormat="1" ht="18.899999999999999" customHeight="1" x14ac:dyDescent="0.25">
      <c r="A85" s="250">
        <v>79</v>
      </c>
      <c r="B85" s="95"/>
      <c r="C85" s="95"/>
      <c r="D85" s="96"/>
      <c r="E85" s="263"/>
      <c r="F85" s="97"/>
      <c r="G85" s="97"/>
      <c r="H85" s="414"/>
      <c r="I85" s="283"/>
      <c r="J85" s="247" t="e">
        <f>IF(AND(Q85="",#REF!&gt;0,#REF!&lt;5),K85,)</f>
        <v>#REF!</v>
      </c>
      <c r="K85" s="245" t="str">
        <f>IF(D85="","ZZZ9",IF(AND(#REF!&gt;0,#REF!&lt;5),D85&amp;#REF!,D85&amp;"9"))</f>
        <v>ZZZ9</v>
      </c>
      <c r="L85" s="249">
        <f t="shared" si="3"/>
        <v>999</v>
      </c>
      <c r="M85" s="282">
        <f t="shared" si="4"/>
        <v>999</v>
      </c>
      <c r="N85" s="277"/>
      <c r="O85" s="97"/>
      <c r="P85" s="114">
        <f t="shared" si="5"/>
        <v>999</v>
      </c>
      <c r="Q85" s="97"/>
    </row>
    <row r="86" spans="1:17" s="11" customFormat="1" ht="18.899999999999999" customHeight="1" x14ac:dyDescent="0.25">
      <c r="A86" s="250">
        <v>80</v>
      </c>
      <c r="B86" s="95"/>
      <c r="C86" s="95"/>
      <c r="D86" s="96"/>
      <c r="E86" s="263"/>
      <c r="F86" s="97"/>
      <c r="G86" s="97"/>
      <c r="H86" s="414"/>
      <c r="I86" s="283"/>
      <c r="J86" s="247" t="e">
        <f>IF(AND(Q86="",#REF!&gt;0,#REF!&lt;5),K86,)</f>
        <v>#REF!</v>
      </c>
      <c r="K86" s="245" t="str">
        <f>IF(D86="","ZZZ9",IF(AND(#REF!&gt;0,#REF!&lt;5),D86&amp;#REF!,D86&amp;"9"))</f>
        <v>ZZZ9</v>
      </c>
      <c r="L86" s="249">
        <f t="shared" si="3"/>
        <v>999</v>
      </c>
      <c r="M86" s="282">
        <f t="shared" si="4"/>
        <v>999</v>
      </c>
      <c r="N86" s="277"/>
      <c r="O86" s="97"/>
      <c r="P86" s="114">
        <f t="shared" si="5"/>
        <v>999</v>
      </c>
      <c r="Q86" s="97"/>
    </row>
    <row r="87" spans="1:17" s="11" customFormat="1" ht="18.899999999999999" customHeight="1" x14ac:dyDescent="0.25">
      <c r="A87" s="250">
        <v>81</v>
      </c>
      <c r="B87" s="95"/>
      <c r="C87" s="95"/>
      <c r="D87" s="96"/>
      <c r="E87" s="263"/>
      <c r="F87" s="97"/>
      <c r="G87" s="97"/>
      <c r="H87" s="414"/>
      <c r="I87" s="283"/>
      <c r="J87" s="247" t="e">
        <f>IF(AND(Q87="",#REF!&gt;0,#REF!&lt;5),K87,)</f>
        <v>#REF!</v>
      </c>
      <c r="K87" s="245" t="str">
        <f>IF(D87="","ZZZ9",IF(AND(#REF!&gt;0,#REF!&lt;5),D87&amp;#REF!,D87&amp;"9"))</f>
        <v>ZZZ9</v>
      </c>
      <c r="L87" s="249">
        <f t="shared" si="3"/>
        <v>999</v>
      </c>
      <c r="M87" s="282">
        <f t="shared" si="4"/>
        <v>999</v>
      </c>
      <c r="N87" s="277"/>
      <c r="O87" s="97"/>
      <c r="P87" s="114">
        <f t="shared" si="5"/>
        <v>999</v>
      </c>
      <c r="Q87" s="97"/>
    </row>
    <row r="88" spans="1:17" s="11" customFormat="1" ht="18.899999999999999" customHeight="1" x14ac:dyDescent="0.25">
      <c r="A88" s="250">
        <v>82</v>
      </c>
      <c r="B88" s="95"/>
      <c r="C88" s="95"/>
      <c r="D88" s="96"/>
      <c r="E88" s="263"/>
      <c r="F88" s="97"/>
      <c r="G88" s="97"/>
      <c r="H88" s="414"/>
      <c r="I88" s="283"/>
      <c r="J88" s="247" t="e">
        <f>IF(AND(Q88="",#REF!&gt;0,#REF!&lt;5),K88,)</f>
        <v>#REF!</v>
      </c>
      <c r="K88" s="245" t="str">
        <f>IF(D88="","ZZZ9",IF(AND(#REF!&gt;0,#REF!&lt;5),D88&amp;#REF!,D88&amp;"9"))</f>
        <v>ZZZ9</v>
      </c>
      <c r="L88" s="249">
        <f t="shared" si="3"/>
        <v>999</v>
      </c>
      <c r="M88" s="282">
        <f t="shared" si="4"/>
        <v>999</v>
      </c>
      <c r="N88" s="277"/>
      <c r="O88" s="97"/>
      <c r="P88" s="114">
        <f t="shared" si="5"/>
        <v>999</v>
      </c>
      <c r="Q88" s="97"/>
    </row>
    <row r="89" spans="1:17" s="11" customFormat="1" ht="18.899999999999999" customHeight="1" x14ac:dyDescent="0.25">
      <c r="A89" s="250">
        <v>83</v>
      </c>
      <c r="B89" s="95"/>
      <c r="C89" s="95"/>
      <c r="D89" s="96"/>
      <c r="E89" s="263"/>
      <c r="F89" s="97"/>
      <c r="G89" s="97"/>
      <c r="H89" s="414"/>
      <c r="I89" s="283"/>
      <c r="J89" s="247" t="e">
        <f>IF(AND(Q89="",#REF!&gt;0,#REF!&lt;5),K89,)</f>
        <v>#REF!</v>
      </c>
      <c r="K89" s="245" t="str">
        <f>IF(D89="","ZZZ9",IF(AND(#REF!&gt;0,#REF!&lt;5),D89&amp;#REF!,D89&amp;"9"))</f>
        <v>ZZZ9</v>
      </c>
      <c r="L89" s="249">
        <f t="shared" si="3"/>
        <v>999</v>
      </c>
      <c r="M89" s="282">
        <f t="shared" si="4"/>
        <v>999</v>
      </c>
      <c r="N89" s="277"/>
      <c r="O89" s="97"/>
      <c r="P89" s="114">
        <f t="shared" si="5"/>
        <v>999</v>
      </c>
      <c r="Q89" s="97"/>
    </row>
    <row r="90" spans="1:17" s="11" customFormat="1" ht="18.899999999999999" customHeight="1" x14ac:dyDescent="0.25">
      <c r="A90" s="250">
        <v>84</v>
      </c>
      <c r="B90" s="95"/>
      <c r="C90" s="95"/>
      <c r="D90" s="96"/>
      <c r="E90" s="263"/>
      <c r="F90" s="97"/>
      <c r="G90" s="97"/>
      <c r="H90" s="414"/>
      <c r="I90" s="283"/>
      <c r="J90" s="247" t="e">
        <f>IF(AND(Q90="",#REF!&gt;0,#REF!&lt;5),K90,)</f>
        <v>#REF!</v>
      </c>
      <c r="K90" s="245" t="str">
        <f>IF(D90="","ZZZ9",IF(AND(#REF!&gt;0,#REF!&lt;5),D90&amp;#REF!,D90&amp;"9"))</f>
        <v>ZZZ9</v>
      </c>
      <c r="L90" s="249">
        <f t="shared" si="3"/>
        <v>999</v>
      </c>
      <c r="M90" s="282">
        <f t="shared" si="4"/>
        <v>999</v>
      </c>
      <c r="N90" s="277"/>
      <c r="O90" s="97"/>
      <c r="P90" s="114">
        <f t="shared" si="5"/>
        <v>999</v>
      </c>
      <c r="Q90" s="97"/>
    </row>
    <row r="91" spans="1:17" s="11" customFormat="1" ht="18.899999999999999" customHeight="1" x14ac:dyDescent="0.25">
      <c r="A91" s="250">
        <v>85</v>
      </c>
      <c r="B91" s="95"/>
      <c r="C91" s="95"/>
      <c r="D91" s="96"/>
      <c r="E91" s="263"/>
      <c r="F91" s="97"/>
      <c r="G91" s="97"/>
      <c r="H91" s="414"/>
      <c r="I91" s="283"/>
      <c r="J91" s="247" t="e">
        <f>IF(AND(Q91="",#REF!&gt;0,#REF!&lt;5),K91,)</f>
        <v>#REF!</v>
      </c>
      <c r="K91" s="245" t="str">
        <f>IF(D91="","ZZZ9",IF(AND(#REF!&gt;0,#REF!&lt;5),D91&amp;#REF!,D91&amp;"9"))</f>
        <v>ZZZ9</v>
      </c>
      <c r="L91" s="249">
        <f t="shared" si="3"/>
        <v>999</v>
      </c>
      <c r="M91" s="282">
        <f t="shared" si="4"/>
        <v>999</v>
      </c>
      <c r="N91" s="277"/>
      <c r="O91" s="97"/>
      <c r="P91" s="114">
        <f t="shared" si="5"/>
        <v>999</v>
      </c>
      <c r="Q91" s="97"/>
    </row>
    <row r="92" spans="1:17" s="11" customFormat="1" ht="18.899999999999999" customHeight="1" x14ac:dyDescent="0.25">
      <c r="A92" s="250">
        <v>86</v>
      </c>
      <c r="B92" s="95"/>
      <c r="C92" s="95"/>
      <c r="D92" s="96"/>
      <c r="E92" s="263"/>
      <c r="F92" s="97"/>
      <c r="G92" s="97"/>
      <c r="H92" s="414"/>
      <c r="I92" s="283"/>
      <c r="J92" s="247" t="e">
        <f>IF(AND(Q92="",#REF!&gt;0,#REF!&lt;5),K92,)</f>
        <v>#REF!</v>
      </c>
      <c r="K92" s="245" t="str">
        <f>IF(D92="","ZZZ9",IF(AND(#REF!&gt;0,#REF!&lt;5),D92&amp;#REF!,D92&amp;"9"))</f>
        <v>ZZZ9</v>
      </c>
      <c r="L92" s="249">
        <f t="shared" si="3"/>
        <v>999</v>
      </c>
      <c r="M92" s="282">
        <f t="shared" si="4"/>
        <v>999</v>
      </c>
      <c r="N92" s="277"/>
      <c r="O92" s="97"/>
      <c r="P92" s="114">
        <f t="shared" si="5"/>
        <v>999</v>
      </c>
      <c r="Q92" s="97"/>
    </row>
    <row r="93" spans="1:17" s="11" customFormat="1" ht="18.899999999999999" customHeight="1" x14ac:dyDescent="0.25">
      <c r="A93" s="250">
        <v>87</v>
      </c>
      <c r="B93" s="95"/>
      <c r="C93" s="95"/>
      <c r="D93" s="96"/>
      <c r="E93" s="263"/>
      <c r="F93" s="97"/>
      <c r="G93" s="97"/>
      <c r="H93" s="414"/>
      <c r="I93" s="283"/>
      <c r="J93" s="247" t="e">
        <f>IF(AND(Q93="",#REF!&gt;0,#REF!&lt;5),K93,)</f>
        <v>#REF!</v>
      </c>
      <c r="K93" s="245" t="str">
        <f>IF(D93="","ZZZ9",IF(AND(#REF!&gt;0,#REF!&lt;5),D93&amp;#REF!,D93&amp;"9"))</f>
        <v>ZZZ9</v>
      </c>
      <c r="L93" s="249">
        <f t="shared" si="3"/>
        <v>999</v>
      </c>
      <c r="M93" s="282">
        <f t="shared" si="4"/>
        <v>999</v>
      </c>
      <c r="N93" s="277"/>
      <c r="O93" s="97"/>
      <c r="P93" s="114">
        <f t="shared" si="5"/>
        <v>999</v>
      </c>
      <c r="Q93" s="97"/>
    </row>
    <row r="94" spans="1:17" s="11" customFormat="1" ht="18.899999999999999" customHeight="1" x14ac:dyDescent="0.25">
      <c r="A94" s="250">
        <v>88</v>
      </c>
      <c r="B94" s="95"/>
      <c r="C94" s="95"/>
      <c r="D94" s="96"/>
      <c r="E94" s="263"/>
      <c r="F94" s="97"/>
      <c r="G94" s="97"/>
      <c r="H94" s="414"/>
      <c r="I94" s="283"/>
      <c r="J94" s="247" t="e">
        <f>IF(AND(Q94="",#REF!&gt;0,#REF!&lt;5),K94,)</f>
        <v>#REF!</v>
      </c>
      <c r="K94" s="245" t="str">
        <f>IF(D94="","ZZZ9",IF(AND(#REF!&gt;0,#REF!&lt;5),D94&amp;#REF!,D94&amp;"9"))</f>
        <v>ZZZ9</v>
      </c>
      <c r="L94" s="249">
        <f t="shared" si="3"/>
        <v>999</v>
      </c>
      <c r="M94" s="282">
        <f t="shared" si="4"/>
        <v>999</v>
      </c>
      <c r="N94" s="277"/>
      <c r="O94" s="97"/>
      <c r="P94" s="114">
        <f t="shared" si="5"/>
        <v>999</v>
      </c>
      <c r="Q94" s="97"/>
    </row>
    <row r="95" spans="1:17" s="11" customFormat="1" ht="18.899999999999999" customHeight="1" x14ac:dyDescent="0.25">
      <c r="A95" s="250">
        <v>89</v>
      </c>
      <c r="B95" s="95"/>
      <c r="C95" s="95"/>
      <c r="D95" s="96"/>
      <c r="E95" s="263"/>
      <c r="F95" s="97"/>
      <c r="G95" s="97"/>
      <c r="H95" s="414"/>
      <c r="I95" s="283"/>
      <c r="J95" s="247" t="e">
        <f>IF(AND(Q95="",#REF!&gt;0,#REF!&lt;5),K95,)</f>
        <v>#REF!</v>
      </c>
      <c r="K95" s="245" t="str">
        <f>IF(D95="","ZZZ9",IF(AND(#REF!&gt;0,#REF!&lt;5),D95&amp;#REF!,D95&amp;"9"))</f>
        <v>ZZZ9</v>
      </c>
      <c r="L95" s="249">
        <f t="shared" si="3"/>
        <v>999</v>
      </c>
      <c r="M95" s="282">
        <f t="shared" si="4"/>
        <v>999</v>
      </c>
      <c r="N95" s="277"/>
      <c r="O95" s="97"/>
      <c r="P95" s="114">
        <f t="shared" si="5"/>
        <v>999</v>
      </c>
      <c r="Q95" s="97"/>
    </row>
    <row r="96" spans="1:17" s="11" customFormat="1" ht="18.899999999999999" customHeight="1" x14ac:dyDescent="0.25">
      <c r="A96" s="250">
        <v>90</v>
      </c>
      <c r="B96" s="95"/>
      <c r="C96" s="95"/>
      <c r="D96" s="96"/>
      <c r="E96" s="263"/>
      <c r="F96" s="97"/>
      <c r="G96" s="97"/>
      <c r="H96" s="414"/>
      <c r="I96" s="283"/>
      <c r="J96" s="247" t="e">
        <f>IF(AND(Q96="",#REF!&gt;0,#REF!&lt;5),K96,)</f>
        <v>#REF!</v>
      </c>
      <c r="K96" s="245" t="str">
        <f>IF(D96="","ZZZ9",IF(AND(#REF!&gt;0,#REF!&lt;5),D96&amp;#REF!,D96&amp;"9"))</f>
        <v>ZZZ9</v>
      </c>
      <c r="L96" s="249">
        <f t="shared" si="3"/>
        <v>999</v>
      </c>
      <c r="M96" s="282">
        <f t="shared" si="4"/>
        <v>999</v>
      </c>
      <c r="N96" s="277"/>
      <c r="O96" s="97"/>
      <c r="P96" s="114">
        <f t="shared" si="5"/>
        <v>999</v>
      </c>
      <c r="Q96" s="97"/>
    </row>
    <row r="97" spans="1:17" s="11" customFormat="1" ht="18.899999999999999" customHeight="1" x14ac:dyDescent="0.25">
      <c r="A97" s="250">
        <v>91</v>
      </c>
      <c r="B97" s="95"/>
      <c r="C97" s="95"/>
      <c r="D97" s="96"/>
      <c r="E97" s="263"/>
      <c r="F97" s="97"/>
      <c r="G97" s="97"/>
      <c r="H97" s="414"/>
      <c r="I97" s="283"/>
      <c r="J97" s="247" t="e">
        <f>IF(AND(Q97="",#REF!&gt;0,#REF!&lt;5),K97,)</f>
        <v>#REF!</v>
      </c>
      <c r="K97" s="245" t="str">
        <f>IF(D97="","ZZZ9",IF(AND(#REF!&gt;0,#REF!&lt;5),D97&amp;#REF!,D97&amp;"9"))</f>
        <v>ZZZ9</v>
      </c>
      <c r="L97" s="249">
        <f t="shared" si="3"/>
        <v>999</v>
      </c>
      <c r="M97" s="282">
        <f t="shared" si="4"/>
        <v>999</v>
      </c>
      <c r="N97" s="277"/>
      <c r="O97" s="97"/>
      <c r="P97" s="114">
        <f t="shared" si="5"/>
        <v>999</v>
      </c>
      <c r="Q97" s="97"/>
    </row>
    <row r="98" spans="1:17" s="11" customFormat="1" ht="18.899999999999999" customHeight="1" x14ac:dyDescent="0.25">
      <c r="A98" s="250">
        <v>92</v>
      </c>
      <c r="B98" s="95"/>
      <c r="C98" s="95"/>
      <c r="D98" s="96"/>
      <c r="E98" s="263"/>
      <c r="F98" s="97"/>
      <c r="G98" s="97"/>
      <c r="H98" s="414"/>
      <c r="I98" s="283"/>
      <c r="J98" s="247" t="e">
        <f>IF(AND(Q98="",#REF!&gt;0,#REF!&lt;5),K98,)</f>
        <v>#REF!</v>
      </c>
      <c r="K98" s="245" t="str">
        <f>IF(D98="","ZZZ9",IF(AND(#REF!&gt;0,#REF!&lt;5),D98&amp;#REF!,D98&amp;"9"))</f>
        <v>ZZZ9</v>
      </c>
      <c r="L98" s="249">
        <f t="shared" si="3"/>
        <v>999</v>
      </c>
      <c r="M98" s="282">
        <f t="shared" si="4"/>
        <v>999</v>
      </c>
      <c r="N98" s="277"/>
      <c r="O98" s="97"/>
      <c r="P98" s="114">
        <f t="shared" si="5"/>
        <v>999</v>
      </c>
      <c r="Q98" s="97"/>
    </row>
    <row r="99" spans="1:17" s="11" customFormat="1" ht="18.899999999999999" customHeight="1" x14ac:dyDescent="0.25">
      <c r="A99" s="250">
        <v>93</v>
      </c>
      <c r="B99" s="95"/>
      <c r="C99" s="95"/>
      <c r="D99" s="96"/>
      <c r="E99" s="263"/>
      <c r="F99" s="97"/>
      <c r="G99" s="97"/>
      <c r="H99" s="414"/>
      <c r="I99" s="283"/>
      <c r="J99" s="247" t="e">
        <f>IF(AND(Q99="",#REF!&gt;0,#REF!&lt;5),K99,)</f>
        <v>#REF!</v>
      </c>
      <c r="K99" s="245" t="str">
        <f>IF(D99="","ZZZ9",IF(AND(#REF!&gt;0,#REF!&lt;5),D99&amp;#REF!,D99&amp;"9"))</f>
        <v>ZZZ9</v>
      </c>
      <c r="L99" s="249">
        <f t="shared" si="3"/>
        <v>999</v>
      </c>
      <c r="M99" s="282">
        <f t="shared" si="4"/>
        <v>999</v>
      </c>
      <c r="N99" s="277"/>
      <c r="O99" s="97"/>
      <c r="P99" s="114">
        <f t="shared" si="5"/>
        <v>999</v>
      </c>
      <c r="Q99" s="97"/>
    </row>
    <row r="100" spans="1:17" s="11" customFormat="1" ht="18.899999999999999" customHeight="1" x14ac:dyDescent="0.25">
      <c r="A100" s="250">
        <v>94</v>
      </c>
      <c r="B100" s="95"/>
      <c r="C100" s="95"/>
      <c r="D100" s="96"/>
      <c r="E100" s="263"/>
      <c r="F100" s="97"/>
      <c r="G100" s="97"/>
      <c r="H100" s="414"/>
      <c r="I100" s="283"/>
      <c r="J100" s="247" t="e">
        <f>IF(AND(Q100="",#REF!&gt;0,#REF!&lt;5),K100,)</f>
        <v>#REF!</v>
      </c>
      <c r="K100" s="245" t="str">
        <f>IF(D100="","ZZZ9",IF(AND(#REF!&gt;0,#REF!&lt;5),D100&amp;#REF!,D100&amp;"9"))</f>
        <v>ZZZ9</v>
      </c>
      <c r="L100" s="249">
        <f t="shared" si="3"/>
        <v>999</v>
      </c>
      <c r="M100" s="282">
        <f t="shared" si="4"/>
        <v>999</v>
      </c>
      <c r="N100" s="277"/>
      <c r="O100" s="97"/>
      <c r="P100" s="114">
        <f t="shared" si="5"/>
        <v>999</v>
      </c>
      <c r="Q100" s="97"/>
    </row>
    <row r="101" spans="1:17" s="11" customFormat="1" ht="18.899999999999999" customHeight="1" x14ac:dyDescent="0.25">
      <c r="A101" s="250">
        <v>95</v>
      </c>
      <c r="B101" s="95"/>
      <c r="C101" s="95"/>
      <c r="D101" s="96"/>
      <c r="E101" s="263"/>
      <c r="F101" s="97"/>
      <c r="G101" s="97"/>
      <c r="H101" s="414"/>
      <c r="I101" s="283"/>
      <c r="J101" s="247" t="e">
        <f>IF(AND(Q101="",#REF!&gt;0,#REF!&lt;5),K101,)</f>
        <v>#REF!</v>
      </c>
      <c r="K101" s="245" t="str">
        <f>IF(D101="","ZZZ9",IF(AND(#REF!&gt;0,#REF!&lt;5),D101&amp;#REF!,D101&amp;"9"))</f>
        <v>ZZZ9</v>
      </c>
      <c r="L101" s="249">
        <f t="shared" ref="L101:L134" si="6">IF(Q101="",999,Q101)</f>
        <v>999</v>
      </c>
      <c r="M101" s="282">
        <f t="shared" ref="M101:M134" si="7">IF(P101=999,999,1)</f>
        <v>999</v>
      </c>
      <c r="N101" s="277"/>
      <c r="O101" s="97"/>
      <c r="P101" s="114">
        <f t="shared" ref="P101:P134" si="8">IF(N101="DA",1,IF(N101="WC",2,IF(N101="SE",3,IF(N101="Q",4,IF(N101="LL",5,999)))))</f>
        <v>999</v>
      </c>
      <c r="Q101" s="97"/>
    </row>
    <row r="102" spans="1:17" s="11" customFormat="1" ht="18.899999999999999" customHeight="1" x14ac:dyDescent="0.25">
      <c r="A102" s="250">
        <v>96</v>
      </c>
      <c r="B102" s="95"/>
      <c r="C102" s="95"/>
      <c r="D102" s="96"/>
      <c r="E102" s="263"/>
      <c r="F102" s="97"/>
      <c r="G102" s="97"/>
      <c r="H102" s="414"/>
      <c r="I102" s="283"/>
      <c r="J102" s="247" t="e">
        <f>IF(AND(Q102="",#REF!&gt;0,#REF!&lt;5),K102,)</f>
        <v>#REF!</v>
      </c>
      <c r="K102" s="245" t="str">
        <f>IF(D102="","ZZZ9",IF(AND(#REF!&gt;0,#REF!&lt;5),D102&amp;#REF!,D102&amp;"9"))</f>
        <v>ZZZ9</v>
      </c>
      <c r="L102" s="249">
        <f t="shared" si="6"/>
        <v>999</v>
      </c>
      <c r="M102" s="282">
        <f t="shared" si="7"/>
        <v>999</v>
      </c>
      <c r="N102" s="277"/>
      <c r="O102" s="97"/>
      <c r="P102" s="114">
        <f t="shared" si="8"/>
        <v>999</v>
      </c>
      <c r="Q102" s="97"/>
    </row>
    <row r="103" spans="1:17" s="11" customFormat="1" ht="18.899999999999999" customHeight="1" x14ac:dyDescent="0.25">
      <c r="A103" s="250">
        <v>97</v>
      </c>
      <c r="B103" s="95"/>
      <c r="C103" s="95"/>
      <c r="D103" s="96"/>
      <c r="E103" s="263"/>
      <c r="F103" s="97"/>
      <c r="G103" s="97"/>
      <c r="H103" s="414"/>
      <c r="I103" s="283"/>
      <c r="J103" s="247" t="e">
        <f>IF(AND(Q103="",#REF!&gt;0,#REF!&lt;5),K103,)</f>
        <v>#REF!</v>
      </c>
      <c r="K103" s="245" t="str">
        <f>IF(D103="","ZZZ9",IF(AND(#REF!&gt;0,#REF!&lt;5),D103&amp;#REF!,D103&amp;"9"))</f>
        <v>ZZZ9</v>
      </c>
      <c r="L103" s="249">
        <f t="shared" si="6"/>
        <v>999</v>
      </c>
      <c r="M103" s="282">
        <f t="shared" si="7"/>
        <v>999</v>
      </c>
      <c r="N103" s="277"/>
      <c r="O103" s="97"/>
      <c r="P103" s="114">
        <f t="shared" si="8"/>
        <v>999</v>
      </c>
      <c r="Q103" s="97"/>
    </row>
    <row r="104" spans="1:17" s="11" customFormat="1" ht="18.899999999999999" customHeight="1" x14ac:dyDescent="0.25">
      <c r="A104" s="250">
        <v>98</v>
      </c>
      <c r="B104" s="95"/>
      <c r="C104" s="95"/>
      <c r="D104" s="96"/>
      <c r="E104" s="263"/>
      <c r="F104" s="97"/>
      <c r="G104" s="97"/>
      <c r="H104" s="414"/>
      <c r="I104" s="283"/>
      <c r="J104" s="247" t="e">
        <f>IF(AND(Q104="",#REF!&gt;0,#REF!&lt;5),K104,)</f>
        <v>#REF!</v>
      </c>
      <c r="K104" s="245" t="str">
        <f>IF(D104="","ZZZ9",IF(AND(#REF!&gt;0,#REF!&lt;5),D104&amp;#REF!,D104&amp;"9"))</f>
        <v>ZZZ9</v>
      </c>
      <c r="L104" s="249">
        <f t="shared" si="6"/>
        <v>999</v>
      </c>
      <c r="M104" s="282">
        <f t="shared" si="7"/>
        <v>999</v>
      </c>
      <c r="N104" s="277"/>
      <c r="O104" s="97"/>
      <c r="P104" s="114">
        <f t="shared" si="8"/>
        <v>999</v>
      </c>
      <c r="Q104" s="97"/>
    </row>
    <row r="105" spans="1:17" s="11" customFormat="1" ht="18.899999999999999" customHeight="1" x14ac:dyDescent="0.25">
      <c r="A105" s="250">
        <v>99</v>
      </c>
      <c r="B105" s="95"/>
      <c r="C105" s="95"/>
      <c r="D105" s="96"/>
      <c r="E105" s="263"/>
      <c r="F105" s="97"/>
      <c r="G105" s="97"/>
      <c r="H105" s="414"/>
      <c r="I105" s="283"/>
      <c r="J105" s="247" t="e">
        <f>IF(AND(Q105="",#REF!&gt;0,#REF!&lt;5),K105,)</f>
        <v>#REF!</v>
      </c>
      <c r="K105" s="245" t="str">
        <f>IF(D105="","ZZZ9",IF(AND(#REF!&gt;0,#REF!&lt;5),D105&amp;#REF!,D105&amp;"9"))</f>
        <v>ZZZ9</v>
      </c>
      <c r="L105" s="249">
        <f t="shared" si="6"/>
        <v>999</v>
      </c>
      <c r="M105" s="282">
        <f t="shared" si="7"/>
        <v>999</v>
      </c>
      <c r="N105" s="277"/>
      <c r="O105" s="97"/>
      <c r="P105" s="114">
        <f t="shared" si="8"/>
        <v>999</v>
      </c>
      <c r="Q105" s="97"/>
    </row>
    <row r="106" spans="1:17" s="11" customFormat="1" ht="18.899999999999999" customHeight="1" x14ac:dyDescent="0.25">
      <c r="A106" s="250">
        <v>100</v>
      </c>
      <c r="B106" s="95"/>
      <c r="C106" s="95"/>
      <c r="D106" s="96"/>
      <c r="E106" s="263"/>
      <c r="F106" s="97"/>
      <c r="G106" s="97"/>
      <c r="H106" s="414"/>
      <c r="I106" s="283"/>
      <c r="J106" s="247" t="e">
        <f>IF(AND(Q106="",#REF!&gt;0,#REF!&lt;5),K106,)</f>
        <v>#REF!</v>
      </c>
      <c r="K106" s="245" t="str">
        <f>IF(D106="","ZZZ9",IF(AND(#REF!&gt;0,#REF!&lt;5),D106&amp;#REF!,D106&amp;"9"))</f>
        <v>ZZZ9</v>
      </c>
      <c r="L106" s="249">
        <f t="shared" si="6"/>
        <v>999</v>
      </c>
      <c r="M106" s="282">
        <f t="shared" si="7"/>
        <v>999</v>
      </c>
      <c r="N106" s="277"/>
      <c r="O106" s="97"/>
      <c r="P106" s="114">
        <f t="shared" si="8"/>
        <v>999</v>
      </c>
      <c r="Q106" s="97"/>
    </row>
    <row r="107" spans="1:17" s="11" customFormat="1" ht="18.899999999999999" customHeight="1" x14ac:dyDescent="0.25">
      <c r="A107" s="250">
        <v>101</v>
      </c>
      <c r="B107" s="95"/>
      <c r="C107" s="95"/>
      <c r="D107" s="96"/>
      <c r="E107" s="263"/>
      <c r="F107" s="97"/>
      <c r="G107" s="97"/>
      <c r="H107" s="414"/>
      <c r="I107" s="283"/>
      <c r="J107" s="247" t="e">
        <f>IF(AND(Q107="",#REF!&gt;0,#REF!&lt;5),K107,)</f>
        <v>#REF!</v>
      </c>
      <c r="K107" s="245" t="str">
        <f>IF(D107="","ZZZ9",IF(AND(#REF!&gt;0,#REF!&lt;5),D107&amp;#REF!,D107&amp;"9"))</f>
        <v>ZZZ9</v>
      </c>
      <c r="L107" s="249">
        <f t="shared" si="6"/>
        <v>999</v>
      </c>
      <c r="M107" s="282">
        <f t="shared" si="7"/>
        <v>999</v>
      </c>
      <c r="N107" s="277"/>
      <c r="O107" s="97"/>
      <c r="P107" s="114">
        <f t="shared" si="8"/>
        <v>999</v>
      </c>
      <c r="Q107" s="97"/>
    </row>
    <row r="108" spans="1:17" s="11" customFormat="1" ht="18.899999999999999" customHeight="1" x14ac:dyDescent="0.25">
      <c r="A108" s="250">
        <v>102</v>
      </c>
      <c r="B108" s="95"/>
      <c r="C108" s="95"/>
      <c r="D108" s="96"/>
      <c r="E108" s="263"/>
      <c r="F108" s="97"/>
      <c r="G108" s="97"/>
      <c r="H108" s="414"/>
      <c r="I108" s="283"/>
      <c r="J108" s="247" t="e">
        <f>IF(AND(Q108="",#REF!&gt;0,#REF!&lt;5),K108,)</f>
        <v>#REF!</v>
      </c>
      <c r="K108" s="245" t="str">
        <f>IF(D108="","ZZZ9",IF(AND(#REF!&gt;0,#REF!&lt;5),D108&amp;#REF!,D108&amp;"9"))</f>
        <v>ZZZ9</v>
      </c>
      <c r="L108" s="249">
        <f t="shared" si="6"/>
        <v>999</v>
      </c>
      <c r="M108" s="282">
        <f t="shared" si="7"/>
        <v>999</v>
      </c>
      <c r="N108" s="277"/>
      <c r="O108" s="97"/>
      <c r="P108" s="114">
        <f t="shared" si="8"/>
        <v>999</v>
      </c>
      <c r="Q108" s="97"/>
    </row>
    <row r="109" spans="1:17" s="11" customFormat="1" ht="18.899999999999999" customHeight="1" x14ac:dyDescent="0.25">
      <c r="A109" s="250">
        <v>103</v>
      </c>
      <c r="B109" s="95"/>
      <c r="C109" s="95"/>
      <c r="D109" s="96"/>
      <c r="E109" s="263"/>
      <c r="F109" s="97"/>
      <c r="G109" s="97"/>
      <c r="H109" s="414"/>
      <c r="I109" s="283"/>
      <c r="J109" s="247" t="e">
        <f>IF(AND(Q109="",#REF!&gt;0,#REF!&lt;5),K109,)</f>
        <v>#REF!</v>
      </c>
      <c r="K109" s="245" t="str">
        <f>IF(D109="","ZZZ9",IF(AND(#REF!&gt;0,#REF!&lt;5),D109&amp;#REF!,D109&amp;"9"))</f>
        <v>ZZZ9</v>
      </c>
      <c r="L109" s="249">
        <f t="shared" si="6"/>
        <v>999</v>
      </c>
      <c r="M109" s="282">
        <f t="shared" si="7"/>
        <v>999</v>
      </c>
      <c r="N109" s="277"/>
      <c r="O109" s="97"/>
      <c r="P109" s="114">
        <f t="shared" si="8"/>
        <v>999</v>
      </c>
      <c r="Q109" s="97"/>
    </row>
    <row r="110" spans="1:17" s="11" customFormat="1" ht="18.899999999999999" customHeight="1" x14ac:dyDescent="0.25">
      <c r="A110" s="250">
        <v>104</v>
      </c>
      <c r="B110" s="95"/>
      <c r="C110" s="95"/>
      <c r="D110" s="96"/>
      <c r="E110" s="263"/>
      <c r="F110" s="97"/>
      <c r="G110" s="97"/>
      <c r="H110" s="414"/>
      <c r="I110" s="283"/>
      <c r="J110" s="247" t="e">
        <f>IF(AND(Q110="",#REF!&gt;0,#REF!&lt;5),K110,)</f>
        <v>#REF!</v>
      </c>
      <c r="K110" s="245" t="str">
        <f>IF(D110="","ZZZ9",IF(AND(#REF!&gt;0,#REF!&lt;5),D110&amp;#REF!,D110&amp;"9"))</f>
        <v>ZZZ9</v>
      </c>
      <c r="L110" s="249">
        <f t="shared" si="6"/>
        <v>999</v>
      </c>
      <c r="M110" s="282">
        <f t="shared" si="7"/>
        <v>999</v>
      </c>
      <c r="N110" s="277"/>
      <c r="O110" s="97"/>
      <c r="P110" s="114">
        <f t="shared" si="8"/>
        <v>999</v>
      </c>
      <c r="Q110" s="97"/>
    </row>
    <row r="111" spans="1:17" s="11" customFormat="1" ht="18.899999999999999" customHeight="1" x14ac:dyDescent="0.25">
      <c r="A111" s="250">
        <v>105</v>
      </c>
      <c r="B111" s="95"/>
      <c r="C111" s="95"/>
      <c r="D111" s="96"/>
      <c r="E111" s="263"/>
      <c r="F111" s="97"/>
      <c r="G111" s="97"/>
      <c r="H111" s="414"/>
      <c r="I111" s="283"/>
      <c r="J111" s="247" t="e">
        <f>IF(AND(Q111="",#REF!&gt;0,#REF!&lt;5),K111,)</f>
        <v>#REF!</v>
      </c>
      <c r="K111" s="245" t="str">
        <f>IF(D111="","ZZZ9",IF(AND(#REF!&gt;0,#REF!&lt;5),D111&amp;#REF!,D111&amp;"9"))</f>
        <v>ZZZ9</v>
      </c>
      <c r="L111" s="249">
        <f t="shared" si="6"/>
        <v>999</v>
      </c>
      <c r="M111" s="282">
        <f t="shared" si="7"/>
        <v>999</v>
      </c>
      <c r="N111" s="277"/>
      <c r="O111" s="97"/>
      <c r="P111" s="114">
        <f t="shared" si="8"/>
        <v>999</v>
      </c>
      <c r="Q111" s="97"/>
    </row>
    <row r="112" spans="1:17" s="11" customFormat="1" ht="18.899999999999999" customHeight="1" x14ac:dyDescent="0.25">
      <c r="A112" s="250">
        <v>106</v>
      </c>
      <c r="B112" s="95"/>
      <c r="C112" s="95"/>
      <c r="D112" s="96"/>
      <c r="E112" s="263"/>
      <c r="F112" s="97"/>
      <c r="G112" s="97"/>
      <c r="H112" s="414"/>
      <c r="I112" s="283"/>
      <c r="J112" s="247" t="e">
        <f>IF(AND(Q112="",#REF!&gt;0,#REF!&lt;5),K112,)</f>
        <v>#REF!</v>
      </c>
      <c r="K112" s="245" t="str">
        <f>IF(D112="","ZZZ9",IF(AND(#REF!&gt;0,#REF!&lt;5),D112&amp;#REF!,D112&amp;"9"))</f>
        <v>ZZZ9</v>
      </c>
      <c r="L112" s="249">
        <f t="shared" si="6"/>
        <v>999</v>
      </c>
      <c r="M112" s="282">
        <f t="shared" si="7"/>
        <v>999</v>
      </c>
      <c r="N112" s="277"/>
      <c r="O112" s="97"/>
      <c r="P112" s="114">
        <f t="shared" si="8"/>
        <v>999</v>
      </c>
      <c r="Q112" s="97"/>
    </row>
    <row r="113" spans="1:17" s="11" customFormat="1" ht="18.899999999999999" customHeight="1" x14ac:dyDescent="0.25">
      <c r="A113" s="250">
        <v>107</v>
      </c>
      <c r="B113" s="95"/>
      <c r="C113" s="95"/>
      <c r="D113" s="96"/>
      <c r="E113" s="263"/>
      <c r="F113" s="97"/>
      <c r="G113" s="97"/>
      <c r="H113" s="414"/>
      <c r="I113" s="283"/>
      <c r="J113" s="247" t="e">
        <f>IF(AND(Q113="",#REF!&gt;0,#REF!&lt;5),K113,)</f>
        <v>#REF!</v>
      </c>
      <c r="K113" s="245" t="str">
        <f>IF(D113="","ZZZ9",IF(AND(#REF!&gt;0,#REF!&lt;5),D113&amp;#REF!,D113&amp;"9"))</f>
        <v>ZZZ9</v>
      </c>
      <c r="L113" s="249">
        <f t="shared" si="6"/>
        <v>999</v>
      </c>
      <c r="M113" s="282">
        <f t="shared" si="7"/>
        <v>999</v>
      </c>
      <c r="N113" s="277"/>
      <c r="O113" s="97"/>
      <c r="P113" s="114">
        <f t="shared" si="8"/>
        <v>999</v>
      </c>
      <c r="Q113" s="97"/>
    </row>
    <row r="114" spans="1:17" s="11" customFormat="1" ht="18.899999999999999" customHeight="1" x14ac:dyDescent="0.25">
      <c r="A114" s="250">
        <v>108</v>
      </c>
      <c r="B114" s="95"/>
      <c r="C114" s="95"/>
      <c r="D114" s="96"/>
      <c r="E114" s="263"/>
      <c r="F114" s="97"/>
      <c r="G114" s="97"/>
      <c r="H114" s="414"/>
      <c r="I114" s="283"/>
      <c r="J114" s="247" t="e">
        <f>IF(AND(Q114="",#REF!&gt;0,#REF!&lt;5),K114,)</f>
        <v>#REF!</v>
      </c>
      <c r="K114" s="245" t="str">
        <f>IF(D114="","ZZZ9",IF(AND(#REF!&gt;0,#REF!&lt;5),D114&amp;#REF!,D114&amp;"9"))</f>
        <v>ZZZ9</v>
      </c>
      <c r="L114" s="249">
        <f t="shared" si="6"/>
        <v>999</v>
      </c>
      <c r="M114" s="282">
        <f t="shared" si="7"/>
        <v>999</v>
      </c>
      <c r="N114" s="277"/>
      <c r="O114" s="97"/>
      <c r="P114" s="114">
        <f t="shared" si="8"/>
        <v>999</v>
      </c>
      <c r="Q114" s="97"/>
    </row>
    <row r="115" spans="1:17" s="11" customFormat="1" ht="18.899999999999999" customHeight="1" x14ac:dyDescent="0.25">
      <c r="A115" s="250">
        <v>109</v>
      </c>
      <c r="B115" s="95"/>
      <c r="C115" s="95"/>
      <c r="D115" s="96"/>
      <c r="E115" s="263"/>
      <c r="F115" s="97"/>
      <c r="G115" s="97"/>
      <c r="H115" s="414"/>
      <c r="I115" s="283"/>
      <c r="J115" s="247" t="e">
        <f>IF(AND(Q115="",#REF!&gt;0,#REF!&lt;5),K115,)</f>
        <v>#REF!</v>
      </c>
      <c r="K115" s="245" t="str">
        <f>IF(D115="","ZZZ9",IF(AND(#REF!&gt;0,#REF!&lt;5),D115&amp;#REF!,D115&amp;"9"))</f>
        <v>ZZZ9</v>
      </c>
      <c r="L115" s="249">
        <f t="shared" si="6"/>
        <v>999</v>
      </c>
      <c r="M115" s="282">
        <f t="shared" si="7"/>
        <v>999</v>
      </c>
      <c r="N115" s="277"/>
      <c r="O115" s="97"/>
      <c r="P115" s="114">
        <f t="shared" si="8"/>
        <v>999</v>
      </c>
      <c r="Q115" s="97"/>
    </row>
    <row r="116" spans="1:17" s="11" customFormat="1" ht="18.899999999999999" customHeight="1" x14ac:dyDescent="0.25">
      <c r="A116" s="250">
        <v>110</v>
      </c>
      <c r="B116" s="95"/>
      <c r="C116" s="95"/>
      <c r="D116" s="96"/>
      <c r="E116" s="263"/>
      <c r="F116" s="97"/>
      <c r="G116" s="97"/>
      <c r="H116" s="414"/>
      <c r="I116" s="283"/>
      <c r="J116" s="247" t="e">
        <f>IF(AND(Q116="",#REF!&gt;0,#REF!&lt;5),K116,)</f>
        <v>#REF!</v>
      </c>
      <c r="K116" s="245" t="str">
        <f>IF(D116="","ZZZ9",IF(AND(#REF!&gt;0,#REF!&lt;5),D116&amp;#REF!,D116&amp;"9"))</f>
        <v>ZZZ9</v>
      </c>
      <c r="L116" s="249">
        <f t="shared" si="6"/>
        <v>999</v>
      </c>
      <c r="M116" s="282">
        <f t="shared" si="7"/>
        <v>999</v>
      </c>
      <c r="N116" s="277"/>
      <c r="O116" s="97"/>
      <c r="P116" s="114">
        <f t="shared" si="8"/>
        <v>999</v>
      </c>
      <c r="Q116" s="97"/>
    </row>
    <row r="117" spans="1:17" s="11" customFormat="1" ht="18.899999999999999" customHeight="1" x14ac:dyDescent="0.25">
      <c r="A117" s="250">
        <v>111</v>
      </c>
      <c r="B117" s="95"/>
      <c r="C117" s="95"/>
      <c r="D117" s="96"/>
      <c r="E117" s="263"/>
      <c r="F117" s="97"/>
      <c r="G117" s="97"/>
      <c r="H117" s="414"/>
      <c r="I117" s="283"/>
      <c r="J117" s="247" t="e">
        <f>IF(AND(Q117="",#REF!&gt;0,#REF!&lt;5),K117,)</f>
        <v>#REF!</v>
      </c>
      <c r="K117" s="245" t="str">
        <f>IF(D117="","ZZZ9",IF(AND(#REF!&gt;0,#REF!&lt;5),D117&amp;#REF!,D117&amp;"9"))</f>
        <v>ZZZ9</v>
      </c>
      <c r="L117" s="249">
        <f t="shared" si="6"/>
        <v>999</v>
      </c>
      <c r="M117" s="282">
        <f t="shared" si="7"/>
        <v>999</v>
      </c>
      <c r="N117" s="277"/>
      <c r="O117" s="97"/>
      <c r="P117" s="114">
        <f t="shared" si="8"/>
        <v>999</v>
      </c>
      <c r="Q117" s="97"/>
    </row>
    <row r="118" spans="1:17" s="11" customFormat="1" ht="18.899999999999999" customHeight="1" x14ac:dyDescent="0.25">
      <c r="A118" s="250">
        <v>112</v>
      </c>
      <c r="B118" s="95"/>
      <c r="C118" s="95"/>
      <c r="D118" s="96"/>
      <c r="E118" s="263"/>
      <c r="F118" s="97"/>
      <c r="G118" s="97"/>
      <c r="H118" s="414"/>
      <c r="I118" s="283"/>
      <c r="J118" s="247" t="e">
        <f>IF(AND(Q118="",#REF!&gt;0,#REF!&lt;5),K118,)</f>
        <v>#REF!</v>
      </c>
      <c r="K118" s="245" t="str">
        <f>IF(D118="","ZZZ9",IF(AND(#REF!&gt;0,#REF!&lt;5),D118&amp;#REF!,D118&amp;"9"))</f>
        <v>ZZZ9</v>
      </c>
      <c r="L118" s="249">
        <f t="shared" si="6"/>
        <v>999</v>
      </c>
      <c r="M118" s="282">
        <f t="shared" si="7"/>
        <v>999</v>
      </c>
      <c r="N118" s="277"/>
      <c r="O118" s="97"/>
      <c r="P118" s="114">
        <f t="shared" si="8"/>
        <v>999</v>
      </c>
      <c r="Q118" s="97"/>
    </row>
    <row r="119" spans="1:17" s="11" customFormat="1" ht="18.899999999999999" customHeight="1" x14ac:dyDescent="0.25">
      <c r="A119" s="250">
        <v>113</v>
      </c>
      <c r="B119" s="95"/>
      <c r="C119" s="95"/>
      <c r="D119" s="96"/>
      <c r="E119" s="263"/>
      <c r="F119" s="97"/>
      <c r="G119" s="97"/>
      <c r="H119" s="414"/>
      <c r="I119" s="283"/>
      <c r="J119" s="247" t="e">
        <f>IF(AND(Q119="",#REF!&gt;0,#REF!&lt;5),K119,)</f>
        <v>#REF!</v>
      </c>
      <c r="K119" s="245" t="str">
        <f>IF(D119="","ZZZ9",IF(AND(#REF!&gt;0,#REF!&lt;5),D119&amp;#REF!,D119&amp;"9"))</f>
        <v>ZZZ9</v>
      </c>
      <c r="L119" s="249">
        <f t="shared" si="6"/>
        <v>999</v>
      </c>
      <c r="M119" s="282">
        <f t="shared" si="7"/>
        <v>999</v>
      </c>
      <c r="N119" s="277"/>
      <c r="O119" s="97"/>
      <c r="P119" s="114">
        <f t="shared" si="8"/>
        <v>999</v>
      </c>
      <c r="Q119" s="97"/>
    </row>
    <row r="120" spans="1:17" s="11" customFormat="1" ht="18.899999999999999" customHeight="1" x14ac:dyDescent="0.25">
      <c r="A120" s="250">
        <v>114</v>
      </c>
      <c r="B120" s="95"/>
      <c r="C120" s="95"/>
      <c r="D120" s="96"/>
      <c r="E120" s="263"/>
      <c r="F120" s="97"/>
      <c r="G120" s="97"/>
      <c r="H120" s="414"/>
      <c r="I120" s="283"/>
      <c r="J120" s="247" t="e">
        <f>IF(AND(Q120="",#REF!&gt;0,#REF!&lt;5),K120,)</f>
        <v>#REF!</v>
      </c>
      <c r="K120" s="245" t="str">
        <f>IF(D120="","ZZZ9",IF(AND(#REF!&gt;0,#REF!&lt;5),D120&amp;#REF!,D120&amp;"9"))</f>
        <v>ZZZ9</v>
      </c>
      <c r="L120" s="249">
        <f t="shared" si="6"/>
        <v>999</v>
      </c>
      <c r="M120" s="282">
        <f t="shared" si="7"/>
        <v>999</v>
      </c>
      <c r="N120" s="277"/>
      <c r="O120" s="97"/>
      <c r="P120" s="114">
        <f t="shared" si="8"/>
        <v>999</v>
      </c>
      <c r="Q120" s="97"/>
    </row>
    <row r="121" spans="1:17" s="11" customFormat="1" ht="18.899999999999999" customHeight="1" x14ac:dyDescent="0.25">
      <c r="A121" s="250">
        <v>115</v>
      </c>
      <c r="B121" s="95"/>
      <c r="C121" s="95"/>
      <c r="D121" s="96"/>
      <c r="E121" s="263"/>
      <c r="F121" s="97"/>
      <c r="G121" s="97"/>
      <c r="H121" s="414"/>
      <c r="I121" s="283"/>
      <c r="J121" s="247" t="e">
        <f>IF(AND(Q121="",#REF!&gt;0,#REF!&lt;5),K121,)</f>
        <v>#REF!</v>
      </c>
      <c r="K121" s="245" t="str">
        <f>IF(D121="","ZZZ9",IF(AND(#REF!&gt;0,#REF!&lt;5),D121&amp;#REF!,D121&amp;"9"))</f>
        <v>ZZZ9</v>
      </c>
      <c r="L121" s="249">
        <f t="shared" si="6"/>
        <v>999</v>
      </c>
      <c r="M121" s="282">
        <f t="shared" si="7"/>
        <v>999</v>
      </c>
      <c r="N121" s="277"/>
      <c r="O121" s="97"/>
      <c r="P121" s="114">
        <f t="shared" si="8"/>
        <v>999</v>
      </c>
      <c r="Q121" s="97"/>
    </row>
    <row r="122" spans="1:17" s="11" customFormat="1" ht="18.899999999999999" customHeight="1" x14ac:dyDescent="0.25">
      <c r="A122" s="250">
        <v>116</v>
      </c>
      <c r="B122" s="95"/>
      <c r="C122" s="95"/>
      <c r="D122" s="96"/>
      <c r="E122" s="263"/>
      <c r="F122" s="97"/>
      <c r="G122" s="97"/>
      <c r="H122" s="414"/>
      <c r="I122" s="283"/>
      <c r="J122" s="247" t="e">
        <f>IF(AND(Q122="",#REF!&gt;0,#REF!&lt;5),K122,)</f>
        <v>#REF!</v>
      </c>
      <c r="K122" s="245" t="str">
        <f>IF(D122="","ZZZ9",IF(AND(#REF!&gt;0,#REF!&lt;5),D122&amp;#REF!,D122&amp;"9"))</f>
        <v>ZZZ9</v>
      </c>
      <c r="L122" s="249">
        <f t="shared" si="6"/>
        <v>999</v>
      </c>
      <c r="M122" s="282">
        <f t="shared" si="7"/>
        <v>999</v>
      </c>
      <c r="N122" s="277"/>
      <c r="O122" s="97"/>
      <c r="P122" s="114">
        <f t="shared" si="8"/>
        <v>999</v>
      </c>
      <c r="Q122" s="97"/>
    </row>
    <row r="123" spans="1:17" s="11" customFormat="1" ht="18.899999999999999" customHeight="1" x14ac:dyDescent="0.25">
      <c r="A123" s="250">
        <v>117</v>
      </c>
      <c r="B123" s="95"/>
      <c r="C123" s="95"/>
      <c r="D123" s="96"/>
      <c r="E123" s="263"/>
      <c r="F123" s="97"/>
      <c r="G123" s="97"/>
      <c r="H123" s="414"/>
      <c r="I123" s="283"/>
      <c r="J123" s="247" t="e">
        <f>IF(AND(Q123="",#REF!&gt;0,#REF!&lt;5),K123,)</f>
        <v>#REF!</v>
      </c>
      <c r="K123" s="245" t="str">
        <f>IF(D123="","ZZZ9",IF(AND(#REF!&gt;0,#REF!&lt;5),D123&amp;#REF!,D123&amp;"9"))</f>
        <v>ZZZ9</v>
      </c>
      <c r="L123" s="249">
        <f t="shared" si="6"/>
        <v>999</v>
      </c>
      <c r="M123" s="282">
        <f t="shared" si="7"/>
        <v>999</v>
      </c>
      <c r="N123" s="277"/>
      <c r="O123" s="97"/>
      <c r="P123" s="114">
        <f t="shared" si="8"/>
        <v>999</v>
      </c>
      <c r="Q123" s="97"/>
    </row>
    <row r="124" spans="1:17" s="11" customFormat="1" ht="18.899999999999999" customHeight="1" x14ac:dyDescent="0.25">
      <c r="A124" s="250">
        <v>118</v>
      </c>
      <c r="B124" s="95"/>
      <c r="C124" s="95"/>
      <c r="D124" s="96"/>
      <c r="E124" s="263"/>
      <c r="F124" s="97"/>
      <c r="G124" s="97"/>
      <c r="H124" s="414"/>
      <c r="I124" s="283"/>
      <c r="J124" s="247" t="e">
        <f>IF(AND(Q124="",#REF!&gt;0,#REF!&lt;5),K124,)</f>
        <v>#REF!</v>
      </c>
      <c r="K124" s="245" t="str">
        <f>IF(D124="","ZZZ9",IF(AND(#REF!&gt;0,#REF!&lt;5),D124&amp;#REF!,D124&amp;"9"))</f>
        <v>ZZZ9</v>
      </c>
      <c r="L124" s="249">
        <f t="shared" si="6"/>
        <v>999</v>
      </c>
      <c r="M124" s="282">
        <f t="shared" si="7"/>
        <v>999</v>
      </c>
      <c r="N124" s="277"/>
      <c r="O124" s="97"/>
      <c r="P124" s="114">
        <f t="shared" si="8"/>
        <v>999</v>
      </c>
      <c r="Q124" s="97"/>
    </row>
    <row r="125" spans="1:17" s="11" customFormat="1" ht="18.899999999999999" customHeight="1" x14ac:dyDescent="0.25">
      <c r="A125" s="250">
        <v>119</v>
      </c>
      <c r="B125" s="95"/>
      <c r="C125" s="95"/>
      <c r="D125" s="96"/>
      <c r="E125" s="263"/>
      <c r="F125" s="97"/>
      <c r="G125" s="97"/>
      <c r="H125" s="414"/>
      <c r="I125" s="283"/>
      <c r="J125" s="247" t="e">
        <f>IF(AND(Q125="",#REF!&gt;0,#REF!&lt;5),K125,)</f>
        <v>#REF!</v>
      </c>
      <c r="K125" s="245" t="str">
        <f>IF(D125="","ZZZ9",IF(AND(#REF!&gt;0,#REF!&lt;5),D125&amp;#REF!,D125&amp;"9"))</f>
        <v>ZZZ9</v>
      </c>
      <c r="L125" s="249">
        <f t="shared" si="6"/>
        <v>999</v>
      </c>
      <c r="M125" s="282">
        <f t="shared" si="7"/>
        <v>999</v>
      </c>
      <c r="N125" s="277"/>
      <c r="O125" s="97"/>
      <c r="P125" s="114">
        <f t="shared" si="8"/>
        <v>999</v>
      </c>
      <c r="Q125" s="97"/>
    </row>
    <row r="126" spans="1:17" s="11" customFormat="1" ht="18.899999999999999" customHeight="1" x14ac:dyDescent="0.25">
      <c r="A126" s="250">
        <v>120</v>
      </c>
      <c r="B126" s="95"/>
      <c r="C126" s="95"/>
      <c r="D126" s="96"/>
      <c r="E126" s="263"/>
      <c r="F126" s="97"/>
      <c r="G126" s="97"/>
      <c r="H126" s="414"/>
      <c r="I126" s="283"/>
      <c r="J126" s="247" t="e">
        <f>IF(AND(Q126="",#REF!&gt;0,#REF!&lt;5),K126,)</f>
        <v>#REF!</v>
      </c>
      <c r="K126" s="245" t="str">
        <f>IF(D126="","ZZZ9",IF(AND(#REF!&gt;0,#REF!&lt;5),D126&amp;#REF!,D126&amp;"9"))</f>
        <v>ZZZ9</v>
      </c>
      <c r="L126" s="249">
        <f t="shared" si="6"/>
        <v>999</v>
      </c>
      <c r="M126" s="282">
        <f t="shared" si="7"/>
        <v>999</v>
      </c>
      <c r="N126" s="277"/>
      <c r="O126" s="97"/>
      <c r="P126" s="114">
        <f t="shared" si="8"/>
        <v>999</v>
      </c>
      <c r="Q126" s="97"/>
    </row>
    <row r="127" spans="1:17" s="11" customFormat="1" ht="18.899999999999999" customHeight="1" x14ac:dyDescent="0.25">
      <c r="A127" s="250">
        <v>121</v>
      </c>
      <c r="B127" s="95"/>
      <c r="C127" s="95"/>
      <c r="D127" s="96"/>
      <c r="E127" s="263"/>
      <c r="F127" s="97"/>
      <c r="G127" s="97"/>
      <c r="H127" s="414"/>
      <c r="I127" s="283"/>
      <c r="J127" s="247" t="e">
        <f>IF(AND(Q127="",#REF!&gt;0,#REF!&lt;5),K127,)</f>
        <v>#REF!</v>
      </c>
      <c r="K127" s="245" t="str">
        <f>IF(D127="","ZZZ9",IF(AND(#REF!&gt;0,#REF!&lt;5),D127&amp;#REF!,D127&amp;"9"))</f>
        <v>ZZZ9</v>
      </c>
      <c r="L127" s="249">
        <f t="shared" si="6"/>
        <v>999</v>
      </c>
      <c r="M127" s="282">
        <f t="shared" si="7"/>
        <v>999</v>
      </c>
      <c r="N127" s="277"/>
      <c r="O127" s="97"/>
      <c r="P127" s="114">
        <f t="shared" si="8"/>
        <v>999</v>
      </c>
      <c r="Q127" s="97"/>
    </row>
    <row r="128" spans="1:17" s="11" customFormat="1" ht="18.899999999999999" customHeight="1" x14ac:dyDescent="0.25">
      <c r="A128" s="250">
        <v>122</v>
      </c>
      <c r="B128" s="95"/>
      <c r="C128" s="95"/>
      <c r="D128" s="96"/>
      <c r="E128" s="263"/>
      <c r="F128" s="97"/>
      <c r="G128" s="97"/>
      <c r="H128" s="414"/>
      <c r="I128" s="283"/>
      <c r="J128" s="247" t="e">
        <f>IF(AND(Q128="",#REF!&gt;0,#REF!&lt;5),K128,)</f>
        <v>#REF!</v>
      </c>
      <c r="K128" s="245" t="str">
        <f>IF(D128="","ZZZ9",IF(AND(#REF!&gt;0,#REF!&lt;5),D128&amp;#REF!,D128&amp;"9"))</f>
        <v>ZZZ9</v>
      </c>
      <c r="L128" s="249">
        <f t="shared" si="6"/>
        <v>999</v>
      </c>
      <c r="M128" s="282">
        <f t="shared" si="7"/>
        <v>999</v>
      </c>
      <c r="N128" s="277"/>
      <c r="O128" s="97"/>
      <c r="P128" s="114">
        <f t="shared" si="8"/>
        <v>999</v>
      </c>
      <c r="Q128" s="97"/>
    </row>
    <row r="129" spans="1:17" s="11" customFormat="1" ht="18.899999999999999" customHeight="1" x14ac:dyDescent="0.25">
      <c r="A129" s="250">
        <v>123</v>
      </c>
      <c r="B129" s="95"/>
      <c r="C129" s="95"/>
      <c r="D129" s="96"/>
      <c r="E129" s="263"/>
      <c r="F129" s="97"/>
      <c r="G129" s="97"/>
      <c r="H129" s="414"/>
      <c r="I129" s="283"/>
      <c r="J129" s="247" t="e">
        <f>IF(AND(Q129="",#REF!&gt;0,#REF!&lt;5),K129,)</f>
        <v>#REF!</v>
      </c>
      <c r="K129" s="245" t="str">
        <f>IF(D129="","ZZZ9",IF(AND(#REF!&gt;0,#REF!&lt;5),D129&amp;#REF!,D129&amp;"9"))</f>
        <v>ZZZ9</v>
      </c>
      <c r="L129" s="249">
        <f t="shared" si="6"/>
        <v>999</v>
      </c>
      <c r="M129" s="282">
        <f t="shared" si="7"/>
        <v>999</v>
      </c>
      <c r="N129" s="277"/>
      <c r="O129" s="97"/>
      <c r="P129" s="114">
        <f t="shared" si="8"/>
        <v>999</v>
      </c>
      <c r="Q129" s="97"/>
    </row>
    <row r="130" spans="1:17" s="11" customFormat="1" ht="18.899999999999999" customHeight="1" x14ac:dyDescent="0.25">
      <c r="A130" s="250">
        <v>124</v>
      </c>
      <c r="B130" s="95"/>
      <c r="C130" s="95"/>
      <c r="D130" s="96"/>
      <c r="E130" s="263"/>
      <c r="F130" s="97"/>
      <c r="G130" s="97"/>
      <c r="H130" s="414"/>
      <c r="I130" s="283"/>
      <c r="J130" s="247" t="e">
        <f>IF(AND(Q130="",#REF!&gt;0,#REF!&lt;5),K130,)</f>
        <v>#REF!</v>
      </c>
      <c r="K130" s="245" t="str">
        <f>IF(D130="","ZZZ9",IF(AND(#REF!&gt;0,#REF!&lt;5),D130&amp;#REF!,D130&amp;"9"))</f>
        <v>ZZZ9</v>
      </c>
      <c r="L130" s="249">
        <f t="shared" si="6"/>
        <v>999</v>
      </c>
      <c r="M130" s="282">
        <f t="shared" si="7"/>
        <v>999</v>
      </c>
      <c r="N130" s="277"/>
      <c r="O130" s="97"/>
      <c r="P130" s="114">
        <f t="shared" si="8"/>
        <v>999</v>
      </c>
      <c r="Q130" s="97"/>
    </row>
    <row r="131" spans="1:17" s="11" customFormat="1" ht="18.899999999999999" customHeight="1" x14ac:dyDescent="0.25">
      <c r="A131" s="250">
        <v>125</v>
      </c>
      <c r="B131" s="95"/>
      <c r="C131" s="95"/>
      <c r="D131" s="96"/>
      <c r="E131" s="263"/>
      <c r="F131" s="97"/>
      <c r="G131" s="97"/>
      <c r="H131" s="414"/>
      <c r="I131" s="283"/>
      <c r="J131" s="247" t="e">
        <f>IF(AND(Q131="",#REF!&gt;0,#REF!&lt;5),K131,)</f>
        <v>#REF!</v>
      </c>
      <c r="K131" s="245" t="str">
        <f>IF(D131="","ZZZ9",IF(AND(#REF!&gt;0,#REF!&lt;5),D131&amp;#REF!,D131&amp;"9"))</f>
        <v>ZZZ9</v>
      </c>
      <c r="L131" s="249">
        <f t="shared" si="6"/>
        <v>999</v>
      </c>
      <c r="M131" s="282">
        <f t="shared" si="7"/>
        <v>999</v>
      </c>
      <c r="N131" s="277"/>
      <c r="O131" s="97"/>
      <c r="P131" s="114">
        <f t="shared" si="8"/>
        <v>999</v>
      </c>
      <c r="Q131" s="97"/>
    </row>
    <row r="132" spans="1:17" s="11" customFormat="1" ht="18.899999999999999" customHeight="1" x14ac:dyDescent="0.25">
      <c r="A132" s="250">
        <v>126</v>
      </c>
      <c r="B132" s="95"/>
      <c r="C132" s="95"/>
      <c r="D132" s="96"/>
      <c r="E132" s="263"/>
      <c r="F132" s="97"/>
      <c r="G132" s="97"/>
      <c r="H132" s="414"/>
      <c r="I132" s="283"/>
      <c r="J132" s="247" t="e">
        <f>IF(AND(Q132="",#REF!&gt;0,#REF!&lt;5),K132,)</f>
        <v>#REF!</v>
      </c>
      <c r="K132" s="245" t="str">
        <f>IF(D132="","ZZZ9",IF(AND(#REF!&gt;0,#REF!&lt;5),D132&amp;#REF!,D132&amp;"9"))</f>
        <v>ZZZ9</v>
      </c>
      <c r="L132" s="249">
        <f t="shared" si="6"/>
        <v>999</v>
      </c>
      <c r="M132" s="282">
        <f t="shared" si="7"/>
        <v>999</v>
      </c>
      <c r="N132" s="277"/>
      <c r="O132" s="97"/>
      <c r="P132" s="114">
        <f t="shared" si="8"/>
        <v>999</v>
      </c>
      <c r="Q132" s="97"/>
    </row>
    <row r="133" spans="1:17" s="11" customFormat="1" ht="18.899999999999999" customHeight="1" x14ac:dyDescent="0.25">
      <c r="A133" s="250">
        <v>127</v>
      </c>
      <c r="B133" s="95"/>
      <c r="C133" s="95"/>
      <c r="D133" s="96"/>
      <c r="E133" s="263"/>
      <c r="F133" s="97"/>
      <c r="G133" s="97"/>
      <c r="H133" s="414"/>
      <c r="I133" s="283"/>
      <c r="J133" s="247" t="e">
        <f>IF(AND(Q133="",#REF!&gt;0,#REF!&lt;5),K133,)</f>
        <v>#REF!</v>
      </c>
      <c r="K133" s="245" t="str">
        <f>IF(D133="","ZZZ9",IF(AND(#REF!&gt;0,#REF!&lt;5),D133&amp;#REF!,D133&amp;"9"))</f>
        <v>ZZZ9</v>
      </c>
      <c r="L133" s="249">
        <f t="shared" si="6"/>
        <v>999</v>
      </c>
      <c r="M133" s="282">
        <f t="shared" si="7"/>
        <v>999</v>
      </c>
      <c r="N133" s="277"/>
      <c r="O133" s="97"/>
      <c r="P133" s="114">
        <f t="shared" si="8"/>
        <v>999</v>
      </c>
      <c r="Q133" s="97"/>
    </row>
    <row r="134" spans="1:17" s="11" customFormat="1" ht="18.899999999999999" customHeight="1" x14ac:dyDescent="0.25">
      <c r="A134" s="250">
        <v>128</v>
      </c>
      <c r="B134" s="95"/>
      <c r="C134" s="95"/>
      <c r="D134" s="96"/>
      <c r="E134" s="263"/>
      <c r="F134" s="97"/>
      <c r="G134" s="97"/>
      <c r="H134" s="414"/>
      <c r="I134" s="283"/>
      <c r="J134" s="247" t="e">
        <f>IF(AND(Q134="",#REF!&gt;0,#REF!&lt;5),K134,)</f>
        <v>#REF!</v>
      </c>
      <c r="K134" s="245" t="str">
        <f>IF(D134="","ZZZ9",IF(AND(#REF!&gt;0,#REF!&lt;5),D134&amp;#REF!,D134&amp;"9"))</f>
        <v>ZZZ9</v>
      </c>
      <c r="L134" s="249">
        <f t="shared" si="6"/>
        <v>999</v>
      </c>
      <c r="M134" s="282">
        <f t="shared" si="7"/>
        <v>999</v>
      </c>
      <c r="N134" s="277"/>
      <c r="O134" s="283"/>
      <c r="P134" s="284">
        <f t="shared" si="8"/>
        <v>999</v>
      </c>
      <c r="Q134" s="283"/>
    </row>
    <row r="135" spans="1:17" x14ac:dyDescent="0.25">
      <c r="A135" s="250">
        <v>129</v>
      </c>
      <c r="B135" s="95"/>
      <c r="C135" s="95"/>
      <c r="D135" s="96"/>
      <c r="E135" s="263"/>
      <c r="F135" s="97"/>
      <c r="G135" s="97"/>
      <c r="H135" s="414"/>
      <c r="I135" s="283"/>
      <c r="J135" s="247" t="e">
        <f>IF(AND(Q135="",#REF!&gt;0,#REF!&lt;5),K135,)</f>
        <v>#REF!</v>
      </c>
      <c r="K135" s="245" t="str">
        <f>IF(D135="","ZZZ9",IF(AND(#REF!&gt;0,#REF!&lt;5),D135&amp;#REF!,D135&amp;"9"))</f>
        <v>ZZZ9</v>
      </c>
      <c r="L135" s="249">
        <f t="shared" ref="L135:L156" si="9">IF(Q135="",999,Q135)</f>
        <v>999</v>
      </c>
      <c r="M135" s="282">
        <f t="shared" ref="M135:M156" si="10">IF(P135=999,999,1)</f>
        <v>999</v>
      </c>
      <c r="N135" s="277"/>
      <c r="O135" s="97"/>
      <c r="P135" s="114">
        <f t="shared" ref="P135:P156" si="11">IF(N135="DA",1,IF(N135="WC",2,IF(N135="SE",3,IF(N135="Q",4,IF(N135="LL",5,999)))))</f>
        <v>999</v>
      </c>
      <c r="Q135" s="97"/>
    </row>
    <row r="136" spans="1:17" x14ac:dyDescent="0.25">
      <c r="A136" s="250">
        <v>130</v>
      </c>
      <c r="B136" s="95"/>
      <c r="C136" s="95"/>
      <c r="D136" s="96"/>
      <c r="E136" s="263"/>
      <c r="F136" s="97"/>
      <c r="G136" s="97"/>
      <c r="H136" s="414"/>
      <c r="I136" s="283"/>
      <c r="J136" s="247" t="e">
        <f>IF(AND(Q136="",#REF!&gt;0,#REF!&lt;5),K136,)</f>
        <v>#REF!</v>
      </c>
      <c r="K136" s="245" t="str">
        <f>IF(D136="","ZZZ9",IF(AND(#REF!&gt;0,#REF!&lt;5),D136&amp;#REF!,D136&amp;"9"))</f>
        <v>ZZZ9</v>
      </c>
      <c r="L136" s="249">
        <f t="shared" si="9"/>
        <v>999</v>
      </c>
      <c r="M136" s="282">
        <f t="shared" si="10"/>
        <v>999</v>
      </c>
      <c r="N136" s="277"/>
      <c r="O136" s="97"/>
      <c r="P136" s="114">
        <f t="shared" si="11"/>
        <v>999</v>
      </c>
      <c r="Q136" s="97"/>
    </row>
    <row r="137" spans="1:17" x14ac:dyDescent="0.25">
      <c r="A137" s="250">
        <v>131</v>
      </c>
      <c r="B137" s="95"/>
      <c r="C137" s="95"/>
      <c r="D137" s="96"/>
      <c r="E137" s="263"/>
      <c r="F137" s="97"/>
      <c r="G137" s="97"/>
      <c r="H137" s="414"/>
      <c r="I137" s="283"/>
      <c r="J137" s="247" t="e">
        <f>IF(AND(Q137="",#REF!&gt;0,#REF!&lt;5),K137,)</f>
        <v>#REF!</v>
      </c>
      <c r="K137" s="245" t="str">
        <f>IF(D137="","ZZZ9",IF(AND(#REF!&gt;0,#REF!&lt;5),D137&amp;#REF!,D137&amp;"9"))</f>
        <v>ZZZ9</v>
      </c>
      <c r="L137" s="249">
        <f t="shared" si="9"/>
        <v>999</v>
      </c>
      <c r="M137" s="282">
        <f t="shared" si="10"/>
        <v>999</v>
      </c>
      <c r="N137" s="277"/>
      <c r="O137" s="97"/>
      <c r="P137" s="114">
        <f t="shared" si="11"/>
        <v>999</v>
      </c>
      <c r="Q137" s="97"/>
    </row>
    <row r="138" spans="1:17" x14ac:dyDescent="0.25">
      <c r="A138" s="250">
        <v>132</v>
      </c>
      <c r="B138" s="95"/>
      <c r="C138" s="95"/>
      <c r="D138" s="96"/>
      <c r="E138" s="263"/>
      <c r="F138" s="97"/>
      <c r="G138" s="97"/>
      <c r="H138" s="414"/>
      <c r="I138" s="283"/>
      <c r="J138" s="247" t="e">
        <f>IF(AND(Q138="",#REF!&gt;0,#REF!&lt;5),K138,)</f>
        <v>#REF!</v>
      </c>
      <c r="K138" s="245" t="str">
        <f>IF(D138="","ZZZ9",IF(AND(#REF!&gt;0,#REF!&lt;5),D138&amp;#REF!,D138&amp;"9"))</f>
        <v>ZZZ9</v>
      </c>
      <c r="L138" s="249">
        <f t="shared" si="9"/>
        <v>999</v>
      </c>
      <c r="M138" s="282">
        <f t="shared" si="10"/>
        <v>999</v>
      </c>
      <c r="N138" s="277"/>
      <c r="O138" s="97"/>
      <c r="P138" s="114">
        <f t="shared" si="11"/>
        <v>999</v>
      </c>
      <c r="Q138" s="97"/>
    </row>
    <row r="139" spans="1:17" x14ac:dyDescent="0.25">
      <c r="A139" s="250">
        <v>133</v>
      </c>
      <c r="B139" s="95"/>
      <c r="C139" s="95"/>
      <c r="D139" s="96"/>
      <c r="E139" s="263"/>
      <c r="F139" s="97"/>
      <c r="G139" s="97"/>
      <c r="H139" s="414"/>
      <c r="I139" s="283"/>
      <c r="J139" s="247" t="e">
        <f>IF(AND(Q139="",#REF!&gt;0,#REF!&lt;5),K139,)</f>
        <v>#REF!</v>
      </c>
      <c r="K139" s="245" t="str">
        <f>IF(D139="","ZZZ9",IF(AND(#REF!&gt;0,#REF!&lt;5),D139&amp;#REF!,D139&amp;"9"))</f>
        <v>ZZZ9</v>
      </c>
      <c r="L139" s="249">
        <f t="shared" si="9"/>
        <v>999</v>
      </c>
      <c r="M139" s="282">
        <f t="shared" si="10"/>
        <v>999</v>
      </c>
      <c r="N139" s="277"/>
      <c r="O139" s="97"/>
      <c r="P139" s="114">
        <f t="shared" si="11"/>
        <v>999</v>
      </c>
      <c r="Q139" s="97"/>
    </row>
    <row r="140" spans="1:17" x14ac:dyDescent="0.25">
      <c r="A140" s="250">
        <v>134</v>
      </c>
      <c r="B140" s="95"/>
      <c r="C140" s="95"/>
      <c r="D140" s="96"/>
      <c r="E140" s="263"/>
      <c r="F140" s="97"/>
      <c r="G140" s="97"/>
      <c r="H140" s="414"/>
      <c r="I140" s="283"/>
      <c r="J140" s="247" t="e">
        <f>IF(AND(Q140="",#REF!&gt;0,#REF!&lt;5),K140,)</f>
        <v>#REF!</v>
      </c>
      <c r="K140" s="245" t="str">
        <f>IF(D140="","ZZZ9",IF(AND(#REF!&gt;0,#REF!&lt;5),D140&amp;#REF!,D140&amp;"9"))</f>
        <v>ZZZ9</v>
      </c>
      <c r="L140" s="249">
        <f t="shared" si="9"/>
        <v>999</v>
      </c>
      <c r="M140" s="282">
        <f t="shared" si="10"/>
        <v>999</v>
      </c>
      <c r="N140" s="277"/>
      <c r="O140" s="97"/>
      <c r="P140" s="114">
        <f t="shared" si="11"/>
        <v>999</v>
      </c>
      <c r="Q140" s="97"/>
    </row>
    <row r="141" spans="1:17" x14ac:dyDescent="0.25">
      <c r="A141" s="250">
        <v>135</v>
      </c>
      <c r="B141" s="95"/>
      <c r="C141" s="95"/>
      <c r="D141" s="96"/>
      <c r="E141" s="263"/>
      <c r="F141" s="97"/>
      <c r="G141" s="97"/>
      <c r="H141" s="414"/>
      <c r="I141" s="283"/>
      <c r="J141" s="247" t="e">
        <f>IF(AND(Q141="",#REF!&gt;0,#REF!&lt;5),K141,)</f>
        <v>#REF!</v>
      </c>
      <c r="K141" s="245" t="str">
        <f>IF(D141="","ZZZ9",IF(AND(#REF!&gt;0,#REF!&lt;5),D141&amp;#REF!,D141&amp;"9"))</f>
        <v>ZZZ9</v>
      </c>
      <c r="L141" s="249">
        <f t="shared" si="9"/>
        <v>999</v>
      </c>
      <c r="M141" s="282">
        <f t="shared" si="10"/>
        <v>999</v>
      </c>
      <c r="N141" s="277"/>
      <c r="O141" s="283"/>
      <c r="P141" s="284">
        <f t="shared" si="11"/>
        <v>999</v>
      </c>
      <c r="Q141" s="283"/>
    </row>
    <row r="142" spans="1:17" x14ac:dyDescent="0.25">
      <c r="A142" s="250">
        <v>136</v>
      </c>
      <c r="B142" s="95"/>
      <c r="C142" s="95"/>
      <c r="D142" s="96"/>
      <c r="E142" s="263"/>
      <c r="F142" s="97"/>
      <c r="G142" s="97"/>
      <c r="H142" s="414"/>
      <c r="I142" s="283"/>
      <c r="J142" s="247" t="e">
        <f>IF(AND(Q142="",#REF!&gt;0,#REF!&lt;5),K142,)</f>
        <v>#REF!</v>
      </c>
      <c r="K142" s="245" t="str">
        <f>IF(D142="","ZZZ9",IF(AND(#REF!&gt;0,#REF!&lt;5),D142&amp;#REF!,D142&amp;"9"))</f>
        <v>ZZZ9</v>
      </c>
      <c r="L142" s="249">
        <f t="shared" si="9"/>
        <v>999</v>
      </c>
      <c r="M142" s="282">
        <f t="shared" si="10"/>
        <v>999</v>
      </c>
      <c r="N142" s="277"/>
      <c r="O142" s="97"/>
      <c r="P142" s="114">
        <f t="shared" si="11"/>
        <v>999</v>
      </c>
      <c r="Q142" s="97"/>
    </row>
    <row r="143" spans="1:17" x14ac:dyDescent="0.25">
      <c r="A143" s="250">
        <v>137</v>
      </c>
      <c r="B143" s="95"/>
      <c r="C143" s="95"/>
      <c r="D143" s="96"/>
      <c r="E143" s="263"/>
      <c r="F143" s="97"/>
      <c r="G143" s="97"/>
      <c r="H143" s="414"/>
      <c r="I143" s="283"/>
      <c r="J143" s="247" t="e">
        <f>IF(AND(Q143="",#REF!&gt;0,#REF!&lt;5),K143,)</f>
        <v>#REF!</v>
      </c>
      <c r="K143" s="245" t="str">
        <f>IF(D143="","ZZZ9",IF(AND(#REF!&gt;0,#REF!&lt;5),D143&amp;#REF!,D143&amp;"9"))</f>
        <v>ZZZ9</v>
      </c>
      <c r="L143" s="249">
        <f t="shared" si="9"/>
        <v>999</v>
      </c>
      <c r="M143" s="282">
        <f t="shared" si="10"/>
        <v>999</v>
      </c>
      <c r="N143" s="277"/>
      <c r="O143" s="97"/>
      <c r="P143" s="114">
        <f t="shared" si="11"/>
        <v>999</v>
      </c>
      <c r="Q143" s="97"/>
    </row>
    <row r="144" spans="1:17" x14ac:dyDescent="0.25">
      <c r="A144" s="250">
        <v>138</v>
      </c>
      <c r="B144" s="95"/>
      <c r="C144" s="95"/>
      <c r="D144" s="96"/>
      <c r="E144" s="263"/>
      <c r="F144" s="97"/>
      <c r="G144" s="97"/>
      <c r="H144" s="414"/>
      <c r="I144" s="283"/>
      <c r="J144" s="247" t="e">
        <f>IF(AND(Q144="",#REF!&gt;0,#REF!&lt;5),K144,)</f>
        <v>#REF!</v>
      </c>
      <c r="K144" s="245" t="str">
        <f>IF(D144="","ZZZ9",IF(AND(#REF!&gt;0,#REF!&lt;5),D144&amp;#REF!,D144&amp;"9"))</f>
        <v>ZZZ9</v>
      </c>
      <c r="L144" s="249">
        <f t="shared" si="9"/>
        <v>999</v>
      </c>
      <c r="M144" s="282">
        <f t="shared" si="10"/>
        <v>999</v>
      </c>
      <c r="N144" s="277"/>
      <c r="O144" s="97"/>
      <c r="P144" s="114">
        <f t="shared" si="11"/>
        <v>999</v>
      </c>
      <c r="Q144" s="97"/>
    </row>
    <row r="145" spans="1:17" x14ac:dyDescent="0.25">
      <c r="A145" s="250">
        <v>139</v>
      </c>
      <c r="B145" s="95"/>
      <c r="C145" s="95"/>
      <c r="D145" s="96"/>
      <c r="E145" s="263"/>
      <c r="F145" s="97"/>
      <c r="G145" s="97"/>
      <c r="H145" s="414"/>
      <c r="I145" s="283"/>
      <c r="J145" s="247" t="e">
        <f>IF(AND(Q145="",#REF!&gt;0,#REF!&lt;5),K145,)</f>
        <v>#REF!</v>
      </c>
      <c r="K145" s="245" t="str">
        <f>IF(D145="","ZZZ9",IF(AND(#REF!&gt;0,#REF!&lt;5),D145&amp;#REF!,D145&amp;"9"))</f>
        <v>ZZZ9</v>
      </c>
      <c r="L145" s="249">
        <f t="shared" si="9"/>
        <v>999</v>
      </c>
      <c r="M145" s="282">
        <f t="shared" si="10"/>
        <v>999</v>
      </c>
      <c r="N145" s="277"/>
      <c r="O145" s="97"/>
      <c r="P145" s="114">
        <f t="shared" si="11"/>
        <v>999</v>
      </c>
      <c r="Q145" s="97"/>
    </row>
    <row r="146" spans="1:17" x14ac:dyDescent="0.25">
      <c r="A146" s="250">
        <v>140</v>
      </c>
      <c r="B146" s="95"/>
      <c r="C146" s="95"/>
      <c r="D146" s="96"/>
      <c r="E146" s="263"/>
      <c r="F146" s="97"/>
      <c r="G146" s="97"/>
      <c r="H146" s="414"/>
      <c r="I146" s="283"/>
      <c r="J146" s="247" t="e">
        <f>IF(AND(Q146="",#REF!&gt;0,#REF!&lt;5),K146,)</f>
        <v>#REF!</v>
      </c>
      <c r="K146" s="245" t="str">
        <f>IF(D146="","ZZZ9",IF(AND(#REF!&gt;0,#REF!&lt;5),D146&amp;#REF!,D146&amp;"9"))</f>
        <v>ZZZ9</v>
      </c>
      <c r="L146" s="249">
        <f t="shared" si="9"/>
        <v>999</v>
      </c>
      <c r="M146" s="282">
        <f t="shared" si="10"/>
        <v>999</v>
      </c>
      <c r="N146" s="277"/>
      <c r="O146" s="97"/>
      <c r="P146" s="114">
        <f t="shared" si="11"/>
        <v>999</v>
      </c>
      <c r="Q146" s="97"/>
    </row>
    <row r="147" spans="1:17" x14ac:dyDescent="0.25">
      <c r="A147" s="250">
        <v>141</v>
      </c>
      <c r="B147" s="95"/>
      <c r="C147" s="95"/>
      <c r="D147" s="96"/>
      <c r="E147" s="263"/>
      <c r="F147" s="97"/>
      <c r="G147" s="97"/>
      <c r="H147" s="414"/>
      <c r="I147" s="283"/>
      <c r="J147" s="247" t="e">
        <f>IF(AND(Q147="",#REF!&gt;0,#REF!&lt;5),K147,)</f>
        <v>#REF!</v>
      </c>
      <c r="K147" s="245" t="str">
        <f>IF(D147="","ZZZ9",IF(AND(#REF!&gt;0,#REF!&lt;5),D147&amp;#REF!,D147&amp;"9"))</f>
        <v>ZZZ9</v>
      </c>
      <c r="L147" s="249">
        <f t="shared" si="9"/>
        <v>999</v>
      </c>
      <c r="M147" s="282">
        <f t="shared" si="10"/>
        <v>999</v>
      </c>
      <c r="N147" s="277"/>
      <c r="O147" s="97"/>
      <c r="P147" s="114">
        <f t="shared" si="11"/>
        <v>999</v>
      </c>
      <c r="Q147" s="97"/>
    </row>
    <row r="148" spans="1:17" x14ac:dyDescent="0.25">
      <c r="A148" s="250">
        <v>142</v>
      </c>
      <c r="B148" s="95"/>
      <c r="C148" s="95"/>
      <c r="D148" s="96"/>
      <c r="E148" s="263"/>
      <c r="F148" s="97"/>
      <c r="G148" s="97"/>
      <c r="H148" s="414"/>
      <c r="I148" s="283"/>
      <c r="J148" s="247" t="e">
        <f>IF(AND(Q148="",#REF!&gt;0,#REF!&lt;5),K148,)</f>
        <v>#REF!</v>
      </c>
      <c r="K148" s="245" t="str">
        <f>IF(D148="","ZZZ9",IF(AND(#REF!&gt;0,#REF!&lt;5),D148&amp;#REF!,D148&amp;"9"))</f>
        <v>ZZZ9</v>
      </c>
      <c r="L148" s="249">
        <f t="shared" si="9"/>
        <v>999</v>
      </c>
      <c r="M148" s="282">
        <f t="shared" si="10"/>
        <v>999</v>
      </c>
      <c r="N148" s="277"/>
      <c r="O148" s="283"/>
      <c r="P148" s="284">
        <f t="shared" si="11"/>
        <v>999</v>
      </c>
      <c r="Q148" s="283"/>
    </row>
    <row r="149" spans="1:17" x14ac:dyDescent="0.25">
      <c r="A149" s="250">
        <v>143</v>
      </c>
      <c r="B149" s="95"/>
      <c r="C149" s="95"/>
      <c r="D149" s="96"/>
      <c r="E149" s="263"/>
      <c r="F149" s="97"/>
      <c r="G149" s="97"/>
      <c r="H149" s="414"/>
      <c r="I149" s="283"/>
      <c r="J149" s="247" t="e">
        <f>IF(AND(Q149="",#REF!&gt;0,#REF!&lt;5),K149,)</f>
        <v>#REF!</v>
      </c>
      <c r="K149" s="245" t="str">
        <f>IF(D149="","ZZZ9",IF(AND(#REF!&gt;0,#REF!&lt;5),D149&amp;#REF!,D149&amp;"9"))</f>
        <v>ZZZ9</v>
      </c>
      <c r="L149" s="249">
        <f t="shared" si="9"/>
        <v>999</v>
      </c>
      <c r="M149" s="282">
        <f t="shared" si="10"/>
        <v>999</v>
      </c>
      <c r="N149" s="277"/>
      <c r="O149" s="97"/>
      <c r="P149" s="114">
        <f t="shared" si="11"/>
        <v>999</v>
      </c>
      <c r="Q149" s="97"/>
    </row>
    <row r="150" spans="1:17" x14ac:dyDescent="0.25">
      <c r="A150" s="250">
        <v>144</v>
      </c>
      <c r="B150" s="95"/>
      <c r="C150" s="95"/>
      <c r="D150" s="96"/>
      <c r="E150" s="263"/>
      <c r="F150" s="97"/>
      <c r="G150" s="97"/>
      <c r="H150" s="414"/>
      <c r="I150" s="283"/>
      <c r="J150" s="247" t="e">
        <f>IF(AND(Q150="",#REF!&gt;0,#REF!&lt;5),K150,)</f>
        <v>#REF!</v>
      </c>
      <c r="K150" s="245" t="str">
        <f>IF(D150="","ZZZ9",IF(AND(#REF!&gt;0,#REF!&lt;5),D150&amp;#REF!,D150&amp;"9"))</f>
        <v>ZZZ9</v>
      </c>
      <c r="L150" s="249">
        <f t="shared" si="9"/>
        <v>999</v>
      </c>
      <c r="M150" s="282">
        <f t="shared" si="10"/>
        <v>999</v>
      </c>
      <c r="N150" s="277"/>
      <c r="O150" s="97"/>
      <c r="P150" s="114">
        <f t="shared" si="11"/>
        <v>999</v>
      </c>
      <c r="Q150" s="97"/>
    </row>
    <row r="151" spans="1:17" x14ac:dyDescent="0.25">
      <c r="A151" s="250">
        <v>145</v>
      </c>
      <c r="B151" s="95"/>
      <c r="C151" s="95"/>
      <c r="D151" s="96"/>
      <c r="E151" s="263"/>
      <c r="F151" s="97"/>
      <c r="G151" s="97"/>
      <c r="H151" s="414"/>
      <c r="I151" s="283"/>
      <c r="J151" s="247" t="e">
        <f>IF(AND(Q151="",#REF!&gt;0,#REF!&lt;5),K151,)</f>
        <v>#REF!</v>
      </c>
      <c r="K151" s="245" t="str">
        <f>IF(D151="","ZZZ9",IF(AND(#REF!&gt;0,#REF!&lt;5),D151&amp;#REF!,D151&amp;"9"))</f>
        <v>ZZZ9</v>
      </c>
      <c r="L151" s="249">
        <f t="shared" si="9"/>
        <v>999</v>
      </c>
      <c r="M151" s="282">
        <f t="shared" si="10"/>
        <v>999</v>
      </c>
      <c r="N151" s="277"/>
      <c r="O151" s="97"/>
      <c r="P151" s="114">
        <f t="shared" si="11"/>
        <v>999</v>
      </c>
      <c r="Q151" s="97"/>
    </row>
    <row r="152" spans="1:17" x14ac:dyDescent="0.25">
      <c r="A152" s="250">
        <v>146</v>
      </c>
      <c r="B152" s="95"/>
      <c r="C152" s="95"/>
      <c r="D152" s="96"/>
      <c r="E152" s="263"/>
      <c r="F152" s="97"/>
      <c r="G152" s="97"/>
      <c r="H152" s="414"/>
      <c r="I152" s="283"/>
      <c r="J152" s="247" t="e">
        <f>IF(AND(Q152="",#REF!&gt;0,#REF!&lt;5),K152,)</f>
        <v>#REF!</v>
      </c>
      <c r="K152" s="245" t="str">
        <f>IF(D152="","ZZZ9",IF(AND(#REF!&gt;0,#REF!&lt;5),D152&amp;#REF!,D152&amp;"9"))</f>
        <v>ZZZ9</v>
      </c>
      <c r="L152" s="249">
        <f t="shared" si="9"/>
        <v>999</v>
      </c>
      <c r="M152" s="282">
        <f t="shared" si="10"/>
        <v>999</v>
      </c>
      <c r="N152" s="277"/>
      <c r="O152" s="97"/>
      <c r="P152" s="114">
        <f t="shared" si="11"/>
        <v>999</v>
      </c>
      <c r="Q152" s="97"/>
    </row>
    <row r="153" spans="1:17" x14ac:dyDescent="0.25">
      <c r="A153" s="250">
        <v>147</v>
      </c>
      <c r="B153" s="95"/>
      <c r="C153" s="95"/>
      <c r="D153" s="96"/>
      <c r="E153" s="263"/>
      <c r="F153" s="97"/>
      <c r="G153" s="97"/>
      <c r="H153" s="414"/>
      <c r="I153" s="283"/>
      <c r="J153" s="247" t="e">
        <f>IF(AND(Q153="",#REF!&gt;0,#REF!&lt;5),K153,)</f>
        <v>#REF!</v>
      </c>
      <c r="K153" s="245" t="str">
        <f>IF(D153="","ZZZ9",IF(AND(#REF!&gt;0,#REF!&lt;5),D153&amp;#REF!,D153&amp;"9"))</f>
        <v>ZZZ9</v>
      </c>
      <c r="L153" s="249">
        <f t="shared" si="9"/>
        <v>999</v>
      </c>
      <c r="M153" s="282">
        <f t="shared" si="10"/>
        <v>999</v>
      </c>
      <c r="N153" s="277"/>
      <c r="O153" s="97"/>
      <c r="P153" s="114">
        <f t="shared" si="11"/>
        <v>999</v>
      </c>
      <c r="Q153" s="97"/>
    </row>
    <row r="154" spans="1:17" x14ac:dyDescent="0.25">
      <c r="A154" s="250">
        <v>148</v>
      </c>
      <c r="B154" s="95"/>
      <c r="C154" s="95"/>
      <c r="D154" s="96"/>
      <c r="E154" s="263"/>
      <c r="F154" s="97"/>
      <c r="G154" s="97"/>
      <c r="H154" s="414"/>
      <c r="I154" s="283"/>
      <c r="J154" s="247" t="e">
        <f>IF(AND(Q154="",#REF!&gt;0,#REF!&lt;5),K154,)</f>
        <v>#REF!</v>
      </c>
      <c r="K154" s="245" t="str">
        <f>IF(D154="","ZZZ9",IF(AND(#REF!&gt;0,#REF!&lt;5),D154&amp;#REF!,D154&amp;"9"))</f>
        <v>ZZZ9</v>
      </c>
      <c r="L154" s="249">
        <f t="shared" si="9"/>
        <v>999</v>
      </c>
      <c r="M154" s="282">
        <f t="shared" si="10"/>
        <v>999</v>
      </c>
      <c r="N154" s="277"/>
      <c r="O154" s="97"/>
      <c r="P154" s="114">
        <f t="shared" si="11"/>
        <v>999</v>
      </c>
      <c r="Q154" s="97"/>
    </row>
    <row r="155" spans="1:17" x14ac:dyDescent="0.25">
      <c r="A155" s="250">
        <v>149</v>
      </c>
      <c r="B155" s="95"/>
      <c r="C155" s="95"/>
      <c r="D155" s="96"/>
      <c r="E155" s="263"/>
      <c r="F155" s="97"/>
      <c r="G155" s="97"/>
      <c r="H155" s="414"/>
      <c r="I155" s="283"/>
      <c r="J155" s="247" t="e">
        <f>IF(AND(Q155="",#REF!&gt;0,#REF!&lt;5),K155,)</f>
        <v>#REF!</v>
      </c>
      <c r="K155" s="245" t="str">
        <f>IF(D155="","ZZZ9",IF(AND(#REF!&gt;0,#REF!&lt;5),D155&amp;#REF!,D155&amp;"9"))</f>
        <v>ZZZ9</v>
      </c>
      <c r="L155" s="249">
        <f t="shared" si="9"/>
        <v>999</v>
      </c>
      <c r="M155" s="282">
        <f t="shared" si="10"/>
        <v>999</v>
      </c>
      <c r="N155" s="277"/>
      <c r="O155" s="97"/>
      <c r="P155" s="114">
        <f t="shared" si="11"/>
        <v>999</v>
      </c>
      <c r="Q155" s="97"/>
    </row>
    <row r="156" spans="1:17" x14ac:dyDescent="0.25">
      <c r="A156" s="250">
        <v>150</v>
      </c>
      <c r="B156" s="95"/>
      <c r="C156" s="95"/>
      <c r="D156" s="96"/>
      <c r="E156" s="263"/>
      <c r="F156" s="97"/>
      <c r="G156" s="97"/>
      <c r="H156" s="414"/>
      <c r="I156" s="283"/>
      <c r="J156" s="247" t="e">
        <f>IF(AND(Q156="",#REF!&gt;0,#REF!&lt;5),K156,)</f>
        <v>#REF!</v>
      </c>
      <c r="K156" s="245" t="str">
        <f>IF(D156="","ZZZ9",IF(AND(#REF!&gt;0,#REF!&lt;5),D156&amp;#REF!,D156&amp;"9"))</f>
        <v>ZZZ9</v>
      </c>
      <c r="L156" s="249">
        <f t="shared" si="9"/>
        <v>999</v>
      </c>
      <c r="M156" s="282">
        <f t="shared" si="10"/>
        <v>999</v>
      </c>
      <c r="N156" s="277"/>
      <c r="O156" s="97"/>
      <c r="P156" s="114">
        <f t="shared" si="11"/>
        <v>999</v>
      </c>
      <c r="Q156" s="97"/>
    </row>
  </sheetData>
  <phoneticPr fontId="73" type="noConversion"/>
  <conditionalFormatting sqref="A7:D18 A19 A20:D156">
    <cfRule type="expression" dxfId="200" priority="63" stopIfTrue="1">
      <formula>$Q7&gt;=1</formula>
    </cfRule>
  </conditionalFormatting>
  <conditionalFormatting sqref="B7:D37">
    <cfRule type="expression" dxfId="199" priority="1" stopIfTrue="1">
      <formula>$Q7&gt;=1</formula>
    </cfRule>
  </conditionalFormatting>
  <conditionalFormatting sqref="E7:E15">
    <cfRule type="expression" dxfId="198" priority="58" stopIfTrue="1">
      <formula>AND(ROUNDDOWN(($A$4-E7)/365.25,0)&lt;=17,G7&lt;&gt;"OK")</formula>
    </cfRule>
    <cfRule type="expression" dxfId="197" priority="57" stopIfTrue="1">
      <formula>AND(ROUNDDOWN(($A$4-E7)/365.25,0)&lt;=14,G7&lt;&gt;"OK")</formula>
    </cfRule>
    <cfRule type="expression" dxfId="196" priority="56" stopIfTrue="1">
      <formula>AND(ROUNDDOWN(($A$4-E7)/365.25,0)&lt;=13,G7&lt;&gt;"OK")</formula>
    </cfRule>
    <cfRule type="expression" dxfId="195" priority="53" stopIfTrue="1">
      <formula>AND(ROUNDDOWN(($A$4-E7)/365.25,0)&lt;=17,G7&lt;&gt;"OK")</formula>
    </cfRule>
    <cfRule type="expression" dxfId="194" priority="52" stopIfTrue="1">
      <formula>AND(ROUNDDOWN(($A$4-E7)/365.25,0)&lt;=14,G7&lt;&gt;"OK")</formula>
    </cfRule>
    <cfRule type="expression" dxfId="193" priority="51" stopIfTrue="1">
      <formula>AND(ROUNDDOWN(($A$4-E7)/365.25,0)&lt;=13,G7&lt;&gt;"OK")</formula>
    </cfRule>
  </conditionalFormatting>
  <conditionalFormatting sqref="E7:E27 E29:E37">
    <cfRule type="expression" dxfId="192" priority="49" stopIfTrue="1">
      <formula>AND(ROUNDDOWN(($A$4-E7)/365.25,0)&lt;=17,G7&lt;&gt;"OK")</formula>
    </cfRule>
    <cfRule type="expression" dxfId="191" priority="48" stopIfTrue="1">
      <formula>AND(ROUNDDOWN(($A$4-E7)/365.25,0)&lt;=14,G7&lt;&gt;"OK")</formula>
    </cfRule>
    <cfRule type="expression" dxfId="190" priority="47" stopIfTrue="1">
      <formula>AND(ROUNDDOWN(($A$4-E7)/365.25,0)&lt;=13,G7&lt;&gt;"OK")</formula>
    </cfRule>
  </conditionalFormatting>
  <conditionalFormatting sqref="E7:E156">
    <cfRule type="expression" dxfId="189" priority="59" stopIfTrue="1">
      <formula>AND(ROUNDDOWN(($A$4-E7)/365.25,0)&lt;=13,G7&lt;&gt;"OK")</formula>
    </cfRule>
    <cfRule type="expression" dxfId="188" priority="60" stopIfTrue="1">
      <formula>AND(ROUNDDOWN(($A$4-E7)/365.25,0)&lt;=14,G7&lt;&gt;"OK")</formula>
    </cfRule>
    <cfRule type="expression" dxfId="187" priority="61" stopIfTrue="1">
      <formula>AND(ROUNDDOWN(($A$4-E7)/365.25,0)&lt;=17,G7&lt;&gt;"OK")</formula>
    </cfRule>
  </conditionalFormatting>
  <conditionalFormatting sqref="E15">
    <cfRule type="expression" dxfId="186" priority="45" stopIfTrue="1">
      <formula>AND(ROUNDDOWN(($A$4-E15)/365.25,0)&lt;=17,G15&lt;&gt;"OK")</formula>
    </cfRule>
    <cfRule type="expression" dxfId="185" priority="44" stopIfTrue="1">
      <formula>AND(ROUNDDOWN(($A$4-E15)/365.25,0)&lt;=14,G15&lt;&gt;"OK")</formula>
    </cfRule>
    <cfRule type="expression" dxfId="184" priority="43" stopIfTrue="1">
      <formula>AND(ROUNDDOWN(($A$4-E15)/365.25,0)&lt;=13,G15&lt;&gt;"OK")</formula>
    </cfRule>
  </conditionalFormatting>
  <conditionalFormatting sqref="E15:E16">
    <cfRule type="expression" dxfId="183" priority="27" stopIfTrue="1">
      <formula>AND(ROUNDDOWN(($A$4-E15)/365.25,0)&lt;=17,G15&lt;&gt;"OK")</formula>
    </cfRule>
    <cfRule type="expression" dxfId="182" priority="25" stopIfTrue="1">
      <formula>AND(ROUNDDOWN(($A$4-E15)/365.25,0)&lt;=13,G15&lt;&gt;"OK")</formula>
    </cfRule>
    <cfRule type="expression" dxfId="181" priority="26" stopIfTrue="1">
      <formula>AND(ROUNDDOWN(($A$4-E15)/365.25,0)&lt;=14,G15&lt;&gt;"OK")</formula>
    </cfRule>
  </conditionalFormatting>
  <conditionalFormatting sqref="E16">
    <cfRule type="expression" dxfId="180" priority="20" stopIfTrue="1">
      <formula>AND(ROUNDDOWN(($A$4-E16)/365.25,0)&lt;=13,G16&lt;&gt;"OK")</formula>
    </cfRule>
    <cfRule type="expression" dxfId="179" priority="21" stopIfTrue="1">
      <formula>AND(ROUNDDOWN(($A$4-E16)/365.25,0)&lt;=14,G16&lt;&gt;"OK")</formula>
    </cfRule>
    <cfRule type="expression" dxfId="178" priority="22" stopIfTrue="1">
      <formula>AND(ROUNDDOWN(($A$4-E16)/365.25,0)&lt;=17,G16&lt;&gt;"OK")</formula>
    </cfRule>
  </conditionalFormatting>
  <conditionalFormatting sqref="E19">
    <cfRule type="expression" dxfId="177" priority="32" stopIfTrue="1">
      <formula>AND(ROUNDDOWN(($A$4-E19)/365.25,0)&lt;=13,G19&lt;&gt;"OK")</formula>
    </cfRule>
    <cfRule type="expression" dxfId="176" priority="33" stopIfTrue="1">
      <formula>AND(ROUNDDOWN(($A$4-E19)/365.25,0)&lt;=14,G19&lt;&gt;"OK")</formula>
    </cfRule>
    <cfRule type="expression" dxfId="175" priority="34" stopIfTrue="1">
      <formula>AND(ROUNDDOWN(($A$4-E19)/365.25,0)&lt;=17,G19&lt;&gt;"OK")</formula>
    </cfRule>
  </conditionalFormatting>
  <conditionalFormatting sqref="E19:E20">
    <cfRule type="expression" dxfId="174" priority="16" stopIfTrue="1">
      <formula>AND(ROUNDDOWN(($A$4-E19)/365.25,0)&lt;=17,G19&lt;&gt;"OK")</formula>
    </cfRule>
    <cfRule type="expression" dxfId="173" priority="15" stopIfTrue="1">
      <formula>AND(ROUNDDOWN(($A$4-E19)/365.25,0)&lt;=14,G19&lt;&gt;"OK")</formula>
    </cfRule>
    <cfRule type="expression" dxfId="172" priority="14" stopIfTrue="1">
      <formula>AND(ROUNDDOWN(($A$4-E19)/365.25,0)&lt;=13,G19&lt;&gt;"OK")</formula>
    </cfRule>
  </conditionalFormatting>
  <conditionalFormatting sqref="E20">
    <cfRule type="expression" dxfId="171" priority="13" stopIfTrue="1">
      <formula>AND(ROUNDDOWN(($A$4-E20)/365.25,0)&lt;=17,G20&lt;&gt;"OK")</formula>
    </cfRule>
    <cfRule type="expression" dxfId="170" priority="12" stopIfTrue="1">
      <formula>AND(ROUNDDOWN(($A$4-E20)/365.25,0)&lt;=14,G20&lt;&gt;"OK")</formula>
    </cfRule>
    <cfRule type="expression" dxfId="169" priority="11" stopIfTrue="1">
      <formula>AND(ROUNDDOWN(($A$4-E20)/365.25,0)&lt;=13,G20&lt;&gt;"OK")</formula>
    </cfRule>
    <cfRule type="expression" dxfId="168" priority="7" stopIfTrue="1">
      <formula>AND(ROUNDDOWN(($A$4-E20)/365.25,0)&lt;=17,G20&lt;&gt;"OK")</formula>
    </cfRule>
    <cfRule type="expression" dxfId="167" priority="6" stopIfTrue="1">
      <formula>AND(ROUNDDOWN(($A$4-E20)/365.25,0)&lt;=14,G20&lt;&gt;"OK")</formula>
    </cfRule>
    <cfRule type="expression" dxfId="166" priority="5" stopIfTrue="1">
      <formula>AND(ROUNDDOWN(($A$4-E20)/365.25,0)&lt;=13,G20&lt;&gt;"OK")</formula>
    </cfRule>
    <cfRule type="expression" dxfId="165" priority="4" stopIfTrue="1">
      <formula>AND(ROUNDDOWN(($A$4-E20)/365.25,0)&lt;=17,G20&lt;&gt;"OK")</formula>
    </cfRule>
    <cfRule type="expression" dxfId="164" priority="3" stopIfTrue="1">
      <formula>AND(ROUNDDOWN(($A$4-E20)/365.25,0)&lt;=14,G20&lt;&gt;"OK")</formula>
    </cfRule>
    <cfRule type="expression" dxfId="163" priority="2" stopIfTrue="1">
      <formula>AND(ROUNDDOWN(($A$4-E20)/365.25,0)&lt;=13,G20&lt;&gt;"OK")</formula>
    </cfRule>
  </conditionalFormatting>
  <conditionalFormatting sqref="J7:J156">
    <cfRule type="cellIs" dxfId="162" priority="8"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7">
    <tabColor indexed="11"/>
    <pageSetUpPr fitToPage="1"/>
  </sheetPr>
  <dimension ref="A1:AK57"/>
  <sheetViews>
    <sheetView showGridLines="0" showZeros="0" workbookViewId="0"/>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7" t="str">
        <f>Altalanos!$A$6</f>
        <v>Vidék Bajnokság</v>
      </c>
      <c r="B1" s="87"/>
      <c r="C1" s="118"/>
      <c r="D1" s="118"/>
      <c r="E1" s="118"/>
      <c r="F1" s="118"/>
      <c r="G1" s="118"/>
      <c r="H1" s="87"/>
      <c r="I1" s="233"/>
      <c r="J1" s="119"/>
      <c r="K1" s="260" t="s">
        <v>53</v>
      </c>
      <c r="L1" s="106"/>
      <c r="M1" s="88"/>
      <c r="N1" s="119"/>
      <c r="O1" s="119" t="s">
        <v>3</v>
      </c>
      <c r="P1" s="119"/>
      <c r="Q1" s="118"/>
      <c r="R1" s="119"/>
      <c r="Y1" s="343"/>
      <c r="Z1" s="343"/>
      <c r="AA1" s="343"/>
      <c r="AB1" s="399" t="e">
        <f>IF($Y$5=1,CONCATENATE(VLOOKUP($Y$3,$AA$2:$AH$14,2)),CONCATENATE(VLOOKUP($Y$3,$AA$16:$AH$25,2)))</f>
        <v>#N/A</v>
      </c>
      <c r="AC1" s="399" t="e">
        <f>IF($Y$5=1,CONCATENATE(VLOOKUP($Y$3,$AA$2:$AH$14,3)),CONCATENATE(VLOOKUP($Y$3,$AA$16:$AH$25,3)))</f>
        <v>#N/A</v>
      </c>
      <c r="AD1" s="399" t="e">
        <f>IF($Y$5=1,CONCATENATE(VLOOKUP($Y$3,$AA$2:$AH$14,4)),CONCATENATE(VLOOKUP($Y$3,$AA$16:$AH$25,4)))</f>
        <v>#N/A</v>
      </c>
      <c r="AE1" s="399" t="e">
        <f>IF($Y$5=1,CONCATENATE(VLOOKUP($Y$3,$AA$2:$AH$14,5)),CONCATENATE(VLOOKUP($Y$3,$AA$16:$AH$25,5)))</f>
        <v>#N/A</v>
      </c>
      <c r="AF1" s="399" t="e">
        <f>IF($Y$5=1,CONCATENATE(VLOOKUP($Y$3,$AA$2:$AH$14,6)),CONCATENATE(VLOOKUP($Y$3,$AA$16:$AH$25,6)))</f>
        <v>#N/A</v>
      </c>
      <c r="AG1" s="399" t="e">
        <f>IF($Y$5=1,CONCATENATE(VLOOKUP($Y$3,$AA$2:$AH$14,7)),CONCATENATE(VLOOKUP($Y$3,$AA$16:$AH$25,7)))</f>
        <v>#N/A</v>
      </c>
      <c r="AH1" s="399" t="e">
        <f>IF($Y$5=1,CONCATENATE(VLOOKUP($Y$3,$AA$2:$AH$14,8)),CONCATENATE(VLOOKUP($Y$3,$AA$16:$AH$25,8)))</f>
        <v>#N/A</v>
      </c>
    </row>
    <row r="2" spans="1:37" s="98" customFormat="1" x14ac:dyDescent="0.25">
      <c r="A2" s="286" t="s">
        <v>52</v>
      </c>
      <c r="B2" s="89"/>
      <c r="C2" s="89"/>
      <c r="D2" s="89"/>
      <c r="E2" s="89" t="str">
        <f>Altalanos!$A$8</f>
        <v>F12 csapat</v>
      </c>
      <c r="F2" s="89"/>
      <c r="G2" s="120"/>
      <c r="H2" s="99"/>
      <c r="I2" s="99"/>
      <c r="J2" s="121"/>
      <c r="K2" s="106"/>
      <c r="L2" s="106"/>
      <c r="M2" s="106"/>
      <c r="N2" s="121"/>
      <c r="O2" s="99"/>
      <c r="P2" s="121"/>
      <c r="Q2" s="99"/>
      <c r="R2" s="121"/>
      <c r="Y2" s="389"/>
      <c r="Z2" s="388"/>
      <c r="AA2" s="403" t="s">
        <v>66</v>
      </c>
      <c r="AB2" s="404">
        <v>300</v>
      </c>
      <c r="AC2" s="404">
        <v>250</v>
      </c>
      <c r="AD2" s="404">
        <v>200</v>
      </c>
      <c r="AE2" s="404">
        <v>150</v>
      </c>
      <c r="AF2" s="404">
        <v>120</v>
      </c>
      <c r="AG2" s="404">
        <v>90</v>
      </c>
      <c r="AH2" s="404">
        <v>40</v>
      </c>
      <c r="AI2"/>
      <c r="AJ2"/>
      <c r="AK2"/>
    </row>
    <row r="3" spans="1:37"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Y3" s="388" t="str">
        <f>IF(K4="OB","A",IF(K4="IX","W",IF(K4="","",K4)))</f>
        <v/>
      </c>
      <c r="Z3" s="388"/>
      <c r="AA3" s="403" t="s">
        <v>67</v>
      </c>
      <c r="AB3" s="404">
        <v>280</v>
      </c>
      <c r="AC3" s="404">
        <v>230</v>
      </c>
      <c r="AD3" s="404">
        <v>180</v>
      </c>
      <c r="AE3" s="404">
        <v>140</v>
      </c>
      <c r="AF3" s="404">
        <v>80</v>
      </c>
      <c r="AG3" s="404">
        <v>0</v>
      </c>
      <c r="AH3" s="404">
        <v>0</v>
      </c>
      <c r="AI3"/>
      <c r="AJ3"/>
      <c r="AK3"/>
    </row>
    <row r="4" spans="1:37" s="28" customFormat="1" ht="11.25" customHeight="1" thickBot="1" x14ac:dyDescent="0.3">
      <c r="A4" s="942" t="str">
        <f>Altalanos!$A$10</f>
        <v>2026.06.20-30</v>
      </c>
      <c r="B4" s="942"/>
      <c r="C4" s="942"/>
      <c r="D4" s="254"/>
      <c r="E4" s="123"/>
      <c r="F4" s="123"/>
      <c r="G4" s="123" t="str">
        <f>Altalanos!$C$10</f>
        <v>SZEGED</v>
      </c>
      <c r="H4" s="92"/>
      <c r="I4" s="123"/>
      <c r="J4" s="124"/>
      <c r="K4" s="125"/>
      <c r="L4" s="124"/>
      <c r="M4" s="126"/>
      <c r="N4" s="124"/>
      <c r="O4" s="123"/>
      <c r="P4" s="124"/>
      <c r="Q4" s="123"/>
      <c r="R4" s="83" t="str">
        <f>Altalanos!$E$10</f>
        <v>Rákóczi Andrea</v>
      </c>
      <c r="Y4" s="388"/>
      <c r="Z4" s="388"/>
      <c r="AA4" s="403" t="s">
        <v>91</v>
      </c>
      <c r="AB4" s="404">
        <v>250</v>
      </c>
      <c r="AC4" s="404">
        <v>200</v>
      </c>
      <c r="AD4" s="404">
        <v>150</v>
      </c>
      <c r="AE4" s="404">
        <v>120</v>
      </c>
      <c r="AF4" s="404">
        <v>90</v>
      </c>
      <c r="AG4" s="404">
        <v>60</v>
      </c>
      <c r="AH4" s="404">
        <v>25</v>
      </c>
      <c r="AI4"/>
      <c r="AJ4"/>
      <c r="AK4"/>
    </row>
    <row r="5" spans="1:37" s="19" customFormat="1" x14ac:dyDescent="0.25">
      <c r="A5" s="127"/>
      <c r="B5" s="128" t="s">
        <v>4</v>
      </c>
      <c r="C5" s="278" t="s">
        <v>44</v>
      </c>
      <c r="D5" s="128" t="s">
        <v>43</v>
      </c>
      <c r="E5" s="128" t="s">
        <v>41</v>
      </c>
      <c r="F5" s="129" t="s">
        <v>28</v>
      </c>
      <c r="G5" s="129" t="s">
        <v>29</v>
      </c>
      <c r="H5" s="129"/>
      <c r="I5" s="129" t="s">
        <v>32</v>
      </c>
      <c r="J5" s="129"/>
      <c r="K5" s="128" t="s">
        <v>42</v>
      </c>
      <c r="L5" s="130"/>
      <c r="M5" s="128" t="s">
        <v>60</v>
      </c>
      <c r="N5" s="130"/>
      <c r="O5" s="128" t="s">
        <v>59</v>
      </c>
      <c r="P5" s="130"/>
      <c r="Q5" s="128" t="s">
        <v>58</v>
      </c>
      <c r="R5" s="131"/>
      <c r="Y5" s="388">
        <f>IF(OR(Altalanos!$A$8="F1",Altalanos!$A$8="F2",Altalanos!$A$8="N1",Altalanos!$A$8="N2"),1,2)</f>
        <v>2</v>
      </c>
      <c r="Z5" s="388"/>
      <c r="AA5" s="403" t="s">
        <v>92</v>
      </c>
      <c r="AB5" s="404">
        <v>200</v>
      </c>
      <c r="AC5" s="404">
        <v>150</v>
      </c>
      <c r="AD5" s="404">
        <v>120</v>
      </c>
      <c r="AE5" s="404">
        <v>90</v>
      </c>
      <c r="AF5" s="404">
        <v>60</v>
      </c>
      <c r="AG5" s="404">
        <v>40</v>
      </c>
      <c r="AH5" s="404">
        <v>15</v>
      </c>
      <c r="AI5"/>
      <c r="AJ5"/>
      <c r="AK5"/>
    </row>
    <row r="6" spans="1:37" s="19" customFormat="1" ht="11.1" customHeight="1" thickBot="1" x14ac:dyDescent="0.3">
      <c r="A6" s="132"/>
      <c r="B6" s="393"/>
      <c r="C6" s="393"/>
      <c r="D6" s="393"/>
      <c r="E6" s="393"/>
      <c r="F6" s="392" t="str">
        <f>IF(Y3="","",CONCATENATE(AH1," / ",VLOOKUP(Y3,AB1:AH1,5)," pont"))</f>
        <v/>
      </c>
      <c r="G6" s="394"/>
      <c r="H6" s="5"/>
      <c r="I6" s="394"/>
      <c r="J6" s="395"/>
      <c r="K6" s="393" t="str">
        <f>IF(Y3="","",CONCATENATE(VLOOKUP(Y3,AB1:AH1,4)," pont"))</f>
        <v/>
      </c>
      <c r="L6" s="395"/>
      <c r="M6" s="393" t="str">
        <f>IF(Y3="","",CONCATENATE(VLOOKUP(Y3,AB1:AH1,3)," pont"))</f>
        <v/>
      </c>
      <c r="N6" s="395"/>
      <c r="O6" s="393" t="str">
        <f>IF(Y3="","",CONCATENATE(VLOOKUP(Y3,AB1:AH1,2)," pont"))</f>
        <v/>
      </c>
      <c r="P6" s="395"/>
      <c r="Q6" s="393" t="str">
        <f>IF(Y3="","",CONCATENATE(VLOOKUP(Y3,AB1:AH1,1)," pont"))</f>
        <v/>
      </c>
      <c r="R6" s="396"/>
      <c r="Y6" s="388"/>
      <c r="Z6" s="388"/>
      <c r="AA6" s="403" t="s">
        <v>93</v>
      </c>
      <c r="AB6" s="404">
        <v>150</v>
      </c>
      <c r="AC6" s="404">
        <v>120</v>
      </c>
      <c r="AD6" s="404">
        <v>90</v>
      </c>
      <c r="AE6" s="404">
        <v>60</v>
      </c>
      <c r="AF6" s="404">
        <v>40</v>
      </c>
      <c r="AG6" s="404">
        <v>25</v>
      </c>
      <c r="AH6" s="404">
        <v>10</v>
      </c>
      <c r="AI6"/>
      <c r="AJ6"/>
      <c r="AK6"/>
    </row>
    <row r="7" spans="1:37" s="34" customFormat="1" ht="12.9" customHeight="1" x14ac:dyDescent="0.25">
      <c r="A7" s="133">
        <v>1</v>
      </c>
      <c r="B7" s="242">
        <f>IF($E7="","",VLOOKUP($E7,'F12 csapat ELO'!$A$7:$O$22,14))</f>
        <v>0</v>
      </c>
      <c r="C7" s="266">
        <f>IF($E7="","",VLOOKUP($E7,'F12 csapat ELO'!$A$7:$O$22,15))</f>
        <v>21</v>
      </c>
      <c r="D7" s="266">
        <f>IF($E7="","",VLOOKUP($E7,'F12 csapat ELO'!$A$7:$O$22,5))</f>
        <v>0</v>
      </c>
      <c r="E7" s="134">
        <v>1</v>
      </c>
      <c r="F7" s="135" t="str">
        <f>UPPER(IF($E7="","",VLOOKUP($E7,'F12 csapat ELO'!$A$7:$O$22,2)))</f>
        <v>CENTERPÁLYA 1</v>
      </c>
      <c r="G7" s="135">
        <f>IF($E7="","",VLOOKUP($E7,'F12 csapat ELO'!$A$7:$O$22,3))</f>
        <v>0</v>
      </c>
      <c r="H7" s="135"/>
      <c r="I7" s="135">
        <f>IF($E7="","",VLOOKUP($E7,'F12 csapat ELO'!$A$7:$O$22,4))</f>
        <v>0</v>
      </c>
      <c r="J7" s="137"/>
      <c r="K7" s="136"/>
      <c r="L7" s="136"/>
      <c r="M7" s="136"/>
      <c r="N7" s="136"/>
      <c r="O7" s="139"/>
      <c r="P7" s="140"/>
      <c r="Q7" s="141"/>
      <c r="R7" s="142"/>
      <c r="S7" s="143"/>
      <c r="U7" s="144" t="str">
        <f>Birók!P21</f>
        <v>Bíró</v>
      </c>
      <c r="Y7" s="388"/>
      <c r="Z7" s="388"/>
      <c r="AA7" s="403" t="s">
        <v>94</v>
      </c>
      <c r="AB7" s="404">
        <v>120</v>
      </c>
      <c r="AC7" s="404">
        <v>90</v>
      </c>
      <c r="AD7" s="404">
        <v>60</v>
      </c>
      <c r="AE7" s="404">
        <v>40</v>
      </c>
      <c r="AF7" s="404">
        <v>25</v>
      </c>
      <c r="AG7" s="404">
        <v>10</v>
      </c>
      <c r="AH7" s="404">
        <v>5</v>
      </c>
      <c r="AI7"/>
      <c r="AJ7"/>
      <c r="AK7"/>
    </row>
    <row r="8" spans="1:37" s="34" customFormat="1" ht="12.9" customHeight="1" x14ac:dyDescent="0.25">
      <c r="A8" s="145"/>
      <c r="B8" s="279"/>
      <c r="C8" s="275"/>
      <c r="D8" s="275"/>
      <c r="E8" s="146"/>
      <c r="F8" s="147"/>
      <c r="G8" s="147"/>
      <c r="H8" s="148"/>
      <c r="I8" s="424" t="s">
        <v>0</v>
      </c>
      <c r="J8" s="150" t="s">
        <v>163</v>
      </c>
      <c r="K8" s="151" t="str">
        <f>UPPER(IF(OR(J8="a",J8="as"),F7,IF(OR(J8="b",J8="bs"),F9,)))</f>
        <v>CENTERPÁLYA 1</v>
      </c>
      <c r="L8" s="151"/>
      <c r="M8" s="136"/>
      <c r="N8" s="136"/>
      <c r="O8" s="139"/>
      <c r="P8" s="140"/>
      <c r="Q8" s="141"/>
      <c r="R8" s="142"/>
      <c r="S8" s="143"/>
      <c r="U8" s="152" t="str">
        <f>Birók!P22</f>
        <v xml:space="preserve"> </v>
      </c>
      <c r="Y8" s="388"/>
      <c r="Z8" s="388"/>
      <c r="AA8" s="403" t="s">
        <v>95</v>
      </c>
      <c r="AB8" s="404">
        <v>90</v>
      </c>
      <c r="AC8" s="404">
        <v>60</v>
      </c>
      <c r="AD8" s="404">
        <v>40</v>
      </c>
      <c r="AE8" s="404">
        <v>25</v>
      </c>
      <c r="AF8" s="404">
        <v>10</v>
      </c>
      <c r="AG8" s="404">
        <v>5</v>
      </c>
      <c r="AH8" s="404">
        <v>2</v>
      </c>
      <c r="AI8"/>
      <c r="AJ8"/>
      <c r="AK8"/>
    </row>
    <row r="9" spans="1:37" s="34" customFormat="1" ht="12.9" customHeight="1" x14ac:dyDescent="0.25">
      <c r="A9" s="145">
        <v>2</v>
      </c>
      <c r="B9" s="242" t="str">
        <f>IF($E9="","",VLOOKUP($E9,'F12 csapat ELO'!$A$7:$O$22,14))</f>
        <v/>
      </c>
      <c r="C9" s="266" t="str">
        <f>IF($E9="","",VLOOKUP($E9,'F12 csapat ELO'!$A$7:$O$22,15))</f>
        <v/>
      </c>
      <c r="D9" s="266" t="str">
        <f>IF($E9="","",VLOOKUP($E9,'F12 csapat ELO'!$A$7:$O$22,5))</f>
        <v/>
      </c>
      <c r="E9" s="134"/>
      <c r="F9" s="153" t="s">
        <v>161</v>
      </c>
      <c r="G9" s="153" t="str">
        <f>IF($E9="","",VLOOKUP($E9,'F12 csapat ELO'!$A$7:$O$22,3))</f>
        <v/>
      </c>
      <c r="H9" s="153"/>
      <c r="I9" s="135" t="str">
        <f>IF($E9="","",VLOOKUP($E9,'F12 csapat ELO'!$A$7:$O$22,4))</f>
        <v/>
      </c>
      <c r="J9" s="154"/>
      <c r="K9" s="136"/>
      <c r="L9" s="155"/>
      <c r="M9" s="136"/>
      <c r="N9" s="136"/>
      <c r="O9" s="139"/>
      <c r="P9" s="140"/>
      <c r="Q9" s="141"/>
      <c r="R9" s="142"/>
      <c r="S9" s="143"/>
      <c r="U9" s="152" t="str">
        <f>Birók!P23</f>
        <v xml:space="preserve"> </v>
      </c>
      <c r="Y9" s="388"/>
      <c r="Z9" s="388"/>
      <c r="AA9" s="403" t="s">
        <v>96</v>
      </c>
      <c r="AB9" s="404">
        <v>60</v>
      </c>
      <c r="AC9" s="404">
        <v>40</v>
      </c>
      <c r="AD9" s="404">
        <v>25</v>
      </c>
      <c r="AE9" s="404">
        <v>10</v>
      </c>
      <c r="AF9" s="404">
        <v>5</v>
      </c>
      <c r="AG9" s="404">
        <v>2</v>
      </c>
      <c r="AH9" s="404">
        <v>1</v>
      </c>
      <c r="AI9"/>
      <c r="AJ9"/>
      <c r="AK9"/>
    </row>
    <row r="10" spans="1:37" s="34" customFormat="1" ht="12.9" customHeight="1" x14ac:dyDescent="0.25">
      <c r="A10" s="145"/>
      <c r="B10" s="279"/>
      <c r="C10" s="275"/>
      <c r="D10" s="275"/>
      <c r="E10" s="156"/>
      <c r="F10" s="147"/>
      <c r="G10" s="147"/>
      <c r="H10" s="148"/>
      <c r="I10" s="136"/>
      <c r="J10" s="157"/>
      <c r="K10" s="149" t="s">
        <v>0</v>
      </c>
      <c r="L10" s="158" t="s">
        <v>163</v>
      </c>
      <c r="M10" s="151" t="str">
        <f>UPPER(IF(OR(L10="a",L10="as"),K8,IF(OR(L10="b",L10="bs"),K12,)))</f>
        <v>CENTERPÁLYA 1</v>
      </c>
      <c r="N10" s="159"/>
      <c r="O10" s="160"/>
      <c r="P10" s="160"/>
      <c r="Q10" s="141"/>
      <c r="R10" s="142"/>
      <c r="S10" s="143"/>
      <c r="U10" s="152" t="str">
        <f>Birók!P24</f>
        <v xml:space="preserve"> </v>
      </c>
      <c r="Y10" s="388"/>
      <c r="Z10" s="388"/>
      <c r="AA10" s="403" t="s">
        <v>97</v>
      </c>
      <c r="AB10" s="404">
        <v>40</v>
      </c>
      <c r="AC10" s="404">
        <v>25</v>
      </c>
      <c r="AD10" s="404">
        <v>15</v>
      </c>
      <c r="AE10" s="404">
        <v>7</v>
      </c>
      <c r="AF10" s="404">
        <v>4</v>
      </c>
      <c r="AG10" s="404">
        <v>1</v>
      </c>
      <c r="AH10" s="404">
        <v>0</v>
      </c>
      <c r="AI10"/>
      <c r="AJ10"/>
      <c r="AK10"/>
    </row>
    <row r="11" spans="1:37" s="34" customFormat="1" ht="12.9" customHeight="1" x14ac:dyDescent="0.25">
      <c r="A11" s="145">
        <v>3</v>
      </c>
      <c r="B11" s="242">
        <f>IF($E11="","",VLOOKUP($E11,'F12 csapat ELO'!$A$7:$O$22,14))</f>
        <v>0</v>
      </c>
      <c r="C11" s="266">
        <f>IF($E11="","",VLOOKUP($E11,'F12 csapat ELO'!$A$7:$O$22,15))</f>
        <v>150</v>
      </c>
      <c r="D11" s="266">
        <f>IF($E11="","",VLOOKUP($E11,'F12 csapat ELO'!$A$7:$O$22,5))</f>
        <v>0</v>
      </c>
      <c r="E11" s="134">
        <v>7</v>
      </c>
      <c r="F11" s="153" t="str">
        <f>UPPER(IF($E11="","",VLOOKUP($E11,'F12 csapat ELO'!$A$7:$O$22,2)))</f>
        <v>SVSE-GYSEV 2</v>
      </c>
      <c r="G11" s="153">
        <f>IF($E11="","",VLOOKUP($E11,'F12 csapat ELO'!$A$7:$O$22,3))</f>
        <v>0</v>
      </c>
      <c r="H11" s="153"/>
      <c r="I11" s="153">
        <f>IF($E11="","",VLOOKUP($E11,'F12 csapat ELO'!$A$7:$O$22,4))</f>
        <v>0</v>
      </c>
      <c r="J11" s="137"/>
      <c r="K11" s="136"/>
      <c r="L11" s="161"/>
      <c r="M11" s="136" t="s">
        <v>170</v>
      </c>
      <c r="N11" s="162"/>
      <c r="O11" s="160"/>
      <c r="P11" s="160"/>
      <c r="Q11" s="141"/>
      <c r="R11" s="142"/>
      <c r="S11" s="143"/>
      <c r="U11" s="152" t="str">
        <f>Birók!P25</f>
        <v xml:space="preserve"> </v>
      </c>
      <c r="Y11" s="388"/>
      <c r="Z11" s="388"/>
      <c r="AA11" s="403" t="s">
        <v>98</v>
      </c>
      <c r="AB11" s="404">
        <v>25</v>
      </c>
      <c r="AC11" s="404">
        <v>15</v>
      </c>
      <c r="AD11" s="404">
        <v>10</v>
      </c>
      <c r="AE11" s="404">
        <v>6</v>
      </c>
      <c r="AF11" s="404">
        <v>3</v>
      </c>
      <c r="AG11" s="404">
        <v>1</v>
      </c>
      <c r="AH11" s="404">
        <v>0</v>
      </c>
      <c r="AI11"/>
      <c r="AJ11"/>
      <c r="AK11"/>
    </row>
    <row r="12" spans="1:37" s="34" customFormat="1" ht="12.9" customHeight="1" x14ac:dyDescent="0.25">
      <c r="A12" s="145"/>
      <c r="B12" s="279"/>
      <c r="C12" s="275"/>
      <c r="D12" s="275"/>
      <c r="E12" s="156"/>
      <c r="F12" s="147"/>
      <c r="G12" s="147"/>
      <c r="H12" s="148"/>
      <c r="I12" s="424" t="s">
        <v>0</v>
      </c>
      <c r="J12" s="150" t="s">
        <v>166</v>
      </c>
      <c r="K12" s="151" t="str">
        <f>UPPER(IF(OR(J12="a",J12="as"),F11,IF(OR(J12="b",J12="bs"),F13,)))</f>
        <v>1 NEXON DUNAKESZI 1</v>
      </c>
      <c r="L12" s="163"/>
      <c r="M12" s="136"/>
      <c r="N12" s="162"/>
      <c r="O12" s="160"/>
      <c r="P12" s="160"/>
      <c r="Q12" s="141"/>
      <c r="R12" s="142"/>
      <c r="S12" s="143"/>
      <c r="U12" s="152" t="str">
        <f>Birók!P26</f>
        <v xml:space="preserve"> </v>
      </c>
      <c r="Y12" s="388"/>
      <c r="Z12" s="388"/>
      <c r="AA12" s="403" t="s">
        <v>103</v>
      </c>
      <c r="AB12" s="404">
        <v>15</v>
      </c>
      <c r="AC12" s="404">
        <v>10</v>
      </c>
      <c r="AD12" s="404">
        <v>6</v>
      </c>
      <c r="AE12" s="404">
        <v>3</v>
      </c>
      <c r="AF12" s="404">
        <v>1</v>
      </c>
      <c r="AG12" s="404">
        <v>0</v>
      </c>
      <c r="AH12" s="404">
        <v>0</v>
      </c>
      <c r="AI12"/>
      <c r="AJ12"/>
      <c r="AK12"/>
    </row>
    <row r="13" spans="1:37" s="34" customFormat="1" ht="12.9" customHeight="1" x14ac:dyDescent="0.25">
      <c r="A13" s="145">
        <v>4</v>
      </c>
      <c r="B13" s="242">
        <f>IF($E13="","",VLOOKUP($E13,'F12 csapat ELO'!$A$7:$O$22,14))</f>
        <v>0</v>
      </c>
      <c r="C13" s="266">
        <f>IF($E13="","",VLOOKUP($E13,'F12 csapat ELO'!$A$7:$O$22,15))</f>
        <v>264</v>
      </c>
      <c r="D13" s="266">
        <f>IF($E13="","",VLOOKUP($E13,'F12 csapat ELO'!$A$7:$O$22,5))</f>
        <v>0</v>
      </c>
      <c r="E13" s="134">
        <v>13</v>
      </c>
      <c r="F13" s="153" t="str">
        <f>UPPER(IF($E13="","",VLOOKUP($E13,'F12 csapat ELO'!$A$7:$O$22,2)))</f>
        <v>1 NEXON DUNAKESZI 1</v>
      </c>
      <c r="G13" s="153">
        <f>IF($E13="","",VLOOKUP($E13,'F12 csapat ELO'!$A$7:$O$22,3))</f>
        <v>0</v>
      </c>
      <c r="H13" s="153"/>
      <c r="I13" s="153">
        <f>IF($E13="","",VLOOKUP($E13,'F12 csapat ELO'!$A$7:$O$22,4))</f>
        <v>0</v>
      </c>
      <c r="J13" s="164"/>
      <c r="K13" s="160" t="s">
        <v>167</v>
      </c>
      <c r="L13" s="136"/>
      <c r="M13" s="136"/>
      <c r="N13" s="162"/>
      <c r="O13" s="160"/>
      <c r="P13" s="160"/>
      <c r="Q13" s="141"/>
      <c r="R13" s="142"/>
      <c r="S13" s="143"/>
      <c r="U13" s="152" t="str">
        <f>Birók!P27</f>
        <v xml:space="preserve"> </v>
      </c>
      <c r="Y13" s="388"/>
      <c r="Z13" s="388"/>
      <c r="AA13" s="403" t="s">
        <v>99</v>
      </c>
      <c r="AB13" s="404">
        <v>10</v>
      </c>
      <c r="AC13" s="404">
        <v>6</v>
      </c>
      <c r="AD13" s="404">
        <v>3</v>
      </c>
      <c r="AE13" s="404">
        <v>1</v>
      </c>
      <c r="AF13" s="404">
        <v>0</v>
      </c>
      <c r="AG13" s="404">
        <v>0</v>
      </c>
      <c r="AH13" s="404">
        <v>0</v>
      </c>
      <c r="AI13"/>
      <c r="AJ13"/>
      <c r="AK13"/>
    </row>
    <row r="14" spans="1:37" s="34" customFormat="1" ht="12.9" customHeight="1" x14ac:dyDescent="0.25">
      <c r="A14" s="145"/>
      <c r="B14" s="279"/>
      <c r="C14" s="275"/>
      <c r="D14" s="275"/>
      <c r="E14" s="156"/>
      <c r="F14" s="136"/>
      <c r="G14" s="136"/>
      <c r="H14" s="65"/>
      <c r="I14" s="165"/>
      <c r="J14" s="157"/>
      <c r="K14" s="136"/>
      <c r="L14" s="136"/>
      <c r="M14" s="149" t="s">
        <v>0</v>
      </c>
      <c r="N14" s="158" t="s">
        <v>163</v>
      </c>
      <c r="O14" s="151" t="str">
        <f>UPPER(IF(OR(N14="a",N14="as"),M10,IF(OR(N14="b",N14="bs"),M18,)))</f>
        <v>CENTERPÁLYA 1</v>
      </c>
      <c r="P14" s="159"/>
      <c r="Q14" s="141"/>
      <c r="R14" s="142"/>
      <c r="S14" s="143"/>
      <c r="U14" s="152" t="str">
        <f>Birók!P28</f>
        <v xml:space="preserve"> </v>
      </c>
      <c r="Y14" s="388"/>
      <c r="Z14" s="388"/>
      <c r="AA14" s="403" t="s">
        <v>100</v>
      </c>
      <c r="AB14" s="404">
        <v>3</v>
      </c>
      <c r="AC14" s="404">
        <v>2</v>
      </c>
      <c r="AD14" s="404">
        <v>1</v>
      </c>
      <c r="AE14" s="404">
        <v>0</v>
      </c>
      <c r="AF14" s="404">
        <v>0</v>
      </c>
      <c r="AG14" s="404">
        <v>0</v>
      </c>
      <c r="AH14" s="404">
        <v>0</v>
      </c>
      <c r="AI14"/>
      <c r="AJ14"/>
      <c r="AK14"/>
    </row>
    <row r="15" spans="1:37" s="34" customFormat="1" ht="12.9" customHeight="1" x14ac:dyDescent="0.25">
      <c r="A15" s="133">
        <v>5</v>
      </c>
      <c r="B15" s="242">
        <f>IF($E15="","",VLOOKUP($E15,'F12 csapat ELO'!$A$7:$O$22,14))</f>
        <v>0</v>
      </c>
      <c r="C15" s="266">
        <f>IF($E15="","",VLOOKUP($E15,'F12 csapat ELO'!$A$7:$O$22,15))</f>
        <v>34</v>
      </c>
      <c r="D15" s="266">
        <f>IF($E15="","",VLOOKUP($E15,'F12 csapat ELO'!$A$7:$O$22,5))</f>
        <v>0</v>
      </c>
      <c r="E15" s="134">
        <v>3</v>
      </c>
      <c r="F15" s="135" t="str">
        <f>UPPER(IF($E15="","",VLOOKUP($E15,'F12 csapat ELO'!$A$7:$O$22,2)))</f>
        <v>SVSE-GYSEV 1</v>
      </c>
      <c r="G15" s="135">
        <f>IF($E15="","",VLOOKUP($E15,'F12 csapat ELO'!$A$7:$O$22,3))</f>
        <v>0</v>
      </c>
      <c r="H15" s="135"/>
      <c r="I15" s="135">
        <f>IF($E15="","",VLOOKUP($E15,'F12 csapat ELO'!$A$7:$O$22,4))</f>
        <v>0</v>
      </c>
      <c r="J15" s="166"/>
      <c r="K15" s="136"/>
      <c r="L15" s="136"/>
      <c r="M15" s="136"/>
      <c r="N15" s="162"/>
      <c r="O15" s="160" t="s">
        <v>327</v>
      </c>
      <c r="P15" s="162"/>
      <c r="Q15" s="141"/>
      <c r="R15" s="142"/>
      <c r="S15" s="143"/>
      <c r="U15" s="152" t="str">
        <f>Birók!P29</f>
        <v xml:space="preserve"> </v>
      </c>
      <c r="Y15" s="388"/>
      <c r="Z15" s="388"/>
      <c r="AA15" s="403"/>
      <c r="AB15" s="403"/>
      <c r="AC15" s="403"/>
      <c r="AD15" s="403"/>
      <c r="AE15" s="403"/>
      <c r="AF15" s="403"/>
      <c r="AG15" s="403"/>
      <c r="AH15" s="403"/>
      <c r="AI15"/>
      <c r="AJ15"/>
      <c r="AK15"/>
    </row>
    <row r="16" spans="1:37" s="34" customFormat="1" ht="12.9" customHeight="1" thickBot="1" x14ac:dyDescent="0.3">
      <c r="A16" s="145"/>
      <c r="B16" s="279"/>
      <c r="C16" s="275"/>
      <c r="D16" s="275"/>
      <c r="E16" s="156"/>
      <c r="F16" s="147"/>
      <c r="G16" s="147"/>
      <c r="H16" s="148"/>
      <c r="I16" s="424" t="s">
        <v>0</v>
      </c>
      <c r="J16" s="150" t="s">
        <v>163</v>
      </c>
      <c r="K16" s="151" t="str">
        <f>UPPER(IF(OR(J16="a",J16="as"),F15,IF(OR(J16="b",J16="bs"),F17,)))</f>
        <v>SVSE-GYSEV 1</v>
      </c>
      <c r="L16" s="151"/>
      <c r="M16" s="136"/>
      <c r="N16" s="162"/>
      <c r="O16" s="160"/>
      <c r="P16" s="162"/>
      <c r="Q16" s="141"/>
      <c r="R16" s="142"/>
      <c r="S16" s="143"/>
      <c r="U16" s="167" t="str">
        <f>Birók!P30</f>
        <v>Egyik sem</v>
      </c>
      <c r="Y16" s="388"/>
      <c r="Z16" s="388"/>
      <c r="AA16" s="403" t="s">
        <v>66</v>
      </c>
      <c r="AB16" s="404">
        <v>150</v>
      </c>
      <c r="AC16" s="404">
        <v>120</v>
      </c>
      <c r="AD16" s="404">
        <v>90</v>
      </c>
      <c r="AE16" s="404">
        <v>60</v>
      </c>
      <c r="AF16" s="404">
        <v>40</v>
      </c>
      <c r="AG16" s="404">
        <v>25</v>
      </c>
      <c r="AH16" s="404">
        <v>15</v>
      </c>
      <c r="AI16"/>
      <c r="AJ16"/>
      <c r="AK16"/>
    </row>
    <row r="17" spans="1:37" s="34" customFormat="1" ht="12.9" customHeight="1" x14ac:dyDescent="0.25">
      <c r="A17" s="145">
        <v>6</v>
      </c>
      <c r="B17" s="242">
        <f>IF($E17="","",VLOOKUP($E17,'F12 csapat ELO'!$A$7:$O$22,14))</f>
        <v>0</v>
      </c>
      <c r="C17" s="266">
        <f>IF($E17="","",VLOOKUP($E17,'F12 csapat ELO'!$A$7:$O$22,15))</f>
        <v>212</v>
      </c>
      <c r="D17" s="266">
        <f>IF($E17="","",VLOOKUP($E17,'F12 csapat ELO'!$A$7:$O$22,5))</f>
        <v>0</v>
      </c>
      <c r="E17" s="134">
        <v>9</v>
      </c>
      <c r="F17" s="153" t="str">
        <f>UPPER(IF($E17="","",VLOOKUP($E17,'F12 csapat ELO'!$A$7:$O$22,2)))</f>
        <v>3 NEXON DUNAKESZI 3</v>
      </c>
      <c r="G17" s="153">
        <f>IF($E17="","",VLOOKUP($E17,'F12 csapat ELO'!$A$7:$O$22,3))</f>
        <v>0</v>
      </c>
      <c r="H17" s="153"/>
      <c r="I17" s="153">
        <f>IF($E17="","",VLOOKUP($E17,'F12 csapat ELO'!$A$7:$O$22,4))</f>
        <v>0</v>
      </c>
      <c r="J17" s="154"/>
      <c r="K17" s="136" t="s">
        <v>170</v>
      </c>
      <c r="L17" s="155"/>
      <c r="M17" s="136"/>
      <c r="N17" s="162"/>
      <c r="O17" s="160"/>
      <c r="P17" s="162"/>
      <c r="Q17" s="141"/>
      <c r="R17" s="142"/>
      <c r="S17" s="143"/>
      <c r="Y17" s="388"/>
      <c r="Z17" s="388"/>
      <c r="AA17" s="403" t="s">
        <v>91</v>
      </c>
      <c r="AB17" s="404">
        <v>120</v>
      </c>
      <c r="AC17" s="404">
        <v>90</v>
      </c>
      <c r="AD17" s="404">
        <v>60</v>
      </c>
      <c r="AE17" s="404">
        <v>40</v>
      </c>
      <c r="AF17" s="404">
        <v>25</v>
      </c>
      <c r="AG17" s="404">
        <v>15</v>
      </c>
      <c r="AH17" s="404">
        <v>8</v>
      </c>
      <c r="AI17"/>
      <c r="AJ17"/>
      <c r="AK17"/>
    </row>
    <row r="18" spans="1:37" s="34" customFormat="1" ht="12.9" customHeight="1" x14ac:dyDescent="0.25">
      <c r="A18" s="145"/>
      <c r="B18" s="279"/>
      <c r="C18" s="275"/>
      <c r="D18" s="275"/>
      <c r="E18" s="156"/>
      <c r="F18" s="147"/>
      <c r="G18" s="147"/>
      <c r="H18" s="148"/>
      <c r="I18" s="136"/>
      <c r="J18" s="157"/>
      <c r="K18" s="149" t="s">
        <v>0</v>
      </c>
      <c r="L18" s="158" t="s">
        <v>163</v>
      </c>
      <c r="M18" s="151" t="str">
        <f>UPPER(IF(OR(L18="a",L18="as"),K16,IF(OR(L18="b",L18="bs"),K20,)))</f>
        <v>SVSE-GYSEV 1</v>
      </c>
      <c r="N18" s="168"/>
      <c r="O18" s="160"/>
      <c r="P18" s="162"/>
      <c r="Q18" s="141"/>
      <c r="R18" s="142"/>
      <c r="S18" s="143"/>
      <c r="Y18" s="388"/>
      <c r="Z18" s="388"/>
      <c r="AA18" s="403" t="s">
        <v>92</v>
      </c>
      <c r="AB18" s="404">
        <v>90</v>
      </c>
      <c r="AC18" s="404">
        <v>60</v>
      </c>
      <c r="AD18" s="404">
        <v>40</v>
      </c>
      <c r="AE18" s="404">
        <v>25</v>
      </c>
      <c r="AF18" s="404">
        <v>15</v>
      </c>
      <c r="AG18" s="404">
        <v>8</v>
      </c>
      <c r="AH18" s="404">
        <v>4</v>
      </c>
      <c r="AI18"/>
      <c r="AJ18"/>
      <c r="AK18"/>
    </row>
    <row r="19" spans="1:37" s="34" customFormat="1" ht="12.9" customHeight="1" x14ac:dyDescent="0.25">
      <c r="A19" s="145">
        <v>7</v>
      </c>
      <c r="B19" s="242">
        <f>IF($E19="","",VLOOKUP($E19,'F12 csapat ELO'!$A$7:$O$22,14))</f>
        <v>0</v>
      </c>
      <c r="C19" s="266">
        <f>IF($E19="","",VLOOKUP($E19,'F12 csapat ELO'!$A$7:$O$22,15))</f>
        <v>235</v>
      </c>
      <c r="D19" s="266">
        <f>IF($E19="","",VLOOKUP($E19,'F12 csapat ELO'!$A$7:$O$22,5))</f>
        <v>0</v>
      </c>
      <c r="E19" s="134">
        <v>11</v>
      </c>
      <c r="F19" s="153" t="str">
        <f>UPPER(IF($E19="","",VLOOKUP($E19,'F12 csapat ELO'!$A$7:$O$22,2)))</f>
        <v>VITÉZ SE</v>
      </c>
      <c r="G19" s="153">
        <f>IF($E19="","",VLOOKUP($E19,'F12 csapat ELO'!$A$7:$O$22,3))</f>
        <v>0</v>
      </c>
      <c r="H19" s="153"/>
      <c r="I19" s="153">
        <f>IF($E19="","",VLOOKUP($E19,'F12 csapat ELO'!$A$7:$O$22,4))</f>
        <v>0</v>
      </c>
      <c r="J19" s="137"/>
      <c r="K19" s="136"/>
      <c r="L19" s="161"/>
      <c r="M19" s="136" t="s">
        <v>170</v>
      </c>
      <c r="N19" s="160"/>
      <c r="O19" s="160"/>
      <c r="P19" s="162"/>
      <c r="Q19" s="141"/>
      <c r="R19" s="142"/>
      <c r="S19" s="143"/>
      <c r="Y19" s="388"/>
      <c r="Z19" s="388"/>
      <c r="AA19" s="403" t="s">
        <v>93</v>
      </c>
      <c r="AB19" s="404">
        <v>60</v>
      </c>
      <c r="AC19" s="404">
        <v>40</v>
      </c>
      <c r="AD19" s="404">
        <v>25</v>
      </c>
      <c r="AE19" s="404">
        <v>15</v>
      </c>
      <c r="AF19" s="404">
        <v>8</v>
      </c>
      <c r="AG19" s="404">
        <v>4</v>
      </c>
      <c r="AH19" s="404">
        <v>2</v>
      </c>
      <c r="AI19"/>
      <c r="AJ19"/>
      <c r="AK19"/>
    </row>
    <row r="20" spans="1:37" s="34" customFormat="1" ht="12.9" customHeight="1" x14ac:dyDescent="0.25">
      <c r="A20" s="145"/>
      <c r="B20" s="279"/>
      <c r="C20" s="275"/>
      <c r="D20" s="275"/>
      <c r="E20" s="146"/>
      <c r="F20" s="147"/>
      <c r="G20" s="147"/>
      <c r="H20" s="148"/>
      <c r="I20" s="424" t="s">
        <v>0</v>
      </c>
      <c r="J20" s="150" t="s">
        <v>166</v>
      </c>
      <c r="K20" s="151" t="str">
        <f>UPPER(IF(OR(J20="a",J20="as"),F19,IF(OR(J20="b",J20="bs"),F21,)))</f>
        <v>VOLVEX 2</v>
      </c>
      <c r="L20" s="163"/>
      <c r="M20" s="136"/>
      <c r="N20" s="160"/>
      <c r="O20" s="160"/>
      <c r="P20" s="162"/>
      <c r="Q20" s="141"/>
      <c r="R20" s="142"/>
      <c r="S20" s="143"/>
      <c r="Y20" s="388"/>
      <c r="Z20" s="388"/>
      <c r="AA20" s="403" t="s">
        <v>94</v>
      </c>
      <c r="AB20" s="404">
        <v>40</v>
      </c>
      <c r="AC20" s="404">
        <v>25</v>
      </c>
      <c r="AD20" s="404">
        <v>15</v>
      </c>
      <c r="AE20" s="404">
        <v>8</v>
      </c>
      <c r="AF20" s="404">
        <v>4</v>
      </c>
      <c r="AG20" s="404">
        <v>2</v>
      </c>
      <c r="AH20" s="404">
        <v>1</v>
      </c>
      <c r="AI20"/>
      <c r="AJ20"/>
      <c r="AK20"/>
    </row>
    <row r="21" spans="1:37" s="34" customFormat="1" ht="12.9" customHeight="1" x14ac:dyDescent="0.25">
      <c r="A21" s="145">
        <v>8</v>
      </c>
      <c r="B21" s="242">
        <f>IF($E21="","",VLOOKUP($E21,'F12 csapat ELO'!$A$7:$O$22,14))</f>
        <v>0</v>
      </c>
      <c r="C21" s="266">
        <f>IF($E21="","",VLOOKUP($E21,'F12 csapat ELO'!$A$7:$O$22,15))</f>
        <v>160</v>
      </c>
      <c r="D21" s="266">
        <f>IF($E21="","",VLOOKUP($E21,'F12 csapat ELO'!$A$7:$O$22,5))</f>
        <v>0</v>
      </c>
      <c r="E21" s="134">
        <v>8</v>
      </c>
      <c r="F21" s="153" t="str">
        <f>UPPER(IF($E21="","",VLOOKUP($E21,'F12 csapat ELO'!$A$7:$O$22,2)))</f>
        <v>VOLVEX 2</v>
      </c>
      <c r="G21" s="153">
        <f>IF($E21="","",VLOOKUP($E21,'F12 csapat ELO'!$A$7:$O$22,3))</f>
        <v>0</v>
      </c>
      <c r="H21" s="153"/>
      <c r="I21" s="153">
        <f>IF($E21="","",VLOOKUP($E21,'F12 csapat ELO'!$A$7:$O$22,4))</f>
        <v>0</v>
      </c>
      <c r="J21" s="164"/>
      <c r="K21" s="160" t="s">
        <v>167</v>
      </c>
      <c r="L21" s="136"/>
      <c r="M21" s="136"/>
      <c r="N21" s="160"/>
      <c r="O21" s="160"/>
      <c r="P21" s="162"/>
      <c r="Q21" s="141"/>
      <c r="R21" s="142"/>
      <c r="S21" s="143"/>
      <c r="Y21" s="388"/>
      <c r="Z21" s="388"/>
      <c r="AA21" s="403" t="s">
        <v>95</v>
      </c>
      <c r="AB21" s="404">
        <v>25</v>
      </c>
      <c r="AC21" s="404">
        <v>15</v>
      </c>
      <c r="AD21" s="404">
        <v>10</v>
      </c>
      <c r="AE21" s="404">
        <v>6</v>
      </c>
      <c r="AF21" s="404">
        <v>3</v>
      </c>
      <c r="AG21" s="404">
        <v>1</v>
      </c>
      <c r="AH21" s="404">
        <v>0</v>
      </c>
      <c r="AI21"/>
      <c r="AJ21"/>
      <c r="AK21"/>
    </row>
    <row r="22" spans="1:37" s="34" customFormat="1" ht="12.9" customHeight="1" x14ac:dyDescent="0.25">
      <c r="A22" s="145"/>
      <c r="B22" s="279"/>
      <c r="C22" s="275"/>
      <c r="D22" s="275"/>
      <c r="E22" s="146"/>
      <c r="F22" s="165"/>
      <c r="G22" s="165"/>
      <c r="H22" s="169"/>
      <c r="I22" s="165"/>
      <c r="J22" s="157"/>
      <c r="K22" s="136"/>
      <c r="L22" s="136"/>
      <c r="M22" s="136"/>
      <c r="N22" s="160"/>
      <c r="O22" s="149" t="s">
        <v>0</v>
      </c>
      <c r="P22" s="158" t="s">
        <v>163</v>
      </c>
      <c r="Q22" s="151" t="str">
        <f>UPPER(IF(OR(P22="a",P22="as"),O14,IF(OR(P22="b",P22="bs"),O30,)))</f>
        <v>CENTERPÁLYA 1</v>
      </c>
      <c r="R22" s="159"/>
      <c r="S22" s="143"/>
      <c r="Y22" s="388"/>
      <c r="Z22" s="388"/>
      <c r="AA22" s="403" t="s">
        <v>96</v>
      </c>
      <c r="AB22" s="404">
        <v>15</v>
      </c>
      <c r="AC22" s="404">
        <v>10</v>
      </c>
      <c r="AD22" s="404">
        <v>6</v>
      </c>
      <c r="AE22" s="404">
        <v>3</v>
      </c>
      <c r="AF22" s="404">
        <v>1</v>
      </c>
      <c r="AG22" s="404">
        <v>0</v>
      </c>
      <c r="AH22" s="404">
        <v>0</v>
      </c>
      <c r="AI22"/>
      <c r="AJ22"/>
      <c r="AK22"/>
    </row>
    <row r="23" spans="1:37" s="34" customFormat="1" ht="12.9" customHeight="1" x14ac:dyDescent="0.25">
      <c r="A23" s="145">
        <v>9</v>
      </c>
      <c r="B23" s="242">
        <f>IF($E23="","",VLOOKUP($E23,'F12 csapat ELO'!$A$7:$O$22,14))</f>
        <v>0</v>
      </c>
      <c r="C23" s="266">
        <f>IF($E23="","",VLOOKUP($E23,'F12 csapat ELO'!$A$7:$O$22,15))</f>
        <v>143</v>
      </c>
      <c r="D23" s="266">
        <f>IF($E23="","",VLOOKUP($E23,'F12 csapat ELO'!$A$7:$O$22,5))</f>
        <v>0</v>
      </c>
      <c r="E23" s="134">
        <v>6</v>
      </c>
      <c r="F23" s="153" t="str">
        <f>UPPER(IF($E23="","",VLOOKUP($E23,'F12 csapat ELO'!$A$7:$O$22,2)))</f>
        <v>DUSE</v>
      </c>
      <c r="G23" s="153">
        <f>IF($E23="","",VLOOKUP($E23,'F12 csapat ELO'!$A$7:$O$22,3))</f>
        <v>0</v>
      </c>
      <c r="H23" s="153"/>
      <c r="I23" s="153">
        <f>IF($E23="","",VLOOKUP($E23,'F12 csapat ELO'!$A$7:$O$22,4))</f>
        <v>0</v>
      </c>
      <c r="J23" s="137"/>
      <c r="K23" s="136"/>
      <c r="L23" s="136"/>
      <c r="M23" s="136"/>
      <c r="N23" s="160"/>
      <c r="O23" s="136"/>
      <c r="P23" s="162"/>
      <c r="Q23" s="160" t="s">
        <v>327</v>
      </c>
      <c r="R23" s="160"/>
      <c r="S23" s="143"/>
      <c r="Y23" s="388"/>
      <c r="Z23" s="388"/>
      <c r="AA23" s="403" t="s">
        <v>97</v>
      </c>
      <c r="AB23" s="404">
        <v>10</v>
      </c>
      <c r="AC23" s="404">
        <v>6</v>
      </c>
      <c r="AD23" s="404">
        <v>3</v>
      </c>
      <c r="AE23" s="404">
        <v>1</v>
      </c>
      <c r="AF23" s="404">
        <v>0</v>
      </c>
      <c r="AG23" s="404">
        <v>0</v>
      </c>
      <c r="AH23" s="404">
        <v>0</v>
      </c>
      <c r="AI23"/>
      <c r="AJ23"/>
      <c r="AK23"/>
    </row>
    <row r="24" spans="1:37" s="34" customFormat="1" ht="12.9" customHeight="1" x14ac:dyDescent="0.25">
      <c r="A24" s="145"/>
      <c r="B24" s="279"/>
      <c r="C24" s="275"/>
      <c r="D24" s="275"/>
      <c r="E24" s="146"/>
      <c r="F24" s="147"/>
      <c r="G24" s="147"/>
      <c r="H24" s="148"/>
      <c r="I24" s="424" t="s">
        <v>0</v>
      </c>
      <c r="J24" s="150" t="s">
        <v>164</v>
      </c>
      <c r="K24" s="151" t="str">
        <f>UPPER(IF(OR(J24="a",J24="as"),F23,IF(OR(J24="b",J24="bs"),F25,)))</f>
        <v>DUSE</v>
      </c>
      <c r="L24" s="151"/>
      <c r="M24" s="136"/>
      <c r="N24" s="160"/>
      <c r="O24" s="160"/>
      <c r="P24" s="162"/>
      <c r="Q24" s="141"/>
      <c r="R24" s="142"/>
      <c r="S24" s="143"/>
      <c r="Y24" s="388"/>
      <c r="Z24" s="388"/>
      <c r="AA24" s="403" t="s">
        <v>98</v>
      </c>
      <c r="AB24" s="404">
        <v>6</v>
      </c>
      <c r="AC24" s="404">
        <v>3</v>
      </c>
      <c r="AD24" s="404">
        <v>1</v>
      </c>
      <c r="AE24" s="404">
        <v>0</v>
      </c>
      <c r="AF24" s="404">
        <v>0</v>
      </c>
      <c r="AG24" s="404">
        <v>0</v>
      </c>
      <c r="AH24" s="404">
        <v>0</v>
      </c>
      <c r="AI24"/>
      <c r="AJ24"/>
      <c r="AK24"/>
    </row>
    <row r="25" spans="1:37" s="34" customFormat="1" ht="12.9" customHeight="1" x14ac:dyDescent="0.25">
      <c r="A25" s="145">
        <v>10</v>
      </c>
      <c r="B25" s="242">
        <f>IF($E25="","",VLOOKUP($E25,'F12 csapat ELO'!$A$7:$O$22,14))</f>
        <v>0</v>
      </c>
      <c r="C25" s="266">
        <f>IF($E25="","",VLOOKUP($E25,'F12 csapat ELO'!$A$7:$O$22,15))</f>
        <v>240</v>
      </c>
      <c r="D25" s="266">
        <f>IF($E25="","",VLOOKUP($E25,'F12 csapat ELO'!$A$7:$O$22,5))</f>
        <v>0</v>
      </c>
      <c r="E25" s="134">
        <v>12</v>
      </c>
      <c r="F25" s="153" t="str">
        <f>UPPER(IF($E25="","",VLOOKUP($E25,'F12 csapat ELO'!$A$7:$O$22,2)))</f>
        <v>SZENTESI TK</v>
      </c>
      <c r="G25" s="153">
        <f>IF($E25="","",VLOOKUP($E25,'F12 csapat ELO'!$A$7:$O$22,3))</f>
        <v>0</v>
      </c>
      <c r="H25" s="153"/>
      <c r="I25" s="153">
        <f>IF($E25="","",VLOOKUP($E25,'F12 csapat ELO'!$A$7:$O$22,4))</f>
        <v>0</v>
      </c>
      <c r="J25" s="154"/>
      <c r="K25" s="136" t="s">
        <v>402</v>
      </c>
      <c r="L25" s="155"/>
      <c r="M25" s="136"/>
      <c r="N25" s="160"/>
      <c r="O25" s="160"/>
      <c r="P25" s="162"/>
      <c r="Q25" s="141"/>
      <c r="R25" s="142"/>
      <c r="S25" s="143"/>
      <c r="Y25" s="388"/>
      <c r="Z25" s="388"/>
      <c r="AA25" s="403" t="s">
        <v>103</v>
      </c>
      <c r="AB25" s="404">
        <v>3</v>
      </c>
      <c r="AC25" s="404">
        <v>2</v>
      </c>
      <c r="AD25" s="404">
        <v>1</v>
      </c>
      <c r="AE25" s="404">
        <v>0</v>
      </c>
      <c r="AF25" s="404">
        <v>0</v>
      </c>
      <c r="AG25" s="404">
        <v>0</v>
      </c>
      <c r="AH25" s="404">
        <v>0</v>
      </c>
      <c r="AI25"/>
      <c r="AJ25"/>
      <c r="AK25"/>
    </row>
    <row r="26" spans="1:37" s="34" customFormat="1" ht="12.9" customHeight="1" x14ac:dyDescent="0.25">
      <c r="A26" s="145"/>
      <c r="B26" s="279"/>
      <c r="C26" s="275"/>
      <c r="D26" s="275"/>
      <c r="E26" s="156"/>
      <c r="F26" s="147"/>
      <c r="G26" s="147"/>
      <c r="H26" s="148"/>
      <c r="I26" s="136"/>
      <c r="J26" s="157"/>
      <c r="K26" s="149" t="s">
        <v>0</v>
      </c>
      <c r="L26" s="158" t="s">
        <v>162</v>
      </c>
      <c r="M26" s="151" t="str">
        <f>UPPER(IF(OR(L26="a",L26="as"),K24,IF(OR(L26="b",L26="bs"),K28,)))</f>
        <v>VOLVEX 1</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42">
        <f>IF($E27="","",VLOOKUP($E27,'F12 csapat ELO'!$A$7:$O$22,14))</f>
        <v>0</v>
      </c>
      <c r="C27" s="266">
        <f>IF($E27="","",VLOOKUP($E27,'F12 csapat ELO'!$A$7:$O$22,15))</f>
        <v>264</v>
      </c>
      <c r="D27" s="266">
        <f>IF($E27="","",VLOOKUP($E27,'F12 csapat ELO'!$A$7:$O$22,5))</f>
        <v>0</v>
      </c>
      <c r="E27" s="134">
        <v>14</v>
      </c>
      <c r="F27" s="153" t="str">
        <f>UPPER(IF($E27="","",VLOOKUP($E27,'F12 csapat ELO'!$A$7:$O$22,2)))</f>
        <v>SARKADI LENDÜLET</v>
      </c>
      <c r="G27" s="153">
        <f>IF($E27="","",VLOOKUP($E27,'F12 csapat ELO'!$A$7:$O$22,3))</f>
        <v>0</v>
      </c>
      <c r="H27" s="153"/>
      <c r="I27" s="153">
        <f>IF($E27="","",VLOOKUP($E27,'F12 csapat ELO'!$A$7:$O$22,4))</f>
        <v>0</v>
      </c>
      <c r="J27" s="137"/>
      <c r="K27" s="136"/>
      <c r="L27" s="161"/>
      <c r="M27" s="136" t="s">
        <v>170</v>
      </c>
      <c r="N27" s="162"/>
      <c r="O27" s="160"/>
      <c r="P27" s="162"/>
      <c r="Q27" s="141"/>
      <c r="R27" s="142"/>
      <c r="S27" s="143"/>
      <c r="Y27"/>
      <c r="Z27"/>
      <c r="AA27"/>
      <c r="AB27"/>
      <c r="AC27"/>
      <c r="AD27"/>
      <c r="AE27"/>
      <c r="AF27"/>
      <c r="AG27"/>
      <c r="AH27"/>
      <c r="AI27"/>
      <c r="AJ27"/>
      <c r="AK27"/>
    </row>
    <row r="28" spans="1:37" s="34" customFormat="1" ht="12.9" customHeight="1" x14ac:dyDescent="0.25">
      <c r="A28" s="170"/>
      <c r="B28" s="279"/>
      <c r="C28" s="275"/>
      <c r="D28" s="275"/>
      <c r="E28" s="156"/>
      <c r="F28" s="147"/>
      <c r="G28" s="147"/>
      <c r="H28" s="148"/>
      <c r="I28" s="424" t="s">
        <v>0</v>
      </c>
      <c r="J28" s="150" t="s">
        <v>162</v>
      </c>
      <c r="K28" s="151" t="str">
        <f>UPPER(IF(OR(J28="a",J28="as"),F27,IF(OR(J28="b",J28="bs"),F29,)))</f>
        <v>VOLVEX 1</v>
      </c>
      <c r="L28" s="163"/>
      <c r="M28" s="136"/>
      <c r="N28" s="162"/>
      <c r="O28" s="160"/>
      <c r="P28" s="162"/>
      <c r="Q28" s="141"/>
      <c r="R28" s="142"/>
      <c r="S28" s="143"/>
    </row>
    <row r="29" spans="1:37" s="34" customFormat="1" ht="12.9" customHeight="1" x14ac:dyDescent="0.25">
      <c r="A29" s="133">
        <v>12</v>
      </c>
      <c r="B29" s="242">
        <f>IF($E29="","",VLOOKUP($E29,'F12 csapat ELO'!$A$7:$O$22,14))</f>
        <v>0</v>
      </c>
      <c r="C29" s="266">
        <f>IF($E29="","",VLOOKUP($E29,'F12 csapat ELO'!$A$7:$O$22,15))</f>
        <v>56</v>
      </c>
      <c r="D29" s="266">
        <f>IF($E29="","",VLOOKUP($E29,'F12 csapat ELO'!$A$7:$O$22,5))</f>
        <v>0</v>
      </c>
      <c r="E29" s="134">
        <v>4</v>
      </c>
      <c r="F29" s="135" t="str">
        <f>UPPER(IF($E29="","",VLOOKUP($E29,'F12 csapat ELO'!$A$7:$O$22,2)))</f>
        <v>VOLVEX 1</v>
      </c>
      <c r="G29" s="135">
        <f>IF($E29="","",VLOOKUP($E29,'F12 csapat ELO'!$A$7:$O$22,3))</f>
        <v>0</v>
      </c>
      <c r="H29" s="135"/>
      <c r="I29" s="135">
        <f>IF($E29="","",VLOOKUP($E29,'F12 csapat ELO'!$A$7:$O$22,4))</f>
        <v>0</v>
      </c>
      <c r="J29" s="164"/>
      <c r="K29" s="136" t="s">
        <v>170</v>
      </c>
      <c r="L29" s="136"/>
      <c r="M29" s="136"/>
      <c r="N29" s="162"/>
      <c r="O29" s="160"/>
      <c r="P29" s="162"/>
      <c r="Q29" s="141"/>
      <c r="R29" s="142"/>
      <c r="S29" s="143"/>
    </row>
    <row r="30" spans="1:37" s="34" customFormat="1" ht="12.9" customHeight="1" x14ac:dyDescent="0.25">
      <c r="A30" s="145"/>
      <c r="B30" s="279"/>
      <c r="C30" s="275"/>
      <c r="D30" s="275"/>
      <c r="E30" s="156"/>
      <c r="F30" s="136"/>
      <c r="G30" s="136"/>
      <c r="H30" s="65"/>
      <c r="I30" s="165"/>
      <c r="J30" s="157"/>
      <c r="K30" s="136"/>
      <c r="L30" s="136"/>
      <c r="M30" s="149" t="s">
        <v>0</v>
      </c>
      <c r="N30" s="158" t="s">
        <v>162</v>
      </c>
      <c r="O30" s="151" t="str">
        <f>UPPER(IF(OR(N30="a",N30="as"),M26,IF(OR(N30="b",N30="bs"),M34,)))</f>
        <v>TSZSK GYULA</v>
      </c>
      <c r="P30" s="168"/>
      <c r="Q30" s="141"/>
      <c r="R30" s="142"/>
      <c r="S30" s="143"/>
    </row>
    <row r="31" spans="1:37" s="34" customFormat="1" ht="12.9" customHeight="1" x14ac:dyDescent="0.25">
      <c r="A31" s="145">
        <v>13</v>
      </c>
      <c r="B31" s="242">
        <f>IF($E31="","",VLOOKUP($E31,'F12 csapat ELO'!$A$7:$O$22,14))</f>
        <v>0</v>
      </c>
      <c r="C31" s="266">
        <f>IF($E31="","",VLOOKUP($E31,'F12 csapat ELO'!$A$7:$O$22,15))</f>
        <v>64</v>
      </c>
      <c r="D31" s="266">
        <f>IF($E31="","",VLOOKUP($E31,'F12 csapat ELO'!$A$7:$O$22,5))</f>
        <v>0</v>
      </c>
      <c r="E31" s="134">
        <v>5</v>
      </c>
      <c r="F31" s="153" t="str">
        <f>UPPER(IF($E31="","",VLOOKUP($E31,'F12 csapat ELO'!$A$7:$O$22,2)))</f>
        <v>GYAC</v>
      </c>
      <c r="G31" s="153">
        <f>IF($E31="","",VLOOKUP($E31,'F12 csapat ELO'!$A$7:$O$22,3))</f>
        <v>0</v>
      </c>
      <c r="H31" s="153"/>
      <c r="I31" s="153">
        <f>IF($E31="","",VLOOKUP($E31,'F12 csapat ELO'!$A$7:$O$22,4))</f>
        <v>0</v>
      </c>
      <c r="J31" s="166"/>
      <c r="K31" s="136"/>
      <c r="L31" s="136"/>
      <c r="M31" s="136"/>
      <c r="N31" s="162"/>
      <c r="O31" s="136" t="s">
        <v>434</v>
      </c>
      <c r="P31" s="160"/>
      <c r="Q31" s="141"/>
      <c r="R31" s="142"/>
      <c r="S31" s="143"/>
    </row>
    <row r="32" spans="1:37" s="34" customFormat="1" ht="12.9" customHeight="1" x14ac:dyDescent="0.25">
      <c r="A32" s="145"/>
      <c r="B32" s="279"/>
      <c r="C32" s="275"/>
      <c r="D32" s="275"/>
      <c r="E32" s="156"/>
      <c r="F32" s="147"/>
      <c r="G32" s="147"/>
      <c r="H32" s="148"/>
      <c r="I32" s="149" t="s">
        <v>0</v>
      </c>
      <c r="J32" s="150" t="s">
        <v>164</v>
      </c>
      <c r="K32" s="151" t="str">
        <f>UPPER(IF(OR(J32="a",J32="as"),F31,IF(OR(J32="b",J32="bs"),F33,)))</f>
        <v>GYAC</v>
      </c>
      <c r="L32" s="151"/>
      <c r="M32" s="136"/>
      <c r="N32" s="162"/>
      <c r="O32" s="160"/>
      <c r="P32" s="160"/>
      <c r="Q32" s="141"/>
      <c r="R32" s="142"/>
      <c r="S32" s="143"/>
    </row>
    <row r="33" spans="1:22" s="34" customFormat="1" ht="12.9" customHeight="1" x14ac:dyDescent="0.25">
      <c r="A33" s="145">
        <v>14</v>
      </c>
      <c r="B33" s="242">
        <f>IF($E33="","",VLOOKUP($E33,'F12 csapat ELO'!$A$7:$O$22,14))</f>
        <v>0</v>
      </c>
      <c r="C33" s="266">
        <f>IF($E33="","",VLOOKUP($E33,'F12 csapat ELO'!$A$7:$O$22,15))</f>
        <v>225</v>
      </c>
      <c r="D33" s="266">
        <f>IF($E33="","",VLOOKUP($E33,'F12 csapat ELO'!$A$7:$O$22,5))</f>
        <v>0</v>
      </c>
      <c r="E33" s="134">
        <v>10</v>
      </c>
      <c r="F33" s="153" t="str">
        <f>UPPER(IF($E33="","",VLOOKUP($E33,'F12 csapat ELO'!$A$7:$O$22,2)))</f>
        <v>CENTERPÁLYA 2</v>
      </c>
      <c r="G33" s="153">
        <f>IF($E33="","",VLOOKUP($E33,'F12 csapat ELO'!$A$7:$O$22,3))</f>
        <v>0</v>
      </c>
      <c r="H33" s="153"/>
      <c r="I33" s="153">
        <f>IF($E33="","",VLOOKUP($E33,'F12 csapat ELO'!$A$7:$O$22,4))</f>
        <v>0</v>
      </c>
      <c r="J33" s="154"/>
      <c r="K33" s="136" t="s">
        <v>170</v>
      </c>
      <c r="L33" s="155"/>
      <c r="M33" s="136"/>
      <c r="N33" s="162"/>
      <c r="O33" s="160"/>
      <c r="P33" s="160"/>
      <c r="Q33" s="141"/>
      <c r="R33" s="142"/>
      <c r="S33" s="143"/>
    </row>
    <row r="34" spans="1:22" s="34" customFormat="1" ht="12.9" customHeight="1" x14ac:dyDescent="0.25">
      <c r="A34" s="145"/>
      <c r="B34" s="279"/>
      <c r="C34" s="275"/>
      <c r="D34" s="275"/>
      <c r="E34" s="156"/>
      <c r="F34" s="147"/>
      <c r="G34" s="147"/>
      <c r="H34" s="148"/>
      <c r="I34" s="136"/>
      <c r="J34" s="157"/>
      <c r="K34" s="149" t="s">
        <v>0</v>
      </c>
      <c r="L34" s="158" t="s">
        <v>162</v>
      </c>
      <c r="M34" s="151" t="str">
        <f>UPPER(IF(OR(L34="a",L34="as"),K32,IF(OR(L34="b",L34="bs"),K36,)))</f>
        <v>TSZSK GYULA</v>
      </c>
      <c r="N34" s="168"/>
      <c r="O34" s="160"/>
      <c r="P34" s="160"/>
      <c r="Q34" s="141"/>
      <c r="R34" s="142"/>
      <c r="S34" s="143"/>
    </row>
    <row r="35" spans="1:22" s="34" customFormat="1" ht="12.9" customHeight="1" x14ac:dyDescent="0.25">
      <c r="A35" s="145">
        <v>15</v>
      </c>
      <c r="B35" s="242" t="str">
        <f>IF($E35="","",VLOOKUP($E35,'F12 csapat ELO'!$A$7:$O$22,14))</f>
        <v/>
      </c>
      <c r="C35" s="266" t="str">
        <f>IF($E35="","",VLOOKUP($E35,'F12 csapat ELO'!$A$7:$O$22,15))</f>
        <v/>
      </c>
      <c r="D35" s="266" t="str">
        <f>IF($E35="","",VLOOKUP($E35,'F12 csapat ELO'!$A$7:$O$22,5))</f>
        <v/>
      </c>
      <c r="E35" s="134"/>
      <c r="F35" s="153" t="s">
        <v>161</v>
      </c>
      <c r="G35" s="153" t="str">
        <f>IF($E35="","",VLOOKUP($E35,'F12 csapat ELO'!$A$7:$O$22,3))</f>
        <v/>
      </c>
      <c r="H35" s="153"/>
      <c r="I35" s="153" t="str">
        <f>IF($E35="","",VLOOKUP($E35,'F12 csapat ELO'!$A$7:$O$22,4))</f>
        <v/>
      </c>
      <c r="J35" s="137"/>
      <c r="K35" s="136"/>
      <c r="L35" s="161"/>
      <c r="M35" s="136" t="s">
        <v>170</v>
      </c>
      <c r="N35" s="160"/>
      <c r="O35" s="160"/>
      <c r="P35" s="160"/>
      <c r="Q35" s="141"/>
      <c r="R35" s="142"/>
      <c r="S35" s="143"/>
    </row>
    <row r="36" spans="1:22" s="34" customFormat="1" ht="12.9" customHeight="1" x14ac:dyDescent="0.25">
      <c r="A36" s="145"/>
      <c r="B36" s="279"/>
      <c r="C36" s="275"/>
      <c r="D36" s="275"/>
      <c r="E36" s="146"/>
      <c r="F36" s="147"/>
      <c r="G36" s="147"/>
      <c r="H36" s="148"/>
      <c r="I36" s="149" t="s">
        <v>0</v>
      </c>
      <c r="J36" s="150" t="s">
        <v>162</v>
      </c>
      <c r="K36" s="151" t="str">
        <f>UPPER(IF(OR(J36="a",J36="as"),F35,IF(OR(J36="b",J36="bs"),F37,)))</f>
        <v>TSZSK GYULA</v>
      </c>
      <c r="L36" s="163"/>
      <c r="M36" s="136"/>
      <c r="N36" s="160"/>
      <c r="O36" s="160"/>
      <c r="P36" s="160"/>
      <c r="Q36" s="141"/>
      <c r="R36" s="142"/>
      <c r="S36" s="143"/>
    </row>
    <row r="37" spans="1:22" s="34" customFormat="1" ht="12.9" customHeight="1" x14ac:dyDescent="0.25">
      <c r="A37" s="133">
        <v>16</v>
      </c>
      <c r="B37" s="242">
        <f>IF($E37="","",VLOOKUP($E37,'F12 csapat ELO'!$A$7:$O$22,14))</f>
        <v>0</v>
      </c>
      <c r="C37" s="266">
        <f>IF($E37="","",VLOOKUP($E37,'F12 csapat ELO'!$A$7:$O$22,15))</f>
        <v>23</v>
      </c>
      <c r="D37" s="266">
        <f>IF($E37="","",VLOOKUP($E37,'F12 csapat ELO'!$A$7:$O$22,5))</f>
        <v>0</v>
      </c>
      <c r="E37" s="134">
        <v>2</v>
      </c>
      <c r="F37" s="135" t="str">
        <f>UPPER(IF($E37="","",VLOOKUP($E37,'F12 csapat ELO'!$A$7:$O$22,2)))</f>
        <v>TSZSK GYULA</v>
      </c>
      <c r="G37" s="135">
        <f>IF($E37="","",VLOOKUP($E37,'F12 csapat ELO'!$A$7:$O$22,3))</f>
        <v>0</v>
      </c>
      <c r="H37" s="153"/>
      <c r="I37" s="135">
        <f>IF($E37="","",VLOOKUP($E37,'F12 csapat ELO'!$A$7:$O$22,4))</f>
        <v>0</v>
      </c>
      <c r="J37" s="164"/>
      <c r="K37" s="136"/>
      <c r="L37" s="136"/>
      <c r="M37" s="136"/>
      <c r="N37" s="160"/>
      <c r="O37" s="160"/>
      <c r="P37" s="160"/>
      <c r="Q37" s="141"/>
      <c r="R37" s="142"/>
      <c r="S37" s="143"/>
    </row>
    <row r="38" spans="1:22" s="34" customFormat="1" ht="9.6" customHeight="1" x14ac:dyDescent="0.25">
      <c r="A38" s="171"/>
      <c r="B38" s="146"/>
      <c r="C38" s="146"/>
      <c r="D38" s="146"/>
      <c r="E38" s="146"/>
      <c r="F38" s="165"/>
      <c r="G38" s="165"/>
      <c r="H38" s="169"/>
      <c r="I38" s="136"/>
      <c r="J38" s="157"/>
      <c r="K38" s="136"/>
      <c r="L38" s="136"/>
      <c r="M38" s="136"/>
      <c r="N38" s="160"/>
      <c r="O38" s="160"/>
      <c r="P38" s="160"/>
      <c r="Q38" s="141"/>
      <c r="R38" s="142"/>
      <c r="S38" s="143"/>
    </row>
    <row r="39" spans="1:22"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c r="V39" s="34" t="s">
        <v>435</v>
      </c>
    </row>
    <row r="40" spans="1:22"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22"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22"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22" s="34" customFormat="1" ht="9.6" customHeight="1" x14ac:dyDescent="0.25">
      <c r="A43" s="171"/>
      <c r="B43" s="138"/>
      <c r="C43" s="138"/>
      <c r="D43" s="138"/>
      <c r="E43" s="146"/>
      <c r="F43" s="138"/>
      <c r="G43" s="138" t="s">
        <v>440</v>
      </c>
      <c r="H43" s="138"/>
      <c r="I43" s="138"/>
      <c r="J43" s="146"/>
      <c r="K43" s="138"/>
      <c r="L43" s="175"/>
      <c r="M43" s="138"/>
      <c r="N43" s="173"/>
      <c r="O43" s="173"/>
      <c r="P43" s="173"/>
      <c r="Q43" s="141"/>
      <c r="R43" s="142"/>
      <c r="S43" s="143"/>
    </row>
    <row r="44" spans="1:22"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22"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22"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22"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22"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44</v>
      </c>
      <c r="B49" s="184"/>
      <c r="C49" s="184"/>
      <c r="D49" s="270"/>
      <c r="E49" s="185" t="s">
        <v>5</v>
      </c>
      <c r="F49" s="186" t="s">
        <v>46</v>
      </c>
      <c r="G49" s="185"/>
      <c r="H49" s="187"/>
      <c r="I49" s="188"/>
      <c r="J49" s="185" t="s">
        <v>5</v>
      </c>
      <c r="K49" s="186" t="s">
        <v>55</v>
      </c>
      <c r="L49" s="189"/>
      <c r="M49" s="186" t="s">
        <v>56</v>
      </c>
      <c r="N49" s="190"/>
      <c r="O49" s="191" t="s">
        <v>57</v>
      </c>
      <c r="P49" s="191"/>
      <c r="Q49" s="192"/>
      <c r="R49" s="193"/>
    </row>
    <row r="50" spans="1:18" s="18" customFormat="1" ht="9" customHeight="1" x14ac:dyDescent="0.25">
      <c r="A50" s="271" t="s">
        <v>45</v>
      </c>
      <c r="B50" s="272"/>
      <c r="C50" s="273"/>
      <c r="D50" s="274"/>
      <c r="E50" s="195">
        <v>1</v>
      </c>
      <c r="F50" s="86" t="str">
        <f>IF(E50&gt;$R$57,,UPPER(VLOOKUP(E50,'F12 csapat ELO'!$A$7:$Q$134,2)))</f>
        <v>CENTERPÁLYA 1</v>
      </c>
      <c r="G50" s="196"/>
      <c r="H50" s="86"/>
      <c r="I50" s="85"/>
      <c r="J50" s="197" t="s">
        <v>6</v>
      </c>
      <c r="K50" s="194"/>
      <c r="L50" s="198"/>
      <c r="M50" s="194"/>
      <c r="N50" s="199"/>
      <c r="O50" s="200" t="s">
        <v>47</v>
      </c>
      <c r="P50" s="201"/>
      <c r="Q50" s="201"/>
      <c r="R50" s="202"/>
    </row>
    <row r="51" spans="1:18" s="18" customFormat="1" ht="9" customHeight="1" x14ac:dyDescent="0.25">
      <c r="A51" s="207" t="s">
        <v>54</v>
      </c>
      <c r="B51" s="205"/>
      <c r="C51" s="267"/>
      <c r="D51" s="208"/>
      <c r="E51" s="195">
        <v>2</v>
      </c>
      <c r="F51" s="86" t="str">
        <f>IF(E51&gt;$R$57,,UPPER(VLOOKUP(E51,'F12 csapat ELO'!$A$7:$Q$134,2)))</f>
        <v>TSZSK GYULA</v>
      </c>
      <c r="G51" s="196"/>
      <c r="H51" s="86"/>
      <c r="I51" s="85"/>
      <c r="J51" s="197" t="s">
        <v>7</v>
      </c>
      <c r="K51" s="194"/>
      <c r="L51" s="198"/>
      <c r="M51" s="194"/>
      <c r="N51" s="199"/>
      <c r="O51" s="203"/>
      <c r="P51" s="204"/>
      <c r="Q51" s="205"/>
      <c r="R51" s="206"/>
    </row>
    <row r="52" spans="1:18" s="18" customFormat="1" ht="9" customHeight="1" x14ac:dyDescent="0.25">
      <c r="A52" s="236"/>
      <c r="B52" s="237"/>
      <c r="C52" s="268"/>
      <c r="D52" s="238"/>
      <c r="E52" s="195">
        <v>3</v>
      </c>
      <c r="F52" s="86" t="str">
        <f>IF(E52&gt;$R$57,,UPPER(VLOOKUP(E52,'F12 csapat ELO'!$A$7:$Q$134,2)))</f>
        <v>SVSE-GYSEV 1</v>
      </c>
      <c r="G52" s="196"/>
      <c r="H52" s="86"/>
      <c r="I52" s="85"/>
      <c r="J52" s="197" t="s">
        <v>8</v>
      </c>
      <c r="K52" s="194"/>
      <c r="L52" s="198"/>
      <c r="M52" s="194"/>
      <c r="N52" s="199"/>
      <c r="O52" s="200" t="s">
        <v>48</v>
      </c>
      <c r="P52" s="201"/>
      <c r="Q52" s="201"/>
      <c r="R52" s="202"/>
    </row>
    <row r="53" spans="1:18" s="18" customFormat="1" ht="9" customHeight="1" x14ac:dyDescent="0.25">
      <c r="A53" s="209"/>
      <c r="B53" s="127"/>
      <c r="C53" s="127"/>
      <c r="D53" s="210"/>
      <c r="E53" s="195">
        <v>4</v>
      </c>
      <c r="F53" s="86" t="str">
        <f>IF(E53&gt;$R$57,,UPPER(VLOOKUP(E53,'F12 csapat ELO'!$A$7:$Q$134,2)))</f>
        <v>VOLVEX 1</v>
      </c>
      <c r="G53" s="196"/>
      <c r="H53" s="86"/>
      <c r="I53" s="85"/>
      <c r="J53" s="197" t="s">
        <v>9</v>
      </c>
      <c r="K53" s="194"/>
      <c r="L53" s="198"/>
      <c r="M53" s="194"/>
      <c r="N53" s="199"/>
      <c r="O53" s="194"/>
      <c r="P53" s="198"/>
      <c r="Q53" s="194"/>
      <c r="R53" s="199"/>
    </row>
    <row r="54" spans="1:18" s="18" customFormat="1" ht="9" customHeight="1" x14ac:dyDescent="0.25">
      <c r="A54" s="224"/>
      <c r="B54" s="239"/>
      <c r="C54" s="239"/>
      <c r="D54" s="269"/>
      <c r="E54" s="195"/>
      <c r="F54" s="86"/>
      <c r="G54" s="196"/>
      <c r="H54" s="86"/>
      <c r="I54" s="85"/>
      <c r="J54" s="197" t="s">
        <v>10</v>
      </c>
      <c r="K54" s="194"/>
      <c r="L54" s="198"/>
      <c r="M54" s="194"/>
      <c r="N54" s="199"/>
      <c r="O54" s="205"/>
      <c r="P54" s="204"/>
      <c r="Q54" s="205"/>
      <c r="R54" s="206"/>
    </row>
    <row r="55" spans="1:18" s="18" customFormat="1" ht="9" customHeight="1" x14ac:dyDescent="0.25">
      <c r="A55" s="225"/>
      <c r="B55" s="22"/>
      <c r="C55" s="127"/>
      <c r="D55" s="210"/>
      <c r="E55" s="195"/>
      <c r="F55" s="86"/>
      <c r="G55" s="196"/>
      <c r="H55" s="86"/>
      <c r="I55" s="85"/>
      <c r="J55" s="197" t="s">
        <v>11</v>
      </c>
      <c r="K55" s="194"/>
      <c r="L55" s="198"/>
      <c r="M55" s="194"/>
      <c r="N55" s="199"/>
      <c r="O55" s="200" t="s">
        <v>34</v>
      </c>
      <c r="P55" s="201"/>
      <c r="Q55" s="201"/>
      <c r="R55" s="202"/>
    </row>
    <row r="56" spans="1:18" s="18" customFormat="1" ht="9" customHeight="1" x14ac:dyDescent="0.25">
      <c r="A56" s="225"/>
      <c r="B56" s="22"/>
      <c r="C56" s="264"/>
      <c r="D56" s="234"/>
      <c r="E56" s="195"/>
      <c r="F56" s="86"/>
      <c r="G56" s="196"/>
      <c r="H56" s="86"/>
      <c r="I56" s="85"/>
      <c r="J56" s="197" t="s">
        <v>12</v>
      </c>
      <c r="K56" s="194"/>
      <c r="L56" s="198"/>
      <c r="M56" s="194"/>
      <c r="N56" s="199"/>
      <c r="O56" s="194"/>
      <c r="P56" s="198"/>
      <c r="Q56" s="194"/>
      <c r="R56" s="199"/>
    </row>
    <row r="57" spans="1:18" s="18" customFormat="1" ht="9" customHeight="1" x14ac:dyDescent="0.25">
      <c r="A57" s="226"/>
      <c r="B57" s="223"/>
      <c r="C57" s="265"/>
      <c r="D57" s="235"/>
      <c r="E57" s="211"/>
      <c r="F57" s="212"/>
      <c r="G57" s="213"/>
      <c r="H57" s="212"/>
      <c r="I57" s="214"/>
      <c r="J57" s="215" t="s">
        <v>13</v>
      </c>
      <c r="K57" s="205"/>
      <c r="L57" s="204"/>
      <c r="M57" s="205"/>
      <c r="N57" s="206"/>
      <c r="O57" s="205" t="str">
        <f>R4</f>
        <v>Rákóczi Andrea</v>
      </c>
      <c r="P57" s="204"/>
      <c r="Q57" s="205"/>
      <c r="R57" s="216">
        <f>MIN(4,'F12 csapat ELO'!Q5)</f>
        <v>4</v>
      </c>
    </row>
  </sheetData>
  <mergeCells count="1">
    <mergeCell ref="A4:C4"/>
  </mergeCells>
  <phoneticPr fontId="73" type="noConversion"/>
  <conditionalFormatting sqref="B39 B41 B43 B45 B47">
    <cfRule type="cellIs" dxfId="161" priority="10" stopIfTrue="1" operator="equal">
      <formula>"QA"</formula>
    </cfRule>
    <cfRule type="cellIs" dxfId="160" priority="11" stopIfTrue="1" operator="equal">
      <formula>"DA"</formula>
    </cfRule>
  </conditionalFormatting>
  <conditionalFormatting sqref="E7 E9 E11 E13 E15 E17 E19 E21 E23 E25 E27 E29 E31 E33 E35 E37">
    <cfRule type="expression" dxfId="159" priority="13" stopIfTrue="1">
      <formula>$E7&lt;5</formula>
    </cfRule>
  </conditionalFormatting>
  <conditionalFormatting sqref="E39 E41 E43 E45 E47">
    <cfRule type="expression" dxfId="158" priority="5" stopIfTrue="1">
      <formula>AND($E39&lt;9,$C39&gt;0)</formula>
    </cfRule>
  </conditionalFormatting>
  <conditionalFormatting sqref="F7 F9 F11 F13 F15 F17 F19 F21 F23 F25 F27 F29 F31 F33 F35 F37">
    <cfRule type="cellIs" dxfId="157" priority="14" stopIfTrue="1" operator="equal">
      <formula>"Bye"</formula>
    </cfRule>
  </conditionalFormatting>
  <conditionalFormatting sqref="F39 F41 F43 F45 F47">
    <cfRule type="cellIs" dxfId="156" priority="6" stopIfTrue="1" operator="equal">
      <formula>"Bye"</formula>
    </cfRule>
    <cfRule type="expression" dxfId="155" priority="7" stopIfTrue="1">
      <formula>AND($E39&lt;9,$C39&gt;0)</formula>
    </cfRule>
  </conditionalFormatting>
  <conditionalFormatting sqref="H7 H9 H11 H13 H15 H17 H19 H21 H23 H25 H27 H29 H31 H33 H35 H37 G39:I39 G41:I41 G43:I43 G45:I45 G47:I47">
    <cfRule type="expression" dxfId="154" priority="1" stopIfTrue="1">
      <formula>AND($E7&lt;9,$C7&gt;0)</formula>
    </cfRule>
  </conditionalFormatting>
  <conditionalFormatting sqref="I8 K10 I12 M14 I16 K18 I20 O22 I24 K26 I28 M30 I32 K34 I36 M40 I42 K44 I46">
    <cfRule type="expression" dxfId="153" priority="2" stopIfTrue="1">
      <formula>AND($O$1="CU",I8="Umpire")</formula>
    </cfRule>
    <cfRule type="expression" dxfId="152" priority="3" stopIfTrue="1">
      <formula>AND($O$1="CU",I8&lt;&gt;"Umpire",J8&lt;&gt;"")</formula>
    </cfRule>
    <cfRule type="expression" dxfId="151" priority="4" stopIfTrue="1">
      <formula>AND($O$1="CU",I8&lt;&gt;"Umpire")</formula>
    </cfRule>
  </conditionalFormatting>
  <conditionalFormatting sqref="J8 L10 J12 N14 J16 L18 J20 P22 J24 L26 J28 N30 J32 L34 J36 R57">
    <cfRule type="expression" dxfId="150" priority="12" stopIfTrue="1">
      <formula>$O$1="CU"</formula>
    </cfRule>
  </conditionalFormatting>
  <conditionalFormatting sqref="K8 M10 K12 O14 K16 M18 K20 Q22 K24 M26 K28 O30 K32 M34 K36 O40 K42 M44 K46">
    <cfRule type="expression" dxfId="149" priority="8" stopIfTrue="1">
      <formula>J8="as"</formula>
    </cfRule>
    <cfRule type="expression" dxfId="148" priority="9" stopIfTrue="1">
      <formula>J8="bs"</formula>
    </cfRule>
  </conditionalFormatting>
  <dataValidations count="1">
    <dataValidation type="list" allowBlank="1" showInputMessage="1" sqref="I46 I42 K44 M40 I8 M14 K10 K18 K26 K34 M30 I12 I36 O22 I16 I32 I24 I20 I28" xr:uid="{00000000-0002-0000-12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342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8">
    <pageSetUpPr fitToPage="1"/>
  </sheetPr>
  <dimension ref="A1:P42"/>
  <sheetViews>
    <sheetView showGridLines="0" showZeros="0" workbookViewId="0">
      <selection activeCell="A22" sqref="A22:B23"/>
    </sheetView>
  </sheetViews>
  <sheetFormatPr defaultRowHeight="13.2" x14ac:dyDescent="0.25"/>
  <cols>
    <col min="1" max="1" width="27.88671875" customWidth="1"/>
    <col min="2" max="2" width="22.44140625" customWidth="1"/>
    <col min="3" max="12" width="4.33203125" hidden="1" customWidth="1"/>
    <col min="13" max="13" width="7.6640625" hidden="1" customWidth="1"/>
    <col min="14" max="14" width="7.6640625" style="40" customWidth="1"/>
    <col min="15" max="15" width="8.5546875" customWidth="1"/>
    <col min="16" max="16" width="11.5546875" hidden="1" customWidth="1"/>
  </cols>
  <sheetData>
    <row r="1" spans="1:14" ht="24.6" x14ac:dyDescent="0.3">
      <c r="A1" s="41" t="str">
        <f>Altalanos!$A$6</f>
        <v>Vidék Bajnokság</v>
      </c>
      <c r="B1" s="42"/>
      <c r="C1" s="42"/>
      <c r="D1" s="33"/>
      <c r="E1" s="33"/>
      <c r="F1" s="43"/>
      <c r="G1" s="33"/>
      <c r="H1" s="33"/>
      <c r="I1" s="33"/>
      <c r="J1" s="33"/>
      <c r="K1" s="33"/>
      <c r="L1" s="33"/>
      <c r="M1" s="33"/>
      <c r="N1" s="44"/>
    </row>
    <row r="2" spans="1:14" x14ac:dyDescent="0.25">
      <c r="A2" s="45"/>
      <c r="B2" s="27"/>
      <c r="C2" s="27"/>
      <c r="D2" s="33"/>
      <c r="E2" s="33"/>
      <c r="F2" s="33"/>
      <c r="G2" s="33"/>
      <c r="H2" s="33"/>
      <c r="I2" s="33"/>
      <c r="J2" s="33"/>
      <c r="K2" s="33"/>
      <c r="L2" s="33"/>
      <c r="M2" s="33"/>
      <c r="N2" s="43"/>
    </row>
    <row r="3" spans="1:14" s="2" customFormat="1" ht="39.75" customHeight="1" thickBot="1" x14ac:dyDescent="0.3">
      <c r="A3" s="46"/>
      <c r="B3" s="47" t="s">
        <v>24</v>
      </c>
      <c r="C3" s="48"/>
      <c r="D3" s="49"/>
      <c r="E3" s="49"/>
      <c r="F3" s="50"/>
      <c r="G3" s="49"/>
      <c r="H3" s="51"/>
      <c r="I3" s="50"/>
      <c r="J3" s="49"/>
      <c r="K3" s="49"/>
      <c r="L3" s="49"/>
      <c r="M3" s="49"/>
      <c r="N3" s="51"/>
    </row>
    <row r="4" spans="1:14" s="18" customFormat="1" ht="9.6" x14ac:dyDescent="0.25">
      <c r="A4" s="50" t="s">
        <v>25</v>
      </c>
      <c r="B4" s="48" t="s">
        <v>22</v>
      </c>
      <c r="C4" s="52"/>
      <c r="D4" s="52"/>
      <c r="E4" s="52"/>
      <c r="F4" s="52"/>
      <c r="G4" s="52"/>
      <c r="H4" s="52"/>
      <c r="I4" s="52"/>
      <c r="J4" s="52"/>
      <c r="K4" s="52"/>
      <c r="L4" s="52"/>
      <c r="M4" s="52"/>
      <c r="N4" s="52"/>
    </row>
    <row r="5" spans="1:14" s="34" customFormat="1" ht="12.75" customHeight="1" x14ac:dyDescent="0.25">
      <c r="A5" s="53" t="str">
        <f>Altalanos!$A$10</f>
        <v>2026.06.20-30</v>
      </c>
      <c r="B5" s="54" t="str">
        <f>Altalanos!$C$10</f>
        <v>SZEGED</v>
      </c>
      <c r="C5" s="55"/>
      <c r="D5" s="55"/>
      <c r="E5" s="55"/>
      <c r="F5" s="55"/>
      <c r="G5" s="55"/>
      <c r="H5" s="55"/>
      <c r="I5" s="55"/>
      <c r="J5" s="55"/>
      <c r="K5" s="55"/>
      <c r="L5" s="55"/>
      <c r="M5" s="56"/>
      <c r="N5" s="56"/>
    </row>
    <row r="6" spans="1:14" s="2" customFormat="1" ht="60" customHeight="1" thickBot="1" x14ac:dyDescent="0.3">
      <c r="A6" s="924" t="s">
        <v>26</v>
      </c>
      <c r="B6" s="924"/>
      <c r="C6" s="57"/>
      <c r="D6" s="57"/>
      <c r="E6" s="57"/>
      <c r="F6" s="58"/>
      <c r="G6" s="59"/>
      <c r="H6" s="57"/>
      <c r="I6" s="58"/>
      <c r="J6" s="57"/>
      <c r="K6" s="57"/>
      <c r="L6" s="57"/>
      <c r="M6" s="57"/>
      <c r="N6" s="60"/>
    </row>
    <row r="7" spans="1:14" s="18" customFormat="1" ht="13.5" hidden="1" customHeight="1" x14ac:dyDescent="0.25">
      <c r="A7" s="61"/>
      <c r="B7" s="62"/>
      <c r="C7" s="62"/>
      <c r="D7" s="62"/>
      <c r="E7" s="62"/>
      <c r="F7" s="62"/>
      <c r="G7" s="62"/>
      <c r="H7" s="62"/>
      <c r="I7" s="62"/>
      <c r="J7" s="62"/>
      <c r="K7" s="62"/>
      <c r="L7" s="62"/>
      <c r="M7" s="62"/>
      <c r="N7" s="52"/>
    </row>
    <row r="8" spans="1:14" s="11" customFormat="1" ht="12.75" hidden="1" customHeight="1" x14ac:dyDescent="0.25">
      <c r="A8" s="63"/>
      <c r="B8" s="36"/>
      <c r="C8" s="36"/>
      <c r="D8" s="36"/>
      <c r="E8" s="36"/>
      <c r="F8" s="36"/>
      <c r="G8" s="36"/>
      <c r="H8" s="36"/>
      <c r="I8" s="36"/>
      <c r="J8" s="36"/>
      <c r="K8" s="36"/>
      <c r="L8" s="36"/>
      <c r="M8" s="36"/>
      <c r="N8" s="55"/>
    </row>
    <row r="9" spans="1:14" s="18" customFormat="1" hidden="1" x14ac:dyDescent="0.25">
      <c r="A9" s="64"/>
      <c r="B9" s="66"/>
      <c r="C9" s="67"/>
      <c r="D9" s="66"/>
      <c r="E9" s="66"/>
      <c r="F9" s="66"/>
      <c r="G9" s="66"/>
      <c r="H9" s="66"/>
      <c r="I9" s="66"/>
      <c r="J9" s="66"/>
      <c r="K9" s="66"/>
      <c r="L9" s="66"/>
      <c r="M9" s="66"/>
      <c r="N9" s="68"/>
    </row>
    <row r="10" spans="1:14" s="18" customFormat="1" ht="9.6" hidden="1" x14ac:dyDescent="0.25">
      <c r="A10" s="61"/>
      <c r="B10" s="62"/>
      <c r="C10" s="52"/>
      <c r="D10" s="52"/>
      <c r="E10" s="52"/>
      <c r="F10" s="52"/>
      <c r="G10" s="52"/>
      <c r="H10" s="52"/>
      <c r="I10" s="52"/>
      <c r="J10" s="52"/>
      <c r="K10" s="52"/>
      <c r="L10" s="52"/>
      <c r="M10" s="52"/>
      <c r="N10" s="52"/>
    </row>
    <row r="11" spans="1:14" s="34" customFormat="1" ht="12.75" hidden="1" customHeight="1" x14ac:dyDescent="0.25">
      <c r="A11" s="69"/>
      <c r="B11" s="35"/>
      <c r="C11" s="55"/>
      <c r="D11" s="55"/>
      <c r="E11" s="55"/>
      <c r="F11" s="55"/>
      <c r="G11" s="55"/>
      <c r="H11" s="55"/>
      <c r="I11" s="55"/>
      <c r="J11" s="55"/>
      <c r="K11" s="55"/>
      <c r="L11" s="55"/>
      <c r="M11" s="56"/>
      <c r="N11" s="52"/>
    </row>
    <row r="12" spans="1:14" s="18" customFormat="1" ht="9.6" hidden="1" x14ac:dyDescent="0.25">
      <c r="A12" s="61"/>
      <c r="B12" s="62"/>
      <c r="C12" s="62"/>
      <c r="D12" s="62"/>
      <c r="E12" s="62"/>
      <c r="F12" s="62"/>
      <c r="G12" s="62"/>
      <c r="H12" s="62"/>
      <c r="I12" s="62"/>
      <c r="J12" s="62"/>
      <c r="K12" s="62"/>
      <c r="L12" s="62"/>
      <c r="M12" s="62"/>
      <c r="N12" s="52"/>
    </row>
    <row r="13" spans="1:14" s="11" customFormat="1" ht="12.75" hidden="1" customHeight="1" x14ac:dyDescent="0.25">
      <c r="A13" s="63"/>
      <c r="B13" s="36"/>
      <c r="C13" s="36"/>
      <c r="D13" s="36"/>
      <c r="E13" s="36"/>
      <c r="F13" s="36"/>
      <c r="G13" s="36"/>
      <c r="H13" s="36"/>
      <c r="I13" s="36"/>
      <c r="J13" s="36"/>
      <c r="K13" s="36"/>
      <c r="L13" s="36"/>
      <c r="M13" s="36"/>
      <c r="N13" s="12"/>
    </row>
    <row r="14" spans="1:14" s="18" customFormat="1" hidden="1" x14ac:dyDescent="0.25">
      <c r="A14" s="64"/>
      <c r="B14" s="66"/>
      <c r="C14" s="67"/>
      <c r="D14" s="66"/>
      <c r="E14" s="66"/>
      <c r="F14" s="66"/>
      <c r="G14" s="66"/>
      <c r="H14" s="66"/>
      <c r="I14" s="66"/>
      <c r="J14" s="66"/>
      <c r="K14" s="66"/>
      <c r="L14" s="66"/>
      <c r="M14" s="66"/>
      <c r="N14" s="68"/>
    </row>
    <row r="15" spans="1:14" s="18" customFormat="1" ht="9.6" hidden="1" x14ac:dyDescent="0.25">
      <c r="A15" s="61"/>
      <c r="B15" s="62"/>
      <c r="C15" s="52"/>
      <c r="D15" s="52"/>
      <c r="E15" s="52"/>
      <c r="F15" s="52"/>
      <c r="G15" s="52"/>
      <c r="H15" s="52"/>
      <c r="I15" s="52"/>
      <c r="J15" s="52"/>
      <c r="K15" s="52"/>
      <c r="L15" s="52"/>
      <c r="M15" s="52"/>
      <c r="N15" s="52"/>
    </row>
    <row r="16" spans="1:14" s="18" customFormat="1" hidden="1" x14ac:dyDescent="0.25">
      <c r="A16" s="69"/>
      <c r="B16" s="35"/>
      <c r="C16" s="55"/>
      <c r="D16" s="55"/>
      <c r="E16" s="55"/>
      <c r="F16" s="55"/>
      <c r="G16" s="55"/>
      <c r="H16" s="55"/>
      <c r="I16" s="55"/>
      <c r="J16" s="55"/>
      <c r="K16" s="55"/>
      <c r="L16" s="55"/>
      <c r="M16" s="56"/>
      <c r="N16" s="52"/>
    </row>
    <row r="17" spans="1:16" s="18" customFormat="1" ht="9.6" hidden="1" x14ac:dyDescent="0.25">
      <c r="A17" s="61"/>
      <c r="B17" s="62"/>
      <c r="C17" s="62"/>
      <c r="D17" s="62"/>
      <c r="E17" s="62"/>
      <c r="F17" s="62"/>
      <c r="G17" s="62"/>
      <c r="H17" s="62"/>
      <c r="I17" s="62"/>
      <c r="J17" s="62"/>
      <c r="K17" s="62"/>
      <c r="L17" s="62"/>
      <c r="M17" s="62"/>
      <c r="N17" s="52"/>
    </row>
    <row r="18" spans="1:16" s="11" customFormat="1" ht="12.75" hidden="1" customHeight="1" x14ac:dyDescent="0.25">
      <c r="A18" s="63"/>
      <c r="B18" s="36"/>
      <c r="C18" s="36"/>
      <c r="D18" s="36"/>
      <c r="E18" s="36"/>
      <c r="F18" s="36"/>
      <c r="G18" s="36"/>
      <c r="H18" s="36"/>
      <c r="I18" s="36"/>
      <c r="J18" s="36"/>
      <c r="K18" s="36"/>
      <c r="L18" s="36"/>
      <c r="M18" s="36"/>
      <c r="N18" s="12"/>
    </row>
    <row r="19" spans="1:16" s="11" customFormat="1" ht="7.5" hidden="1" customHeight="1" x14ac:dyDescent="0.25">
      <c r="A19" s="70"/>
      <c r="B19" s="70"/>
      <c r="C19" s="14"/>
      <c r="D19" s="14"/>
      <c r="E19" s="14"/>
      <c r="F19" s="14"/>
      <c r="G19" s="14"/>
      <c r="H19" s="14"/>
      <c r="I19" s="14"/>
      <c r="J19" s="14"/>
      <c r="K19" s="14"/>
      <c r="L19" s="14"/>
      <c r="M19" s="14"/>
      <c r="N19" s="12"/>
    </row>
    <row r="20" spans="1:16" s="18" customFormat="1" ht="13.8" thickBot="1" x14ac:dyDescent="0.3">
      <c r="A20" s="231" t="s">
        <v>27</v>
      </c>
      <c r="B20" s="232"/>
      <c r="C20" s="67"/>
      <c r="D20" s="66"/>
      <c r="E20" s="66"/>
      <c r="F20" s="66"/>
      <c r="G20" s="66"/>
      <c r="H20" s="66"/>
      <c r="I20" s="66"/>
      <c r="J20" s="66"/>
      <c r="K20" s="66"/>
      <c r="L20" s="66"/>
      <c r="M20" s="66"/>
      <c r="N20" s="68"/>
    </row>
    <row r="21" spans="1:16" s="18" customFormat="1" ht="9.6" x14ac:dyDescent="0.25">
      <c r="A21" s="71" t="s">
        <v>28</v>
      </c>
      <c r="B21" s="72" t="s">
        <v>29</v>
      </c>
      <c r="C21" s="52"/>
      <c r="D21" s="52"/>
      <c r="E21" s="52"/>
      <c r="F21" s="52"/>
      <c r="G21" s="52"/>
      <c r="H21" s="52"/>
      <c r="I21" s="52"/>
      <c r="J21" s="52"/>
      <c r="K21" s="52"/>
      <c r="L21" s="52"/>
      <c r="M21" s="52"/>
      <c r="N21" s="52"/>
      <c r="P21" s="73" t="s">
        <v>61</v>
      </c>
    </row>
    <row r="22" spans="1:16" s="18" customFormat="1" ht="19.5" customHeight="1" x14ac:dyDescent="0.25">
      <c r="A22" s="74"/>
      <c r="B22" s="75"/>
      <c r="C22" s="55"/>
      <c r="D22" s="55"/>
      <c r="E22" s="55"/>
      <c r="F22" s="55"/>
      <c r="G22" s="55"/>
      <c r="H22" s="55"/>
      <c r="I22" s="55"/>
      <c r="J22" s="55"/>
      <c r="K22" s="55"/>
      <c r="L22" s="55"/>
      <c r="M22" s="56"/>
      <c r="N22" s="52"/>
      <c r="P22" s="76" t="str">
        <f t="shared" ref="P22:P29" si="0">LEFT(B22,1)&amp;" "&amp;A22</f>
        <v xml:space="preserve"> </v>
      </c>
    </row>
    <row r="23" spans="1:16" s="18" customFormat="1" ht="19.5" customHeight="1" x14ac:dyDescent="0.25">
      <c r="A23" s="74"/>
      <c r="B23" s="75"/>
      <c r="C23" s="55"/>
      <c r="D23" s="55"/>
      <c r="E23" s="55"/>
      <c r="F23" s="55"/>
      <c r="G23" s="55"/>
      <c r="H23" s="55"/>
      <c r="I23" s="55"/>
      <c r="J23" s="55"/>
      <c r="K23" s="55"/>
      <c r="L23" s="55"/>
      <c r="M23" s="56"/>
      <c r="N23" s="52"/>
      <c r="P23" s="76" t="str">
        <f t="shared" si="0"/>
        <v xml:space="preserve"> </v>
      </c>
    </row>
    <row r="24" spans="1:16" s="18" customFormat="1" ht="19.5" customHeight="1" x14ac:dyDescent="0.25">
      <c r="A24" s="74"/>
      <c r="B24" s="75"/>
      <c r="C24" s="55"/>
      <c r="D24" s="55"/>
      <c r="E24" s="55"/>
      <c r="F24" s="55"/>
      <c r="G24" s="55"/>
      <c r="H24" s="55"/>
      <c r="I24" s="55"/>
      <c r="J24" s="55"/>
      <c r="K24" s="55"/>
      <c r="L24" s="55"/>
      <c r="M24" s="56"/>
      <c r="N24" s="52"/>
      <c r="P24" s="76" t="str">
        <f t="shared" si="0"/>
        <v xml:space="preserve"> </v>
      </c>
    </row>
    <row r="25" spans="1:16" s="2" customFormat="1" ht="19.5" customHeight="1" x14ac:dyDescent="0.25">
      <c r="A25" s="74"/>
      <c r="B25" s="75"/>
      <c r="C25" s="55"/>
      <c r="D25" s="55"/>
      <c r="E25" s="55"/>
      <c r="F25" s="55"/>
      <c r="G25" s="55"/>
      <c r="H25" s="55"/>
      <c r="I25" s="55"/>
      <c r="J25" s="55"/>
      <c r="K25" s="55"/>
      <c r="L25" s="55"/>
      <c r="M25" s="56"/>
      <c r="N25" s="52"/>
      <c r="P25" s="76" t="str">
        <f t="shared" si="0"/>
        <v xml:space="preserve"> </v>
      </c>
    </row>
    <row r="26" spans="1:16" s="2" customFormat="1" ht="19.5" customHeight="1" x14ac:dyDescent="0.25">
      <c r="A26" s="74"/>
      <c r="B26" s="75"/>
      <c r="C26" s="55"/>
      <c r="D26" s="55"/>
      <c r="E26" s="55"/>
      <c r="F26" s="55"/>
      <c r="G26" s="55"/>
      <c r="H26" s="55"/>
      <c r="I26" s="55"/>
      <c r="J26" s="55"/>
      <c r="K26" s="55"/>
      <c r="L26" s="55"/>
      <c r="M26" s="56"/>
      <c r="N26" s="52"/>
      <c r="P26" s="76" t="str">
        <f t="shared" si="0"/>
        <v xml:space="preserve"> </v>
      </c>
    </row>
    <row r="27" spans="1:16" s="2" customFormat="1" ht="19.5" customHeight="1" x14ac:dyDescent="0.25">
      <c r="A27" s="74"/>
      <c r="B27" s="75"/>
      <c r="C27" s="55"/>
      <c r="D27" s="55"/>
      <c r="E27" s="55"/>
      <c r="F27" s="55"/>
      <c r="G27" s="55"/>
      <c r="H27" s="55"/>
      <c r="I27" s="55"/>
      <c r="J27" s="55"/>
      <c r="K27" s="55"/>
      <c r="L27" s="55"/>
      <c r="M27" s="56"/>
      <c r="N27" s="52"/>
      <c r="P27" s="76" t="str">
        <f t="shared" si="0"/>
        <v xml:space="preserve"> </v>
      </c>
    </row>
    <row r="28" spans="1:16" s="2" customFormat="1" ht="19.5" customHeight="1" x14ac:dyDescent="0.25">
      <c r="A28" s="74"/>
      <c r="B28" s="75"/>
      <c r="C28" s="55"/>
      <c r="D28" s="55"/>
      <c r="E28" s="55"/>
      <c r="F28" s="55"/>
      <c r="G28" s="55"/>
      <c r="H28" s="55"/>
      <c r="I28" s="55"/>
      <c r="J28" s="55"/>
      <c r="K28" s="55"/>
      <c r="L28" s="55"/>
      <c r="M28" s="56"/>
      <c r="N28" s="52"/>
      <c r="P28" s="76" t="str">
        <f t="shared" si="0"/>
        <v xml:space="preserve"> </v>
      </c>
    </row>
    <row r="29" spans="1:16" s="2" customFormat="1" ht="19.5" customHeight="1" thickBot="1" x14ac:dyDescent="0.3">
      <c r="A29" s="77"/>
      <c r="B29" s="78"/>
      <c r="C29" s="55"/>
      <c r="D29" s="55"/>
      <c r="E29" s="55"/>
      <c r="F29" s="55"/>
      <c r="G29" s="55"/>
      <c r="H29" s="55"/>
      <c r="I29" s="55"/>
      <c r="J29" s="55"/>
      <c r="K29" s="55"/>
      <c r="L29" s="55"/>
      <c r="M29" s="56"/>
      <c r="N29" s="52"/>
      <c r="P29" s="76" t="str">
        <f t="shared" si="0"/>
        <v xml:space="preserve"> </v>
      </c>
    </row>
    <row r="30" spans="1:16" ht="13.8" thickBot="1" x14ac:dyDescent="0.3">
      <c r="A30" s="33"/>
      <c r="B30" s="33"/>
      <c r="C30" s="33"/>
      <c r="D30" s="33"/>
      <c r="E30" s="33"/>
      <c r="F30" s="33"/>
      <c r="G30" s="33"/>
      <c r="H30" s="33"/>
      <c r="I30" s="33"/>
      <c r="J30" s="33"/>
      <c r="K30" s="33"/>
      <c r="L30" s="33"/>
      <c r="M30" s="33"/>
      <c r="N30" s="79"/>
      <c r="P30" s="80" t="s">
        <v>62</v>
      </c>
    </row>
    <row r="31" spans="1:16" x14ac:dyDescent="0.25">
      <c r="A31" s="33"/>
      <c r="B31" s="33"/>
      <c r="C31" s="33"/>
      <c r="D31" s="33"/>
      <c r="E31" s="33"/>
      <c r="F31" s="33"/>
      <c r="G31" s="33"/>
      <c r="H31" s="33"/>
      <c r="I31" s="33"/>
      <c r="J31" s="33"/>
      <c r="K31" s="33"/>
      <c r="L31" s="33"/>
      <c r="M31" s="33"/>
      <c r="N31" s="79"/>
    </row>
    <row r="32" spans="1:16" x14ac:dyDescent="0.25">
      <c r="A32" s="33"/>
      <c r="B32" s="33"/>
      <c r="C32" s="33"/>
      <c r="D32" s="33"/>
      <c r="E32" s="33"/>
      <c r="F32" s="33"/>
      <c r="G32" s="33"/>
      <c r="H32" s="33"/>
      <c r="I32" s="33"/>
      <c r="J32" s="33"/>
      <c r="K32" s="33"/>
      <c r="L32" s="33"/>
      <c r="M32" s="33"/>
      <c r="N32" s="79"/>
    </row>
    <row r="33" spans="1:14" x14ac:dyDescent="0.25">
      <c r="A33" s="33"/>
      <c r="B33" s="33"/>
      <c r="C33" s="33"/>
      <c r="D33" s="33"/>
      <c r="E33" s="33"/>
      <c r="F33" s="33"/>
      <c r="G33" s="33"/>
      <c r="H33" s="33"/>
      <c r="I33" s="33"/>
      <c r="J33" s="33"/>
      <c r="K33" s="33"/>
      <c r="L33" s="33"/>
      <c r="M33" s="33"/>
      <c r="N33" s="79"/>
    </row>
    <row r="34" spans="1:14" x14ac:dyDescent="0.25">
      <c r="A34" s="33"/>
      <c r="B34" s="33"/>
      <c r="C34" s="33"/>
      <c r="D34" s="33"/>
      <c r="E34" s="33"/>
      <c r="F34" s="33"/>
      <c r="G34" s="33"/>
      <c r="H34" s="33"/>
      <c r="I34" s="33"/>
      <c r="J34" s="33"/>
      <c r="K34" s="33"/>
      <c r="L34" s="33"/>
      <c r="M34" s="33"/>
      <c r="N34" s="79"/>
    </row>
    <row r="35" spans="1:14" x14ac:dyDescent="0.25">
      <c r="A35" s="33"/>
      <c r="B35" s="33"/>
      <c r="C35" s="33"/>
      <c r="D35" s="33"/>
      <c r="E35" s="33"/>
      <c r="F35" s="33"/>
      <c r="G35" s="33"/>
      <c r="H35" s="33"/>
      <c r="I35" s="33"/>
      <c r="J35" s="33"/>
      <c r="K35" s="33"/>
      <c r="L35" s="33"/>
      <c r="M35" s="33"/>
      <c r="N35" s="79"/>
    </row>
    <row r="36" spans="1:14" x14ac:dyDescent="0.25">
      <c r="A36" s="33"/>
      <c r="B36" s="33"/>
      <c r="C36" s="33"/>
      <c r="D36" s="33"/>
      <c r="E36" s="33"/>
      <c r="F36" s="33"/>
      <c r="G36" s="33"/>
      <c r="H36" s="33"/>
      <c r="I36" s="33"/>
      <c r="J36" s="33"/>
      <c r="K36" s="33"/>
      <c r="L36" s="33"/>
      <c r="M36" s="33"/>
      <c r="N36" s="79"/>
    </row>
    <row r="37" spans="1:14" x14ac:dyDescent="0.25">
      <c r="A37" s="33"/>
      <c r="B37" s="33"/>
      <c r="C37" s="33"/>
      <c r="D37" s="33"/>
      <c r="E37" s="33"/>
      <c r="F37" s="33"/>
      <c r="G37" s="33"/>
      <c r="H37" s="33"/>
      <c r="I37" s="33"/>
      <c r="J37" s="33"/>
      <c r="K37" s="33"/>
      <c r="L37" s="33"/>
      <c r="M37" s="33"/>
      <c r="N37" s="79"/>
    </row>
    <row r="38" spans="1:14" x14ac:dyDescent="0.25">
      <c r="A38" s="33"/>
      <c r="B38" s="33"/>
      <c r="C38" s="33"/>
      <c r="D38" s="33"/>
      <c r="E38" s="33"/>
      <c r="F38" s="33"/>
      <c r="G38" s="33"/>
      <c r="H38" s="33"/>
      <c r="I38" s="33"/>
      <c r="J38" s="33"/>
      <c r="K38" s="33"/>
      <c r="L38" s="33"/>
      <c r="M38" s="33"/>
      <c r="N38" s="79"/>
    </row>
    <row r="39" spans="1:14" x14ac:dyDescent="0.25">
      <c r="A39" s="33"/>
      <c r="B39" s="33"/>
      <c r="C39" s="33"/>
      <c r="D39" s="33"/>
      <c r="E39" s="33"/>
      <c r="F39" s="33"/>
      <c r="G39" s="33"/>
      <c r="H39" s="33"/>
      <c r="I39" s="33"/>
      <c r="J39" s="33"/>
      <c r="K39" s="33"/>
      <c r="L39" s="33"/>
      <c r="M39" s="33"/>
      <c r="N39" s="79"/>
    </row>
    <row r="40" spans="1:14" x14ac:dyDescent="0.25">
      <c r="A40" s="33"/>
      <c r="B40" s="33"/>
      <c r="C40" s="33"/>
      <c r="D40" s="33"/>
      <c r="E40" s="33"/>
      <c r="F40" s="33"/>
      <c r="G40" s="33"/>
      <c r="H40" s="33"/>
      <c r="I40" s="33"/>
      <c r="J40" s="33"/>
      <c r="K40" s="33"/>
      <c r="L40" s="33"/>
      <c r="M40" s="33"/>
      <c r="N40" s="79"/>
    </row>
    <row r="41" spans="1:14" x14ac:dyDescent="0.25">
      <c r="A41" s="33"/>
      <c r="B41" s="33"/>
      <c r="C41" s="33"/>
      <c r="D41" s="33"/>
      <c r="E41" s="33"/>
      <c r="F41" s="33"/>
      <c r="G41" s="33"/>
      <c r="H41" s="33"/>
      <c r="I41" s="33"/>
      <c r="J41" s="33"/>
      <c r="K41" s="33"/>
      <c r="L41" s="33"/>
      <c r="M41" s="33"/>
      <c r="N41" s="79"/>
    </row>
    <row r="42" spans="1:14" x14ac:dyDescent="0.25">
      <c r="A42" s="33"/>
      <c r="B42" s="33"/>
      <c r="C42" s="33"/>
      <c r="D42" s="33"/>
      <c r="E42" s="33"/>
      <c r="F42" s="33"/>
      <c r="G42" s="33"/>
      <c r="H42" s="33"/>
      <c r="I42" s="33"/>
      <c r="J42" s="33"/>
      <c r="K42" s="33"/>
      <c r="L42" s="33"/>
      <c r="M42" s="33"/>
      <c r="N42" s="79"/>
    </row>
  </sheetData>
  <mergeCells count="1">
    <mergeCell ref="A6:B6"/>
  </mergeCells>
  <phoneticPr fontId="73" type="noConversion"/>
  <printOptions horizontalCentered="1"/>
  <pageMargins left="0.35" right="0.35" top="0.39" bottom="0.39" header="0" footer="0"/>
  <pageSetup paperSize="9"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28" r:id="rId4" name="Label 16">
              <controlPr defaultSize="0" autoFill="0" autoPict="0">
                <anchor moveWithCells="1" sizeWithCells="1">
                  <from>
                    <xdr:col>0</xdr:col>
                    <xdr:colOff>22860</xdr:colOff>
                    <xdr:row>29</xdr:row>
                    <xdr:rowOff>0</xdr:rowOff>
                  </from>
                  <to>
                    <xdr:col>13</xdr:col>
                    <xdr:colOff>495300</xdr:colOff>
                    <xdr:row>29</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Munka6">
    <tabColor indexed="11"/>
  </sheetPr>
  <dimension ref="A1:AS140"/>
  <sheetViews>
    <sheetView workbookViewId="0"/>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408" customWidth="1"/>
  </cols>
  <sheetData>
    <row r="1" spans="1:45" s="117" customFormat="1" ht="21.75" customHeight="1" x14ac:dyDescent="0.25">
      <c r="A1" s="290" t="str">
        <f>Altalanos!$A$6</f>
        <v>Vidék Bajnokság</v>
      </c>
      <c r="B1" s="290"/>
      <c r="C1" s="291"/>
      <c r="D1" s="291"/>
      <c r="E1" s="291"/>
      <c r="F1" s="291"/>
      <c r="G1" s="291"/>
      <c r="H1" s="290"/>
      <c r="I1" s="292"/>
      <c r="J1" s="293"/>
      <c r="K1" s="294" t="s">
        <v>53</v>
      </c>
      <c r="L1" s="295"/>
      <c r="M1" s="296"/>
      <c r="N1" s="293"/>
      <c r="O1" s="293" t="s">
        <v>14</v>
      </c>
      <c r="P1" s="293"/>
      <c r="Q1" s="291"/>
      <c r="R1" s="293"/>
      <c r="T1" s="343"/>
      <c r="U1" s="343"/>
      <c r="V1" s="343"/>
      <c r="W1" s="343"/>
      <c r="X1" s="343"/>
      <c r="Y1" s="343"/>
      <c r="Z1" s="343"/>
      <c r="AA1" s="343"/>
      <c r="AB1" s="399" t="e">
        <f>IF($Y$5=1,CONCATENATE(VLOOKUP($Y$3,$AA$2:$AH$14,2)),CONCATENATE(VLOOKUP($Y$3,$AA$16:$AH$25,2)))</f>
        <v>#N/A</v>
      </c>
      <c r="AC1" s="399" t="e">
        <f>IF($Y$5=1,CONCATENATE(VLOOKUP($Y$3,$AA$2:$AH$14,3)),CONCATENATE(VLOOKUP($Y$3,$AA$16:$AH$25,3)))</f>
        <v>#N/A</v>
      </c>
      <c r="AD1" s="399" t="e">
        <f>IF($Y$5=1,CONCATENATE(VLOOKUP($Y$3,$AA$2:$AH$14,4)),CONCATENATE(VLOOKUP($Y$3,$AA$16:$AH$25,4)))</f>
        <v>#N/A</v>
      </c>
      <c r="AE1" s="399" t="e">
        <f>IF($Y$5=1,CONCATENATE(VLOOKUP($Y$3,$AA$2:$AH$14,5)),CONCATENATE(VLOOKUP($Y$3,$AA$16:$AH$25,5)))</f>
        <v>#N/A</v>
      </c>
      <c r="AF1" s="399" t="e">
        <f>IF($Y$5=1,CONCATENATE(VLOOKUP($Y$3,$AA$2:$AH$14,6)),CONCATENATE(VLOOKUP($Y$3,$AA$16:$AH$25,6)))</f>
        <v>#N/A</v>
      </c>
      <c r="AG1" s="399" t="e">
        <f>IF($Y$5=1,CONCATENATE(VLOOKUP($Y$3,$AA$2:$AH$14,7)),CONCATENATE(VLOOKUP($Y$3,$AA$16:$AH$25,7)))</f>
        <v>#N/A</v>
      </c>
      <c r="AH1" s="399" t="e">
        <f>IF($Y$5=1,CONCATENATE(VLOOKUP($Y$3,$AA$2:$AH$14,8)),CONCATENATE(VLOOKUP($Y$3,$AA$16:$AH$25,8)))</f>
        <v>#N/A</v>
      </c>
      <c r="AI1" s="405"/>
      <c r="AJ1" s="405"/>
      <c r="AK1" s="405"/>
    </row>
    <row r="2" spans="1:45" s="98" customFormat="1" x14ac:dyDescent="0.25">
      <c r="A2" s="297" t="s">
        <v>52</v>
      </c>
      <c r="B2" s="298"/>
      <c r="C2" s="298"/>
      <c r="D2" s="298"/>
      <c r="E2" s="298" t="str">
        <f>Altalanos!$A$8</f>
        <v>F12 csapat</v>
      </c>
      <c r="F2" s="298"/>
      <c r="G2" s="299"/>
      <c r="H2" s="300"/>
      <c r="I2" s="300"/>
      <c r="J2" s="301"/>
      <c r="K2" s="295"/>
      <c r="L2" s="295"/>
      <c r="M2" s="295"/>
      <c r="N2" s="301"/>
      <c r="O2" s="300"/>
      <c r="P2" s="301"/>
      <c r="Q2" s="300"/>
      <c r="R2" s="301"/>
      <c r="T2" s="336"/>
      <c r="U2" s="336"/>
      <c r="V2" s="336"/>
      <c r="W2" s="336"/>
      <c r="X2" s="336"/>
      <c r="Y2" s="389"/>
      <c r="Z2" s="388"/>
      <c r="AA2" s="388" t="s">
        <v>66</v>
      </c>
      <c r="AB2" s="397">
        <v>300</v>
      </c>
      <c r="AC2" s="397">
        <v>250</v>
      </c>
      <c r="AD2" s="397">
        <v>200</v>
      </c>
      <c r="AE2" s="397">
        <v>150</v>
      </c>
      <c r="AF2" s="397">
        <v>120</v>
      </c>
      <c r="AG2" s="397">
        <v>90</v>
      </c>
      <c r="AH2" s="397">
        <v>40</v>
      </c>
      <c r="AI2" s="382"/>
      <c r="AJ2" s="382"/>
      <c r="AK2" s="382"/>
      <c r="AL2" s="336"/>
      <c r="AM2" s="336"/>
      <c r="AN2" s="336"/>
      <c r="AO2" s="336"/>
      <c r="AP2" s="336"/>
      <c r="AQ2" s="336"/>
      <c r="AR2" s="336"/>
      <c r="AS2" s="336"/>
    </row>
    <row r="3" spans="1:45"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T3" s="337"/>
      <c r="U3" s="337"/>
      <c r="V3" s="337"/>
      <c r="W3" s="337"/>
      <c r="X3" s="337"/>
      <c r="Y3" s="388" t="str">
        <f>IF(K4="OB","A",IF(K4="IX","W",IF(K4="","",K4)))</f>
        <v/>
      </c>
      <c r="Z3" s="388"/>
      <c r="AA3" s="388" t="s">
        <v>67</v>
      </c>
      <c r="AB3" s="397">
        <v>280</v>
      </c>
      <c r="AC3" s="397">
        <v>230</v>
      </c>
      <c r="AD3" s="397">
        <v>180</v>
      </c>
      <c r="AE3" s="397">
        <v>140</v>
      </c>
      <c r="AF3" s="397">
        <v>80</v>
      </c>
      <c r="AG3" s="397">
        <v>0</v>
      </c>
      <c r="AH3" s="397">
        <v>0</v>
      </c>
      <c r="AI3" s="382"/>
      <c r="AJ3" s="382"/>
      <c r="AK3" s="382"/>
      <c r="AL3" s="337"/>
      <c r="AM3" s="337"/>
      <c r="AN3" s="337"/>
      <c r="AO3" s="337"/>
      <c r="AP3" s="337"/>
      <c r="AQ3" s="337"/>
      <c r="AR3" s="337"/>
      <c r="AS3" s="337"/>
    </row>
    <row r="4" spans="1:45" s="28" customFormat="1" ht="11.25" customHeight="1" thickBot="1" x14ac:dyDescent="0.3">
      <c r="A4" s="929" t="str">
        <f>Altalanos!$A$10</f>
        <v>2026.06.20-30</v>
      </c>
      <c r="B4" s="929"/>
      <c r="C4" s="929"/>
      <c r="D4" s="302"/>
      <c r="E4" s="303"/>
      <c r="F4" s="303"/>
      <c r="G4" s="303" t="str">
        <f>Altalanos!$C$10</f>
        <v>SZEGED</v>
      </c>
      <c r="H4" s="304"/>
      <c r="I4" s="303"/>
      <c r="J4" s="305"/>
      <c r="K4" s="306"/>
      <c r="L4" s="305"/>
      <c r="M4" s="307"/>
      <c r="N4" s="305"/>
      <c r="O4" s="303"/>
      <c r="P4" s="305"/>
      <c r="Q4" s="303"/>
      <c r="R4" s="308" t="str">
        <f>Altalanos!$E$10</f>
        <v>Rákóczi Andrea</v>
      </c>
      <c r="T4" s="338"/>
      <c r="U4" s="338"/>
      <c r="V4" s="338"/>
      <c r="W4" s="338"/>
      <c r="X4" s="338"/>
      <c r="Y4" s="388"/>
      <c r="Z4" s="388"/>
      <c r="AA4" s="388" t="s">
        <v>91</v>
      </c>
      <c r="AB4" s="397">
        <v>250</v>
      </c>
      <c r="AC4" s="397">
        <v>200</v>
      </c>
      <c r="AD4" s="397">
        <v>150</v>
      </c>
      <c r="AE4" s="397">
        <v>120</v>
      </c>
      <c r="AF4" s="397">
        <v>90</v>
      </c>
      <c r="AG4" s="397">
        <v>60</v>
      </c>
      <c r="AH4" s="397">
        <v>25</v>
      </c>
      <c r="AI4" s="382"/>
      <c r="AJ4" s="382"/>
      <c r="AK4" s="382"/>
      <c r="AL4" s="338"/>
      <c r="AM4" s="338"/>
      <c r="AN4" s="338"/>
      <c r="AO4" s="338"/>
      <c r="AP4" s="338"/>
      <c r="AQ4" s="338"/>
      <c r="AR4" s="338"/>
      <c r="AS4" s="338"/>
    </row>
    <row r="5" spans="1:45" s="19" customFormat="1" x14ac:dyDescent="0.25">
      <c r="A5" s="127"/>
      <c r="B5" s="128" t="s">
        <v>4</v>
      </c>
      <c r="C5" s="278" t="s">
        <v>44</v>
      </c>
      <c r="D5" s="128" t="s">
        <v>43</v>
      </c>
      <c r="E5" s="128" t="s">
        <v>41</v>
      </c>
      <c r="F5" s="129" t="s">
        <v>28</v>
      </c>
      <c r="G5" s="129" t="s">
        <v>29</v>
      </c>
      <c r="H5" s="129"/>
      <c r="I5" s="129" t="s">
        <v>32</v>
      </c>
      <c r="J5" s="129"/>
      <c r="K5" s="128" t="s">
        <v>42</v>
      </c>
      <c r="L5" s="130"/>
      <c r="M5" s="128" t="s">
        <v>59</v>
      </c>
      <c r="N5" s="130"/>
      <c r="O5" s="128" t="s">
        <v>58</v>
      </c>
      <c r="P5" s="130"/>
      <c r="Q5" s="128"/>
      <c r="R5" s="131"/>
      <c r="T5" s="337"/>
      <c r="U5" s="337"/>
      <c r="V5" s="337"/>
      <c r="W5" s="337"/>
      <c r="X5" s="337"/>
      <c r="Y5" s="388">
        <f>IF(OR(Altalanos!$A$8="F1",Altalanos!$A$8="F2",Altalanos!$A$8="N1",Altalanos!$A$8="N2"),1,2)</f>
        <v>2</v>
      </c>
      <c r="Z5" s="388"/>
      <c r="AA5" s="388" t="s">
        <v>92</v>
      </c>
      <c r="AB5" s="397">
        <v>200</v>
      </c>
      <c r="AC5" s="397">
        <v>150</v>
      </c>
      <c r="AD5" s="397">
        <v>120</v>
      </c>
      <c r="AE5" s="397">
        <v>90</v>
      </c>
      <c r="AF5" s="397">
        <v>60</v>
      </c>
      <c r="AG5" s="397">
        <v>40</v>
      </c>
      <c r="AH5" s="397">
        <v>15</v>
      </c>
      <c r="AI5" s="382"/>
      <c r="AJ5" s="382"/>
      <c r="AK5" s="382"/>
      <c r="AL5" s="337"/>
      <c r="AM5" s="337"/>
      <c r="AN5" s="337"/>
      <c r="AO5" s="337"/>
      <c r="AP5" s="337"/>
      <c r="AQ5" s="337"/>
      <c r="AR5" s="337"/>
      <c r="AS5" s="337"/>
    </row>
    <row r="6" spans="1:45" s="19" customFormat="1" ht="11.1" customHeight="1" thickBot="1" x14ac:dyDescent="0.3">
      <c r="A6" s="392"/>
      <c r="B6" s="393"/>
      <c r="C6" s="393"/>
      <c r="D6" s="393"/>
      <c r="E6" s="393"/>
      <c r="F6" s="392" t="str">
        <f>IF(Y3="","",CONCATENATE(VLOOKUP(Y3,AB1:AH1,4)," pont"))</f>
        <v/>
      </c>
      <c r="G6" s="394"/>
      <c r="H6" s="5"/>
      <c r="I6" s="394"/>
      <c r="J6" s="395"/>
      <c r="K6" s="393" t="str">
        <f>IF(Y3="","",CONCATENATE(VLOOKUP(Y3,AB1:AH1,3)," pont"))</f>
        <v/>
      </c>
      <c r="L6" s="395"/>
      <c r="M6" s="393" t="str">
        <f>IF(Y3="","",CONCATENATE(VLOOKUP(Y3,AB1:AH1,2)," pont"))</f>
        <v/>
      </c>
      <c r="N6" s="395"/>
      <c r="O6" s="393" t="str">
        <f>IF(Y3="","",CONCATENATE(VLOOKUP(Y3,AB1:AH1,1)," pont"))</f>
        <v/>
      </c>
      <c r="P6" s="395"/>
      <c r="Q6" s="393"/>
      <c r="R6" s="396"/>
      <c r="T6" s="337"/>
      <c r="U6" s="337"/>
      <c r="V6" s="337"/>
      <c r="W6" s="337"/>
      <c r="X6" s="337"/>
      <c r="Y6" s="388"/>
      <c r="Z6" s="388"/>
      <c r="AA6" s="388" t="s">
        <v>93</v>
      </c>
      <c r="AB6" s="397">
        <v>150</v>
      </c>
      <c r="AC6" s="397">
        <v>120</v>
      </c>
      <c r="AD6" s="397">
        <v>90</v>
      </c>
      <c r="AE6" s="397">
        <v>60</v>
      </c>
      <c r="AF6" s="397">
        <v>40</v>
      </c>
      <c r="AG6" s="397">
        <v>25</v>
      </c>
      <c r="AH6" s="397">
        <v>10</v>
      </c>
      <c r="AI6" s="382"/>
      <c r="AJ6" s="382"/>
      <c r="AK6" s="382"/>
      <c r="AL6" s="337"/>
      <c r="AM6" s="337"/>
      <c r="AN6" s="337"/>
      <c r="AO6" s="337"/>
      <c r="AP6" s="337"/>
      <c r="AQ6" s="337"/>
      <c r="AR6" s="337"/>
      <c r="AS6" s="337"/>
    </row>
    <row r="7" spans="1:45" s="34" customFormat="1" ht="12.9" customHeight="1" x14ac:dyDescent="0.25">
      <c r="A7" s="133">
        <v>1</v>
      </c>
      <c r="B7" s="309" t="str">
        <f>IF($E7="","",VLOOKUP($E7,'F12 csapat ELO'!$A$7:$O$22,14))</f>
        <v/>
      </c>
      <c r="C7" s="310" t="str">
        <f>IF($E7="","",VLOOKUP($E7,'F12 csapat ELO'!$A$7:$O$22,15))</f>
        <v/>
      </c>
      <c r="D7" s="310" t="str">
        <f>IF($E7="","",VLOOKUP($E7,'F12 csapat ELO'!$A$7:$O$22,5))</f>
        <v/>
      </c>
      <c r="E7" s="311"/>
      <c r="F7" s="312" t="str">
        <f>UPPER(IF($E7="","",VLOOKUP($E7,'F12 csapat ELO'!$A$7:$O$22,2)))</f>
        <v/>
      </c>
      <c r="G7" s="312" t="str">
        <f>IF($E7="","",VLOOKUP($E7,'F12 csapat ELO'!$A$7:$O$22,3))</f>
        <v/>
      </c>
      <c r="H7" s="312"/>
      <c r="I7" s="312" t="str">
        <f>IF($E7="","",VLOOKUP($E7,'F12 csapat ELO'!$A$7:$O$22,4))</f>
        <v/>
      </c>
      <c r="J7" s="313"/>
      <c r="K7" s="314"/>
      <c r="L7" s="314"/>
      <c r="M7" s="314"/>
      <c r="N7" s="314"/>
      <c r="O7" s="139"/>
      <c r="P7" s="140"/>
      <c r="Q7" s="141"/>
      <c r="R7" s="142"/>
      <c r="S7" s="143"/>
      <c r="T7" s="143"/>
      <c r="U7" s="339" t="str">
        <f>Birók!P21</f>
        <v>Bíró</v>
      </c>
      <c r="V7" s="143"/>
      <c r="W7" s="143"/>
      <c r="X7" s="143"/>
      <c r="Y7" s="388"/>
      <c r="Z7" s="388"/>
      <c r="AA7" s="388" t="s">
        <v>94</v>
      </c>
      <c r="AB7" s="397">
        <v>120</v>
      </c>
      <c r="AC7" s="397">
        <v>90</v>
      </c>
      <c r="AD7" s="397">
        <v>60</v>
      </c>
      <c r="AE7" s="397">
        <v>40</v>
      </c>
      <c r="AF7" s="397">
        <v>25</v>
      </c>
      <c r="AG7" s="397">
        <v>10</v>
      </c>
      <c r="AH7" s="397">
        <v>5</v>
      </c>
      <c r="AI7" s="382"/>
      <c r="AJ7" s="382"/>
      <c r="AK7" s="382"/>
      <c r="AL7" s="143"/>
      <c r="AM7" s="143"/>
      <c r="AN7" s="143"/>
      <c r="AO7" s="143"/>
      <c r="AP7" s="143"/>
      <c r="AQ7" s="143"/>
      <c r="AR7" s="143"/>
      <c r="AS7" s="143"/>
    </row>
    <row r="8" spans="1:45" s="34" customFormat="1" ht="12.9" customHeight="1" x14ac:dyDescent="0.25">
      <c r="A8" s="145"/>
      <c r="B8" s="315"/>
      <c r="C8" s="316"/>
      <c r="D8" s="316"/>
      <c r="E8" s="218"/>
      <c r="F8" s="317"/>
      <c r="G8" s="317"/>
      <c r="H8" s="318"/>
      <c r="I8" s="434" t="s">
        <v>0</v>
      </c>
      <c r="J8" s="150" t="s">
        <v>67</v>
      </c>
      <c r="K8" s="319" t="str">
        <f>UPPER(IF(OR(J8="a",J8="as"),F7,IF(OR(J8="b",J8="bs"),F9,)))</f>
        <v>SVSE-GYSEV 2</v>
      </c>
      <c r="L8" s="319"/>
      <c r="M8" s="314"/>
      <c r="N8" s="314"/>
      <c r="O8" s="139"/>
      <c r="P8" s="140"/>
      <c r="Q8" s="141"/>
      <c r="R8" s="142"/>
      <c r="S8" s="143"/>
      <c r="T8" s="143"/>
      <c r="U8" s="340" t="str">
        <f>Birók!P22</f>
        <v xml:space="preserve"> </v>
      </c>
      <c r="V8" s="143"/>
      <c r="W8" s="143"/>
      <c r="X8" s="143"/>
      <c r="Y8" s="388"/>
      <c r="Z8" s="388"/>
      <c r="AA8" s="388" t="s">
        <v>95</v>
      </c>
      <c r="AB8" s="397">
        <v>90</v>
      </c>
      <c r="AC8" s="397">
        <v>60</v>
      </c>
      <c r="AD8" s="397">
        <v>40</v>
      </c>
      <c r="AE8" s="397">
        <v>25</v>
      </c>
      <c r="AF8" s="397">
        <v>10</v>
      </c>
      <c r="AG8" s="397">
        <v>5</v>
      </c>
      <c r="AH8" s="397">
        <v>2</v>
      </c>
      <c r="AI8" s="382"/>
      <c r="AJ8" s="382"/>
      <c r="AK8" s="382"/>
      <c r="AL8" s="143"/>
      <c r="AM8" s="143"/>
      <c r="AN8" s="143"/>
      <c r="AO8" s="143"/>
      <c r="AP8" s="143"/>
      <c r="AQ8" s="143"/>
      <c r="AR8" s="143"/>
      <c r="AS8" s="143"/>
    </row>
    <row r="9" spans="1:45" s="34" customFormat="1" ht="12.9" customHeight="1" x14ac:dyDescent="0.25">
      <c r="A9" s="145">
        <v>2</v>
      </c>
      <c r="B9" s="309">
        <f>IF($E9="","",VLOOKUP($E9,'F12 csapat ELO'!$A$7:$O$22,14))</f>
        <v>0</v>
      </c>
      <c r="C9" s="310">
        <f>IF($E9="","",VLOOKUP($E9,'F12 csapat ELO'!$A$7:$O$22,15))</f>
        <v>150</v>
      </c>
      <c r="D9" s="310">
        <f>IF($E9="","",VLOOKUP($E9,'F12 csapat ELO'!$A$7:$O$22,5))</f>
        <v>0</v>
      </c>
      <c r="E9" s="425">
        <v>7</v>
      </c>
      <c r="F9" s="361" t="str">
        <f>UPPER(IF($E9="","",VLOOKUP($E9,'F12 csapat ELO'!$A$7:$O$22,2)))</f>
        <v>SVSE-GYSEV 2</v>
      </c>
      <c r="G9" s="361">
        <f>IF($E9="","",VLOOKUP($E9,'F12 csapat ELO'!$A$7:$O$22,3))</f>
        <v>0</v>
      </c>
      <c r="H9" s="361"/>
      <c r="I9" s="361">
        <f>IF($E9="","",VLOOKUP($E9,'F12 csapat ELO'!$A$7:$O$22,4))</f>
        <v>0</v>
      </c>
      <c r="J9" s="321"/>
      <c r="K9" s="314"/>
      <c r="L9" s="322"/>
      <c r="M9" s="314"/>
      <c r="N9" s="314"/>
      <c r="O9" s="139"/>
      <c r="P9" s="140"/>
      <c r="Q9" s="141"/>
      <c r="R9" s="142"/>
      <c r="S9" s="143"/>
      <c r="T9" s="143"/>
      <c r="U9" s="340" t="str">
        <f>Birók!P23</f>
        <v xml:space="preserve"> </v>
      </c>
      <c r="V9" s="143"/>
      <c r="W9" s="143"/>
      <c r="X9" s="143"/>
      <c r="Y9" s="388"/>
      <c r="Z9" s="388"/>
      <c r="AA9" s="388" t="s">
        <v>96</v>
      </c>
      <c r="AB9" s="397">
        <v>60</v>
      </c>
      <c r="AC9" s="397">
        <v>40</v>
      </c>
      <c r="AD9" s="397">
        <v>25</v>
      </c>
      <c r="AE9" s="397">
        <v>10</v>
      </c>
      <c r="AF9" s="397">
        <v>5</v>
      </c>
      <c r="AG9" s="397">
        <v>2</v>
      </c>
      <c r="AH9" s="397">
        <v>1</v>
      </c>
      <c r="AI9" s="382"/>
      <c r="AJ9" s="382"/>
      <c r="AK9" s="382"/>
      <c r="AL9" s="143"/>
      <c r="AM9" s="143"/>
      <c r="AN9" s="143"/>
      <c r="AO9" s="143"/>
      <c r="AP9" s="143"/>
      <c r="AQ9" s="143"/>
      <c r="AR9" s="143"/>
      <c r="AS9" s="143"/>
    </row>
    <row r="10" spans="1:45" s="34" customFormat="1" ht="12.9" customHeight="1" x14ac:dyDescent="0.25">
      <c r="A10" s="145"/>
      <c r="B10" s="315"/>
      <c r="C10" s="316"/>
      <c r="D10" s="316"/>
      <c r="E10" s="426"/>
      <c r="F10" s="427"/>
      <c r="G10" s="427"/>
      <c r="H10" s="428"/>
      <c r="I10" s="427"/>
      <c r="J10" s="323"/>
      <c r="K10" s="434" t="s">
        <v>0</v>
      </c>
      <c r="L10" s="158" t="s">
        <v>164</v>
      </c>
      <c r="M10" s="319" t="str">
        <f>UPPER(IF(OR(L10="a",L10="as"),K8,IF(OR(L10="b",L10="bs"),K12,)))</f>
        <v>SVSE-GYSEV 2</v>
      </c>
      <c r="N10" s="324"/>
      <c r="O10" s="325"/>
      <c r="P10" s="325"/>
      <c r="Q10" s="141"/>
      <c r="R10" s="142"/>
      <c r="S10" s="143"/>
      <c r="T10" s="143"/>
      <c r="U10" s="340" t="str">
        <f>Birók!P24</f>
        <v xml:space="preserve"> </v>
      </c>
      <c r="V10" s="143"/>
      <c r="W10" s="143"/>
      <c r="X10" s="143"/>
      <c r="Y10" s="388"/>
      <c r="Z10" s="388"/>
      <c r="AA10" s="388" t="s">
        <v>97</v>
      </c>
      <c r="AB10" s="397">
        <v>40</v>
      </c>
      <c r="AC10" s="397">
        <v>25</v>
      </c>
      <c r="AD10" s="397">
        <v>15</v>
      </c>
      <c r="AE10" s="397">
        <v>7</v>
      </c>
      <c r="AF10" s="397">
        <v>4</v>
      </c>
      <c r="AG10" s="397">
        <v>1</v>
      </c>
      <c r="AH10" s="397">
        <v>0</v>
      </c>
      <c r="AI10" s="382"/>
      <c r="AJ10" s="382"/>
      <c r="AK10" s="382"/>
      <c r="AL10" s="143"/>
      <c r="AM10" s="143"/>
      <c r="AN10" s="143"/>
      <c r="AO10" s="143"/>
      <c r="AP10" s="143"/>
      <c r="AQ10" s="143"/>
      <c r="AR10" s="143"/>
      <c r="AS10" s="143"/>
    </row>
    <row r="11" spans="1:45" s="34" customFormat="1" ht="12.9" customHeight="1" x14ac:dyDescent="0.25">
      <c r="A11" s="145">
        <v>3</v>
      </c>
      <c r="B11" s="309">
        <f>IF($E11="","",VLOOKUP($E11,'F12 csapat ELO'!$A$7:$O$22,14))</f>
        <v>0</v>
      </c>
      <c r="C11" s="310">
        <f>IF($E11="","",VLOOKUP($E11,'F12 csapat ELO'!$A$7:$O$22,15))</f>
        <v>212</v>
      </c>
      <c r="D11" s="310">
        <f>IF($E11="","",VLOOKUP($E11,'F12 csapat ELO'!$A$7:$O$22,5))</f>
        <v>0</v>
      </c>
      <c r="E11" s="425">
        <v>9</v>
      </c>
      <c r="F11" s="361" t="str">
        <f>UPPER(IF($E11="","",VLOOKUP($E11,'F12 csapat ELO'!$A$7:$O$22,2)))</f>
        <v>3 NEXON DUNAKESZI 3</v>
      </c>
      <c r="G11" s="361">
        <f>IF($E11="","",VLOOKUP($E11,'F12 csapat ELO'!$A$7:$O$22,3))</f>
        <v>0</v>
      </c>
      <c r="H11" s="361"/>
      <c r="I11" s="361">
        <f>IF($E11="","",VLOOKUP($E11,'F12 csapat ELO'!$A$7:$O$22,4))</f>
        <v>0</v>
      </c>
      <c r="J11" s="313"/>
      <c r="K11" s="314"/>
      <c r="L11" s="326"/>
      <c r="M11" s="325" t="s">
        <v>167</v>
      </c>
      <c r="N11" s="327"/>
      <c r="O11" s="325"/>
      <c r="P11" s="325"/>
      <c r="Q11" s="141"/>
      <c r="R11" s="142"/>
      <c r="S11" s="143"/>
      <c r="T11" s="143"/>
      <c r="U11" s="340" t="str">
        <f>Birók!P25</f>
        <v xml:space="preserve"> </v>
      </c>
      <c r="V11" s="143"/>
      <c r="W11" s="143"/>
      <c r="X11" s="143"/>
      <c r="Y11" s="388"/>
      <c r="Z11" s="388"/>
      <c r="AA11" s="388" t="s">
        <v>98</v>
      </c>
      <c r="AB11" s="397">
        <v>25</v>
      </c>
      <c r="AC11" s="397">
        <v>15</v>
      </c>
      <c r="AD11" s="397">
        <v>10</v>
      </c>
      <c r="AE11" s="397">
        <v>6</v>
      </c>
      <c r="AF11" s="397">
        <v>3</v>
      </c>
      <c r="AG11" s="397">
        <v>1</v>
      </c>
      <c r="AH11" s="397">
        <v>0</v>
      </c>
      <c r="AI11" s="382"/>
      <c r="AJ11" s="382"/>
      <c r="AK11" s="382"/>
      <c r="AL11" s="143"/>
      <c r="AM11" s="143"/>
      <c r="AN11" s="143"/>
      <c r="AO11" s="143"/>
      <c r="AP11" s="143"/>
      <c r="AQ11" s="143"/>
      <c r="AR11" s="143"/>
      <c r="AS11" s="143"/>
    </row>
    <row r="12" spans="1:45" s="34" customFormat="1" ht="12.9" customHeight="1" x14ac:dyDescent="0.25">
      <c r="A12" s="145"/>
      <c r="B12" s="315"/>
      <c r="C12" s="316"/>
      <c r="D12" s="316"/>
      <c r="E12" s="426"/>
      <c r="F12" s="427"/>
      <c r="G12" s="427"/>
      <c r="H12" s="428"/>
      <c r="I12" s="434" t="s">
        <v>0</v>
      </c>
      <c r="J12" s="150" t="s">
        <v>166</v>
      </c>
      <c r="K12" s="319" t="str">
        <f>UPPER(IF(OR(J12="a",J12="as"),F11,IF(OR(J12="b",J12="bs"),F13,)))</f>
        <v>VITÉZ SE</v>
      </c>
      <c r="L12" s="328"/>
      <c r="M12" s="314"/>
      <c r="N12" s="327"/>
      <c r="O12" s="325"/>
      <c r="P12" s="325"/>
      <c r="Q12" s="141"/>
      <c r="R12" s="142"/>
      <c r="S12" s="143"/>
      <c r="T12" s="143"/>
      <c r="U12" s="340" t="str">
        <f>Birók!P26</f>
        <v xml:space="preserve"> </v>
      </c>
      <c r="V12" s="143"/>
      <c r="W12" s="143"/>
      <c r="X12" s="143"/>
      <c r="Y12" s="388"/>
      <c r="Z12" s="388"/>
      <c r="AA12" s="388" t="s">
        <v>103</v>
      </c>
      <c r="AB12" s="397">
        <v>15</v>
      </c>
      <c r="AC12" s="397">
        <v>10</v>
      </c>
      <c r="AD12" s="397">
        <v>6</v>
      </c>
      <c r="AE12" s="397">
        <v>3</v>
      </c>
      <c r="AF12" s="397">
        <v>1</v>
      </c>
      <c r="AG12" s="397">
        <v>0</v>
      </c>
      <c r="AH12" s="397">
        <v>0</v>
      </c>
      <c r="AI12" s="382"/>
      <c r="AJ12" s="382"/>
      <c r="AK12" s="382"/>
      <c r="AL12" s="143"/>
      <c r="AM12" s="143"/>
      <c r="AN12" s="143"/>
      <c r="AO12" s="143"/>
      <c r="AP12" s="143"/>
      <c r="AQ12" s="143"/>
      <c r="AR12" s="143"/>
      <c r="AS12" s="143"/>
    </row>
    <row r="13" spans="1:45" s="34" customFormat="1" ht="12.9" customHeight="1" x14ac:dyDescent="0.25">
      <c r="A13" s="145">
        <v>4</v>
      </c>
      <c r="B13" s="309">
        <f>IF($E13="","",VLOOKUP($E13,'F12 csapat ELO'!$A$7:$O$22,14))</f>
        <v>0</v>
      </c>
      <c r="C13" s="310">
        <f>IF($E13="","",VLOOKUP($E13,'F12 csapat ELO'!$A$7:$O$22,15))</f>
        <v>235</v>
      </c>
      <c r="D13" s="310">
        <f>IF($E13="","",VLOOKUP($E13,'F12 csapat ELO'!$A$7:$O$22,5))</f>
        <v>0</v>
      </c>
      <c r="E13" s="425">
        <v>11</v>
      </c>
      <c r="F13" s="361" t="str">
        <f>UPPER(IF($E13="","",VLOOKUP($E13,'F12 csapat ELO'!$A$7:$O$22,2)))</f>
        <v>VITÉZ SE</v>
      </c>
      <c r="G13" s="361">
        <f>IF($E13="","",VLOOKUP($E13,'F12 csapat ELO'!$A$7:$O$22,3))</f>
        <v>0</v>
      </c>
      <c r="H13" s="361"/>
      <c r="I13" s="361">
        <f>IF($E13="","",VLOOKUP($E13,'F12 csapat ELO'!$A$7:$O$22,4))</f>
        <v>0</v>
      </c>
      <c r="J13" s="329"/>
      <c r="K13" s="314" t="s">
        <v>397</v>
      </c>
      <c r="L13" s="314"/>
      <c r="M13" s="314"/>
      <c r="N13" s="327"/>
      <c r="O13" s="325"/>
      <c r="P13" s="325"/>
      <c r="Q13" s="141"/>
      <c r="R13" s="142"/>
      <c r="S13" s="143"/>
      <c r="T13" s="143"/>
      <c r="U13" s="340" t="str">
        <f>Birók!P27</f>
        <v xml:space="preserve"> </v>
      </c>
      <c r="V13" s="143"/>
      <c r="W13" s="143"/>
      <c r="X13" s="143"/>
      <c r="Y13" s="388"/>
      <c r="Z13" s="388"/>
      <c r="AA13" s="388" t="s">
        <v>99</v>
      </c>
      <c r="AB13" s="397">
        <v>10</v>
      </c>
      <c r="AC13" s="397">
        <v>6</v>
      </c>
      <c r="AD13" s="397">
        <v>3</v>
      </c>
      <c r="AE13" s="397">
        <v>1</v>
      </c>
      <c r="AF13" s="397">
        <v>0</v>
      </c>
      <c r="AG13" s="397">
        <v>0</v>
      </c>
      <c r="AH13" s="397">
        <v>0</v>
      </c>
      <c r="AI13" s="382"/>
      <c r="AJ13" s="382"/>
      <c r="AK13" s="382"/>
      <c r="AL13" s="143"/>
      <c r="AM13" s="143"/>
      <c r="AN13" s="143"/>
      <c r="AO13" s="143"/>
      <c r="AP13" s="143"/>
      <c r="AQ13" s="143"/>
      <c r="AR13" s="143"/>
      <c r="AS13" s="143"/>
    </row>
    <row r="14" spans="1:45" s="34" customFormat="1" ht="12.9" customHeight="1" x14ac:dyDescent="0.25">
      <c r="A14" s="145"/>
      <c r="B14" s="315"/>
      <c r="C14" s="316"/>
      <c r="D14" s="316"/>
      <c r="E14" s="426"/>
      <c r="F14" s="427"/>
      <c r="G14" s="427"/>
      <c r="H14" s="428"/>
      <c r="I14" s="427"/>
      <c r="J14" s="323"/>
      <c r="K14" s="314"/>
      <c r="L14" s="314"/>
      <c r="M14" s="434" t="s">
        <v>0</v>
      </c>
      <c r="N14" s="158"/>
      <c r="O14" s="319" t="str">
        <f>UPPER(IF(OR(N14="a",N14="as"),M10,IF(OR(N14="b",N14="bs"),M18,)))</f>
        <v/>
      </c>
      <c r="P14" s="324"/>
      <c r="Q14" s="141"/>
      <c r="R14" s="142"/>
      <c r="S14" s="143"/>
      <c r="T14" s="143"/>
      <c r="U14" s="340" t="str">
        <f>Birók!P28</f>
        <v xml:space="preserve"> </v>
      </c>
      <c r="V14" s="143"/>
      <c r="W14" s="143"/>
      <c r="X14" s="143"/>
      <c r="Y14" s="388"/>
      <c r="Z14" s="388"/>
      <c r="AA14" s="388" t="s">
        <v>100</v>
      </c>
      <c r="AB14" s="397">
        <v>3</v>
      </c>
      <c r="AC14" s="397">
        <v>2</v>
      </c>
      <c r="AD14" s="397">
        <v>1</v>
      </c>
      <c r="AE14" s="397">
        <v>0</v>
      </c>
      <c r="AF14" s="397">
        <v>0</v>
      </c>
      <c r="AG14" s="397">
        <v>0</v>
      </c>
      <c r="AH14" s="397">
        <v>0</v>
      </c>
      <c r="AI14" s="382"/>
      <c r="AJ14" s="382"/>
      <c r="AK14" s="382"/>
      <c r="AL14" s="143"/>
      <c r="AM14" s="143"/>
      <c r="AN14" s="143"/>
      <c r="AO14" s="143"/>
      <c r="AP14" s="143"/>
      <c r="AQ14" s="143"/>
      <c r="AR14" s="143"/>
      <c r="AS14" s="143"/>
    </row>
    <row r="15" spans="1:45" s="34" customFormat="1" ht="12.9" customHeight="1" x14ac:dyDescent="0.25">
      <c r="A15" s="360">
        <v>5</v>
      </c>
      <c r="B15" s="309">
        <f>IF($E15="","",VLOOKUP($E15,'F12 csapat ELO'!$A$7:$O$22,14))</f>
        <v>0</v>
      </c>
      <c r="C15" s="310">
        <f>IF($E15="","",VLOOKUP($E15,'F12 csapat ELO'!$A$7:$O$22,15))</f>
        <v>240</v>
      </c>
      <c r="D15" s="310">
        <f>IF($E15="","",VLOOKUP($E15,'F12 csapat ELO'!$A$7:$O$22,5))</f>
        <v>0</v>
      </c>
      <c r="E15" s="425">
        <v>12</v>
      </c>
      <c r="F15" s="361" t="str">
        <f>UPPER(IF($E15="","",VLOOKUP($E15,'F12 csapat ELO'!$A$7:$O$22,2)))</f>
        <v>SZENTESI TK</v>
      </c>
      <c r="G15" s="361">
        <f>IF($E15="","",VLOOKUP($E15,'F12 csapat ELO'!$A$7:$O$22,3))</f>
        <v>0</v>
      </c>
      <c r="H15" s="361"/>
      <c r="I15" s="361">
        <f>IF($E15="","",VLOOKUP($E15,'F12 csapat ELO'!$A$7:$O$22,4))</f>
        <v>0</v>
      </c>
      <c r="J15" s="331"/>
      <c r="K15" s="314"/>
      <c r="L15" s="314"/>
      <c r="M15" s="314"/>
      <c r="N15" s="327"/>
      <c r="O15" s="314"/>
      <c r="P15" s="325"/>
      <c r="Q15" s="141"/>
      <c r="R15" s="142"/>
      <c r="S15" s="143"/>
      <c r="T15" s="143"/>
      <c r="U15" s="340" t="str">
        <f>Birók!P29</f>
        <v xml:space="preserve"> </v>
      </c>
      <c r="V15" s="143"/>
      <c r="W15" s="143"/>
      <c r="X15" s="143"/>
      <c r="Y15" s="388"/>
      <c r="Z15" s="388"/>
      <c r="AA15" s="388"/>
      <c r="AB15" s="388"/>
      <c r="AC15" s="388"/>
      <c r="AD15" s="388"/>
      <c r="AE15" s="388"/>
      <c r="AF15" s="388"/>
      <c r="AG15" s="388"/>
      <c r="AH15" s="388"/>
      <c r="AI15" s="382"/>
      <c r="AJ15" s="382"/>
      <c r="AK15" s="382"/>
      <c r="AL15" s="143"/>
      <c r="AM15" s="143"/>
      <c r="AN15" s="143"/>
      <c r="AO15" s="143"/>
      <c r="AP15" s="143"/>
      <c r="AQ15" s="143"/>
      <c r="AR15" s="143"/>
      <c r="AS15" s="143"/>
    </row>
    <row r="16" spans="1:45" s="34" customFormat="1" ht="12.9" customHeight="1" thickBot="1" x14ac:dyDescent="0.3">
      <c r="A16" s="145"/>
      <c r="B16" s="315"/>
      <c r="C16" s="316"/>
      <c r="D16" s="316"/>
      <c r="E16" s="426"/>
      <c r="F16" s="427"/>
      <c r="G16" s="427"/>
      <c r="H16" s="428"/>
      <c r="I16" s="434" t="s">
        <v>0</v>
      </c>
      <c r="J16" s="150" t="s">
        <v>164</v>
      </c>
      <c r="K16" s="319" t="str">
        <f>UPPER(IF(OR(J16="a",J16="as"),F15,IF(OR(J16="b",J16="bs"),F17,)))</f>
        <v>SZENTESI TK</v>
      </c>
      <c r="L16" s="319"/>
      <c r="M16" s="314"/>
      <c r="N16" s="327"/>
      <c r="O16" s="434"/>
      <c r="P16" s="325"/>
      <c r="Q16" s="141"/>
      <c r="R16" s="142"/>
      <c r="S16" s="143"/>
      <c r="T16" s="143"/>
      <c r="U16" s="341" t="str">
        <f>Birók!P30</f>
        <v>Egyik sem</v>
      </c>
      <c r="V16" s="143"/>
      <c r="W16" s="143"/>
      <c r="X16" s="143"/>
      <c r="Y16" s="388"/>
      <c r="Z16" s="388"/>
      <c r="AA16" s="388" t="s">
        <v>66</v>
      </c>
      <c r="AB16" s="397">
        <v>150</v>
      </c>
      <c r="AC16" s="397">
        <v>120</v>
      </c>
      <c r="AD16" s="397">
        <v>90</v>
      </c>
      <c r="AE16" s="397">
        <v>60</v>
      </c>
      <c r="AF16" s="397">
        <v>40</v>
      </c>
      <c r="AG16" s="397">
        <v>25</v>
      </c>
      <c r="AH16" s="397">
        <v>15</v>
      </c>
      <c r="AI16" s="382"/>
      <c r="AJ16" s="382"/>
      <c r="AK16" s="382"/>
      <c r="AL16" s="143"/>
      <c r="AM16" s="143"/>
      <c r="AN16" s="143"/>
      <c r="AO16" s="143"/>
      <c r="AP16" s="143"/>
      <c r="AQ16" s="143"/>
      <c r="AR16" s="143"/>
      <c r="AS16" s="143"/>
    </row>
    <row r="17" spans="1:45" s="34" customFormat="1" ht="12.9" customHeight="1" x14ac:dyDescent="0.25">
      <c r="A17" s="145">
        <v>6</v>
      </c>
      <c r="B17" s="309">
        <f>IF($E17="","",VLOOKUP($E17,'F12 csapat ELO'!$A$7:$O$22,14))</f>
        <v>0</v>
      </c>
      <c r="C17" s="310">
        <f>IF($E17="","",VLOOKUP($E17,'F12 csapat ELO'!$A$7:$O$22,15))</f>
        <v>264</v>
      </c>
      <c r="D17" s="310">
        <f>IF($E17="","",VLOOKUP($E17,'F12 csapat ELO'!$A$7:$O$22,5))</f>
        <v>0</v>
      </c>
      <c r="E17" s="425">
        <v>14</v>
      </c>
      <c r="F17" s="361" t="str">
        <f>UPPER(IF($E17="","",VLOOKUP($E17,'F12 csapat ELO'!$A$7:$O$22,2)))</f>
        <v>SARKADI LENDÜLET</v>
      </c>
      <c r="G17" s="361">
        <f>IF($E17="","",VLOOKUP($E17,'F12 csapat ELO'!$A$7:$O$22,3))</f>
        <v>0</v>
      </c>
      <c r="H17" s="361"/>
      <c r="I17" s="361">
        <f>IF($E17="","",VLOOKUP($E17,'F12 csapat ELO'!$A$7:$O$22,4))</f>
        <v>0</v>
      </c>
      <c r="J17" s="321"/>
      <c r="K17" s="314" t="s">
        <v>328</v>
      </c>
      <c r="L17" s="322"/>
      <c r="M17" s="314"/>
      <c r="N17" s="327"/>
      <c r="O17" s="325"/>
      <c r="P17" s="325"/>
      <c r="Q17" s="141"/>
      <c r="R17" s="142"/>
      <c r="S17" s="143"/>
      <c r="T17" s="143"/>
      <c r="U17" s="143"/>
      <c r="V17" s="143"/>
      <c r="W17" s="143"/>
      <c r="X17" s="143"/>
      <c r="Y17" s="388"/>
      <c r="Z17" s="388"/>
      <c r="AA17" s="388" t="s">
        <v>91</v>
      </c>
      <c r="AB17" s="397">
        <v>120</v>
      </c>
      <c r="AC17" s="397">
        <v>90</v>
      </c>
      <c r="AD17" s="397">
        <v>60</v>
      </c>
      <c r="AE17" s="397">
        <v>40</v>
      </c>
      <c r="AF17" s="397">
        <v>25</v>
      </c>
      <c r="AG17" s="397">
        <v>15</v>
      </c>
      <c r="AH17" s="397">
        <v>8</v>
      </c>
      <c r="AI17" s="382"/>
      <c r="AJ17" s="382"/>
      <c r="AK17" s="382"/>
      <c r="AL17" s="143"/>
      <c r="AM17" s="143"/>
      <c r="AN17" s="143"/>
      <c r="AO17" s="143"/>
      <c r="AP17" s="143"/>
      <c r="AQ17" s="143"/>
      <c r="AR17" s="143"/>
      <c r="AS17" s="143"/>
    </row>
    <row r="18" spans="1:45" s="34" customFormat="1" ht="12.9" customHeight="1" x14ac:dyDescent="0.25">
      <c r="A18" s="145"/>
      <c r="B18" s="315"/>
      <c r="C18" s="316"/>
      <c r="D18" s="316"/>
      <c r="E18" s="426"/>
      <c r="F18" s="427"/>
      <c r="G18" s="427"/>
      <c r="H18" s="428"/>
      <c r="I18" s="427"/>
      <c r="J18" s="323"/>
      <c r="K18" s="434" t="s">
        <v>0</v>
      </c>
      <c r="L18" s="158" t="s">
        <v>166</v>
      </c>
      <c r="M18" s="319" t="str">
        <f>UPPER(IF(OR(L18="a",L18="as"),K16,IF(OR(L18="b",L18="bs"),K20,)))</f>
        <v>CENTERPÁLYA 2</v>
      </c>
      <c r="N18" s="332"/>
      <c r="O18" s="325"/>
      <c r="P18" s="325"/>
      <c r="Q18" s="141"/>
      <c r="R18" s="142"/>
      <c r="S18" s="143"/>
      <c r="T18" s="143"/>
      <c r="U18" s="143"/>
      <c r="V18" s="143"/>
      <c r="W18" s="143"/>
      <c r="X18" s="143"/>
      <c r="Y18" s="388"/>
      <c r="Z18" s="388"/>
      <c r="AA18" s="388" t="s">
        <v>92</v>
      </c>
      <c r="AB18" s="397">
        <v>90</v>
      </c>
      <c r="AC18" s="397">
        <v>60</v>
      </c>
      <c r="AD18" s="397">
        <v>40</v>
      </c>
      <c r="AE18" s="397">
        <v>25</v>
      </c>
      <c r="AF18" s="397">
        <v>15</v>
      </c>
      <c r="AG18" s="397">
        <v>8</v>
      </c>
      <c r="AH18" s="397">
        <v>4</v>
      </c>
      <c r="AI18" s="382"/>
      <c r="AJ18" s="382"/>
      <c r="AK18" s="382"/>
      <c r="AL18" s="143"/>
      <c r="AM18" s="143"/>
      <c r="AN18" s="143"/>
      <c r="AO18" s="143"/>
      <c r="AP18" s="143"/>
      <c r="AQ18" s="143"/>
      <c r="AR18" s="143"/>
      <c r="AS18" s="143"/>
    </row>
    <row r="19" spans="1:45" s="34" customFormat="1" ht="12.9" customHeight="1" x14ac:dyDescent="0.25">
      <c r="A19" s="145">
        <v>7</v>
      </c>
      <c r="B19" s="309">
        <f>IF($E19="","",VLOOKUP($E19,'F12 csapat ELO'!$A$7:$O$22,14))</f>
        <v>0</v>
      </c>
      <c r="C19" s="310">
        <f>IF($E19="","",VLOOKUP($E19,'F12 csapat ELO'!$A$7:$O$22,15))</f>
        <v>225</v>
      </c>
      <c r="D19" s="310">
        <f>IF($E19="","",VLOOKUP($E19,'F12 csapat ELO'!$A$7:$O$22,5))</f>
        <v>0</v>
      </c>
      <c r="E19" s="425">
        <v>10</v>
      </c>
      <c r="F19" s="361" t="str">
        <f>UPPER(IF($E19="","",VLOOKUP($E19,'F12 csapat ELO'!$A$7:$O$22,2)))</f>
        <v>CENTERPÁLYA 2</v>
      </c>
      <c r="G19" s="361">
        <f>IF($E19="","",VLOOKUP($E19,'F12 csapat ELO'!$A$7:$O$22,3))</f>
        <v>0</v>
      </c>
      <c r="H19" s="361"/>
      <c r="I19" s="361">
        <f>IF($E19="","",VLOOKUP($E19,'F12 csapat ELO'!$A$7:$O$22,4))</f>
        <v>0</v>
      </c>
      <c r="J19" s="313"/>
      <c r="K19" s="314"/>
      <c r="L19" s="326"/>
      <c r="M19" s="314" t="s">
        <v>434</v>
      </c>
      <c r="N19" s="325"/>
      <c r="O19" s="325"/>
      <c r="P19" s="325"/>
      <c r="Q19" s="141"/>
      <c r="R19" s="142"/>
      <c r="S19" s="143"/>
      <c r="T19" s="143"/>
      <c r="U19" s="143"/>
      <c r="V19" s="143"/>
      <c r="W19" s="143"/>
      <c r="X19" s="143"/>
      <c r="Y19" s="388"/>
      <c r="Z19" s="388"/>
      <c r="AA19" s="388" t="s">
        <v>93</v>
      </c>
      <c r="AB19" s="397">
        <v>60</v>
      </c>
      <c r="AC19" s="397">
        <v>40</v>
      </c>
      <c r="AD19" s="397">
        <v>25</v>
      </c>
      <c r="AE19" s="397">
        <v>15</v>
      </c>
      <c r="AF19" s="397">
        <v>8</v>
      </c>
      <c r="AG19" s="397">
        <v>4</v>
      </c>
      <c r="AH19" s="397">
        <v>2</v>
      </c>
      <c r="AI19" s="382"/>
      <c r="AJ19" s="382"/>
      <c r="AK19" s="382"/>
      <c r="AL19" s="143"/>
      <c r="AM19" s="143"/>
      <c r="AN19" s="143"/>
      <c r="AO19" s="143"/>
      <c r="AP19" s="143"/>
      <c r="AQ19" s="143"/>
      <c r="AR19" s="143"/>
      <c r="AS19" s="143"/>
    </row>
    <row r="20" spans="1:45" s="34" customFormat="1" ht="12.9" customHeight="1" x14ac:dyDescent="0.25">
      <c r="A20" s="145"/>
      <c r="B20" s="315"/>
      <c r="C20" s="316"/>
      <c r="D20" s="316"/>
      <c r="E20" s="218"/>
      <c r="F20" s="317"/>
      <c r="G20" s="317"/>
      <c r="H20" s="318"/>
      <c r="I20" s="434" t="s">
        <v>0</v>
      </c>
      <c r="J20" s="150" t="s">
        <v>66</v>
      </c>
      <c r="K20" s="319" t="str">
        <f>UPPER(IF(OR(J20="a",J20="as"),F19,IF(OR(J20="b",J20="bs"),F21,)))</f>
        <v>CENTERPÁLYA 2</v>
      </c>
      <c r="L20" s="328"/>
      <c r="M20" s="314"/>
      <c r="N20" s="325"/>
      <c r="O20" s="325"/>
      <c r="P20" s="325"/>
      <c r="Q20" s="141"/>
      <c r="R20" s="142"/>
      <c r="S20" s="143"/>
      <c r="T20" s="143"/>
      <c r="U20" s="143"/>
      <c r="V20" s="143"/>
      <c r="W20" s="143"/>
      <c r="X20" s="143"/>
      <c r="Y20" s="388"/>
      <c r="Z20" s="388"/>
      <c r="AA20" s="388" t="s">
        <v>94</v>
      </c>
      <c r="AB20" s="397">
        <v>40</v>
      </c>
      <c r="AC20" s="397">
        <v>25</v>
      </c>
      <c r="AD20" s="397">
        <v>15</v>
      </c>
      <c r="AE20" s="397">
        <v>8</v>
      </c>
      <c r="AF20" s="397">
        <v>4</v>
      </c>
      <c r="AG20" s="397">
        <v>2</v>
      </c>
      <c r="AH20" s="397">
        <v>1</v>
      </c>
      <c r="AI20" s="382"/>
      <c r="AJ20" s="382"/>
      <c r="AK20" s="382"/>
      <c r="AL20" s="143"/>
      <c r="AM20" s="143"/>
      <c r="AN20" s="143"/>
      <c r="AO20" s="143"/>
      <c r="AP20" s="143"/>
      <c r="AQ20" s="143"/>
      <c r="AR20" s="143"/>
      <c r="AS20" s="143"/>
    </row>
    <row r="21" spans="1:45" s="34" customFormat="1" ht="12.9" customHeight="1" x14ac:dyDescent="0.25">
      <c r="A21" s="363">
        <v>8</v>
      </c>
      <c r="B21" s="309" t="str">
        <f>IF($E21="","",VLOOKUP($E21,'F12 csapat ELO'!$A$7:$O$22,14))</f>
        <v/>
      </c>
      <c r="C21" s="310" t="str">
        <f>IF($E21="","",VLOOKUP($E21,'F12 csapat ELO'!$A$7:$O$22,15))</f>
        <v/>
      </c>
      <c r="D21" s="310" t="str">
        <f>IF($E21="","",VLOOKUP($E21,'F12 csapat ELO'!$A$7:$O$22,5))</f>
        <v/>
      </c>
      <c r="E21" s="311"/>
      <c r="F21" s="362" t="str">
        <f>UPPER(IF($E21="","",VLOOKUP($E21,'F12 csapat ELO'!$A$7:$O$22,2)))</f>
        <v/>
      </c>
      <c r="G21" s="362" t="str">
        <f>IF($E21="","",VLOOKUP($E21,'F12 csapat ELO'!$A$7:$O$22,3))</f>
        <v/>
      </c>
      <c r="H21" s="362"/>
      <c r="I21" s="362" t="str">
        <f>IF($E21="","",VLOOKUP($E21,'F12 csapat ELO'!$A$7:$O$22,4))</f>
        <v/>
      </c>
      <c r="J21" s="329"/>
      <c r="K21" s="314"/>
      <c r="L21" s="314"/>
      <c r="M21" s="314"/>
      <c r="N21" s="325"/>
      <c r="O21" s="325"/>
      <c r="P21" s="325"/>
      <c r="Q21" s="141"/>
      <c r="R21" s="142"/>
      <c r="S21" s="143"/>
      <c r="T21" s="143"/>
      <c r="U21" s="143"/>
      <c r="V21" s="143"/>
      <c r="W21" s="143"/>
      <c r="X21" s="143"/>
      <c r="Y21" s="388"/>
      <c r="Z21" s="388"/>
      <c r="AA21" s="388" t="s">
        <v>95</v>
      </c>
      <c r="AB21" s="397">
        <v>25</v>
      </c>
      <c r="AC21" s="397">
        <v>15</v>
      </c>
      <c r="AD21" s="397">
        <v>10</v>
      </c>
      <c r="AE21" s="397">
        <v>6</v>
      </c>
      <c r="AF21" s="397">
        <v>3</v>
      </c>
      <c r="AG21" s="397">
        <v>1</v>
      </c>
      <c r="AH21" s="397">
        <v>0</v>
      </c>
      <c r="AI21" s="382"/>
      <c r="AJ21" s="382"/>
      <c r="AK21" s="382"/>
      <c r="AL21" s="143"/>
      <c r="AM21" s="143"/>
      <c r="AN21" s="143"/>
      <c r="AO21" s="143"/>
      <c r="AP21" s="143"/>
      <c r="AQ21" s="143"/>
      <c r="AR21" s="143"/>
      <c r="AS21" s="143"/>
    </row>
    <row r="22" spans="1:45" s="34" customFormat="1" ht="9.6" customHeight="1" x14ac:dyDescent="0.25">
      <c r="A22" s="344"/>
      <c r="B22" s="139"/>
      <c r="C22" s="139"/>
      <c r="D22" s="139"/>
      <c r="E22" s="218"/>
      <c r="F22" s="139"/>
      <c r="G22" s="139"/>
      <c r="H22" s="139"/>
      <c r="I22" s="139"/>
      <c r="J22" s="218"/>
      <c r="K22" s="139"/>
      <c r="L22" s="139"/>
      <c r="M22" s="139"/>
      <c r="N22" s="141"/>
      <c r="O22" s="141"/>
      <c r="P22" s="141"/>
      <c r="Q22" s="141"/>
      <c r="R22" s="142"/>
      <c r="S22" s="143"/>
      <c r="T22" s="143"/>
      <c r="U22" s="143"/>
      <c r="V22" s="143"/>
      <c r="W22" s="143"/>
      <c r="X22" s="143"/>
      <c r="Y22" s="388"/>
      <c r="Z22" s="388"/>
      <c r="AA22" s="388" t="s">
        <v>96</v>
      </c>
      <c r="AB22" s="397">
        <v>15</v>
      </c>
      <c r="AC22" s="397">
        <v>10</v>
      </c>
      <c r="AD22" s="397">
        <v>6</v>
      </c>
      <c r="AE22" s="397">
        <v>3</v>
      </c>
      <c r="AF22" s="397">
        <v>1</v>
      </c>
      <c r="AG22" s="397">
        <v>0</v>
      </c>
      <c r="AH22" s="397">
        <v>0</v>
      </c>
      <c r="AI22" s="382"/>
      <c r="AJ22" s="382"/>
      <c r="AK22" s="382"/>
      <c r="AL22" s="143"/>
      <c r="AM22" s="143"/>
      <c r="AN22" s="143"/>
      <c r="AO22" s="143"/>
      <c r="AP22" s="143"/>
      <c r="AQ22" s="143"/>
      <c r="AR22" s="143"/>
      <c r="AS22" s="143"/>
    </row>
    <row r="23" spans="1:45" s="34" customFormat="1" ht="9.6" customHeight="1" x14ac:dyDescent="0.25">
      <c r="A23" s="219"/>
      <c r="B23" s="218"/>
      <c r="C23" s="218"/>
      <c r="D23" s="218"/>
      <c r="E23" s="218"/>
      <c r="F23" s="139"/>
      <c r="G23" s="139"/>
      <c r="H23" s="143"/>
      <c r="I23" s="334"/>
      <c r="J23" s="218"/>
      <c r="K23" s="139"/>
      <c r="L23" s="139"/>
      <c r="M23" s="139"/>
      <c r="N23" s="141"/>
      <c r="O23" s="141"/>
      <c r="P23" s="141"/>
      <c r="Q23" s="141"/>
      <c r="R23" s="142"/>
      <c r="S23" s="143"/>
      <c r="T23" s="143"/>
      <c r="U23" s="143"/>
      <c r="V23" s="143"/>
      <c r="W23" s="143"/>
      <c r="X23" s="143"/>
      <c r="Y23" s="388"/>
      <c r="Z23" s="388"/>
      <c r="AA23" s="388" t="s">
        <v>97</v>
      </c>
      <c r="AB23" s="397">
        <v>10</v>
      </c>
      <c r="AC23" s="397">
        <v>6</v>
      </c>
      <c r="AD23" s="397">
        <v>3</v>
      </c>
      <c r="AE23" s="397">
        <v>1</v>
      </c>
      <c r="AF23" s="397">
        <v>0</v>
      </c>
      <c r="AG23" s="397">
        <v>0</v>
      </c>
      <c r="AH23" s="397">
        <v>0</v>
      </c>
      <c r="AI23" s="382"/>
      <c r="AJ23" s="382"/>
      <c r="AK23" s="382"/>
      <c r="AL23" s="143"/>
      <c r="AM23" s="143"/>
      <c r="AN23" s="143"/>
      <c r="AO23" s="143"/>
      <c r="AP23" s="143"/>
      <c r="AQ23" s="143"/>
      <c r="AR23" s="143"/>
      <c r="AS23" s="143"/>
    </row>
    <row r="24" spans="1:45" s="34" customFormat="1" ht="9.6" customHeight="1" x14ac:dyDescent="0.25">
      <c r="A24" s="219"/>
      <c r="B24" s="139"/>
      <c r="C24" s="139"/>
      <c r="D24" s="139"/>
      <c r="E24" s="218"/>
      <c r="F24" s="139"/>
      <c r="G24" s="139"/>
      <c r="H24" s="139"/>
      <c r="I24" s="139"/>
      <c r="J24" s="218"/>
      <c r="K24" s="139"/>
      <c r="L24" s="335"/>
      <c r="M24" s="139"/>
      <c r="N24" s="141"/>
      <c r="O24" s="141"/>
      <c r="P24" s="141"/>
      <c r="Q24" s="141"/>
      <c r="R24" s="142"/>
      <c r="S24" s="143"/>
      <c r="T24" s="143"/>
      <c r="U24" s="143"/>
      <c r="V24" s="143"/>
      <c r="W24" s="143"/>
      <c r="X24" s="143"/>
      <c r="Y24" s="388"/>
      <c r="Z24" s="388"/>
      <c r="AA24" s="388" t="s">
        <v>98</v>
      </c>
      <c r="AB24" s="397">
        <v>6</v>
      </c>
      <c r="AC24" s="397">
        <v>3</v>
      </c>
      <c r="AD24" s="397">
        <v>1</v>
      </c>
      <c r="AE24" s="397">
        <v>0</v>
      </c>
      <c r="AF24" s="397">
        <v>0</v>
      </c>
      <c r="AG24" s="397">
        <v>0</v>
      </c>
      <c r="AH24" s="397">
        <v>0</v>
      </c>
      <c r="AI24" s="382"/>
      <c r="AJ24" s="382"/>
      <c r="AK24" s="382"/>
      <c r="AL24" s="143"/>
      <c r="AM24" s="143"/>
      <c r="AN24" s="143"/>
      <c r="AO24" s="143"/>
      <c r="AP24" s="143"/>
      <c r="AQ24" s="143"/>
      <c r="AR24" s="143"/>
      <c r="AS24" s="143"/>
    </row>
    <row r="25" spans="1:45" s="34" customFormat="1" ht="9.6" customHeight="1" x14ac:dyDescent="0.25">
      <c r="A25" s="219"/>
      <c r="B25" s="218"/>
      <c r="C25" s="218"/>
      <c r="D25" s="218"/>
      <c r="E25" s="218"/>
      <c r="F25" s="139"/>
      <c r="G25" s="139"/>
      <c r="H25" s="143"/>
      <c r="I25" s="139"/>
      <c r="J25" s="218"/>
      <c r="K25" s="334"/>
      <c r="L25" s="218"/>
      <c r="M25" s="139"/>
      <c r="N25" s="141"/>
      <c r="O25" s="141"/>
      <c r="P25" s="141"/>
      <c r="Q25" s="141"/>
      <c r="R25" s="142"/>
      <c r="S25" s="143"/>
      <c r="T25" s="143"/>
      <c r="U25" s="143"/>
      <c r="V25" s="143"/>
      <c r="W25" s="143"/>
      <c r="X25" s="143"/>
      <c r="Y25" s="388"/>
      <c r="Z25" s="388"/>
      <c r="AA25" s="388" t="s">
        <v>103</v>
      </c>
      <c r="AB25" s="397">
        <v>3</v>
      </c>
      <c r="AC25" s="397">
        <v>2</v>
      </c>
      <c r="AD25" s="397">
        <v>1</v>
      </c>
      <c r="AE25" s="397">
        <v>0</v>
      </c>
      <c r="AF25" s="397">
        <v>0</v>
      </c>
      <c r="AG25" s="397">
        <v>0</v>
      </c>
      <c r="AH25" s="397">
        <v>0</v>
      </c>
      <c r="AI25" s="382"/>
      <c r="AJ25" s="382"/>
      <c r="AK25" s="382"/>
      <c r="AL25" s="143"/>
      <c r="AM25" s="143"/>
      <c r="AN25" s="143"/>
      <c r="AO25" s="143"/>
      <c r="AP25" s="143"/>
      <c r="AQ25" s="143"/>
      <c r="AR25" s="143"/>
      <c r="AS25" s="143"/>
    </row>
    <row r="26" spans="1:45" s="34" customFormat="1" ht="9.6" customHeight="1" x14ac:dyDescent="0.25">
      <c r="A26" s="219"/>
      <c r="B26" s="139"/>
      <c r="C26" s="139"/>
      <c r="D26" s="139"/>
      <c r="E26" s="218"/>
      <c r="F26" s="139"/>
      <c r="G26" s="139"/>
      <c r="H26" s="139"/>
      <c r="I26" s="139"/>
      <c r="J26" s="218"/>
      <c r="K26" s="139"/>
      <c r="L26" s="139"/>
      <c r="M26" s="139"/>
      <c r="N26" s="141"/>
      <c r="O26" s="141"/>
      <c r="P26" s="141"/>
      <c r="Q26" s="141"/>
      <c r="R26" s="142"/>
      <c r="S26" s="176"/>
      <c r="T26" s="143"/>
      <c r="U26" s="143"/>
      <c r="V26" s="143"/>
      <c r="W26" s="143"/>
      <c r="X26" s="143"/>
      <c r="Y26"/>
      <c r="Z26"/>
      <c r="AA26"/>
      <c r="AB26"/>
      <c r="AC26"/>
      <c r="AD26"/>
      <c r="AE26"/>
      <c r="AF26"/>
      <c r="AG26"/>
      <c r="AH26"/>
      <c r="AI26" s="382"/>
      <c r="AJ26" s="382"/>
      <c r="AK26" s="382"/>
      <c r="AL26" s="143"/>
      <c r="AM26" s="143"/>
      <c r="AN26" s="143"/>
      <c r="AO26" s="143"/>
      <c r="AP26" s="143"/>
      <c r="AQ26" s="143"/>
      <c r="AR26" s="143"/>
      <c r="AS26" s="143"/>
    </row>
    <row r="27" spans="1:45" s="34" customFormat="1" ht="9.6" customHeight="1" x14ac:dyDescent="0.25">
      <c r="A27" s="219"/>
      <c r="B27" s="218"/>
      <c r="C27" s="218"/>
      <c r="D27" s="218"/>
      <c r="E27" s="218"/>
      <c r="F27" s="139"/>
      <c r="G27" s="139"/>
      <c r="H27" s="143"/>
      <c r="I27" s="334"/>
      <c r="J27" s="218"/>
      <c r="K27" s="139"/>
      <c r="L27" s="139"/>
      <c r="M27" s="139"/>
      <c r="N27" s="141"/>
      <c r="O27" s="141"/>
      <c r="P27" s="141"/>
      <c r="Q27" s="141"/>
      <c r="R27" s="142"/>
      <c r="S27" s="143"/>
      <c r="T27" s="143"/>
      <c r="U27" s="143"/>
      <c r="V27" s="143"/>
      <c r="W27" s="143"/>
      <c r="X27" s="143"/>
      <c r="Y27"/>
      <c r="Z27"/>
      <c r="AA27"/>
      <c r="AB27"/>
      <c r="AC27"/>
      <c r="AD27"/>
      <c r="AE27"/>
      <c r="AF27"/>
      <c r="AG27"/>
      <c r="AH27"/>
      <c r="AI27" s="382"/>
      <c r="AJ27" s="382"/>
      <c r="AK27" s="382"/>
      <c r="AL27" s="143"/>
      <c r="AM27" s="143"/>
      <c r="AN27" s="143"/>
      <c r="AO27" s="143"/>
      <c r="AP27" s="143"/>
      <c r="AQ27" s="143"/>
      <c r="AR27" s="143"/>
      <c r="AS27" s="143"/>
    </row>
    <row r="28" spans="1:45" s="34" customFormat="1" ht="9.6" customHeight="1" x14ac:dyDescent="0.25">
      <c r="A28" s="219"/>
      <c r="B28" s="139"/>
      <c r="C28" s="139"/>
      <c r="D28" s="139"/>
      <c r="E28" s="218"/>
      <c r="F28" s="139"/>
      <c r="G28" s="139"/>
      <c r="H28" s="139"/>
      <c r="I28" s="139"/>
      <c r="J28" s="218"/>
      <c r="K28" s="139"/>
      <c r="L28" s="139"/>
      <c r="M28" s="139"/>
      <c r="N28" s="141"/>
      <c r="O28" s="141"/>
      <c r="P28" s="141"/>
      <c r="Q28" s="141"/>
      <c r="R28" s="142"/>
      <c r="S28" s="143"/>
      <c r="T28" s="143"/>
      <c r="U28" s="143"/>
      <c r="V28" s="143"/>
      <c r="W28" s="143"/>
      <c r="X28" s="143"/>
      <c r="Y28" s="143"/>
      <c r="Z28" s="143"/>
      <c r="AA28" s="143"/>
      <c r="AB28" s="143"/>
      <c r="AC28" s="143"/>
      <c r="AD28" s="143"/>
      <c r="AE28" s="143"/>
      <c r="AF28" s="143"/>
      <c r="AG28" s="143"/>
      <c r="AH28" s="143"/>
      <c r="AI28" s="406"/>
      <c r="AJ28" s="406"/>
      <c r="AK28" s="406"/>
      <c r="AL28" s="143"/>
      <c r="AM28" s="143"/>
      <c r="AN28" s="143"/>
      <c r="AO28" s="143"/>
      <c r="AP28" s="143"/>
      <c r="AQ28" s="143"/>
      <c r="AR28" s="143"/>
      <c r="AS28" s="143"/>
    </row>
    <row r="29" spans="1:45" s="34" customFormat="1" ht="9.6" customHeight="1" x14ac:dyDescent="0.25">
      <c r="A29" s="219"/>
      <c r="B29" s="218"/>
      <c r="C29" s="218"/>
      <c r="D29" s="218"/>
      <c r="E29" s="218"/>
      <c r="F29" s="139"/>
      <c r="G29" s="139"/>
      <c r="H29" s="143"/>
      <c r="I29" s="139"/>
      <c r="J29" s="218"/>
      <c r="K29" s="139"/>
      <c r="L29" s="139"/>
      <c r="M29" s="334"/>
      <c r="N29" s="218"/>
      <c r="O29" s="139"/>
      <c r="P29" s="141"/>
      <c r="Q29" s="141"/>
      <c r="R29" s="142"/>
      <c r="S29" s="143"/>
      <c r="T29" s="143"/>
      <c r="U29" s="143"/>
      <c r="V29" s="143"/>
      <c r="W29" s="143"/>
      <c r="X29" s="143"/>
      <c r="Y29" s="143"/>
      <c r="Z29" s="143"/>
      <c r="AA29" s="143"/>
      <c r="AB29" s="143"/>
      <c r="AC29" s="143"/>
      <c r="AD29" s="143"/>
      <c r="AE29" s="143"/>
      <c r="AF29" s="143"/>
      <c r="AG29" s="143"/>
      <c r="AH29" s="143"/>
      <c r="AI29" s="406"/>
      <c r="AJ29" s="406"/>
      <c r="AK29" s="406"/>
      <c r="AL29" s="143"/>
      <c r="AM29" s="143"/>
      <c r="AN29" s="143"/>
      <c r="AO29" s="143"/>
      <c r="AP29" s="143"/>
      <c r="AQ29" s="143"/>
      <c r="AR29" s="143"/>
      <c r="AS29" s="143"/>
    </row>
    <row r="30" spans="1:45" s="34" customFormat="1" ht="9.6" customHeight="1" x14ac:dyDescent="0.25">
      <c r="A30" s="219"/>
      <c r="B30" s="139"/>
      <c r="C30" s="139"/>
      <c r="D30" s="139"/>
      <c r="E30" s="218"/>
      <c r="F30" s="139"/>
      <c r="G30" s="139"/>
      <c r="H30" s="139"/>
      <c r="I30" s="139"/>
      <c r="J30" s="218"/>
      <c r="K30" s="139"/>
      <c r="L30" s="139"/>
      <c r="M30" s="139"/>
      <c r="N30" s="141"/>
      <c r="O30" s="139"/>
      <c r="P30" s="141"/>
      <c r="Q30" s="141"/>
      <c r="R30" s="142"/>
      <c r="S30" s="143"/>
      <c r="T30" s="143"/>
      <c r="U30" s="143"/>
      <c r="V30" s="143"/>
      <c r="W30" s="143"/>
      <c r="X30" s="143"/>
      <c r="Y30" s="143"/>
      <c r="Z30" s="143"/>
      <c r="AA30" s="143"/>
      <c r="AB30" s="143"/>
      <c r="AC30" s="143"/>
      <c r="AD30" s="143"/>
      <c r="AE30" s="143"/>
      <c r="AF30" s="143"/>
      <c r="AG30" s="143"/>
      <c r="AH30" s="143"/>
      <c r="AI30" s="406"/>
      <c r="AJ30" s="406"/>
      <c r="AK30" s="406"/>
      <c r="AL30" s="143"/>
      <c r="AM30" s="143"/>
      <c r="AN30" s="143"/>
      <c r="AO30" s="143"/>
      <c r="AP30" s="143"/>
      <c r="AQ30" s="143"/>
      <c r="AR30" s="143"/>
      <c r="AS30" s="143"/>
    </row>
    <row r="31" spans="1:45" s="34" customFormat="1" ht="9.6" customHeight="1" x14ac:dyDescent="0.25">
      <c r="A31" s="219"/>
      <c r="B31" s="218"/>
      <c r="C31" s="218"/>
      <c r="D31" s="218"/>
      <c r="E31" s="218"/>
      <c r="F31" s="139"/>
      <c r="G31" s="139"/>
      <c r="H31" s="143"/>
      <c r="I31" s="334"/>
      <c r="J31" s="218"/>
      <c r="K31" s="139"/>
      <c r="L31" s="139"/>
      <c r="M31" s="139"/>
      <c r="N31" s="141"/>
      <c r="O31" s="141"/>
      <c r="P31" s="141"/>
      <c r="Q31" s="141"/>
      <c r="R31" s="142"/>
      <c r="S31" s="143"/>
      <c r="T31" s="143"/>
      <c r="U31" s="143"/>
      <c r="V31" s="143"/>
      <c r="W31" s="143"/>
      <c r="X31" s="143"/>
      <c r="Y31" s="143"/>
      <c r="Z31" s="143"/>
      <c r="AA31" s="143"/>
      <c r="AB31" s="143"/>
      <c r="AC31" s="143"/>
      <c r="AD31" s="143"/>
      <c r="AE31" s="143"/>
      <c r="AF31" s="143"/>
      <c r="AG31" s="143"/>
      <c r="AH31" s="143"/>
      <c r="AI31" s="406"/>
      <c r="AJ31" s="406"/>
      <c r="AK31" s="406"/>
      <c r="AL31" s="143"/>
      <c r="AM31" s="143"/>
      <c r="AN31" s="143"/>
      <c r="AO31" s="143"/>
      <c r="AP31" s="143"/>
      <c r="AQ31" s="143"/>
      <c r="AR31" s="143"/>
      <c r="AS31" s="143"/>
    </row>
    <row r="32" spans="1:45" s="34" customFormat="1" ht="9.6" customHeight="1" x14ac:dyDescent="0.25">
      <c r="A32" s="219"/>
      <c r="B32" s="139"/>
      <c r="C32" s="139"/>
      <c r="D32" s="139"/>
      <c r="E32" s="218"/>
      <c r="F32" s="139"/>
      <c r="G32" s="139"/>
      <c r="H32" s="139"/>
      <c r="I32" s="139"/>
      <c r="J32" s="218"/>
      <c r="K32" s="139"/>
      <c r="L32" s="335"/>
      <c r="M32" s="139"/>
      <c r="N32" s="141"/>
      <c r="O32" s="141"/>
      <c r="P32" s="141"/>
      <c r="Q32" s="141"/>
      <c r="R32" s="142"/>
      <c r="S32" s="143"/>
      <c r="T32" s="143"/>
      <c r="U32" s="143"/>
      <c r="V32" s="143"/>
      <c r="W32" s="143"/>
      <c r="X32" s="143"/>
      <c r="Y32" s="143"/>
      <c r="Z32" s="143"/>
      <c r="AA32" s="143"/>
      <c r="AB32" s="143"/>
      <c r="AC32" s="143"/>
      <c r="AD32" s="143"/>
      <c r="AE32" s="143"/>
      <c r="AF32" s="143"/>
      <c r="AG32" s="143"/>
      <c r="AH32" s="143"/>
      <c r="AI32" s="406"/>
      <c r="AJ32" s="406"/>
      <c r="AK32" s="406"/>
      <c r="AL32" s="143"/>
      <c r="AM32" s="143"/>
      <c r="AN32" s="143"/>
      <c r="AO32" s="143"/>
      <c r="AP32" s="143"/>
      <c r="AQ32" s="143"/>
      <c r="AR32" s="143"/>
      <c r="AS32" s="143"/>
    </row>
    <row r="33" spans="1:45" s="34" customFormat="1" ht="9.6" customHeight="1" x14ac:dyDescent="0.25">
      <c r="A33" s="219"/>
      <c r="B33" s="218"/>
      <c r="C33" s="218"/>
      <c r="D33" s="218"/>
      <c r="E33" s="218"/>
      <c r="F33" s="139"/>
      <c r="G33" s="139"/>
      <c r="H33" s="143"/>
      <c r="I33" s="139"/>
      <c r="J33" s="218"/>
      <c r="K33" s="334"/>
      <c r="L33" s="218"/>
      <c r="M33" s="139"/>
      <c r="N33" s="141"/>
      <c r="O33" s="141"/>
      <c r="P33" s="141"/>
      <c r="Q33" s="141"/>
      <c r="R33" s="142"/>
      <c r="S33" s="143"/>
      <c r="T33" s="143"/>
      <c r="U33" s="143"/>
      <c r="V33" s="143"/>
      <c r="W33" s="143"/>
      <c r="X33" s="143"/>
      <c r="Y33" s="143"/>
      <c r="Z33" s="143"/>
      <c r="AA33" s="143"/>
      <c r="AB33" s="143"/>
      <c r="AC33" s="143"/>
      <c r="AD33" s="143"/>
      <c r="AE33" s="143"/>
      <c r="AF33" s="143"/>
      <c r="AG33" s="143"/>
      <c r="AH33" s="143"/>
      <c r="AI33" s="406"/>
      <c r="AJ33" s="406"/>
      <c r="AK33" s="406"/>
      <c r="AL33" s="143"/>
      <c r="AM33" s="143"/>
      <c r="AN33" s="143"/>
      <c r="AO33" s="143"/>
      <c r="AP33" s="143"/>
      <c r="AQ33" s="143"/>
      <c r="AR33" s="143"/>
      <c r="AS33" s="143"/>
    </row>
    <row r="34" spans="1:45" s="34" customFormat="1" ht="9.6" customHeight="1" x14ac:dyDescent="0.25">
      <c r="A34" s="219"/>
      <c r="B34" s="139"/>
      <c r="C34" s="139"/>
      <c r="D34" s="139"/>
      <c r="E34" s="218"/>
      <c r="F34" s="139"/>
      <c r="G34" s="139"/>
      <c r="H34" s="139"/>
      <c r="I34" s="139"/>
      <c r="J34" s="218"/>
      <c r="K34" s="139"/>
      <c r="L34" s="139"/>
      <c r="M34" s="139"/>
      <c r="N34" s="141"/>
      <c r="O34" s="141"/>
      <c r="P34" s="141"/>
      <c r="Q34" s="141"/>
      <c r="R34" s="142"/>
      <c r="S34" s="143"/>
      <c r="T34" s="143"/>
      <c r="U34" s="143"/>
      <c r="V34" s="143"/>
      <c r="W34" s="143"/>
      <c r="X34" s="143"/>
      <c r="Y34" s="143"/>
      <c r="Z34" s="143"/>
      <c r="AA34" s="143"/>
      <c r="AB34" s="143"/>
      <c r="AC34" s="143"/>
      <c r="AD34" s="143"/>
      <c r="AE34" s="143"/>
      <c r="AF34" s="143"/>
      <c r="AG34" s="143"/>
      <c r="AH34" s="143"/>
      <c r="AI34" s="406"/>
      <c r="AJ34" s="406"/>
      <c r="AK34" s="406"/>
      <c r="AL34" s="143"/>
      <c r="AM34" s="143"/>
      <c r="AN34" s="143"/>
      <c r="AO34" s="143"/>
      <c r="AP34" s="143"/>
      <c r="AQ34" s="143"/>
      <c r="AR34" s="143"/>
      <c r="AS34" s="143"/>
    </row>
    <row r="35" spans="1:45" s="34" customFormat="1" ht="9.6" customHeight="1" x14ac:dyDescent="0.25">
      <c r="A35" s="219"/>
      <c r="B35" s="218"/>
      <c r="C35" s="218"/>
      <c r="D35" s="218"/>
      <c r="E35" s="218"/>
      <c r="F35" s="139"/>
      <c r="G35" s="139"/>
      <c r="H35" s="143"/>
      <c r="I35" s="334"/>
      <c r="J35" s="218"/>
      <c r="K35" s="139"/>
      <c r="L35" s="139"/>
      <c r="M35" s="139"/>
      <c r="N35" s="141"/>
      <c r="O35" s="141"/>
      <c r="P35" s="141"/>
      <c r="Q35" s="141"/>
      <c r="R35" s="142"/>
      <c r="S35" s="143"/>
      <c r="T35" s="143"/>
      <c r="U35" s="143"/>
      <c r="V35" s="143"/>
      <c r="W35" s="143"/>
      <c r="X35" s="143"/>
      <c r="Y35" s="143"/>
      <c r="Z35" s="143"/>
      <c r="AA35" s="143"/>
      <c r="AB35" s="143"/>
      <c r="AC35" s="143"/>
      <c r="AD35" s="143"/>
      <c r="AE35" s="143"/>
      <c r="AF35" s="143"/>
      <c r="AG35" s="143"/>
      <c r="AH35" s="143"/>
      <c r="AI35" s="406"/>
      <c r="AJ35" s="406"/>
      <c r="AK35" s="406"/>
      <c r="AL35" s="143"/>
      <c r="AM35" s="143"/>
      <c r="AN35" s="143"/>
      <c r="AO35" s="143"/>
      <c r="AP35" s="143"/>
      <c r="AQ35" s="143"/>
      <c r="AR35" s="143"/>
      <c r="AS35" s="143"/>
    </row>
    <row r="36" spans="1:45" s="34" customFormat="1" ht="9.6" customHeight="1" x14ac:dyDescent="0.25">
      <c r="A36" s="344"/>
      <c r="B36" s="139"/>
      <c r="C36" s="139"/>
      <c r="D36" s="139"/>
      <c r="E36" s="218"/>
      <c r="F36" s="139"/>
      <c r="G36" s="139"/>
      <c r="H36" s="139"/>
      <c r="I36" s="139"/>
      <c r="J36" s="218"/>
      <c r="K36" s="139"/>
      <c r="L36" s="139"/>
      <c r="M36" s="139"/>
      <c r="N36" s="139"/>
      <c r="O36" s="139"/>
      <c r="P36" s="139"/>
      <c r="Q36" s="141"/>
      <c r="R36" s="142"/>
      <c r="S36" s="143"/>
      <c r="T36" s="143"/>
      <c r="U36" s="143"/>
      <c r="V36" s="143"/>
      <c r="W36" s="143"/>
      <c r="X36" s="143"/>
      <c r="Y36" s="143"/>
      <c r="Z36" s="143"/>
      <c r="AA36" s="143"/>
      <c r="AB36" s="143"/>
      <c r="AC36" s="143"/>
      <c r="AD36" s="143"/>
      <c r="AE36" s="143"/>
      <c r="AF36" s="143"/>
      <c r="AG36" s="143"/>
      <c r="AH36" s="143"/>
      <c r="AI36" s="406"/>
      <c r="AJ36" s="406"/>
      <c r="AK36" s="406"/>
      <c r="AL36" s="143"/>
      <c r="AM36" s="143"/>
      <c r="AN36" s="143"/>
      <c r="AO36" s="143"/>
      <c r="AP36" s="143"/>
      <c r="AQ36" s="143"/>
      <c r="AR36" s="143"/>
      <c r="AS36" s="143"/>
    </row>
    <row r="37" spans="1:45" s="34" customFormat="1" ht="9.6" customHeight="1" x14ac:dyDescent="0.25">
      <c r="A37" s="219"/>
      <c r="B37" s="218"/>
      <c r="C37" s="218"/>
      <c r="D37" s="218"/>
      <c r="E37" s="218"/>
      <c r="F37" s="330"/>
      <c r="G37" s="330"/>
      <c r="H37" s="333"/>
      <c r="I37" s="314"/>
      <c r="J37" s="323"/>
      <c r="K37" s="314"/>
      <c r="L37" s="314"/>
      <c r="M37" s="314"/>
      <c r="N37" s="325"/>
      <c r="O37" s="325"/>
      <c r="P37" s="325"/>
      <c r="Q37" s="141"/>
      <c r="R37" s="142"/>
      <c r="S37" s="143"/>
      <c r="T37" s="143"/>
      <c r="U37" s="143"/>
      <c r="V37" s="143"/>
      <c r="W37" s="143"/>
      <c r="X37" s="143"/>
      <c r="Y37" s="143"/>
      <c r="Z37" s="143"/>
      <c r="AA37" s="143"/>
      <c r="AB37" s="143"/>
      <c r="AC37" s="143"/>
      <c r="AD37" s="143"/>
      <c r="AE37" s="143"/>
      <c r="AF37" s="143"/>
      <c r="AG37" s="143"/>
      <c r="AH37" s="143"/>
      <c r="AI37" s="406"/>
      <c r="AJ37" s="406"/>
      <c r="AK37" s="406"/>
      <c r="AL37" s="143"/>
      <c r="AM37" s="143"/>
      <c r="AN37" s="143"/>
      <c r="AO37" s="143"/>
      <c r="AP37" s="143"/>
      <c r="AQ37" s="143"/>
      <c r="AR37" s="143"/>
      <c r="AS37" s="143"/>
    </row>
    <row r="38" spans="1:45" s="34" customFormat="1" ht="9.6" customHeight="1" x14ac:dyDescent="0.25">
      <c r="A38" s="344"/>
      <c r="B38" s="139"/>
      <c r="C38" s="139"/>
      <c r="D38" s="139"/>
      <c r="E38" s="218"/>
      <c r="F38" s="139"/>
      <c r="G38" s="139"/>
      <c r="H38" s="139"/>
      <c r="I38" s="139"/>
      <c r="J38" s="218"/>
      <c r="K38" s="139"/>
      <c r="L38" s="139"/>
      <c r="M38" s="139"/>
      <c r="N38" s="141"/>
      <c r="O38" s="141"/>
      <c r="P38" s="141"/>
      <c r="Q38" s="141"/>
      <c r="R38" s="142"/>
      <c r="S38" s="143"/>
      <c r="T38" s="143"/>
      <c r="U38" s="143"/>
      <c r="V38" s="143"/>
      <c r="W38" s="143"/>
      <c r="X38" s="143"/>
      <c r="Y38" s="143"/>
      <c r="Z38" s="143"/>
      <c r="AA38" s="143"/>
      <c r="AB38" s="143"/>
      <c r="AC38" s="143"/>
      <c r="AD38" s="143"/>
      <c r="AE38" s="143"/>
      <c r="AF38" s="143"/>
      <c r="AG38" s="143"/>
      <c r="AH38" s="143"/>
      <c r="AI38" s="406"/>
      <c r="AJ38" s="406"/>
      <c r="AK38" s="406"/>
      <c r="AL38" s="143"/>
      <c r="AM38" s="143"/>
      <c r="AN38" s="143"/>
      <c r="AO38" s="143"/>
      <c r="AP38" s="143"/>
      <c r="AQ38" s="143"/>
      <c r="AR38" s="143"/>
      <c r="AS38" s="143"/>
    </row>
    <row r="39" spans="1:45" s="34" customFormat="1" ht="9.6" customHeight="1" x14ac:dyDescent="0.25">
      <c r="A39" s="219"/>
      <c r="B39" s="218"/>
      <c r="C39" s="218"/>
      <c r="D39" s="218"/>
      <c r="E39" s="218"/>
      <c r="F39" s="139"/>
      <c r="G39" s="139"/>
      <c r="H39" s="143"/>
      <c r="I39" s="334"/>
      <c r="J39" s="218"/>
      <c r="K39" s="139"/>
      <c r="L39" s="139"/>
      <c r="M39" s="139"/>
      <c r="N39" s="141"/>
      <c r="O39" s="141"/>
      <c r="P39" s="141"/>
      <c r="Q39" s="141"/>
      <c r="R39" s="142"/>
      <c r="S39" s="143"/>
      <c r="T39" s="143"/>
      <c r="U39" s="143"/>
      <c r="V39" s="143"/>
      <c r="W39" s="143"/>
      <c r="X39" s="143"/>
      <c r="Y39" s="143"/>
      <c r="Z39" s="143"/>
      <c r="AA39" s="143"/>
      <c r="AB39" s="143"/>
      <c r="AC39" s="143"/>
      <c r="AD39" s="143"/>
      <c r="AE39" s="143"/>
      <c r="AF39" s="143"/>
      <c r="AG39" s="143"/>
      <c r="AH39" s="143"/>
      <c r="AI39" s="406"/>
      <c r="AJ39" s="406"/>
      <c r="AK39" s="406"/>
      <c r="AL39" s="143"/>
      <c r="AM39" s="143"/>
      <c r="AN39" s="143"/>
      <c r="AO39" s="143"/>
      <c r="AP39" s="143"/>
      <c r="AQ39" s="143"/>
      <c r="AR39" s="143"/>
      <c r="AS39" s="143"/>
    </row>
    <row r="40" spans="1:45" s="34" customFormat="1" ht="9.6" customHeight="1" x14ac:dyDescent="0.25">
      <c r="A40" s="219"/>
      <c r="B40" s="139"/>
      <c r="C40" s="139"/>
      <c r="D40" s="139"/>
      <c r="E40" s="218"/>
      <c r="F40" s="139"/>
      <c r="G40" s="139"/>
      <c r="H40" s="139"/>
      <c r="I40" s="139"/>
      <c r="J40" s="218"/>
      <c r="K40" s="139"/>
      <c r="L40" s="335"/>
      <c r="M40" s="139"/>
      <c r="N40" s="141"/>
      <c r="O40" s="141"/>
      <c r="P40" s="141"/>
      <c r="Q40" s="141"/>
      <c r="R40" s="142"/>
      <c r="S40" s="143"/>
      <c r="T40" s="143"/>
      <c r="U40" s="143"/>
      <c r="V40" s="143"/>
      <c r="W40" s="143"/>
      <c r="X40" s="143"/>
      <c r="Y40" s="143"/>
      <c r="Z40" s="143"/>
      <c r="AA40" s="143"/>
      <c r="AB40" s="143"/>
      <c r="AC40" s="143"/>
      <c r="AD40" s="143"/>
      <c r="AE40" s="143"/>
      <c r="AF40" s="143"/>
      <c r="AG40" s="143"/>
      <c r="AH40" s="143"/>
      <c r="AI40" s="406"/>
      <c r="AJ40" s="406"/>
      <c r="AK40" s="406"/>
      <c r="AL40" s="143"/>
      <c r="AM40" s="143"/>
      <c r="AN40" s="143"/>
      <c r="AO40" s="143"/>
      <c r="AP40" s="143"/>
      <c r="AQ40" s="143"/>
      <c r="AR40" s="143"/>
      <c r="AS40" s="143"/>
    </row>
    <row r="41" spans="1:45" s="34" customFormat="1" ht="9.6" customHeight="1" x14ac:dyDescent="0.25">
      <c r="A41" s="219"/>
      <c r="B41" s="218"/>
      <c r="C41" s="218"/>
      <c r="D41" s="218"/>
      <c r="E41" s="218"/>
      <c r="F41" s="139"/>
      <c r="G41" s="139"/>
      <c r="H41" s="143"/>
      <c r="I41" s="139"/>
      <c r="J41" s="218"/>
      <c r="K41" s="334"/>
      <c r="L41" s="218"/>
      <c r="M41" s="139"/>
      <c r="N41" s="141"/>
      <c r="O41" s="141"/>
      <c r="P41" s="141"/>
      <c r="Q41" s="141"/>
      <c r="R41" s="142"/>
      <c r="S41" s="143"/>
      <c r="T41" s="143"/>
      <c r="U41" s="143"/>
      <c r="V41" s="143"/>
      <c r="W41" s="143"/>
      <c r="X41" s="143"/>
      <c r="Y41" s="143"/>
      <c r="Z41" s="143"/>
      <c r="AA41" s="143"/>
      <c r="AB41" s="143"/>
      <c r="AC41" s="143"/>
      <c r="AD41" s="143"/>
      <c r="AE41" s="143"/>
      <c r="AF41" s="143"/>
      <c r="AG41" s="143"/>
      <c r="AH41" s="143"/>
      <c r="AI41" s="406"/>
      <c r="AJ41" s="406"/>
      <c r="AK41" s="406"/>
      <c r="AL41" s="143"/>
      <c r="AM41" s="143"/>
      <c r="AN41" s="143"/>
      <c r="AO41" s="143"/>
      <c r="AP41" s="143"/>
      <c r="AQ41" s="143"/>
      <c r="AR41" s="143"/>
      <c r="AS41" s="143"/>
    </row>
    <row r="42" spans="1:45" s="34" customFormat="1" ht="9.6" customHeight="1" x14ac:dyDescent="0.25">
      <c r="A42" s="219"/>
      <c r="B42" s="139"/>
      <c r="C42" s="139"/>
      <c r="D42" s="139"/>
      <c r="E42" s="218"/>
      <c r="F42" s="139"/>
      <c r="G42" s="139"/>
      <c r="H42" s="139"/>
      <c r="I42" s="139"/>
      <c r="J42" s="218"/>
      <c r="K42" s="139"/>
      <c r="L42" s="139"/>
      <c r="M42" s="139"/>
      <c r="N42" s="141"/>
      <c r="O42" s="141"/>
      <c r="P42" s="141"/>
      <c r="Q42" s="141"/>
      <c r="R42" s="142"/>
      <c r="S42" s="176"/>
      <c r="T42" s="143"/>
      <c r="U42" s="143"/>
      <c r="V42" s="143"/>
      <c r="W42" s="143"/>
      <c r="X42" s="143"/>
      <c r="Y42" s="143"/>
      <c r="Z42" s="143"/>
      <c r="AA42" s="143"/>
      <c r="AB42" s="143"/>
      <c r="AC42" s="143"/>
      <c r="AD42" s="143"/>
      <c r="AE42" s="143"/>
      <c r="AF42" s="143"/>
      <c r="AG42" s="143"/>
      <c r="AH42" s="143"/>
      <c r="AI42" s="406"/>
      <c r="AJ42" s="406"/>
      <c r="AK42" s="406"/>
      <c r="AL42" s="143"/>
      <c r="AM42" s="143"/>
      <c r="AN42" s="143"/>
      <c r="AO42" s="143"/>
      <c r="AP42" s="143"/>
      <c r="AQ42" s="143"/>
      <c r="AR42" s="143"/>
      <c r="AS42" s="143"/>
    </row>
    <row r="43" spans="1:45" s="34" customFormat="1" ht="9.6" customHeight="1" x14ac:dyDescent="0.25">
      <c r="A43" s="219"/>
      <c r="B43" s="218"/>
      <c r="C43" s="218"/>
      <c r="D43" s="218"/>
      <c r="E43" s="218"/>
      <c r="F43" s="139"/>
      <c r="G43" s="139"/>
      <c r="H43" s="143"/>
      <c r="I43" s="334"/>
      <c r="J43" s="218"/>
      <c r="K43" s="139"/>
      <c r="L43" s="139"/>
      <c r="M43" s="139"/>
      <c r="N43" s="141"/>
      <c r="O43" s="141"/>
      <c r="P43" s="141"/>
      <c r="Q43" s="141"/>
      <c r="R43" s="142"/>
      <c r="S43" s="143"/>
      <c r="T43" s="143"/>
      <c r="U43" s="143"/>
      <c r="V43" s="143"/>
      <c r="W43" s="143"/>
      <c r="X43" s="143"/>
      <c r="Y43" s="143"/>
      <c r="Z43" s="143"/>
      <c r="AA43" s="143"/>
      <c r="AB43" s="143"/>
      <c r="AC43" s="143"/>
      <c r="AD43" s="143"/>
      <c r="AE43" s="143"/>
      <c r="AF43" s="143"/>
      <c r="AG43" s="143"/>
      <c r="AH43" s="143"/>
      <c r="AI43" s="406"/>
      <c r="AJ43" s="406"/>
      <c r="AK43" s="406"/>
      <c r="AL43" s="143"/>
      <c r="AM43" s="143"/>
      <c r="AN43" s="143"/>
      <c r="AO43" s="143"/>
      <c r="AP43" s="143"/>
      <c r="AQ43" s="143"/>
      <c r="AR43" s="143"/>
      <c r="AS43" s="143"/>
    </row>
    <row r="44" spans="1:45" s="34" customFormat="1" ht="9.6" customHeight="1" x14ac:dyDescent="0.25">
      <c r="A44" s="219"/>
      <c r="B44" s="139"/>
      <c r="C44" s="139"/>
      <c r="D44" s="139"/>
      <c r="E44" s="218"/>
      <c r="F44" s="139"/>
      <c r="G44" s="139"/>
      <c r="H44" s="139"/>
      <c r="I44" s="139"/>
      <c r="J44" s="218"/>
      <c r="K44" s="139"/>
      <c r="L44" s="139"/>
      <c r="M44" s="139"/>
      <c r="N44" s="141"/>
      <c r="O44" s="141"/>
      <c r="P44" s="141"/>
      <c r="Q44" s="141"/>
      <c r="R44" s="142"/>
      <c r="S44" s="143"/>
      <c r="T44" s="143"/>
      <c r="U44" s="143"/>
      <c r="V44" s="143"/>
      <c r="W44" s="143"/>
      <c r="X44" s="143"/>
      <c r="Y44" s="143"/>
      <c r="Z44" s="143"/>
      <c r="AA44" s="143"/>
      <c r="AB44" s="143"/>
      <c r="AC44" s="143"/>
      <c r="AD44" s="143"/>
      <c r="AE44" s="143"/>
      <c r="AF44" s="143"/>
      <c r="AG44" s="143"/>
      <c r="AH44" s="143"/>
      <c r="AI44" s="406"/>
      <c r="AJ44" s="406"/>
      <c r="AK44" s="406"/>
      <c r="AL44" s="143"/>
      <c r="AM44" s="143"/>
      <c r="AN44" s="143"/>
      <c r="AO44" s="143"/>
      <c r="AP44" s="143"/>
      <c r="AQ44" s="143"/>
      <c r="AR44" s="143"/>
      <c r="AS44" s="143"/>
    </row>
    <row r="45" spans="1:45" s="34" customFormat="1" ht="9.6" customHeight="1" x14ac:dyDescent="0.25">
      <c r="A45" s="219"/>
      <c r="B45" s="218"/>
      <c r="C45" s="218"/>
      <c r="D45" s="218"/>
      <c r="E45" s="218"/>
      <c r="F45" s="139"/>
      <c r="G45" s="139"/>
      <c r="H45" s="143"/>
      <c r="I45" s="139"/>
      <c r="J45" s="218"/>
      <c r="K45" s="139"/>
      <c r="L45" s="139"/>
      <c r="M45" s="334"/>
      <c r="N45" s="218"/>
      <c r="O45" s="139"/>
      <c r="P45" s="141"/>
      <c r="Q45" s="141"/>
      <c r="R45" s="142"/>
      <c r="S45" s="143"/>
      <c r="T45" s="143"/>
      <c r="U45" s="143"/>
      <c r="V45" s="143"/>
      <c r="W45" s="143"/>
      <c r="X45" s="143"/>
      <c r="Y45" s="143"/>
      <c r="Z45" s="143"/>
      <c r="AA45" s="143"/>
      <c r="AB45" s="143"/>
      <c r="AC45" s="143"/>
      <c r="AD45" s="143"/>
      <c r="AE45" s="143"/>
      <c r="AF45" s="143"/>
      <c r="AG45" s="143"/>
      <c r="AH45" s="143"/>
      <c r="AI45" s="406"/>
      <c r="AJ45" s="406"/>
      <c r="AK45" s="406"/>
      <c r="AL45" s="143"/>
      <c r="AM45" s="143"/>
      <c r="AN45" s="143"/>
      <c r="AO45" s="143"/>
      <c r="AP45" s="143"/>
      <c r="AQ45" s="143"/>
      <c r="AR45" s="143"/>
      <c r="AS45" s="143"/>
    </row>
    <row r="46" spans="1:45" s="34" customFormat="1" ht="9.6" customHeight="1" x14ac:dyDescent="0.25">
      <c r="A46" s="219"/>
      <c r="B46" s="139"/>
      <c r="C46" s="139"/>
      <c r="D46" s="139"/>
      <c r="E46" s="218"/>
      <c r="F46" s="139"/>
      <c r="G46" s="139"/>
      <c r="H46" s="139"/>
      <c r="I46" s="139"/>
      <c r="J46" s="218"/>
      <c r="K46" s="139"/>
      <c r="L46" s="139"/>
      <c r="M46" s="139"/>
      <c r="N46" s="141"/>
      <c r="O46" s="139"/>
      <c r="P46" s="141"/>
      <c r="Q46" s="141"/>
      <c r="R46" s="142"/>
      <c r="S46" s="143"/>
      <c r="T46" s="143"/>
      <c r="U46" s="143"/>
      <c r="V46" s="143"/>
      <c r="W46" s="143"/>
      <c r="X46" s="143"/>
      <c r="Y46" s="143"/>
      <c r="Z46" s="143"/>
      <c r="AA46" s="143"/>
      <c r="AB46" s="143"/>
      <c r="AC46" s="143"/>
      <c r="AD46" s="143"/>
      <c r="AE46" s="143"/>
      <c r="AF46" s="143"/>
      <c r="AG46" s="143"/>
      <c r="AH46" s="143"/>
      <c r="AI46" s="406"/>
      <c r="AJ46" s="406"/>
      <c r="AK46" s="406"/>
      <c r="AL46" s="143"/>
      <c r="AM46" s="143"/>
      <c r="AN46" s="143"/>
      <c r="AO46" s="143"/>
      <c r="AP46" s="143"/>
      <c r="AQ46" s="143"/>
      <c r="AR46" s="143"/>
      <c r="AS46" s="143"/>
    </row>
    <row r="47" spans="1:45" s="34" customFormat="1" ht="9.6" customHeight="1" x14ac:dyDescent="0.25">
      <c r="A47" s="219"/>
      <c r="B47" s="218"/>
      <c r="C47" s="218"/>
      <c r="D47" s="218"/>
      <c r="E47" s="218"/>
      <c r="F47" s="139"/>
      <c r="G47" s="139"/>
      <c r="H47" s="143"/>
      <c r="I47" s="334"/>
      <c r="J47" s="218"/>
      <c r="K47" s="139"/>
      <c r="L47" s="139"/>
      <c r="M47" s="139"/>
      <c r="N47" s="141"/>
      <c r="O47" s="141"/>
      <c r="P47" s="141"/>
      <c r="Q47" s="141"/>
      <c r="R47" s="142"/>
      <c r="S47" s="143"/>
      <c r="T47" s="143"/>
      <c r="U47" s="143"/>
      <c r="V47" s="143"/>
      <c r="W47" s="143"/>
      <c r="X47" s="143"/>
      <c r="Y47" s="143"/>
      <c r="Z47" s="143"/>
      <c r="AA47" s="143"/>
      <c r="AB47" s="143"/>
      <c r="AC47" s="143"/>
      <c r="AD47" s="143"/>
      <c r="AE47" s="143"/>
      <c r="AF47" s="143"/>
      <c r="AG47" s="143"/>
      <c r="AH47" s="143"/>
      <c r="AI47" s="406"/>
      <c r="AJ47" s="406"/>
      <c r="AK47" s="406"/>
      <c r="AL47" s="143"/>
      <c r="AM47" s="143"/>
      <c r="AN47" s="143"/>
      <c r="AO47" s="143"/>
      <c r="AP47" s="143"/>
      <c r="AQ47" s="143"/>
      <c r="AR47" s="143"/>
      <c r="AS47" s="143"/>
    </row>
    <row r="48" spans="1:45" s="34" customFormat="1" ht="9.6" customHeight="1" x14ac:dyDescent="0.25">
      <c r="A48" s="219"/>
      <c r="B48" s="139"/>
      <c r="C48" s="139"/>
      <c r="D48" s="139"/>
      <c r="E48" s="218"/>
      <c r="F48" s="139"/>
      <c r="G48" s="139"/>
      <c r="H48" s="139"/>
      <c r="I48" s="139"/>
      <c r="J48" s="218"/>
      <c r="K48" s="139"/>
      <c r="L48" s="335"/>
      <c r="M48" s="139"/>
      <c r="N48" s="141"/>
      <c r="O48" s="141"/>
      <c r="P48" s="141"/>
      <c r="Q48" s="141"/>
      <c r="R48" s="142"/>
      <c r="S48" s="143"/>
      <c r="T48" s="143"/>
      <c r="U48" s="143"/>
      <c r="V48" s="143"/>
      <c r="W48" s="143"/>
      <c r="X48" s="143"/>
      <c r="Y48" s="143"/>
      <c r="Z48" s="143"/>
      <c r="AA48" s="143"/>
      <c r="AB48" s="143"/>
      <c r="AC48" s="143"/>
      <c r="AD48" s="143"/>
      <c r="AE48" s="143"/>
      <c r="AF48" s="143"/>
      <c r="AG48" s="143"/>
      <c r="AH48" s="143"/>
      <c r="AI48" s="406"/>
      <c r="AJ48" s="406"/>
      <c r="AK48" s="406"/>
      <c r="AL48" s="143"/>
      <c r="AM48" s="143"/>
      <c r="AN48" s="143"/>
      <c r="AO48" s="143"/>
      <c r="AP48" s="143"/>
      <c r="AQ48" s="143"/>
      <c r="AR48" s="143"/>
      <c r="AS48" s="143"/>
    </row>
    <row r="49" spans="1:45" s="34" customFormat="1" ht="9.6" customHeight="1" x14ac:dyDescent="0.25">
      <c r="A49" s="219"/>
      <c r="B49" s="218"/>
      <c r="C49" s="218"/>
      <c r="D49" s="218"/>
      <c r="E49" s="218"/>
      <c r="F49" s="139"/>
      <c r="G49" s="139"/>
      <c r="H49" s="143"/>
      <c r="I49" s="139"/>
      <c r="J49" s="218"/>
      <c r="K49" s="334"/>
      <c r="L49" s="218"/>
      <c r="M49" s="139"/>
      <c r="N49" s="141"/>
      <c r="O49" s="141"/>
      <c r="P49" s="141"/>
      <c r="Q49" s="141"/>
      <c r="R49" s="142"/>
      <c r="S49" s="143"/>
      <c r="T49" s="143"/>
      <c r="U49" s="143"/>
      <c r="V49" s="143"/>
      <c r="W49" s="143"/>
      <c r="X49" s="143"/>
      <c r="Y49" s="143"/>
      <c r="Z49" s="143"/>
      <c r="AA49" s="143"/>
      <c r="AB49" s="143"/>
      <c r="AC49" s="143"/>
      <c r="AD49" s="143"/>
      <c r="AE49" s="143"/>
      <c r="AF49" s="143"/>
      <c r="AG49" s="143"/>
      <c r="AH49" s="143"/>
      <c r="AI49" s="406"/>
      <c r="AJ49" s="406"/>
      <c r="AK49" s="406"/>
      <c r="AL49" s="143"/>
      <c r="AM49" s="143"/>
      <c r="AN49" s="143"/>
      <c r="AO49" s="143"/>
      <c r="AP49" s="143"/>
      <c r="AQ49" s="143"/>
      <c r="AR49" s="143"/>
      <c r="AS49" s="143"/>
    </row>
    <row r="50" spans="1:45" s="34" customFormat="1" ht="9.6" customHeight="1" x14ac:dyDescent="0.25">
      <c r="A50" s="219"/>
      <c r="B50" s="139"/>
      <c r="C50" s="139"/>
      <c r="D50" s="139"/>
      <c r="E50" s="218"/>
      <c r="F50" s="139"/>
      <c r="G50" s="139"/>
      <c r="H50" s="139"/>
      <c r="I50" s="139"/>
      <c r="J50" s="218"/>
      <c r="K50" s="139"/>
      <c r="L50" s="139"/>
      <c r="M50" s="139"/>
      <c r="N50" s="141"/>
      <c r="O50" s="141"/>
      <c r="P50" s="141"/>
      <c r="Q50" s="141"/>
      <c r="R50" s="142"/>
      <c r="S50" s="143"/>
      <c r="T50" s="143"/>
      <c r="U50" s="143"/>
      <c r="V50" s="143"/>
      <c r="W50" s="143"/>
      <c r="X50" s="143"/>
      <c r="Y50" s="143"/>
      <c r="Z50" s="143"/>
      <c r="AA50" s="143"/>
      <c r="AB50" s="143"/>
      <c r="AC50" s="143"/>
      <c r="AD50" s="143"/>
      <c r="AE50" s="143"/>
      <c r="AF50" s="143"/>
      <c r="AG50" s="143"/>
      <c r="AH50" s="143"/>
      <c r="AI50" s="406"/>
      <c r="AJ50" s="406"/>
      <c r="AK50" s="406"/>
      <c r="AL50" s="143"/>
      <c r="AM50" s="143"/>
      <c r="AN50" s="143"/>
      <c r="AO50" s="143"/>
      <c r="AP50" s="143"/>
      <c r="AQ50" s="143"/>
      <c r="AR50" s="143"/>
      <c r="AS50" s="143"/>
    </row>
    <row r="51" spans="1:45" s="34" customFormat="1" ht="9.6" customHeight="1" x14ac:dyDescent="0.25">
      <c r="A51" s="219"/>
      <c r="B51" s="218"/>
      <c r="C51" s="218"/>
      <c r="D51" s="218"/>
      <c r="E51" s="218"/>
      <c r="F51" s="139"/>
      <c r="G51" s="139"/>
      <c r="H51" s="143"/>
      <c r="I51" s="334"/>
      <c r="J51" s="218"/>
      <c r="K51" s="139"/>
      <c r="L51" s="139"/>
      <c r="M51" s="139"/>
      <c r="N51" s="141"/>
      <c r="O51" s="141"/>
      <c r="P51" s="141"/>
      <c r="Q51" s="141"/>
      <c r="R51" s="142"/>
      <c r="S51" s="143"/>
      <c r="T51" s="143"/>
      <c r="U51" s="143"/>
      <c r="V51" s="143"/>
      <c r="W51" s="143"/>
      <c r="X51" s="143"/>
      <c r="Y51" s="143"/>
      <c r="Z51" s="143"/>
      <c r="AA51" s="143"/>
      <c r="AB51" s="143"/>
      <c r="AC51" s="143"/>
      <c r="AD51" s="143"/>
      <c r="AE51" s="143"/>
      <c r="AF51" s="143"/>
      <c r="AG51" s="143"/>
      <c r="AH51" s="143"/>
      <c r="AI51" s="406"/>
      <c r="AJ51" s="406"/>
      <c r="AK51" s="406"/>
      <c r="AL51" s="143"/>
      <c r="AM51" s="143"/>
      <c r="AN51" s="143"/>
      <c r="AO51" s="143"/>
      <c r="AP51" s="143"/>
      <c r="AQ51" s="143"/>
      <c r="AR51" s="143"/>
      <c r="AS51" s="143"/>
    </row>
    <row r="52" spans="1:45" s="34" customFormat="1" ht="9.6" customHeight="1" x14ac:dyDescent="0.25">
      <c r="A52" s="344"/>
      <c r="B52" s="139"/>
      <c r="C52" s="139"/>
      <c r="D52" s="139"/>
      <c r="E52" s="218"/>
      <c r="F52" s="436"/>
      <c r="G52" s="436"/>
      <c r="H52" s="436"/>
      <c r="I52" s="436"/>
      <c r="J52" s="218"/>
      <c r="K52" s="139"/>
      <c r="L52" s="139"/>
      <c r="M52" s="139"/>
      <c r="N52" s="139"/>
      <c r="O52" s="139"/>
      <c r="P52" s="139"/>
      <c r="Q52" s="141"/>
      <c r="R52" s="142"/>
      <c r="S52" s="143"/>
      <c r="T52" s="143"/>
      <c r="U52" s="143"/>
      <c r="V52" s="143"/>
      <c r="W52" s="143"/>
      <c r="X52" s="143"/>
      <c r="Y52" s="143"/>
      <c r="Z52" s="143"/>
      <c r="AA52" s="143"/>
      <c r="AB52" s="143"/>
      <c r="AC52" s="143"/>
      <c r="AD52" s="143"/>
      <c r="AE52" s="143"/>
      <c r="AF52" s="143"/>
      <c r="AG52" s="143"/>
      <c r="AH52" s="143"/>
      <c r="AI52" s="406"/>
      <c r="AJ52" s="406"/>
      <c r="AK52" s="406"/>
      <c r="AL52" s="143"/>
      <c r="AM52" s="143"/>
      <c r="AN52" s="143"/>
      <c r="AO52" s="143"/>
      <c r="AP52" s="143"/>
      <c r="AQ52" s="143"/>
      <c r="AR52" s="143"/>
      <c r="AS52" s="143"/>
    </row>
    <row r="53" spans="1:45" s="2" customFormat="1" ht="6.75" customHeight="1" x14ac:dyDescent="0.25">
      <c r="A53" s="177"/>
      <c r="B53" s="177"/>
      <c r="C53" s="177"/>
      <c r="D53" s="177"/>
      <c r="E53" s="177"/>
      <c r="F53" s="437"/>
      <c r="G53" s="437"/>
      <c r="H53" s="437"/>
      <c r="I53" s="437"/>
      <c r="J53" s="179"/>
      <c r="K53" s="180"/>
      <c r="L53" s="181"/>
      <c r="M53" s="180"/>
      <c r="N53" s="181"/>
      <c r="O53" s="180"/>
      <c r="P53" s="181"/>
      <c r="Q53" s="180"/>
      <c r="R53" s="181"/>
      <c r="S53" s="182"/>
      <c r="T53" s="182"/>
      <c r="U53" s="182"/>
      <c r="V53" s="182"/>
      <c r="W53" s="182"/>
      <c r="X53" s="182"/>
      <c r="Y53" s="182"/>
      <c r="Z53" s="182"/>
      <c r="AA53" s="182"/>
      <c r="AB53" s="182"/>
      <c r="AC53" s="182"/>
      <c r="AD53" s="182"/>
      <c r="AE53" s="182"/>
      <c r="AF53" s="182"/>
      <c r="AG53" s="182"/>
      <c r="AH53" s="182"/>
      <c r="AI53" s="406"/>
      <c r="AJ53" s="406"/>
      <c r="AK53" s="406"/>
      <c r="AL53" s="182"/>
      <c r="AM53" s="182"/>
      <c r="AN53" s="182"/>
      <c r="AO53" s="182"/>
      <c r="AP53" s="182"/>
      <c r="AQ53" s="182"/>
      <c r="AR53" s="182"/>
      <c r="AS53" s="182"/>
    </row>
    <row r="54" spans="1:45" s="18" customFormat="1" ht="10.5" customHeight="1" x14ac:dyDescent="0.25">
      <c r="A54" s="183" t="s">
        <v>44</v>
      </c>
      <c r="B54" s="184"/>
      <c r="C54" s="184"/>
      <c r="D54" s="270"/>
      <c r="E54" s="185" t="s">
        <v>5</v>
      </c>
      <c r="F54" s="186" t="s">
        <v>46</v>
      </c>
      <c r="G54" s="185"/>
      <c r="H54" s="187"/>
      <c r="I54" s="188"/>
      <c r="J54" s="185" t="s">
        <v>5</v>
      </c>
      <c r="K54" s="186" t="s">
        <v>55</v>
      </c>
      <c r="L54" s="189"/>
      <c r="M54" s="186" t="s">
        <v>56</v>
      </c>
      <c r="N54" s="190"/>
      <c r="O54" s="191" t="s">
        <v>57</v>
      </c>
      <c r="P54" s="191"/>
      <c r="Q54" s="192"/>
      <c r="R54" s="193"/>
      <c r="T54" s="86"/>
      <c r="U54" s="86"/>
      <c r="V54" s="86"/>
      <c r="W54" s="86"/>
      <c r="X54" s="86"/>
      <c r="Y54" s="86"/>
      <c r="Z54" s="86"/>
      <c r="AA54" s="86"/>
      <c r="AB54" s="86"/>
      <c r="AC54" s="86"/>
      <c r="AD54" s="86"/>
      <c r="AE54" s="86"/>
      <c r="AF54" s="86"/>
      <c r="AG54" s="86"/>
      <c r="AH54" s="86"/>
      <c r="AI54" s="407"/>
      <c r="AJ54" s="407"/>
      <c r="AK54" s="407"/>
      <c r="AL54" s="86"/>
      <c r="AM54" s="86"/>
      <c r="AN54" s="86"/>
      <c r="AO54" s="86"/>
      <c r="AP54" s="86"/>
      <c r="AQ54" s="86"/>
      <c r="AR54" s="86"/>
      <c r="AS54" s="86"/>
    </row>
    <row r="55" spans="1:45" s="18" customFormat="1" ht="9" customHeight="1" x14ac:dyDescent="0.25">
      <c r="A55" s="353" t="s">
        <v>45</v>
      </c>
      <c r="B55" s="354"/>
      <c r="C55" s="355"/>
      <c r="D55" s="356"/>
      <c r="E55" s="196">
        <v>1</v>
      </c>
      <c r="F55" s="86" t="str">
        <f>IF(E55&gt;$R$62,,UPPER(VLOOKUP(E55,'F12 csapat ELO'!$A$7:$Q$134,2)))</f>
        <v>CENTERPÁLYA 1</v>
      </c>
      <c r="G55" s="196"/>
      <c r="H55" s="86"/>
      <c r="I55" s="85"/>
      <c r="J55" s="345" t="s">
        <v>6</v>
      </c>
      <c r="K55" s="84"/>
      <c r="L55" s="346"/>
      <c r="M55" s="84"/>
      <c r="N55" s="347"/>
      <c r="O55" s="348" t="s">
        <v>47</v>
      </c>
      <c r="P55" s="349"/>
      <c r="Q55" s="349"/>
      <c r="R55" s="347"/>
      <c r="T55" s="86"/>
      <c r="U55" s="86"/>
      <c r="V55" s="86"/>
      <c r="W55" s="86"/>
      <c r="X55" s="86"/>
      <c r="Y55" s="86"/>
      <c r="Z55" s="86"/>
      <c r="AA55" s="86"/>
      <c r="AB55" s="86"/>
      <c r="AC55" s="86"/>
      <c r="AD55" s="86"/>
      <c r="AE55" s="86"/>
      <c r="AF55" s="86"/>
      <c r="AG55" s="86"/>
      <c r="AH55" s="86"/>
      <c r="AI55" s="407"/>
      <c r="AJ55" s="407"/>
      <c r="AK55" s="407"/>
      <c r="AL55" s="86"/>
      <c r="AM55" s="86"/>
      <c r="AN55" s="86"/>
      <c r="AO55" s="86"/>
      <c r="AP55" s="86"/>
      <c r="AQ55" s="86"/>
      <c r="AR55" s="86"/>
      <c r="AS55" s="86"/>
    </row>
    <row r="56" spans="1:45" s="18" customFormat="1" ht="9" customHeight="1" x14ac:dyDescent="0.25">
      <c r="A56" s="357" t="s">
        <v>54</v>
      </c>
      <c r="B56" s="220"/>
      <c r="C56" s="358"/>
      <c r="D56" s="359"/>
      <c r="E56" s="196">
        <v>2</v>
      </c>
      <c r="F56" s="86" t="str">
        <f>IF(E56&gt;$R$62,,UPPER(VLOOKUP(E56,'F12 csapat ELO'!$A$7:$Q$134,2)))</f>
        <v>TSZSK GYULA</v>
      </c>
      <c r="G56" s="196"/>
      <c r="H56" s="86"/>
      <c r="I56" s="85"/>
      <c r="J56" s="345" t="s">
        <v>7</v>
      </c>
      <c r="K56" s="84"/>
      <c r="L56" s="346"/>
      <c r="M56" s="84"/>
      <c r="N56" s="347"/>
      <c r="O56" s="212"/>
      <c r="P56" s="350"/>
      <c r="Q56" s="220"/>
      <c r="R56" s="351"/>
      <c r="T56" s="86"/>
      <c r="U56" s="86"/>
      <c r="V56" s="86"/>
      <c r="W56" s="86"/>
      <c r="X56" s="86"/>
      <c r="Y56" s="86"/>
      <c r="Z56" s="86"/>
      <c r="AA56" s="86"/>
      <c r="AB56" s="86"/>
      <c r="AC56" s="86"/>
      <c r="AD56" s="86"/>
      <c r="AE56" s="86"/>
      <c r="AF56" s="86"/>
      <c r="AG56" s="86"/>
      <c r="AH56" s="86"/>
      <c r="AI56" s="407"/>
      <c r="AJ56" s="407"/>
      <c r="AK56" s="407"/>
      <c r="AL56" s="86"/>
      <c r="AM56" s="86"/>
      <c r="AN56" s="86"/>
      <c r="AO56" s="86"/>
      <c r="AP56" s="86"/>
      <c r="AQ56" s="86"/>
      <c r="AR56" s="86"/>
      <c r="AS56" s="86"/>
    </row>
    <row r="57" spans="1:45" s="18" customFormat="1" ht="9" customHeight="1" x14ac:dyDescent="0.25">
      <c r="A57" s="236"/>
      <c r="B57" s="237"/>
      <c r="C57" s="268"/>
      <c r="D57" s="238"/>
      <c r="E57" s="196"/>
      <c r="F57" s="86"/>
      <c r="G57" s="196"/>
      <c r="H57" s="86"/>
      <c r="I57" s="85"/>
      <c r="J57" s="345" t="s">
        <v>8</v>
      </c>
      <c r="K57" s="84"/>
      <c r="L57" s="346"/>
      <c r="M57" s="84"/>
      <c r="N57" s="347"/>
      <c r="O57" s="348" t="s">
        <v>48</v>
      </c>
      <c r="P57" s="349"/>
      <c r="Q57" s="349"/>
      <c r="R57" s="347"/>
      <c r="T57" s="86"/>
      <c r="U57" s="86"/>
      <c r="V57" s="86"/>
      <c r="W57" s="86"/>
      <c r="X57" s="86"/>
      <c r="Y57" s="86"/>
      <c r="Z57" s="86"/>
      <c r="AA57" s="86"/>
      <c r="AB57" s="86"/>
      <c r="AC57" s="86"/>
      <c r="AD57" s="86"/>
      <c r="AE57" s="86"/>
      <c r="AF57" s="86"/>
      <c r="AG57" s="86"/>
      <c r="AH57" s="86"/>
      <c r="AI57" s="407"/>
      <c r="AJ57" s="407"/>
      <c r="AK57" s="407"/>
      <c r="AL57" s="86"/>
      <c r="AM57" s="86"/>
      <c r="AN57" s="86"/>
      <c r="AO57" s="86"/>
      <c r="AP57" s="86"/>
      <c r="AQ57" s="86"/>
      <c r="AR57" s="86"/>
      <c r="AS57" s="86"/>
    </row>
    <row r="58" spans="1:45" s="18" customFormat="1" ht="9" customHeight="1" x14ac:dyDescent="0.25">
      <c r="A58" s="209"/>
      <c r="B58" s="127"/>
      <c r="C58" s="127"/>
      <c r="D58" s="210"/>
      <c r="E58" s="196"/>
      <c r="F58" s="86"/>
      <c r="G58" s="196"/>
      <c r="H58" s="86"/>
      <c r="I58" s="85"/>
      <c r="J58" s="345" t="s">
        <v>9</v>
      </c>
      <c r="K58" s="84"/>
      <c r="L58" s="346"/>
      <c r="M58" s="84"/>
      <c r="N58" s="347"/>
      <c r="O58" s="84"/>
      <c r="P58" s="346"/>
      <c r="Q58" s="84"/>
      <c r="R58" s="347"/>
      <c r="T58" s="86"/>
      <c r="U58" s="86"/>
      <c r="V58" s="86"/>
      <c r="W58" s="86"/>
      <c r="X58" s="86"/>
      <c r="Y58" s="86"/>
      <c r="Z58" s="86"/>
      <c r="AA58" s="86"/>
      <c r="AB58" s="86"/>
      <c r="AC58" s="86"/>
      <c r="AD58" s="86"/>
      <c r="AE58" s="86"/>
      <c r="AF58" s="86"/>
      <c r="AG58" s="86"/>
      <c r="AH58" s="86"/>
      <c r="AI58" s="407"/>
      <c r="AJ58" s="407"/>
      <c r="AK58" s="407"/>
      <c r="AL58" s="86"/>
      <c r="AM58" s="86"/>
      <c r="AN58" s="86"/>
      <c r="AO58" s="86"/>
      <c r="AP58" s="86"/>
      <c r="AQ58" s="86"/>
      <c r="AR58" s="86"/>
      <c r="AS58" s="86"/>
    </row>
    <row r="59" spans="1:45" s="18" customFormat="1" ht="9" customHeight="1" x14ac:dyDescent="0.25">
      <c r="A59" s="224"/>
      <c r="B59" s="239"/>
      <c r="C59" s="239"/>
      <c r="D59" s="269"/>
      <c r="E59" s="196"/>
      <c r="F59" s="86"/>
      <c r="G59" s="196"/>
      <c r="H59" s="86"/>
      <c r="I59" s="85"/>
      <c r="J59" s="345" t="s">
        <v>10</v>
      </c>
      <c r="K59" s="84"/>
      <c r="L59" s="346"/>
      <c r="M59" s="84"/>
      <c r="N59" s="347"/>
      <c r="O59" s="220"/>
      <c r="P59" s="350"/>
      <c r="Q59" s="220"/>
      <c r="R59" s="351"/>
      <c r="T59" s="86"/>
      <c r="U59" s="86"/>
      <c r="V59" s="86"/>
      <c r="W59" s="86"/>
      <c r="X59" s="86"/>
      <c r="Y59" s="86"/>
      <c r="Z59" s="86"/>
      <c r="AA59" s="86"/>
      <c r="AB59" s="86"/>
      <c r="AC59" s="86"/>
      <c r="AD59" s="86"/>
      <c r="AE59" s="86"/>
      <c r="AF59" s="86"/>
      <c r="AG59" s="86"/>
      <c r="AH59" s="86"/>
      <c r="AI59" s="407"/>
      <c r="AJ59" s="407"/>
      <c r="AK59" s="407"/>
      <c r="AL59" s="86"/>
      <c r="AM59" s="86"/>
      <c r="AN59" s="86"/>
      <c r="AO59" s="86"/>
      <c r="AP59" s="86"/>
      <c r="AQ59" s="86"/>
      <c r="AR59" s="86"/>
      <c r="AS59" s="86"/>
    </row>
    <row r="60" spans="1:45" s="18" customFormat="1" ht="9" customHeight="1" x14ac:dyDescent="0.25">
      <c r="A60" s="225"/>
      <c r="B60" s="22"/>
      <c r="C60" s="127"/>
      <c r="D60" s="210"/>
      <c r="E60" s="196"/>
      <c r="F60" s="86"/>
      <c r="G60" s="196"/>
      <c r="H60" s="86"/>
      <c r="I60" s="85"/>
      <c r="J60" s="345" t="s">
        <v>11</v>
      </c>
      <c r="K60" s="84"/>
      <c r="L60" s="346"/>
      <c r="M60" s="84"/>
      <c r="N60" s="347"/>
      <c r="O60" s="348" t="s">
        <v>34</v>
      </c>
      <c r="P60" s="349"/>
      <c r="Q60" s="349"/>
      <c r="R60" s="347"/>
      <c r="T60" s="86"/>
      <c r="U60" s="86"/>
      <c r="V60" s="86"/>
      <c r="W60" s="86"/>
      <c r="X60" s="86"/>
      <c r="Y60" s="86"/>
      <c r="Z60" s="86"/>
      <c r="AA60" s="86"/>
      <c r="AB60" s="86"/>
      <c r="AC60" s="86"/>
      <c r="AD60" s="86"/>
      <c r="AE60" s="86"/>
      <c r="AF60" s="86"/>
      <c r="AG60" s="86"/>
      <c r="AH60" s="86"/>
      <c r="AI60" s="407"/>
      <c r="AJ60" s="407"/>
      <c r="AK60" s="407"/>
      <c r="AL60" s="86"/>
      <c r="AM60" s="86"/>
      <c r="AN60" s="86"/>
      <c r="AO60" s="86"/>
      <c r="AP60" s="86"/>
      <c r="AQ60" s="86"/>
      <c r="AR60" s="86"/>
      <c r="AS60" s="86"/>
    </row>
    <row r="61" spans="1:45" s="18" customFormat="1" ht="9" customHeight="1" x14ac:dyDescent="0.25">
      <c r="A61" s="225"/>
      <c r="B61" s="22"/>
      <c r="C61" s="264"/>
      <c r="D61" s="234"/>
      <c r="E61" s="196"/>
      <c r="F61" s="86"/>
      <c r="G61" s="196"/>
      <c r="H61" s="86"/>
      <c r="I61" s="85"/>
      <c r="J61" s="345" t="s">
        <v>12</v>
      </c>
      <c r="K61" s="84"/>
      <c r="L61" s="346"/>
      <c r="M61" s="84"/>
      <c r="N61" s="347"/>
      <c r="O61" s="84"/>
      <c r="P61" s="346"/>
      <c r="Q61" s="84"/>
      <c r="R61" s="347"/>
      <c r="T61" s="86"/>
      <c r="U61" s="86"/>
      <c r="V61" s="86"/>
      <c r="W61" s="86"/>
      <c r="X61" s="86"/>
      <c r="Y61" s="86"/>
      <c r="Z61" s="86"/>
      <c r="AA61" s="86"/>
      <c r="AB61" s="86"/>
      <c r="AC61" s="86"/>
      <c r="AD61" s="86"/>
      <c r="AE61" s="86"/>
      <c r="AF61" s="86"/>
      <c r="AG61" s="86"/>
      <c r="AH61" s="86"/>
      <c r="AI61" s="407"/>
      <c r="AJ61" s="407"/>
      <c r="AK61" s="407"/>
      <c r="AL61" s="86"/>
      <c r="AM61" s="86"/>
      <c r="AN61" s="86"/>
      <c r="AO61" s="86"/>
      <c r="AP61" s="86"/>
      <c r="AQ61" s="86"/>
      <c r="AR61" s="86"/>
      <c r="AS61" s="86"/>
    </row>
    <row r="62" spans="1:45" s="18" customFormat="1" ht="9" customHeight="1" x14ac:dyDescent="0.25">
      <c r="A62" s="226"/>
      <c r="B62" s="223"/>
      <c r="C62" s="265"/>
      <c r="D62" s="235"/>
      <c r="E62" s="213"/>
      <c r="F62" s="212"/>
      <c r="G62" s="213"/>
      <c r="H62" s="212"/>
      <c r="I62" s="214"/>
      <c r="J62" s="352" t="s">
        <v>13</v>
      </c>
      <c r="K62" s="220"/>
      <c r="L62" s="350"/>
      <c r="M62" s="220"/>
      <c r="N62" s="351"/>
      <c r="O62" s="220" t="str">
        <f>R4</f>
        <v>Rákóczi Andrea</v>
      </c>
      <c r="P62" s="350"/>
      <c r="Q62" s="220"/>
      <c r="R62" s="216">
        <f>MIN(4,'F12 csapat ELO'!Q5)</f>
        <v>4</v>
      </c>
      <c r="T62" s="86"/>
      <c r="U62" s="86"/>
      <c r="V62" s="86"/>
      <c r="W62" s="86"/>
      <c r="X62" s="86"/>
      <c r="Y62" s="86"/>
      <c r="Z62" s="86"/>
      <c r="AA62" s="86"/>
      <c r="AB62" s="86"/>
      <c r="AC62" s="86"/>
      <c r="AD62" s="86"/>
      <c r="AE62" s="86"/>
      <c r="AF62" s="86"/>
      <c r="AG62" s="86"/>
      <c r="AH62" s="86"/>
      <c r="AI62" s="407"/>
      <c r="AJ62" s="407"/>
      <c r="AK62" s="407"/>
      <c r="AL62" s="86"/>
      <c r="AM62" s="86"/>
      <c r="AN62" s="86"/>
      <c r="AO62" s="86"/>
      <c r="AP62" s="86"/>
      <c r="AQ62" s="86"/>
      <c r="AR62" s="86"/>
      <c r="AS62" s="86"/>
    </row>
    <row r="63" spans="1:45" x14ac:dyDescent="0.25">
      <c r="T63" s="342"/>
      <c r="U63" s="342"/>
      <c r="V63" s="342"/>
      <c r="W63" s="342"/>
      <c r="X63" s="342"/>
      <c r="Y63" s="342"/>
      <c r="Z63" s="342"/>
      <c r="AA63" s="342"/>
      <c r="AB63" s="342"/>
      <c r="AC63" s="342"/>
      <c r="AD63" s="342"/>
      <c r="AE63" s="342"/>
      <c r="AF63" s="342"/>
      <c r="AG63" s="342"/>
      <c r="AH63" s="342"/>
      <c r="AL63" s="342"/>
      <c r="AM63" s="342"/>
      <c r="AN63" s="342"/>
      <c r="AO63" s="342"/>
      <c r="AP63" s="342"/>
      <c r="AQ63" s="342"/>
      <c r="AR63" s="342"/>
      <c r="AS63" s="342"/>
    </row>
    <row r="64" spans="1:45" x14ac:dyDescent="0.25">
      <c r="T64" s="342"/>
      <c r="U64" s="342"/>
      <c r="V64" s="342"/>
      <c r="W64" s="342"/>
      <c r="X64" s="342"/>
      <c r="Y64" s="342"/>
      <c r="Z64" s="342"/>
      <c r="AA64" s="342"/>
      <c r="AB64" s="342"/>
      <c r="AC64" s="342"/>
      <c r="AD64" s="342"/>
      <c r="AE64" s="342"/>
      <c r="AF64" s="342"/>
      <c r="AG64" s="342"/>
      <c r="AH64" s="342"/>
      <c r="AL64" s="342"/>
      <c r="AM64" s="342"/>
      <c r="AN64" s="342"/>
      <c r="AO64" s="342"/>
      <c r="AP64" s="342"/>
      <c r="AQ64" s="342"/>
      <c r="AR64" s="342"/>
      <c r="AS64" s="342"/>
    </row>
    <row r="65" spans="20:45" x14ac:dyDescent="0.25">
      <c r="T65" s="342"/>
      <c r="U65" s="342"/>
      <c r="V65" s="342"/>
      <c r="W65" s="342"/>
      <c r="X65" s="342"/>
      <c r="Y65" s="342"/>
      <c r="Z65" s="342"/>
      <c r="AA65" s="342"/>
      <c r="AB65" s="342"/>
      <c r="AC65" s="342"/>
      <c r="AD65" s="342"/>
      <c r="AE65" s="342"/>
      <c r="AF65" s="342"/>
      <c r="AG65" s="342"/>
      <c r="AH65" s="342"/>
      <c r="AL65" s="342"/>
      <c r="AM65" s="342"/>
      <c r="AN65" s="342"/>
      <c r="AO65" s="342"/>
      <c r="AP65" s="342"/>
      <c r="AQ65" s="342"/>
      <c r="AR65" s="342"/>
      <c r="AS65" s="342"/>
    </row>
    <row r="66" spans="20:45" x14ac:dyDescent="0.25">
      <c r="T66" s="342"/>
      <c r="U66" s="342"/>
      <c r="V66" s="342"/>
      <c r="W66" s="342"/>
      <c r="X66" s="342"/>
      <c r="Y66" s="342"/>
      <c r="Z66" s="342"/>
      <c r="AA66" s="342"/>
      <c r="AB66" s="342"/>
      <c r="AC66" s="342"/>
      <c r="AD66" s="342"/>
      <c r="AE66" s="342"/>
      <c r="AF66" s="342"/>
      <c r="AG66" s="342"/>
      <c r="AH66" s="342"/>
      <c r="AL66" s="342"/>
      <c r="AM66" s="342"/>
      <c r="AN66" s="342"/>
      <c r="AO66" s="342"/>
      <c r="AP66" s="342"/>
      <c r="AQ66" s="342"/>
      <c r="AR66" s="342"/>
      <c r="AS66" s="342"/>
    </row>
    <row r="67" spans="20:45" x14ac:dyDescent="0.25">
      <c r="T67" s="342"/>
      <c r="U67" s="342"/>
      <c r="V67" s="342"/>
      <c r="W67" s="342"/>
      <c r="X67" s="342"/>
      <c r="Y67" s="342"/>
      <c r="Z67" s="342"/>
      <c r="AA67" s="342"/>
      <c r="AB67" s="342"/>
      <c r="AC67" s="342"/>
      <c r="AD67" s="342"/>
      <c r="AE67" s="342"/>
      <c r="AF67" s="342"/>
      <c r="AG67" s="342"/>
      <c r="AH67" s="342"/>
      <c r="AL67" s="342"/>
      <c r="AM67" s="342"/>
      <c r="AN67" s="342"/>
      <c r="AO67" s="342"/>
      <c r="AP67" s="342"/>
      <c r="AQ67" s="342"/>
      <c r="AR67" s="342"/>
      <c r="AS67" s="342"/>
    </row>
    <row r="68" spans="20:45" x14ac:dyDescent="0.25">
      <c r="T68" s="342"/>
      <c r="U68" s="342"/>
      <c r="V68" s="342"/>
      <c r="W68" s="342"/>
      <c r="X68" s="342"/>
      <c r="Y68" s="342"/>
      <c r="Z68" s="342"/>
      <c r="AA68" s="342"/>
      <c r="AB68" s="342"/>
      <c r="AC68" s="342"/>
      <c r="AD68" s="342"/>
      <c r="AE68" s="342"/>
      <c r="AF68" s="342"/>
      <c r="AG68" s="342"/>
      <c r="AH68" s="342"/>
      <c r="AL68" s="342"/>
      <c r="AM68" s="342"/>
      <c r="AN68" s="342"/>
      <c r="AO68" s="342"/>
      <c r="AP68" s="342"/>
      <c r="AQ68" s="342"/>
      <c r="AR68" s="342"/>
      <c r="AS68" s="342"/>
    </row>
    <row r="69" spans="20:45" x14ac:dyDescent="0.25">
      <c r="T69" s="342"/>
      <c r="U69" s="342"/>
      <c r="V69" s="342"/>
      <c r="W69" s="342"/>
      <c r="X69" s="342"/>
      <c r="Y69" s="342"/>
      <c r="Z69" s="342"/>
      <c r="AA69" s="342"/>
      <c r="AB69" s="342"/>
      <c r="AC69" s="342"/>
      <c r="AD69" s="342"/>
      <c r="AE69" s="342"/>
      <c r="AF69" s="342"/>
      <c r="AG69" s="342"/>
      <c r="AH69" s="342"/>
      <c r="AL69" s="342"/>
      <c r="AM69" s="342"/>
      <c r="AN69" s="342"/>
      <c r="AO69" s="342"/>
      <c r="AP69" s="342"/>
      <c r="AQ69" s="342"/>
      <c r="AR69" s="342"/>
      <c r="AS69" s="342"/>
    </row>
    <row r="70" spans="20:45" x14ac:dyDescent="0.25">
      <c r="T70" s="342"/>
      <c r="U70" s="342"/>
      <c r="V70" s="342"/>
      <c r="W70" s="342"/>
      <c r="X70" s="342"/>
      <c r="Y70" s="342"/>
      <c r="Z70" s="342"/>
      <c r="AA70" s="342"/>
      <c r="AB70" s="342"/>
      <c r="AC70" s="342"/>
      <c r="AD70" s="342"/>
      <c r="AE70" s="342"/>
      <c r="AF70" s="342"/>
      <c r="AG70" s="342"/>
      <c r="AH70" s="342"/>
      <c r="AL70" s="342"/>
      <c r="AM70" s="342"/>
      <c r="AN70" s="342"/>
      <c r="AO70" s="342"/>
      <c r="AP70" s="342"/>
      <c r="AQ70" s="342"/>
      <c r="AR70" s="342"/>
      <c r="AS70" s="342"/>
    </row>
    <row r="71" spans="20:45" x14ac:dyDescent="0.25">
      <c r="T71" s="342"/>
      <c r="U71" s="342"/>
      <c r="V71" s="342"/>
      <c r="W71" s="342"/>
      <c r="X71" s="342"/>
      <c r="Y71" s="342"/>
      <c r="Z71" s="342"/>
      <c r="AA71" s="342"/>
      <c r="AB71" s="342"/>
      <c r="AC71" s="342"/>
      <c r="AD71" s="342"/>
      <c r="AE71" s="342"/>
      <c r="AF71" s="342"/>
      <c r="AG71" s="342"/>
      <c r="AH71" s="342"/>
      <c r="AL71" s="342"/>
      <c r="AM71" s="342"/>
      <c r="AN71" s="342"/>
      <c r="AO71" s="342"/>
      <c r="AP71" s="342"/>
      <c r="AQ71" s="342"/>
      <c r="AR71" s="342"/>
      <c r="AS71" s="342"/>
    </row>
    <row r="72" spans="20:45" x14ac:dyDescent="0.25">
      <c r="T72" s="342"/>
      <c r="U72" s="342"/>
      <c r="V72" s="342"/>
      <c r="W72" s="342"/>
      <c r="X72" s="342"/>
      <c r="Y72" s="342"/>
      <c r="Z72" s="342"/>
      <c r="AA72" s="342"/>
      <c r="AB72" s="342"/>
      <c r="AC72" s="342"/>
      <c r="AD72" s="342"/>
      <c r="AE72" s="342"/>
      <c r="AF72" s="342"/>
      <c r="AG72" s="342"/>
      <c r="AH72" s="342"/>
      <c r="AL72" s="342"/>
      <c r="AM72" s="342"/>
      <c r="AN72" s="342"/>
      <c r="AO72" s="342"/>
      <c r="AP72" s="342"/>
      <c r="AQ72" s="342"/>
      <c r="AR72" s="342"/>
      <c r="AS72" s="342"/>
    </row>
    <row r="73" spans="20:45" x14ac:dyDescent="0.25">
      <c r="T73" s="342"/>
      <c r="U73" s="342"/>
      <c r="V73" s="342"/>
      <c r="W73" s="342"/>
      <c r="X73" s="342"/>
      <c r="Y73" s="342"/>
      <c r="Z73" s="342"/>
      <c r="AA73" s="342"/>
      <c r="AB73" s="342"/>
      <c r="AC73" s="342"/>
      <c r="AD73" s="342"/>
      <c r="AE73" s="342"/>
      <c r="AF73" s="342"/>
      <c r="AG73" s="342"/>
      <c r="AH73" s="342"/>
      <c r="AL73" s="342"/>
      <c r="AM73" s="342"/>
      <c r="AN73" s="342"/>
      <c r="AO73" s="342"/>
      <c r="AP73" s="342"/>
      <c r="AQ73" s="342"/>
      <c r="AR73" s="342"/>
      <c r="AS73" s="342"/>
    </row>
    <row r="74" spans="20:45" x14ac:dyDescent="0.25">
      <c r="T74" s="342"/>
      <c r="U74" s="342"/>
      <c r="V74" s="342"/>
      <c r="W74" s="342"/>
      <c r="X74" s="342"/>
      <c r="Y74" s="342"/>
      <c r="Z74" s="342"/>
      <c r="AA74" s="342"/>
      <c r="AB74" s="342"/>
      <c r="AC74" s="342"/>
      <c r="AD74" s="342"/>
      <c r="AE74" s="342"/>
      <c r="AF74" s="342"/>
      <c r="AG74" s="342"/>
      <c r="AH74" s="342"/>
      <c r="AL74" s="342"/>
      <c r="AM74" s="342"/>
      <c r="AN74" s="342"/>
      <c r="AO74" s="342"/>
      <c r="AP74" s="342"/>
      <c r="AQ74" s="342"/>
      <c r="AR74" s="342"/>
      <c r="AS74" s="342"/>
    </row>
    <row r="75" spans="20:45" x14ac:dyDescent="0.25">
      <c r="T75" s="342"/>
      <c r="U75" s="342"/>
      <c r="V75" s="342"/>
      <c r="W75" s="342"/>
      <c r="X75" s="342"/>
      <c r="Y75" s="342"/>
      <c r="Z75" s="342"/>
      <c r="AA75" s="342"/>
      <c r="AB75" s="342"/>
      <c r="AC75" s="342"/>
      <c r="AD75" s="342"/>
      <c r="AE75" s="342"/>
      <c r="AF75" s="342"/>
      <c r="AG75" s="342"/>
      <c r="AH75" s="342"/>
      <c r="AL75" s="342"/>
      <c r="AM75" s="342"/>
      <c r="AN75" s="342"/>
      <c r="AO75" s="342"/>
      <c r="AP75" s="342"/>
      <c r="AQ75" s="342"/>
      <c r="AR75" s="342"/>
      <c r="AS75" s="342"/>
    </row>
    <row r="76" spans="20:45" x14ac:dyDescent="0.25">
      <c r="T76" s="342"/>
      <c r="U76" s="342"/>
      <c r="V76" s="342"/>
      <c r="W76" s="342"/>
      <c r="X76" s="342"/>
      <c r="Y76" s="342"/>
      <c r="Z76" s="342"/>
      <c r="AA76" s="342"/>
      <c r="AB76" s="342"/>
      <c r="AC76" s="342"/>
      <c r="AD76" s="342"/>
      <c r="AE76" s="342"/>
      <c r="AF76" s="342"/>
      <c r="AG76" s="342"/>
      <c r="AH76" s="342"/>
      <c r="AL76" s="342"/>
      <c r="AM76" s="342"/>
      <c r="AN76" s="342"/>
      <c r="AO76" s="342"/>
      <c r="AP76" s="342"/>
      <c r="AQ76" s="342"/>
      <c r="AR76" s="342"/>
      <c r="AS76" s="342"/>
    </row>
    <row r="77" spans="20:45" x14ac:dyDescent="0.25">
      <c r="T77" s="342"/>
      <c r="U77" s="342"/>
      <c r="V77" s="342"/>
      <c r="W77" s="342"/>
      <c r="X77" s="342"/>
      <c r="Y77" s="342"/>
      <c r="Z77" s="342"/>
      <c r="AA77" s="342"/>
      <c r="AB77" s="342"/>
      <c r="AC77" s="342"/>
      <c r="AD77" s="342"/>
      <c r="AE77" s="342"/>
      <c r="AF77" s="342"/>
      <c r="AG77" s="342"/>
      <c r="AH77" s="342"/>
      <c r="AL77" s="342"/>
      <c r="AM77" s="342"/>
      <c r="AN77" s="342"/>
      <c r="AO77" s="342"/>
      <c r="AP77" s="342"/>
      <c r="AQ77" s="342"/>
      <c r="AR77" s="342"/>
      <c r="AS77" s="342"/>
    </row>
    <row r="78" spans="20:45" x14ac:dyDescent="0.25">
      <c r="T78" s="342"/>
      <c r="U78" s="342"/>
      <c r="V78" s="342"/>
      <c r="W78" s="342"/>
      <c r="X78" s="342"/>
      <c r="Y78" s="342"/>
      <c r="Z78" s="342"/>
      <c r="AA78" s="342"/>
      <c r="AB78" s="342"/>
      <c r="AC78" s="342"/>
      <c r="AD78" s="342"/>
      <c r="AE78" s="342"/>
      <c r="AF78" s="342"/>
      <c r="AG78" s="342"/>
      <c r="AH78" s="342"/>
      <c r="AL78" s="342"/>
      <c r="AM78" s="342"/>
      <c r="AN78" s="342"/>
      <c r="AO78" s="342"/>
      <c r="AP78" s="342"/>
      <c r="AQ78" s="342"/>
      <c r="AR78" s="342"/>
      <c r="AS78" s="342"/>
    </row>
    <row r="79" spans="20:45" x14ac:dyDescent="0.25">
      <c r="T79" s="342"/>
      <c r="U79" s="342"/>
      <c r="V79" s="342"/>
      <c r="W79" s="342"/>
      <c r="X79" s="342"/>
      <c r="Y79" s="342"/>
      <c r="Z79" s="342"/>
      <c r="AA79" s="342"/>
      <c r="AB79" s="342"/>
      <c r="AC79" s="342"/>
      <c r="AD79" s="342"/>
      <c r="AE79" s="342"/>
      <c r="AF79" s="342"/>
      <c r="AG79" s="342"/>
      <c r="AH79" s="342"/>
      <c r="AL79" s="342"/>
      <c r="AM79" s="342"/>
      <c r="AN79" s="342"/>
      <c r="AO79" s="342"/>
      <c r="AP79" s="342"/>
      <c r="AQ79" s="342"/>
      <c r="AR79" s="342"/>
      <c r="AS79" s="342"/>
    </row>
    <row r="80" spans="20:45" x14ac:dyDescent="0.25">
      <c r="T80" s="342"/>
      <c r="U80" s="342"/>
      <c r="V80" s="342"/>
      <c r="W80" s="342"/>
      <c r="X80" s="342"/>
      <c r="Y80" s="342"/>
      <c r="Z80" s="342"/>
      <c r="AA80" s="342"/>
      <c r="AB80" s="342"/>
      <c r="AC80" s="342"/>
      <c r="AD80" s="342"/>
      <c r="AE80" s="342"/>
      <c r="AF80" s="342"/>
      <c r="AG80" s="342"/>
      <c r="AH80" s="342"/>
      <c r="AL80" s="342"/>
      <c r="AM80" s="342"/>
      <c r="AN80" s="342"/>
      <c r="AO80" s="342"/>
      <c r="AP80" s="342"/>
      <c r="AQ80" s="342"/>
      <c r="AR80" s="342"/>
      <c r="AS80" s="342"/>
    </row>
    <row r="81" spans="20:45" x14ac:dyDescent="0.25">
      <c r="T81" s="342"/>
      <c r="U81" s="342"/>
      <c r="V81" s="342"/>
      <c r="W81" s="342"/>
      <c r="X81" s="342"/>
      <c r="Y81" s="342"/>
      <c r="Z81" s="342"/>
      <c r="AA81" s="342"/>
      <c r="AB81" s="342"/>
      <c r="AC81" s="342"/>
      <c r="AD81" s="342"/>
      <c r="AE81" s="342"/>
      <c r="AF81" s="342"/>
      <c r="AG81" s="342"/>
      <c r="AH81" s="342"/>
      <c r="AL81" s="342"/>
      <c r="AM81" s="342"/>
      <c r="AN81" s="342"/>
      <c r="AO81" s="342"/>
      <c r="AP81" s="342"/>
      <c r="AQ81" s="342"/>
      <c r="AR81" s="342"/>
      <c r="AS81" s="342"/>
    </row>
    <row r="82" spans="20:45" x14ac:dyDescent="0.25">
      <c r="T82" s="342"/>
      <c r="U82" s="342"/>
      <c r="V82" s="342"/>
      <c r="W82" s="342"/>
      <c r="X82" s="342"/>
      <c r="Y82" s="342"/>
      <c r="Z82" s="342"/>
      <c r="AA82" s="342"/>
      <c r="AB82" s="342"/>
      <c r="AC82" s="342"/>
      <c r="AD82" s="342"/>
      <c r="AE82" s="342"/>
      <c r="AF82" s="342"/>
      <c r="AG82" s="342"/>
      <c r="AH82" s="342"/>
      <c r="AL82" s="342"/>
      <c r="AM82" s="342"/>
      <c r="AN82" s="342"/>
      <c r="AO82" s="342"/>
      <c r="AP82" s="342"/>
      <c r="AQ82" s="342"/>
      <c r="AR82" s="342"/>
      <c r="AS82" s="342"/>
    </row>
    <row r="83" spans="20:45" x14ac:dyDescent="0.25">
      <c r="T83" s="342"/>
      <c r="U83" s="342"/>
      <c r="V83" s="342"/>
      <c r="W83" s="342"/>
      <c r="X83" s="342"/>
      <c r="Y83" s="342"/>
      <c r="Z83" s="342"/>
      <c r="AA83" s="342"/>
      <c r="AB83" s="342"/>
      <c r="AC83" s="342"/>
      <c r="AD83" s="342"/>
      <c r="AE83" s="342"/>
      <c r="AF83" s="342"/>
      <c r="AG83" s="342"/>
      <c r="AH83" s="342"/>
      <c r="AL83" s="342"/>
      <c r="AM83" s="342"/>
      <c r="AN83" s="342"/>
      <c r="AO83" s="342"/>
      <c r="AP83" s="342"/>
      <c r="AQ83" s="342"/>
      <c r="AR83" s="342"/>
      <c r="AS83" s="342"/>
    </row>
    <row r="84" spans="20:45" x14ac:dyDescent="0.25">
      <c r="T84" s="342"/>
      <c r="U84" s="342"/>
      <c r="V84" s="342"/>
      <c r="W84" s="342"/>
      <c r="X84" s="342"/>
      <c r="Y84" s="342"/>
      <c r="Z84" s="342"/>
      <c r="AA84" s="342"/>
      <c r="AB84" s="342"/>
      <c r="AC84" s="342"/>
      <c r="AD84" s="342"/>
      <c r="AE84" s="342"/>
      <c r="AF84" s="342"/>
      <c r="AG84" s="342"/>
      <c r="AH84" s="342"/>
      <c r="AL84" s="342"/>
      <c r="AM84" s="342"/>
      <c r="AN84" s="342"/>
      <c r="AO84" s="342"/>
      <c r="AP84" s="342"/>
      <c r="AQ84" s="342"/>
      <c r="AR84" s="342"/>
      <c r="AS84" s="342"/>
    </row>
    <row r="85" spans="20:45" x14ac:dyDescent="0.25">
      <c r="T85" s="342"/>
      <c r="U85" s="342"/>
      <c r="V85" s="342"/>
      <c r="W85" s="342"/>
      <c r="X85" s="342"/>
      <c r="Y85" s="342"/>
      <c r="Z85" s="342"/>
      <c r="AA85" s="342"/>
      <c r="AB85" s="342"/>
      <c r="AC85" s="342"/>
      <c r="AD85" s="342"/>
      <c r="AE85" s="342"/>
      <c r="AF85" s="342"/>
      <c r="AG85" s="342"/>
      <c r="AH85" s="342"/>
      <c r="AL85" s="342"/>
      <c r="AM85" s="342"/>
      <c r="AN85" s="342"/>
      <c r="AO85" s="342"/>
      <c r="AP85" s="342"/>
      <c r="AQ85" s="342"/>
      <c r="AR85" s="342"/>
      <c r="AS85" s="342"/>
    </row>
    <row r="86" spans="20:45" x14ac:dyDescent="0.25">
      <c r="T86" s="342"/>
      <c r="U86" s="342"/>
      <c r="V86" s="342"/>
      <c r="W86" s="342"/>
      <c r="X86" s="342"/>
      <c r="Y86" s="342"/>
      <c r="Z86" s="342"/>
      <c r="AA86" s="342"/>
      <c r="AB86" s="342"/>
      <c r="AC86" s="342"/>
      <c r="AD86" s="342"/>
      <c r="AE86" s="342"/>
      <c r="AF86" s="342"/>
      <c r="AG86" s="342"/>
      <c r="AH86" s="342"/>
      <c r="AL86" s="342"/>
      <c r="AM86" s="342"/>
      <c r="AN86" s="342"/>
      <c r="AO86" s="342"/>
      <c r="AP86" s="342"/>
      <c r="AQ86" s="342"/>
      <c r="AR86" s="342"/>
      <c r="AS86" s="342"/>
    </row>
    <row r="87" spans="20:45" x14ac:dyDescent="0.25">
      <c r="T87" s="342"/>
      <c r="U87" s="342"/>
      <c r="V87" s="342"/>
      <c r="W87" s="342"/>
      <c r="X87" s="342"/>
      <c r="Y87" s="342"/>
      <c r="Z87" s="342"/>
      <c r="AA87" s="342"/>
      <c r="AB87" s="342"/>
      <c r="AC87" s="342"/>
      <c r="AD87" s="342"/>
      <c r="AE87" s="342"/>
      <c r="AF87" s="342"/>
      <c r="AG87" s="342"/>
      <c r="AH87" s="342"/>
      <c r="AL87" s="342"/>
      <c r="AM87" s="342"/>
      <c r="AN87" s="342"/>
      <c r="AO87" s="342"/>
      <c r="AP87" s="342"/>
      <c r="AQ87" s="342"/>
      <c r="AR87" s="342"/>
      <c r="AS87" s="342"/>
    </row>
    <row r="88" spans="20:45" x14ac:dyDescent="0.25">
      <c r="T88" s="342"/>
      <c r="U88" s="342"/>
      <c r="V88" s="342"/>
      <c r="W88" s="342"/>
      <c r="X88" s="342"/>
      <c r="Y88" s="342"/>
      <c r="Z88" s="342"/>
      <c r="AA88" s="342"/>
      <c r="AB88" s="342"/>
      <c r="AC88" s="342"/>
      <c r="AD88" s="342"/>
      <c r="AE88" s="342"/>
      <c r="AF88" s="342"/>
      <c r="AG88" s="342"/>
      <c r="AH88" s="342"/>
      <c r="AL88" s="342"/>
      <c r="AM88" s="342"/>
      <c r="AN88" s="342"/>
      <c r="AO88" s="342"/>
      <c r="AP88" s="342"/>
      <c r="AQ88" s="342"/>
      <c r="AR88" s="342"/>
      <c r="AS88" s="342"/>
    </row>
    <row r="89" spans="20:45" x14ac:dyDescent="0.25">
      <c r="T89" s="342"/>
      <c r="U89" s="342"/>
      <c r="V89" s="342"/>
      <c r="W89" s="342"/>
      <c r="X89" s="342"/>
      <c r="Y89" s="342"/>
      <c r="Z89" s="342"/>
      <c r="AA89" s="342"/>
      <c r="AB89" s="342"/>
      <c r="AC89" s="342"/>
      <c r="AD89" s="342"/>
      <c r="AE89" s="342"/>
      <c r="AF89" s="342"/>
      <c r="AG89" s="342"/>
      <c r="AH89" s="342"/>
      <c r="AL89" s="342"/>
      <c r="AM89" s="342"/>
      <c r="AN89" s="342"/>
      <c r="AO89" s="342"/>
      <c r="AP89" s="342"/>
      <c r="AQ89" s="342"/>
      <c r="AR89" s="342"/>
      <c r="AS89" s="342"/>
    </row>
    <row r="90" spans="20:45" x14ac:dyDescent="0.25">
      <c r="T90" s="342"/>
      <c r="U90" s="342"/>
      <c r="V90" s="342"/>
      <c r="W90" s="342"/>
      <c r="X90" s="342"/>
      <c r="Y90" s="342"/>
      <c r="Z90" s="342"/>
      <c r="AA90" s="342"/>
      <c r="AB90" s="342"/>
      <c r="AC90" s="342"/>
      <c r="AD90" s="342"/>
      <c r="AE90" s="342"/>
      <c r="AF90" s="342"/>
      <c r="AG90" s="342"/>
      <c r="AH90" s="342"/>
      <c r="AL90" s="342"/>
      <c r="AM90" s="342"/>
      <c r="AN90" s="342"/>
      <c r="AO90" s="342"/>
      <c r="AP90" s="342"/>
      <c r="AQ90" s="342"/>
      <c r="AR90" s="342"/>
      <c r="AS90" s="342"/>
    </row>
    <row r="91" spans="20:45" x14ac:dyDescent="0.25">
      <c r="T91" s="342"/>
      <c r="U91" s="342"/>
      <c r="V91" s="342"/>
      <c r="W91" s="342"/>
      <c r="X91" s="342"/>
      <c r="Y91" s="342"/>
      <c r="Z91" s="342"/>
      <c r="AA91" s="342"/>
      <c r="AB91" s="342"/>
      <c r="AC91" s="342"/>
      <c r="AD91" s="342"/>
      <c r="AE91" s="342"/>
      <c r="AF91" s="342"/>
      <c r="AG91" s="342"/>
      <c r="AH91" s="342"/>
      <c r="AL91" s="342"/>
      <c r="AM91" s="342"/>
      <c r="AN91" s="342"/>
      <c r="AO91" s="342"/>
      <c r="AP91" s="342"/>
      <c r="AQ91" s="342"/>
      <c r="AR91" s="342"/>
      <c r="AS91" s="342"/>
    </row>
    <row r="92" spans="20:45" x14ac:dyDescent="0.25">
      <c r="T92" s="342"/>
      <c r="U92" s="342"/>
      <c r="V92" s="342"/>
      <c r="W92" s="342"/>
      <c r="X92" s="342"/>
      <c r="Y92" s="342"/>
      <c r="Z92" s="342"/>
      <c r="AA92" s="342"/>
      <c r="AB92" s="342"/>
      <c r="AC92" s="342"/>
      <c r="AD92" s="342"/>
      <c r="AE92" s="342"/>
      <c r="AF92" s="342"/>
      <c r="AG92" s="342"/>
      <c r="AH92" s="342"/>
      <c r="AL92" s="342"/>
      <c r="AM92" s="342"/>
      <c r="AN92" s="342"/>
      <c r="AO92" s="342"/>
      <c r="AP92" s="342"/>
      <c r="AQ92" s="342"/>
      <c r="AR92" s="342"/>
      <c r="AS92" s="342"/>
    </row>
    <row r="93" spans="20:45" x14ac:dyDescent="0.25">
      <c r="T93" s="342"/>
      <c r="U93" s="342"/>
      <c r="V93" s="342"/>
      <c r="W93" s="342"/>
      <c r="X93" s="342"/>
      <c r="Y93" s="342"/>
      <c r="Z93" s="342"/>
      <c r="AA93" s="342"/>
      <c r="AB93" s="342"/>
      <c r="AC93" s="342"/>
      <c r="AD93" s="342"/>
      <c r="AE93" s="342"/>
      <c r="AF93" s="342"/>
      <c r="AG93" s="342"/>
      <c r="AH93" s="342"/>
      <c r="AL93" s="342"/>
      <c r="AM93" s="342"/>
      <c r="AN93" s="342"/>
      <c r="AO93" s="342"/>
      <c r="AP93" s="342"/>
      <c r="AQ93" s="342"/>
      <c r="AR93" s="342"/>
      <c r="AS93" s="342"/>
    </row>
    <row r="94" spans="20:45" x14ac:dyDescent="0.25">
      <c r="T94" s="342"/>
      <c r="U94" s="342"/>
      <c r="V94" s="342"/>
      <c r="W94" s="342"/>
      <c r="X94" s="342"/>
      <c r="Y94" s="342"/>
      <c r="Z94" s="342"/>
      <c r="AA94" s="342"/>
      <c r="AB94" s="342"/>
      <c r="AC94" s="342"/>
      <c r="AD94" s="342"/>
      <c r="AE94" s="342"/>
      <c r="AF94" s="342"/>
      <c r="AG94" s="342"/>
      <c r="AH94" s="342"/>
      <c r="AL94" s="342"/>
      <c r="AM94" s="342"/>
      <c r="AN94" s="342"/>
      <c r="AO94" s="342"/>
      <c r="AP94" s="342"/>
      <c r="AQ94" s="342"/>
      <c r="AR94" s="342"/>
      <c r="AS94" s="342"/>
    </row>
    <row r="95" spans="20:45" x14ac:dyDescent="0.25">
      <c r="T95" s="342"/>
      <c r="U95" s="342"/>
      <c r="V95" s="342"/>
      <c r="W95" s="342"/>
      <c r="X95" s="342"/>
      <c r="Y95" s="342"/>
      <c r="Z95" s="342"/>
      <c r="AA95" s="342"/>
      <c r="AB95" s="342"/>
      <c r="AC95" s="342"/>
      <c r="AD95" s="342"/>
      <c r="AE95" s="342"/>
      <c r="AF95" s="342"/>
      <c r="AG95" s="342"/>
      <c r="AH95" s="342"/>
      <c r="AL95" s="342"/>
      <c r="AM95" s="342"/>
      <c r="AN95" s="342"/>
      <c r="AO95" s="342"/>
      <c r="AP95" s="342"/>
      <c r="AQ95" s="342"/>
      <c r="AR95" s="342"/>
      <c r="AS95" s="342"/>
    </row>
    <row r="96" spans="20:45" x14ac:dyDescent="0.25">
      <c r="T96" s="342"/>
      <c r="U96" s="342"/>
      <c r="V96" s="342"/>
      <c r="W96" s="342"/>
      <c r="X96" s="342"/>
      <c r="Y96" s="342"/>
      <c r="Z96" s="342"/>
      <c r="AA96" s="342"/>
      <c r="AB96" s="342"/>
      <c r="AC96" s="342"/>
      <c r="AD96" s="342"/>
      <c r="AE96" s="342"/>
      <c r="AF96" s="342"/>
      <c r="AG96" s="342"/>
      <c r="AH96" s="342"/>
      <c r="AL96" s="342"/>
      <c r="AM96" s="342"/>
      <c r="AN96" s="342"/>
      <c r="AO96" s="342"/>
      <c r="AP96" s="342"/>
      <c r="AQ96" s="342"/>
      <c r="AR96" s="342"/>
      <c r="AS96" s="342"/>
    </row>
    <row r="97" spans="20:45" x14ac:dyDescent="0.25">
      <c r="T97" s="342"/>
      <c r="U97" s="342"/>
      <c r="V97" s="342"/>
      <c r="W97" s="342"/>
      <c r="X97" s="342"/>
      <c r="Y97" s="342"/>
      <c r="Z97" s="342"/>
      <c r="AA97" s="342"/>
      <c r="AB97" s="342"/>
      <c r="AC97" s="342"/>
      <c r="AD97" s="342"/>
      <c r="AE97" s="342"/>
      <c r="AF97" s="342"/>
      <c r="AG97" s="342"/>
      <c r="AH97" s="342"/>
      <c r="AL97" s="342"/>
      <c r="AM97" s="342"/>
      <c r="AN97" s="342"/>
      <c r="AO97" s="342"/>
      <c r="AP97" s="342"/>
      <c r="AQ97" s="342"/>
      <c r="AR97" s="342"/>
      <c r="AS97" s="342"/>
    </row>
    <row r="98" spans="20:45" x14ac:dyDescent="0.25">
      <c r="T98" s="342"/>
      <c r="U98" s="342"/>
      <c r="V98" s="342"/>
      <c r="W98" s="342"/>
      <c r="X98" s="342"/>
      <c r="Y98" s="342"/>
      <c r="Z98" s="342"/>
      <c r="AA98" s="342"/>
      <c r="AB98" s="342"/>
      <c r="AC98" s="342"/>
      <c r="AD98" s="342"/>
      <c r="AE98" s="342"/>
      <c r="AF98" s="342"/>
      <c r="AG98" s="342"/>
      <c r="AH98" s="342"/>
      <c r="AL98" s="342"/>
      <c r="AM98" s="342"/>
      <c r="AN98" s="342"/>
      <c r="AO98" s="342"/>
      <c r="AP98" s="342"/>
      <c r="AQ98" s="342"/>
      <c r="AR98" s="342"/>
      <c r="AS98" s="342"/>
    </row>
    <row r="99" spans="20:45" x14ac:dyDescent="0.25">
      <c r="T99" s="342"/>
      <c r="U99" s="342"/>
      <c r="V99" s="342"/>
      <c r="W99" s="342"/>
      <c r="X99" s="342"/>
      <c r="Y99" s="342"/>
      <c r="Z99" s="342"/>
      <c r="AA99" s="342"/>
      <c r="AB99" s="342"/>
      <c r="AC99" s="342"/>
      <c r="AD99" s="342"/>
      <c r="AE99" s="342"/>
      <c r="AF99" s="342"/>
      <c r="AG99" s="342"/>
      <c r="AH99" s="342"/>
      <c r="AL99" s="342"/>
      <c r="AM99" s="342"/>
      <c r="AN99" s="342"/>
      <c r="AO99" s="342"/>
      <c r="AP99" s="342"/>
      <c r="AQ99" s="342"/>
      <c r="AR99" s="342"/>
      <c r="AS99" s="342"/>
    </row>
    <row r="100" spans="20:45" x14ac:dyDescent="0.25">
      <c r="T100" s="342"/>
      <c r="U100" s="342"/>
      <c r="V100" s="342"/>
      <c r="W100" s="342"/>
      <c r="X100" s="342"/>
      <c r="Y100" s="342"/>
      <c r="Z100" s="342"/>
      <c r="AA100" s="342"/>
      <c r="AB100" s="342"/>
      <c r="AC100" s="342"/>
      <c r="AD100" s="342"/>
      <c r="AE100" s="342"/>
      <c r="AF100" s="342"/>
      <c r="AG100" s="342"/>
      <c r="AH100" s="342"/>
      <c r="AL100" s="342"/>
      <c r="AM100" s="342"/>
      <c r="AN100" s="342"/>
      <c r="AO100" s="342"/>
      <c r="AP100" s="342"/>
      <c r="AQ100" s="342"/>
      <c r="AR100" s="342"/>
      <c r="AS100" s="342"/>
    </row>
    <row r="101" spans="20:45" x14ac:dyDescent="0.25">
      <c r="T101" s="342"/>
      <c r="U101" s="342"/>
      <c r="V101" s="342"/>
      <c r="W101" s="342"/>
      <c r="X101" s="342"/>
      <c r="Y101" s="342"/>
      <c r="Z101" s="342"/>
      <c r="AA101" s="342"/>
      <c r="AB101" s="342"/>
      <c r="AC101" s="342"/>
      <c r="AD101" s="342"/>
      <c r="AE101" s="342"/>
      <c r="AF101" s="342"/>
      <c r="AG101" s="342"/>
      <c r="AH101" s="342"/>
      <c r="AL101" s="342"/>
      <c r="AM101" s="342"/>
      <c r="AN101" s="342"/>
      <c r="AO101" s="342"/>
      <c r="AP101" s="342"/>
      <c r="AQ101" s="342"/>
      <c r="AR101" s="342"/>
      <c r="AS101" s="342"/>
    </row>
    <row r="102" spans="20:45" x14ac:dyDescent="0.25">
      <c r="T102" s="342"/>
      <c r="U102" s="342"/>
      <c r="V102" s="342"/>
      <c r="W102" s="342"/>
      <c r="X102" s="342"/>
      <c r="Y102" s="342"/>
      <c r="Z102" s="342"/>
      <c r="AA102" s="342"/>
      <c r="AB102" s="342"/>
      <c r="AC102" s="342"/>
      <c r="AD102" s="342"/>
      <c r="AE102" s="342"/>
      <c r="AF102" s="342"/>
      <c r="AG102" s="342"/>
      <c r="AH102" s="342"/>
      <c r="AL102" s="342"/>
      <c r="AM102" s="342"/>
      <c r="AN102" s="342"/>
      <c r="AO102" s="342"/>
      <c r="AP102" s="342"/>
      <c r="AQ102" s="342"/>
      <c r="AR102" s="342"/>
      <c r="AS102" s="342"/>
    </row>
    <row r="103" spans="20:45" x14ac:dyDescent="0.25">
      <c r="T103" s="342"/>
      <c r="U103" s="342"/>
      <c r="V103" s="342"/>
      <c r="W103" s="342"/>
      <c r="X103" s="342"/>
      <c r="Y103" s="342"/>
      <c r="Z103" s="342"/>
      <c r="AA103" s="342"/>
      <c r="AB103" s="342"/>
      <c r="AC103" s="342"/>
      <c r="AD103" s="342"/>
      <c r="AE103" s="342"/>
      <c r="AF103" s="342"/>
      <c r="AG103" s="342"/>
      <c r="AH103" s="342"/>
      <c r="AL103" s="342"/>
      <c r="AM103" s="342"/>
      <c r="AN103" s="342"/>
      <c r="AO103" s="342"/>
      <c r="AP103" s="342"/>
      <c r="AQ103" s="342"/>
      <c r="AR103" s="342"/>
      <c r="AS103" s="342"/>
    </row>
    <row r="104" spans="20:45" x14ac:dyDescent="0.25">
      <c r="T104" s="342"/>
      <c r="U104" s="342"/>
      <c r="V104" s="342"/>
      <c r="W104" s="342"/>
      <c r="X104" s="342"/>
      <c r="Y104" s="342"/>
      <c r="Z104" s="342"/>
      <c r="AA104" s="342"/>
      <c r="AB104" s="342"/>
      <c r="AC104" s="342"/>
      <c r="AD104" s="342"/>
      <c r="AE104" s="342"/>
      <c r="AF104" s="342"/>
      <c r="AG104" s="342"/>
      <c r="AH104" s="342"/>
      <c r="AL104" s="342"/>
      <c r="AM104" s="342"/>
      <c r="AN104" s="342"/>
      <c r="AO104" s="342"/>
      <c r="AP104" s="342"/>
      <c r="AQ104" s="342"/>
      <c r="AR104" s="342"/>
      <c r="AS104" s="342"/>
    </row>
    <row r="105" spans="20:45" x14ac:dyDescent="0.25">
      <c r="T105" s="342"/>
      <c r="U105" s="342"/>
      <c r="V105" s="342"/>
      <c r="W105" s="342"/>
      <c r="X105" s="342"/>
      <c r="Y105" s="342"/>
      <c r="Z105" s="342"/>
      <c r="AA105" s="342"/>
      <c r="AB105" s="342"/>
      <c r="AC105" s="342"/>
      <c r="AD105" s="342"/>
      <c r="AE105" s="342"/>
      <c r="AF105" s="342"/>
      <c r="AG105" s="342"/>
      <c r="AH105" s="342"/>
      <c r="AL105" s="342"/>
      <c r="AM105" s="342"/>
      <c r="AN105" s="342"/>
      <c r="AO105" s="342"/>
      <c r="AP105" s="342"/>
      <c r="AQ105" s="342"/>
      <c r="AR105" s="342"/>
      <c r="AS105" s="342"/>
    </row>
    <row r="106" spans="20:45" x14ac:dyDescent="0.25">
      <c r="T106" s="342"/>
      <c r="U106" s="342"/>
      <c r="V106" s="342"/>
      <c r="W106" s="342"/>
      <c r="X106" s="342"/>
      <c r="Y106" s="342"/>
      <c r="Z106" s="342"/>
      <c r="AA106" s="342"/>
      <c r="AB106" s="342"/>
      <c r="AC106" s="342"/>
      <c r="AD106" s="342"/>
      <c r="AE106" s="342"/>
      <c r="AF106" s="342"/>
      <c r="AG106" s="342"/>
      <c r="AH106" s="342"/>
      <c r="AL106" s="342"/>
      <c r="AM106" s="342"/>
      <c r="AN106" s="342"/>
      <c r="AO106" s="342"/>
      <c r="AP106" s="342"/>
      <c r="AQ106" s="342"/>
      <c r="AR106" s="342"/>
      <c r="AS106" s="342"/>
    </row>
    <row r="107" spans="20:45" x14ac:dyDescent="0.25">
      <c r="T107" s="342"/>
      <c r="U107" s="342"/>
      <c r="V107" s="342"/>
      <c r="W107" s="342"/>
      <c r="X107" s="342"/>
      <c r="Y107" s="342"/>
      <c r="Z107" s="342"/>
      <c r="AA107" s="342"/>
      <c r="AB107" s="342"/>
      <c r="AC107" s="342"/>
      <c r="AD107" s="342"/>
      <c r="AE107" s="342"/>
      <c r="AF107" s="342"/>
      <c r="AG107" s="342"/>
      <c r="AH107" s="342"/>
      <c r="AL107" s="342"/>
      <c r="AM107" s="342"/>
      <c r="AN107" s="342"/>
      <c r="AO107" s="342"/>
      <c r="AP107" s="342"/>
      <c r="AQ107" s="342"/>
      <c r="AR107" s="342"/>
      <c r="AS107" s="342"/>
    </row>
    <row r="108" spans="20:45" x14ac:dyDescent="0.25">
      <c r="T108" s="342"/>
      <c r="U108" s="342"/>
      <c r="V108" s="342"/>
      <c r="W108" s="342"/>
      <c r="X108" s="342"/>
      <c r="Y108" s="342"/>
      <c r="Z108" s="342"/>
      <c r="AA108" s="342"/>
      <c r="AB108" s="342"/>
      <c r="AC108" s="342"/>
      <c r="AD108" s="342"/>
      <c r="AE108" s="342"/>
      <c r="AF108" s="342"/>
      <c r="AG108" s="342"/>
      <c r="AH108" s="342"/>
      <c r="AL108" s="342"/>
      <c r="AM108" s="342"/>
      <c r="AN108" s="342"/>
      <c r="AO108" s="342"/>
      <c r="AP108" s="342"/>
      <c r="AQ108" s="342"/>
      <c r="AR108" s="342"/>
      <c r="AS108" s="342"/>
    </row>
    <row r="109" spans="20:45" x14ac:dyDescent="0.25">
      <c r="T109" s="342"/>
      <c r="U109" s="342"/>
      <c r="V109" s="342"/>
      <c r="W109" s="342"/>
      <c r="X109" s="342"/>
      <c r="Y109" s="342"/>
      <c r="Z109" s="342"/>
      <c r="AA109" s="342"/>
      <c r="AB109" s="342"/>
      <c r="AC109" s="342"/>
      <c r="AD109" s="342"/>
      <c r="AE109" s="342"/>
      <c r="AF109" s="342"/>
      <c r="AG109" s="342"/>
      <c r="AH109" s="342"/>
      <c r="AL109" s="342"/>
      <c r="AM109" s="342"/>
      <c r="AN109" s="342"/>
      <c r="AO109" s="342"/>
      <c r="AP109" s="342"/>
      <c r="AQ109" s="342"/>
      <c r="AR109" s="342"/>
      <c r="AS109" s="342"/>
    </row>
    <row r="110" spans="20:45" x14ac:dyDescent="0.25">
      <c r="T110" s="342"/>
      <c r="U110" s="342"/>
      <c r="V110" s="342"/>
      <c r="W110" s="342"/>
      <c r="X110" s="342"/>
      <c r="Y110" s="342"/>
      <c r="Z110" s="342"/>
      <c r="AA110" s="342"/>
      <c r="AB110" s="342"/>
      <c r="AC110" s="342"/>
      <c r="AD110" s="342"/>
      <c r="AE110" s="342"/>
      <c r="AF110" s="342"/>
      <c r="AG110" s="342"/>
      <c r="AH110" s="342"/>
      <c r="AL110" s="342"/>
      <c r="AM110" s="342"/>
      <c r="AN110" s="342"/>
      <c r="AO110" s="342"/>
      <c r="AP110" s="342"/>
      <c r="AQ110" s="342"/>
      <c r="AR110" s="342"/>
      <c r="AS110" s="342"/>
    </row>
    <row r="111" spans="20:45" x14ac:dyDescent="0.25">
      <c r="T111" s="342"/>
      <c r="U111" s="342"/>
      <c r="V111" s="342"/>
      <c r="W111" s="342"/>
      <c r="X111" s="342"/>
      <c r="Y111" s="342"/>
      <c r="Z111" s="342"/>
      <c r="AA111" s="342"/>
      <c r="AB111" s="342"/>
      <c r="AC111" s="342"/>
      <c r="AD111" s="342"/>
      <c r="AE111" s="342"/>
      <c r="AF111" s="342"/>
      <c r="AG111" s="342"/>
      <c r="AH111" s="342"/>
      <c r="AL111" s="342"/>
      <c r="AM111" s="342"/>
      <c r="AN111" s="342"/>
      <c r="AO111" s="342"/>
      <c r="AP111" s="342"/>
      <c r="AQ111" s="342"/>
      <c r="AR111" s="342"/>
      <c r="AS111" s="342"/>
    </row>
    <row r="112" spans="20:45" x14ac:dyDescent="0.25">
      <c r="T112" s="342"/>
      <c r="U112" s="342"/>
      <c r="V112" s="342"/>
      <c r="W112" s="342"/>
      <c r="X112" s="342"/>
      <c r="Y112" s="342"/>
      <c r="Z112" s="342"/>
      <c r="AA112" s="342"/>
      <c r="AB112" s="342"/>
      <c r="AC112" s="342"/>
      <c r="AD112" s="342"/>
      <c r="AE112" s="342"/>
      <c r="AF112" s="342"/>
      <c r="AG112" s="342"/>
      <c r="AH112" s="342"/>
      <c r="AL112" s="342"/>
      <c r="AM112" s="342"/>
      <c r="AN112" s="342"/>
      <c r="AO112" s="342"/>
      <c r="AP112" s="342"/>
      <c r="AQ112" s="342"/>
      <c r="AR112" s="342"/>
      <c r="AS112" s="342"/>
    </row>
    <row r="113" spans="20:45" x14ac:dyDescent="0.25">
      <c r="T113" s="342"/>
      <c r="U113" s="342"/>
      <c r="V113" s="342"/>
      <c r="W113" s="342"/>
      <c r="X113" s="342"/>
      <c r="Y113" s="342"/>
      <c r="Z113" s="342"/>
      <c r="AA113" s="342"/>
      <c r="AB113" s="342"/>
      <c r="AC113" s="342"/>
      <c r="AD113" s="342"/>
      <c r="AE113" s="342"/>
      <c r="AF113" s="342"/>
      <c r="AG113" s="342"/>
      <c r="AH113" s="342"/>
      <c r="AL113" s="342"/>
      <c r="AM113" s="342"/>
      <c r="AN113" s="342"/>
      <c r="AO113" s="342"/>
      <c r="AP113" s="342"/>
      <c r="AQ113" s="342"/>
      <c r="AR113" s="342"/>
      <c r="AS113" s="342"/>
    </row>
    <row r="114" spans="20:45" x14ac:dyDescent="0.25">
      <c r="T114" s="342"/>
      <c r="U114" s="342"/>
      <c r="V114" s="342"/>
      <c r="W114" s="342"/>
      <c r="X114" s="342"/>
      <c r="Y114" s="342"/>
      <c r="Z114" s="342"/>
      <c r="AA114" s="342"/>
      <c r="AB114" s="342"/>
      <c r="AC114" s="342"/>
      <c r="AD114" s="342"/>
      <c r="AE114" s="342"/>
      <c r="AF114" s="342"/>
      <c r="AG114" s="342"/>
      <c r="AH114" s="342"/>
      <c r="AL114" s="342"/>
      <c r="AM114" s="342"/>
      <c r="AN114" s="342"/>
      <c r="AO114" s="342"/>
      <c r="AP114" s="342"/>
      <c r="AQ114" s="342"/>
      <c r="AR114" s="342"/>
      <c r="AS114" s="342"/>
    </row>
    <row r="115" spans="20:45" x14ac:dyDescent="0.25">
      <c r="T115" s="342"/>
      <c r="U115" s="342"/>
      <c r="V115" s="342"/>
      <c r="W115" s="342"/>
      <c r="X115" s="342"/>
      <c r="Y115" s="342"/>
      <c r="Z115" s="342"/>
      <c r="AA115" s="342"/>
      <c r="AB115" s="342"/>
      <c r="AC115" s="342"/>
      <c r="AD115" s="342"/>
      <c r="AE115" s="342"/>
      <c r="AF115" s="342"/>
      <c r="AG115" s="342"/>
      <c r="AH115" s="342"/>
      <c r="AL115" s="342"/>
      <c r="AM115" s="342"/>
      <c r="AN115" s="342"/>
      <c r="AO115" s="342"/>
      <c r="AP115" s="342"/>
      <c r="AQ115" s="342"/>
      <c r="AR115" s="342"/>
      <c r="AS115" s="342"/>
    </row>
    <row r="116" spans="20:45" x14ac:dyDescent="0.25">
      <c r="T116" s="342"/>
      <c r="U116" s="342"/>
      <c r="V116" s="342"/>
      <c r="W116" s="342"/>
      <c r="X116" s="342"/>
      <c r="Y116" s="342"/>
      <c r="Z116" s="342"/>
      <c r="AA116" s="342"/>
      <c r="AB116" s="342"/>
      <c r="AC116" s="342"/>
      <c r="AD116" s="342"/>
      <c r="AE116" s="342"/>
      <c r="AF116" s="342"/>
      <c r="AG116" s="342"/>
      <c r="AH116" s="342"/>
      <c r="AL116" s="342"/>
      <c r="AM116" s="342"/>
      <c r="AN116" s="342"/>
      <c r="AO116" s="342"/>
      <c r="AP116" s="342"/>
      <c r="AQ116" s="342"/>
      <c r="AR116" s="342"/>
      <c r="AS116" s="342"/>
    </row>
    <row r="117" spans="20:45" x14ac:dyDescent="0.25">
      <c r="T117" s="342"/>
      <c r="U117" s="342"/>
      <c r="V117" s="342"/>
      <c r="W117" s="342"/>
      <c r="X117" s="342"/>
      <c r="Y117" s="342"/>
      <c r="Z117" s="342"/>
      <c r="AA117" s="342"/>
      <c r="AB117" s="342"/>
      <c r="AC117" s="342"/>
      <c r="AD117" s="342"/>
      <c r="AE117" s="342"/>
      <c r="AF117" s="342"/>
      <c r="AG117" s="342"/>
      <c r="AH117" s="342"/>
      <c r="AL117" s="342"/>
      <c r="AM117" s="342"/>
      <c r="AN117" s="342"/>
      <c r="AO117" s="342"/>
      <c r="AP117" s="342"/>
      <c r="AQ117" s="342"/>
      <c r="AR117" s="342"/>
      <c r="AS117" s="342"/>
    </row>
    <row r="118" spans="20:45" x14ac:dyDescent="0.25">
      <c r="T118" s="342"/>
      <c r="U118" s="342"/>
      <c r="V118" s="342"/>
      <c r="W118" s="342"/>
      <c r="X118" s="342"/>
      <c r="Y118" s="342"/>
      <c r="Z118" s="342"/>
      <c r="AA118" s="342"/>
      <c r="AB118" s="342"/>
      <c r="AC118" s="342"/>
      <c r="AD118" s="342"/>
      <c r="AE118" s="342"/>
      <c r="AF118" s="342"/>
      <c r="AG118" s="342"/>
      <c r="AH118" s="342"/>
      <c r="AL118" s="342"/>
      <c r="AM118" s="342"/>
      <c r="AN118" s="342"/>
      <c r="AO118" s="342"/>
      <c r="AP118" s="342"/>
      <c r="AQ118" s="342"/>
      <c r="AR118" s="342"/>
      <c r="AS118" s="342"/>
    </row>
    <row r="119" spans="20:45" x14ac:dyDescent="0.25">
      <c r="T119" s="342"/>
      <c r="U119" s="342"/>
      <c r="V119" s="342"/>
      <c r="W119" s="342"/>
      <c r="X119" s="342"/>
      <c r="Y119" s="342"/>
      <c r="Z119" s="342"/>
      <c r="AA119" s="342"/>
      <c r="AB119" s="342"/>
      <c r="AC119" s="342"/>
      <c r="AD119" s="342"/>
      <c r="AE119" s="342"/>
      <c r="AF119" s="342"/>
      <c r="AG119" s="342"/>
      <c r="AH119" s="342"/>
      <c r="AL119" s="342"/>
      <c r="AM119" s="342"/>
      <c r="AN119" s="342"/>
      <c r="AO119" s="342"/>
      <c r="AP119" s="342"/>
      <c r="AQ119" s="342"/>
      <c r="AR119" s="342"/>
      <c r="AS119" s="342"/>
    </row>
    <row r="120" spans="20:45" x14ac:dyDescent="0.25">
      <c r="T120" s="342"/>
      <c r="U120" s="342"/>
      <c r="V120" s="342"/>
      <c r="W120" s="342"/>
      <c r="X120" s="342"/>
      <c r="Y120" s="342"/>
      <c r="Z120" s="342"/>
      <c r="AA120" s="342"/>
      <c r="AB120" s="342"/>
      <c r="AC120" s="342"/>
      <c r="AD120" s="342"/>
      <c r="AE120" s="342"/>
      <c r="AF120" s="342"/>
      <c r="AG120" s="342"/>
      <c r="AH120" s="342"/>
      <c r="AL120" s="342"/>
      <c r="AM120" s="342"/>
      <c r="AN120" s="342"/>
      <c r="AO120" s="342"/>
      <c r="AP120" s="342"/>
      <c r="AQ120" s="342"/>
      <c r="AR120" s="342"/>
      <c r="AS120" s="342"/>
    </row>
    <row r="121" spans="20:45" x14ac:dyDescent="0.25">
      <c r="T121" s="342"/>
      <c r="U121" s="342"/>
      <c r="V121" s="342"/>
      <c r="W121" s="342"/>
      <c r="X121" s="342"/>
      <c r="Y121" s="342"/>
      <c r="Z121" s="342"/>
      <c r="AA121" s="342"/>
      <c r="AB121" s="342"/>
      <c r="AC121" s="342"/>
      <c r="AD121" s="342"/>
      <c r="AE121" s="342"/>
      <c r="AF121" s="342"/>
      <c r="AG121" s="342"/>
      <c r="AH121" s="342"/>
      <c r="AL121" s="342"/>
      <c r="AM121" s="342"/>
      <c r="AN121" s="342"/>
      <c r="AO121" s="342"/>
      <c r="AP121" s="342"/>
      <c r="AQ121" s="342"/>
      <c r="AR121" s="342"/>
      <c r="AS121" s="342"/>
    </row>
    <row r="122" spans="20:45" x14ac:dyDescent="0.25">
      <c r="T122" s="342"/>
      <c r="U122" s="342"/>
      <c r="V122" s="342"/>
      <c r="W122" s="342"/>
      <c r="X122" s="342"/>
      <c r="Y122" s="342"/>
      <c r="Z122" s="342"/>
      <c r="AA122" s="342"/>
      <c r="AB122" s="342"/>
      <c r="AC122" s="342"/>
      <c r="AD122" s="342"/>
      <c r="AE122" s="342"/>
      <c r="AF122" s="342"/>
      <c r="AG122" s="342"/>
      <c r="AH122" s="342"/>
      <c r="AL122" s="342"/>
      <c r="AM122" s="342"/>
      <c r="AN122" s="342"/>
      <c r="AO122" s="342"/>
      <c r="AP122" s="342"/>
      <c r="AQ122" s="342"/>
      <c r="AR122" s="342"/>
      <c r="AS122" s="342"/>
    </row>
    <row r="123" spans="20:45" x14ac:dyDescent="0.25">
      <c r="T123" s="342"/>
      <c r="U123" s="342"/>
      <c r="V123" s="342"/>
      <c r="W123" s="342"/>
      <c r="X123" s="342"/>
      <c r="Y123" s="342"/>
      <c r="Z123" s="342"/>
      <c r="AA123" s="342"/>
      <c r="AB123" s="342"/>
      <c r="AC123" s="342"/>
      <c r="AD123" s="342"/>
      <c r="AE123" s="342"/>
      <c r="AF123" s="342"/>
      <c r="AG123" s="342"/>
      <c r="AH123" s="342"/>
      <c r="AL123" s="342"/>
      <c r="AM123" s="342"/>
      <c r="AN123" s="342"/>
      <c r="AO123" s="342"/>
      <c r="AP123" s="342"/>
      <c r="AQ123" s="342"/>
      <c r="AR123" s="342"/>
      <c r="AS123" s="342"/>
    </row>
    <row r="124" spans="20:45" x14ac:dyDescent="0.25">
      <c r="T124" s="342"/>
      <c r="U124" s="342"/>
      <c r="V124" s="342"/>
      <c r="W124" s="342"/>
      <c r="X124" s="342"/>
      <c r="Y124" s="342"/>
      <c r="Z124" s="342"/>
      <c r="AA124" s="342"/>
      <c r="AB124" s="342"/>
      <c r="AC124" s="342"/>
      <c r="AD124" s="342"/>
      <c r="AE124" s="342"/>
      <c r="AF124" s="342"/>
      <c r="AG124" s="342"/>
      <c r="AH124" s="342"/>
      <c r="AL124" s="342"/>
      <c r="AM124" s="342"/>
      <c r="AN124" s="342"/>
      <c r="AO124" s="342"/>
      <c r="AP124" s="342"/>
      <c r="AQ124" s="342"/>
      <c r="AR124" s="342"/>
      <c r="AS124" s="342"/>
    </row>
    <row r="125" spans="20:45" x14ac:dyDescent="0.25">
      <c r="T125" s="342"/>
      <c r="U125" s="342"/>
      <c r="V125" s="342"/>
      <c r="W125" s="342"/>
      <c r="X125" s="342"/>
      <c r="Y125" s="342"/>
      <c r="Z125" s="342"/>
      <c r="AA125" s="342"/>
      <c r="AB125" s="342"/>
      <c r="AC125" s="342"/>
      <c r="AD125" s="342"/>
      <c r="AE125" s="342"/>
      <c r="AF125" s="342"/>
      <c r="AG125" s="342"/>
      <c r="AH125" s="342"/>
      <c r="AL125" s="342"/>
      <c r="AM125" s="342"/>
      <c r="AN125" s="342"/>
      <c r="AO125" s="342"/>
      <c r="AP125" s="342"/>
      <c r="AQ125" s="342"/>
      <c r="AR125" s="342"/>
      <c r="AS125" s="342"/>
    </row>
    <row r="126" spans="20:45" x14ac:dyDescent="0.25">
      <c r="T126" s="342"/>
      <c r="U126" s="342"/>
      <c r="V126" s="342"/>
      <c r="W126" s="342"/>
      <c r="X126" s="342"/>
      <c r="Y126" s="342"/>
      <c r="Z126" s="342"/>
      <c r="AA126" s="342"/>
      <c r="AB126" s="342"/>
      <c r="AC126" s="342"/>
      <c r="AD126" s="342"/>
      <c r="AE126" s="342"/>
      <c r="AF126" s="342"/>
      <c r="AG126" s="342"/>
      <c r="AH126" s="342"/>
      <c r="AL126" s="342"/>
      <c r="AM126" s="342"/>
      <c r="AN126" s="342"/>
      <c r="AO126" s="342"/>
      <c r="AP126" s="342"/>
      <c r="AQ126" s="342"/>
      <c r="AR126" s="342"/>
      <c r="AS126" s="342"/>
    </row>
    <row r="127" spans="20:45" x14ac:dyDescent="0.25">
      <c r="T127" s="342"/>
      <c r="U127" s="342"/>
      <c r="V127" s="342"/>
      <c r="W127" s="342"/>
      <c r="X127" s="342"/>
      <c r="Y127" s="342"/>
      <c r="Z127" s="342"/>
      <c r="AA127" s="342"/>
      <c r="AB127" s="342"/>
      <c r="AC127" s="342"/>
      <c r="AD127" s="342"/>
      <c r="AE127" s="342"/>
      <c r="AF127" s="342"/>
      <c r="AG127" s="342"/>
      <c r="AH127" s="342"/>
      <c r="AL127" s="342"/>
      <c r="AM127" s="342"/>
      <c r="AN127" s="342"/>
      <c r="AO127" s="342"/>
      <c r="AP127" s="342"/>
      <c r="AQ127" s="342"/>
      <c r="AR127" s="342"/>
      <c r="AS127" s="342"/>
    </row>
    <row r="128" spans="20:45" x14ac:dyDescent="0.25">
      <c r="T128" s="342"/>
      <c r="U128" s="342"/>
      <c r="V128" s="342"/>
      <c r="W128" s="342"/>
      <c r="X128" s="342"/>
      <c r="Y128" s="342"/>
      <c r="Z128" s="342"/>
      <c r="AA128" s="342"/>
      <c r="AB128" s="342"/>
      <c r="AC128" s="342"/>
      <c r="AD128" s="342"/>
      <c r="AE128" s="342"/>
      <c r="AF128" s="342"/>
      <c r="AG128" s="342"/>
      <c r="AH128" s="342"/>
      <c r="AL128" s="342"/>
      <c r="AM128" s="342"/>
      <c r="AN128" s="342"/>
      <c r="AO128" s="342"/>
      <c r="AP128" s="342"/>
      <c r="AQ128" s="342"/>
      <c r="AR128" s="342"/>
      <c r="AS128" s="342"/>
    </row>
    <row r="129" spans="20:45" x14ac:dyDescent="0.25">
      <c r="T129" s="342"/>
      <c r="U129" s="342"/>
      <c r="V129" s="342"/>
      <c r="W129" s="342"/>
      <c r="X129" s="342"/>
      <c r="Y129" s="342"/>
      <c r="Z129" s="342"/>
      <c r="AA129" s="342"/>
      <c r="AB129" s="342"/>
      <c r="AC129" s="342"/>
      <c r="AD129" s="342"/>
      <c r="AE129" s="342"/>
      <c r="AF129" s="342"/>
      <c r="AG129" s="342"/>
      <c r="AH129" s="342"/>
      <c r="AL129" s="342"/>
      <c r="AM129" s="342"/>
      <c r="AN129" s="342"/>
      <c r="AO129" s="342"/>
      <c r="AP129" s="342"/>
      <c r="AQ129" s="342"/>
      <c r="AR129" s="342"/>
      <c r="AS129" s="342"/>
    </row>
    <row r="130" spans="20:45" x14ac:dyDescent="0.25">
      <c r="T130" s="342"/>
      <c r="U130" s="342"/>
      <c r="V130" s="342"/>
      <c r="W130" s="342"/>
      <c r="X130" s="342"/>
      <c r="Y130" s="342"/>
      <c r="Z130" s="342"/>
      <c r="AA130" s="342"/>
      <c r="AB130" s="342"/>
      <c r="AC130" s="342"/>
      <c r="AD130" s="342"/>
      <c r="AE130" s="342"/>
      <c r="AF130" s="342"/>
      <c r="AG130" s="342"/>
      <c r="AH130" s="342"/>
      <c r="AL130" s="342"/>
      <c r="AM130" s="342"/>
      <c r="AN130" s="342"/>
      <c r="AO130" s="342"/>
      <c r="AP130" s="342"/>
      <c r="AQ130" s="342"/>
      <c r="AR130" s="342"/>
      <c r="AS130" s="342"/>
    </row>
    <row r="131" spans="20:45" x14ac:dyDescent="0.25">
      <c r="T131" s="342"/>
      <c r="U131" s="342"/>
      <c r="V131" s="342"/>
      <c r="W131" s="342"/>
      <c r="X131" s="342"/>
      <c r="Y131" s="342"/>
      <c r="Z131" s="342"/>
      <c r="AA131" s="342"/>
      <c r="AB131" s="342"/>
      <c r="AC131" s="342"/>
      <c r="AD131" s="342"/>
      <c r="AE131" s="342"/>
      <c r="AF131" s="342"/>
      <c r="AG131" s="342"/>
      <c r="AH131" s="342"/>
      <c r="AL131" s="342"/>
      <c r="AM131" s="342"/>
      <c r="AN131" s="342"/>
      <c r="AO131" s="342"/>
      <c r="AP131" s="342"/>
      <c r="AQ131" s="342"/>
      <c r="AR131" s="342"/>
      <c r="AS131" s="342"/>
    </row>
    <row r="132" spans="20:45" x14ac:dyDescent="0.25">
      <c r="T132" s="342"/>
      <c r="U132" s="342"/>
      <c r="V132" s="342"/>
      <c r="W132" s="342"/>
      <c r="X132" s="342"/>
      <c r="Y132" s="342"/>
      <c r="Z132" s="342"/>
      <c r="AA132" s="342"/>
      <c r="AB132" s="342"/>
      <c r="AC132" s="342"/>
      <c r="AD132" s="342"/>
      <c r="AE132" s="342"/>
      <c r="AF132" s="342"/>
      <c r="AG132" s="342"/>
      <c r="AH132" s="342"/>
      <c r="AL132" s="342"/>
      <c r="AM132" s="342"/>
      <c r="AN132" s="342"/>
      <c r="AO132" s="342"/>
      <c r="AP132" s="342"/>
      <c r="AQ132" s="342"/>
      <c r="AR132" s="342"/>
      <c r="AS132" s="342"/>
    </row>
    <row r="133" spans="20:45" x14ac:dyDescent="0.25">
      <c r="T133" s="342"/>
      <c r="U133" s="342"/>
      <c r="V133" s="342"/>
      <c r="W133" s="342"/>
      <c r="X133" s="342"/>
      <c r="Y133" s="342"/>
      <c r="Z133" s="342"/>
      <c r="AA133" s="342"/>
      <c r="AB133" s="342"/>
      <c r="AC133" s="342"/>
      <c r="AD133" s="342"/>
      <c r="AE133" s="342"/>
      <c r="AF133" s="342"/>
      <c r="AG133" s="342"/>
      <c r="AH133" s="342"/>
      <c r="AL133" s="342"/>
      <c r="AM133" s="342"/>
      <c r="AN133" s="342"/>
      <c r="AO133" s="342"/>
      <c r="AP133" s="342"/>
      <c r="AQ133" s="342"/>
      <c r="AR133" s="342"/>
      <c r="AS133" s="342"/>
    </row>
    <row r="134" spans="20:45" x14ac:dyDescent="0.25">
      <c r="T134" s="342"/>
      <c r="U134" s="342"/>
      <c r="V134" s="342"/>
      <c r="W134" s="342"/>
      <c r="X134" s="342"/>
      <c r="Y134" s="342"/>
      <c r="Z134" s="342"/>
      <c r="AA134" s="342"/>
      <c r="AB134" s="342"/>
      <c r="AC134" s="342"/>
      <c r="AD134" s="342"/>
      <c r="AE134" s="342"/>
      <c r="AF134" s="342"/>
      <c r="AG134" s="342"/>
      <c r="AH134" s="342"/>
      <c r="AL134" s="342"/>
      <c r="AM134" s="342"/>
      <c r="AN134" s="342"/>
      <c r="AO134" s="342"/>
      <c r="AP134" s="342"/>
      <c r="AQ134" s="342"/>
      <c r="AR134" s="342"/>
      <c r="AS134" s="342"/>
    </row>
    <row r="135" spans="20:45" x14ac:dyDescent="0.25">
      <c r="T135" s="342"/>
      <c r="U135" s="342"/>
      <c r="V135" s="342"/>
      <c r="W135" s="342"/>
      <c r="X135" s="342"/>
      <c r="Y135" s="342"/>
      <c r="Z135" s="342"/>
      <c r="AA135" s="342"/>
      <c r="AB135" s="342"/>
      <c r="AC135" s="342"/>
      <c r="AD135" s="342"/>
      <c r="AE135" s="342"/>
      <c r="AF135" s="342"/>
      <c r="AG135" s="342"/>
      <c r="AH135" s="342"/>
      <c r="AL135" s="342"/>
      <c r="AM135" s="342"/>
      <c r="AN135" s="342"/>
      <c r="AO135" s="342"/>
      <c r="AP135" s="342"/>
      <c r="AQ135" s="342"/>
      <c r="AR135" s="342"/>
      <c r="AS135" s="342"/>
    </row>
    <row r="136" spans="20:45" x14ac:dyDescent="0.25">
      <c r="T136" s="342"/>
      <c r="U136" s="342"/>
      <c r="V136" s="342"/>
      <c r="W136" s="342"/>
      <c r="X136" s="342"/>
      <c r="Y136" s="342"/>
      <c r="Z136" s="342"/>
      <c r="AA136" s="342"/>
      <c r="AB136" s="342"/>
      <c r="AC136" s="342"/>
      <c r="AD136" s="342"/>
      <c r="AE136" s="342"/>
      <c r="AF136" s="342"/>
      <c r="AG136" s="342"/>
      <c r="AH136" s="342"/>
      <c r="AL136" s="342"/>
      <c r="AM136" s="342"/>
      <c r="AN136" s="342"/>
      <c r="AO136" s="342"/>
      <c r="AP136" s="342"/>
      <c r="AQ136" s="342"/>
      <c r="AR136" s="342"/>
      <c r="AS136" s="342"/>
    </row>
    <row r="137" spans="20:45" x14ac:dyDescent="0.25">
      <c r="T137" s="342"/>
      <c r="U137" s="342"/>
      <c r="V137" s="342"/>
      <c r="W137" s="342"/>
      <c r="X137" s="342"/>
      <c r="Y137" s="342"/>
      <c r="Z137" s="342"/>
      <c r="AA137" s="342"/>
      <c r="AB137" s="342"/>
      <c r="AC137" s="342"/>
      <c r="AD137" s="342"/>
      <c r="AE137" s="342"/>
      <c r="AF137" s="342"/>
      <c r="AG137" s="342"/>
      <c r="AH137" s="342"/>
      <c r="AL137" s="342"/>
      <c r="AM137" s="342"/>
      <c r="AN137" s="342"/>
      <c r="AO137" s="342"/>
      <c r="AP137" s="342"/>
      <c r="AQ137" s="342"/>
      <c r="AR137" s="342"/>
      <c r="AS137" s="342"/>
    </row>
    <row r="138" spans="20:45" x14ac:dyDescent="0.25">
      <c r="T138" s="342"/>
      <c r="U138" s="342"/>
      <c r="V138" s="342"/>
      <c r="W138" s="342"/>
      <c r="X138" s="342"/>
      <c r="Y138" s="342"/>
      <c r="Z138" s="342"/>
      <c r="AA138" s="342"/>
      <c r="AB138" s="342"/>
      <c r="AC138" s="342"/>
      <c r="AD138" s="342"/>
      <c r="AE138" s="342"/>
      <c r="AF138" s="342"/>
      <c r="AG138" s="342"/>
      <c r="AH138" s="342"/>
      <c r="AL138" s="342"/>
      <c r="AM138" s="342"/>
      <c r="AN138" s="342"/>
      <c r="AO138" s="342"/>
      <c r="AP138" s="342"/>
      <c r="AQ138" s="342"/>
      <c r="AR138" s="342"/>
      <c r="AS138" s="342"/>
    </row>
    <row r="139" spans="20:45" x14ac:dyDescent="0.25">
      <c r="T139" s="342"/>
      <c r="U139" s="342"/>
      <c r="V139" s="342"/>
      <c r="W139" s="342"/>
      <c r="X139" s="342"/>
      <c r="Y139" s="342"/>
      <c r="Z139" s="342"/>
      <c r="AA139" s="342"/>
      <c r="AB139" s="342"/>
      <c r="AC139" s="342"/>
      <c r="AD139" s="342"/>
      <c r="AE139" s="342"/>
      <c r="AF139" s="342"/>
      <c r="AG139" s="342"/>
      <c r="AH139" s="342"/>
      <c r="AL139" s="342"/>
      <c r="AM139" s="342"/>
      <c r="AN139" s="342"/>
      <c r="AO139" s="342"/>
      <c r="AP139" s="342"/>
      <c r="AQ139" s="342"/>
      <c r="AR139" s="342"/>
      <c r="AS139" s="342"/>
    </row>
    <row r="140" spans="20:45" x14ac:dyDescent="0.25">
      <c r="T140" s="342"/>
      <c r="U140" s="342"/>
      <c r="V140" s="342"/>
      <c r="W140" s="342"/>
      <c r="X140" s="342"/>
      <c r="Y140" s="342"/>
      <c r="Z140" s="342"/>
      <c r="AA140" s="342"/>
      <c r="AB140" s="342"/>
      <c r="AC140" s="342"/>
      <c r="AD140" s="342"/>
      <c r="AE140" s="342"/>
      <c r="AF140" s="342"/>
      <c r="AG140" s="342"/>
      <c r="AH140" s="342"/>
      <c r="AL140" s="342"/>
      <c r="AM140" s="342"/>
      <c r="AN140" s="342"/>
      <c r="AO140" s="342"/>
      <c r="AP140" s="342"/>
      <c r="AQ140" s="342"/>
      <c r="AR140" s="342"/>
      <c r="AS140" s="342"/>
    </row>
  </sheetData>
  <mergeCells count="1">
    <mergeCell ref="A4:C4"/>
  </mergeCells>
  <phoneticPr fontId="73" type="noConversion"/>
  <conditionalFormatting sqref="B22 B24 B26 B28 B30 B32 B34 B36 B38 B40 B42 B44 B46 B48 B50 B52">
    <cfRule type="cellIs" dxfId="147" priority="13" stopIfTrue="1" operator="equal">
      <formula>"QA"</formula>
    </cfRule>
    <cfRule type="cellIs" dxfId="146" priority="14" stopIfTrue="1" operator="equal">
      <formula>"DA"</formula>
    </cfRule>
  </conditionalFormatting>
  <conditionalFormatting sqref="E7 E21">
    <cfRule type="expression" dxfId="145" priority="16" stopIfTrue="1">
      <formula>$E7&lt;5</formula>
    </cfRule>
  </conditionalFormatting>
  <conditionalFormatting sqref="E22 E24 E26 E28 E30 E32 E34 E36 E38 E40 E42 E44 E46 E48 E50 E52">
    <cfRule type="expression" dxfId="144" priority="8" stopIfTrue="1">
      <formula>AND($E22&lt;9,$C22&gt;0)</formula>
    </cfRule>
  </conditionalFormatting>
  <conditionalFormatting sqref="F7 F9 F11 F13 F15 F17 F19">
    <cfRule type="cellIs" dxfId="143" priority="17" stopIfTrue="1" operator="equal">
      <formula>"Bye"</formula>
    </cfRule>
  </conditionalFormatting>
  <conditionalFormatting sqref="F21:F22 F24 F26 F28 F30 F32 F34 F36 F38 F40 F42 F44 F46 F48 F50">
    <cfRule type="cellIs" dxfId="142" priority="9" stopIfTrue="1" operator="equal">
      <formula>"Bye"</formula>
    </cfRule>
  </conditionalFormatting>
  <conditionalFormatting sqref="F22 F24 F26 F28 F30 F32 F34 F36 F38 F40 F42 F44 F46 F48 F50">
    <cfRule type="expression" dxfId="141" priority="10" stopIfTrue="1">
      <formula>AND($E22&lt;9,$C22&gt;0)</formula>
    </cfRule>
  </conditionalFormatting>
  <conditionalFormatting sqref="H7 H9 H11 H13 H15 H17 H19 H21 G22:I22 G24:I24 G26:I26 G28:I28 G30:I30 G32:I32 G34:I34 G36:I36 G38:I38 G40:I40 G42:I42 G44:I44 G46:I46 G48:I48 G50:I50">
    <cfRule type="expression" dxfId="140" priority="4" stopIfTrue="1">
      <formula>AND($E7&lt;9,$C7&gt;0)</formula>
    </cfRule>
  </conditionalFormatting>
  <conditionalFormatting sqref="I8 K10 I12 M14 I16 K18 I20 I23 K25 I27 M29 I31 K33 I35 I39 K41 I43 M45 I47 K49 I51">
    <cfRule type="expression" dxfId="139" priority="5" stopIfTrue="1">
      <formula>AND($O$1="CU",I8="Umpire")</formula>
    </cfRule>
    <cfRule type="expression" dxfId="138" priority="6" stopIfTrue="1">
      <formula>AND($O$1="CU",I8&lt;&gt;"Umpire",J8&lt;&gt;"")</formula>
    </cfRule>
    <cfRule type="expression" dxfId="137" priority="7" stopIfTrue="1">
      <formula>AND($O$1="CU",I8&lt;&gt;"Umpire")</formula>
    </cfRule>
  </conditionalFormatting>
  <conditionalFormatting sqref="J8 L10 J12 N14 J16 L18 J20 R62">
    <cfRule type="expression" dxfId="136" priority="15" stopIfTrue="1">
      <formula>$O$1="CU"</formula>
    </cfRule>
  </conditionalFormatting>
  <conditionalFormatting sqref="K8 M10 K12 O14 K16 M18 K20 K23 M25 K27 O29 K31 M33 K35 K39 M41 K43 O45 K47 M49 K51">
    <cfRule type="expression" dxfId="135" priority="11" stopIfTrue="1">
      <formula>J8="as"</formula>
    </cfRule>
    <cfRule type="expression" dxfId="134" priority="12" stopIfTrue="1">
      <formula>J8="bs"</formula>
    </cfRule>
  </conditionalFormatting>
  <conditionalFormatting sqref="O16">
    <cfRule type="expression" dxfId="133" priority="1" stopIfTrue="1">
      <formula>AND($O$1="CU",O16="Umpire")</formula>
    </cfRule>
    <cfRule type="expression" dxfId="132" priority="2" stopIfTrue="1">
      <formula>AND($O$1="CU",O16&lt;&gt;"Umpire",P16&lt;&gt;"")</formula>
    </cfRule>
    <cfRule type="expression" dxfId="131" priority="3" stopIfTrue="1">
      <formula>AND($O$1="CU",O16&lt;&gt;"Umpire")</formula>
    </cfRule>
  </conditionalFormatting>
  <dataValidations count="1">
    <dataValidation type="list" allowBlank="1" showInputMessage="1" sqref="I23 I39 I27 I35 I43 I31 I51 I47 K49 K41 M45 K33 K25 M29 I16 K18 K10 I20 I12 I8 M14 O16" xr:uid="{00000000-0002-0000-13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49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2949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indexed="42"/>
  </sheetPr>
  <dimension ref="A1:Q156"/>
  <sheetViews>
    <sheetView showGridLines="0" showZeros="0" workbookViewId="0">
      <pane ySplit="6" topLeftCell="A7" activePane="bottomLeft" state="frozen"/>
      <selection activeCell="B7" sqref="B7:O29"/>
      <selection pane="bottomLeft"/>
    </sheetView>
  </sheetViews>
  <sheetFormatPr defaultRowHeight="13.2" x14ac:dyDescent="0.25"/>
  <cols>
    <col min="1" max="1" width="3.88671875" customWidth="1"/>
    <col min="2" max="2" width="24.21875" bestFit="1" customWidth="1"/>
    <col min="3" max="3" width="11.88671875" customWidth="1"/>
    <col min="4" max="4" width="11.88671875" style="40" customWidth="1"/>
    <col min="5" max="5" width="10.6640625" style="429" customWidth="1"/>
    <col min="6" max="6" width="6.109375" style="93" hidden="1" customWidth="1"/>
    <col min="7" max="7" width="3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44" t="str">
        <f>Altalanos!$A$6</f>
        <v>Vidék Bajnokság</v>
      </c>
      <c r="B1" s="87"/>
      <c r="C1" s="87"/>
      <c r="D1" s="240"/>
      <c r="E1" s="260" t="s">
        <v>53</v>
      </c>
      <c r="F1" s="106"/>
      <c r="G1" s="251"/>
      <c r="H1" s="88"/>
      <c r="I1" s="88"/>
      <c r="J1" s="252"/>
      <c r="K1" s="252"/>
      <c r="L1" s="252"/>
      <c r="M1" s="252"/>
      <c r="N1" s="252"/>
      <c r="O1" s="252"/>
      <c r="P1" s="252"/>
      <c r="Q1" s="253"/>
    </row>
    <row r="2" spans="1:17" ht="13.8" thickBot="1" x14ac:dyDescent="0.3">
      <c r="B2" s="89" t="s">
        <v>52</v>
      </c>
      <c r="C2" s="440" t="str">
        <f>Altalanos!$B$8</f>
        <v>F14 csapat</v>
      </c>
      <c r="D2" s="106"/>
      <c r="E2" s="260" t="s">
        <v>35</v>
      </c>
      <c r="F2" s="94"/>
      <c r="G2" s="94"/>
      <c r="H2" s="417"/>
      <c r="I2" s="417"/>
      <c r="J2" s="88"/>
      <c r="K2" s="88"/>
      <c r="L2" s="88"/>
      <c r="M2" s="88"/>
      <c r="N2" s="100"/>
      <c r="O2" s="81"/>
      <c r="P2" s="81"/>
      <c r="Q2" s="100"/>
    </row>
    <row r="3" spans="1:17" s="2" customFormat="1" ht="13.8" thickBot="1" x14ac:dyDescent="0.3">
      <c r="A3" s="411" t="s">
        <v>51</v>
      </c>
      <c r="B3" s="415"/>
      <c r="C3" s="415"/>
      <c r="D3" s="415"/>
      <c r="E3" s="415"/>
      <c r="F3" s="415"/>
      <c r="G3" s="415"/>
      <c r="H3" s="415"/>
      <c r="I3" s="416"/>
      <c r="J3" s="101"/>
      <c r="K3" s="107"/>
      <c r="L3" s="107"/>
      <c r="M3" s="107"/>
      <c r="N3" s="289" t="s">
        <v>34</v>
      </c>
      <c r="O3" s="102"/>
      <c r="P3" s="108"/>
      <c r="Q3" s="261"/>
    </row>
    <row r="4" spans="1:17" s="2" customFormat="1" x14ac:dyDescent="0.25">
      <c r="A4" s="50" t="s">
        <v>25</v>
      </c>
      <c r="B4" s="50"/>
      <c r="C4" s="48" t="s">
        <v>22</v>
      </c>
      <c r="D4" s="50" t="s">
        <v>30</v>
      </c>
      <c r="E4" s="82"/>
      <c r="G4" s="109"/>
      <c r="H4" s="431" t="s">
        <v>31</v>
      </c>
      <c r="I4" s="421"/>
      <c r="J4" s="110"/>
      <c r="K4" s="111"/>
      <c r="L4" s="111"/>
      <c r="M4" s="111"/>
      <c r="N4" s="110"/>
      <c r="O4" s="262"/>
      <c r="P4" s="262"/>
      <c r="Q4" s="112"/>
    </row>
    <row r="5" spans="1:17" s="2" customFormat="1" ht="13.8" thickBot="1" x14ac:dyDescent="0.3">
      <c r="A5" s="254" t="str">
        <f>Altalanos!$A$10</f>
        <v>2026.06.20-30</v>
      </c>
      <c r="B5" s="254"/>
      <c r="C5" s="90" t="str">
        <f>Altalanos!$C$10</f>
        <v>SZEGED</v>
      </c>
      <c r="D5" s="91" t="str">
        <f>Altalanos!$D$10</f>
        <v xml:space="preserve">  </v>
      </c>
      <c r="E5" s="91"/>
      <c r="F5" s="91"/>
      <c r="G5" s="91"/>
      <c r="H5" s="285" t="str">
        <f>Altalanos!$E$10</f>
        <v>Rákóczi Andrea</v>
      </c>
      <c r="I5" s="432"/>
      <c r="J5" s="113"/>
      <c r="K5" s="83"/>
      <c r="L5" s="83"/>
      <c r="M5" s="83"/>
      <c r="N5" s="113"/>
      <c r="O5" s="91"/>
      <c r="P5" s="91"/>
      <c r="Q5" s="435"/>
    </row>
    <row r="6" spans="1:17" ht="30" customHeight="1" thickBot="1" x14ac:dyDescent="0.3">
      <c r="A6" s="243" t="s">
        <v>36</v>
      </c>
      <c r="B6" s="103" t="s">
        <v>28</v>
      </c>
      <c r="C6" s="103" t="s">
        <v>29</v>
      </c>
      <c r="D6" s="103" t="s">
        <v>32</v>
      </c>
      <c r="E6" s="104" t="s">
        <v>33</v>
      </c>
      <c r="F6" s="104" t="s">
        <v>37</v>
      </c>
      <c r="G6" s="104" t="s">
        <v>110</v>
      </c>
      <c r="H6" s="418" t="s">
        <v>38</v>
      </c>
      <c r="I6" s="419"/>
      <c r="J6" s="246" t="s">
        <v>17</v>
      </c>
      <c r="K6" s="105" t="s">
        <v>15</v>
      </c>
      <c r="L6" s="248" t="s">
        <v>1</v>
      </c>
      <c r="M6" s="217" t="s">
        <v>16</v>
      </c>
      <c r="N6" s="276" t="s">
        <v>49</v>
      </c>
      <c r="O6" s="258" t="s">
        <v>39</v>
      </c>
      <c r="P6" s="259" t="s">
        <v>2</v>
      </c>
      <c r="Q6" s="104" t="s">
        <v>40</v>
      </c>
    </row>
    <row r="7" spans="1:17" s="11" customFormat="1" ht="18.899999999999999" customHeight="1" x14ac:dyDescent="0.25">
      <c r="A7" s="250">
        <v>1</v>
      </c>
      <c r="B7" s="95" t="s">
        <v>131</v>
      </c>
      <c r="C7" s="95"/>
      <c r="D7" s="96"/>
      <c r="E7" s="263"/>
      <c r="F7" s="412"/>
      <c r="G7" s="413"/>
      <c r="H7" s="96"/>
      <c r="I7" s="96"/>
      <c r="J7" s="247"/>
      <c r="K7" s="245"/>
      <c r="L7" s="249"/>
      <c r="M7" s="245"/>
      <c r="N7" s="241"/>
      <c r="O7" s="96">
        <v>50</v>
      </c>
      <c r="P7" s="114"/>
      <c r="Q7" s="97"/>
    </row>
    <row r="8" spans="1:17" s="11" customFormat="1" ht="18.899999999999999" customHeight="1" x14ac:dyDescent="0.25">
      <c r="A8" s="250">
        <v>2</v>
      </c>
      <c r="B8" s="95" t="s">
        <v>157</v>
      </c>
      <c r="C8" s="95"/>
      <c r="D8" s="96"/>
      <c r="E8" s="263"/>
      <c r="F8" s="414"/>
      <c r="G8" s="283"/>
      <c r="H8" s="96"/>
      <c r="I8" s="96"/>
      <c r="J8" s="247"/>
      <c r="K8" s="245"/>
      <c r="L8" s="249"/>
      <c r="M8" s="245"/>
      <c r="N8" s="241"/>
      <c r="O8" s="96">
        <v>81</v>
      </c>
      <c r="P8" s="114"/>
      <c r="Q8" s="97"/>
    </row>
    <row r="9" spans="1:17" s="11" customFormat="1" ht="18.899999999999999" customHeight="1" x14ac:dyDescent="0.25">
      <c r="A9" s="250">
        <v>3</v>
      </c>
      <c r="B9" s="95" t="s">
        <v>132</v>
      </c>
      <c r="C9" s="95"/>
      <c r="D9" s="96"/>
      <c r="E9" s="263"/>
      <c r="F9" s="414"/>
      <c r="G9" s="283"/>
      <c r="H9" s="96"/>
      <c r="I9" s="96"/>
      <c r="J9" s="247"/>
      <c r="K9" s="245"/>
      <c r="L9" s="249"/>
      <c r="M9" s="245"/>
      <c r="N9" s="241"/>
      <c r="O9" s="96">
        <v>81</v>
      </c>
      <c r="P9" s="423"/>
      <c r="Q9" s="277"/>
    </row>
    <row r="10" spans="1:17" s="11" customFormat="1" ht="18.899999999999999" customHeight="1" x14ac:dyDescent="0.25">
      <c r="A10" s="250">
        <v>4</v>
      </c>
      <c r="B10" s="95" t="s">
        <v>158</v>
      </c>
      <c r="C10" s="95"/>
      <c r="D10" s="96"/>
      <c r="E10" s="263"/>
      <c r="F10" s="414"/>
      <c r="G10" s="283"/>
      <c r="H10" s="96"/>
      <c r="I10" s="96"/>
      <c r="J10" s="247"/>
      <c r="K10" s="245"/>
      <c r="L10" s="249"/>
      <c r="M10" s="245"/>
      <c r="N10" s="241"/>
      <c r="O10" s="96">
        <v>132</v>
      </c>
      <c r="P10" s="422"/>
      <c r="Q10" s="420"/>
    </row>
    <row r="11" spans="1:17" s="11" customFormat="1" ht="18.899999999999999" customHeight="1" x14ac:dyDescent="0.25">
      <c r="A11" s="250">
        <v>5</v>
      </c>
      <c r="B11" s="95" t="s">
        <v>159</v>
      </c>
      <c r="C11" s="95"/>
      <c r="D11" s="96"/>
      <c r="E11" s="263"/>
      <c r="F11" s="414"/>
      <c r="G11" s="283"/>
      <c r="H11" s="96"/>
      <c r="I11" s="96"/>
      <c r="J11" s="247"/>
      <c r="K11" s="245"/>
      <c r="L11" s="249"/>
      <c r="M11" s="245"/>
      <c r="N11" s="241"/>
      <c r="O11" s="96">
        <v>135</v>
      </c>
      <c r="P11" s="422"/>
      <c r="Q11" s="420"/>
    </row>
    <row r="12" spans="1:17" s="11" customFormat="1" ht="18.899999999999999" customHeight="1" x14ac:dyDescent="0.25">
      <c r="A12" s="250">
        <v>6</v>
      </c>
      <c r="B12" s="95" t="s">
        <v>123</v>
      </c>
      <c r="C12" s="95"/>
      <c r="D12" s="96"/>
      <c r="E12" s="263"/>
      <c r="F12" s="414"/>
      <c r="G12" s="283"/>
      <c r="H12" s="96"/>
      <c r="I12" s="96"/>
      <c r="J12" s="247"/>
      <c r="K12" s="245"/>
      <c r="L12" s="249"/>
      <c r="M12" s="245"/>
      <c r="N12" s="241"/>
      <c r="O12" s="96">
        <v>141</v>
      </c>
      <c r="P12" s="422"/>
      <c r="Q12" s="420"/>
    </row>
    <row r="13" spans="1:17" s="11" customFormat="1" ht="18.899999999999999" customHeight="1" x14ac:dyDescent="0.25">
      <c r="A13" s="250">
        <v>7</v>
      </c>
      <c r="B13" s="95" t="s">
        <v>133</v>
      </c>
      <c r="C13" s="95"/>
      <c r="D13" s="96"/>
      <c r="E13" s="263"/>
      <c r="F13" s="414"/>
      <c r="G13" s="283"/>
      <c r="H13" s="96"/>
      <c r="I13" s="96"/>
      <c r="J13" s="247"/>
      <c r="K13" s="245"/>
      <c r="L13" s="249"/>
      <c r="M13" s="245"/>
      <c r="N13" s="241"/>
      <c r="O13" s="96">
        <v>154</v>
      </c>
      <c r="P13" s="422"/>
      <c r="Q13" s="420"/>
    </row>
    <row r="14" spans="1:17" s="11" customFormat="1" ht="18.899999999999999" customHeight="1" x14ac:dyDescent="0.25">
      <c r="A14" s="250">
        <v>8</v>
      </c>
      <c r="B14" s="95" t="s">
        <v>121</v>
      </c>
      <c r="C14" s="95"/>
      <c r="D14" s="96"/>
      <c r="E14" s="263"/>
      <c r="F14" s="414"/>
      <c r="G14" s="283"/>
      <c r="H14" s="96"/>
      <c r="I14" s="96"/>
      <c r="J14" s="247"/>
      <c r="K14" s="245"/>
      <c r="L14" s="249"/>
      <c r="M14" s="245"/>
      <c r="N14" s="241"/>
      <c r="O14" s="96">
        <v>171</v>
      </c>
      <c r="P14" s="422"/>
      <c r="Q14" s="420"/>
    </row>
    <row r="15" spans="1:17" s="11" customFormat="1" ht="18.899999999999999" customHeight="1" x14ac:dyDescent="0.25">
      <c r="A15" s="250">
        <v>9</v>
      </c>
      <c r="B15" s="95" t="s">
        <v>134</v>
      </c>
      <c r="C15" s="95"/>
      <c r="D15" s="96"/>
      <c r="E15" s="263"/>
      <c r="F15" s="97"/>
      <c r="G15" s="97"/>
      <c r="H15" s="96"/>
      <c r="I15" s="96"/>
      <c r="J15" s="247"/>
      <c r="K15" s="245"/>
      <c r="L15" s="249"/>
      <c r="M15" s="282"/>
      <c r="N15" s="241"/>
      <c r="O15" s="96">
        <v>194</v>
      </c>
      <c r="P15" s="97"/>
      <c r="Q15" s="97"/>
    </row>
    <row r="16" spans="1:17" s="11" customFormat="1" ht="18.899999999999999" customHeight="1" x14ac:dyDescent="0.25">
      <c r="A16" s="250">
        <v>10</v>
      </c>
      <c r="B16" s="442" t="s">
        <v>160</v>
      </c>
      <c r="C16" s="95"/>
      <c r="D16" s="96"/>
      <c r="E16" s="263"/>
      <c r="F16" s="97"/>
      <c r="G16" s="97"/>
      <c r="H16" s="96"/>
      <c r="I16" s="96"/>
      <c r="J16" s="247"/>
      <c r="K16" s="245"/>
      <c r="L16" s="249"/>
      <c r="M16" s="282"/>
      <c r="N16" s="241"/>
      <c r="O16" s="96">
        <v>214</v>
      </c>
      <c r="P16" s="114"/>
      <c r="Q16" s="97"/>
    </row>
    <row r="17" spans="1:17" s="11" customFormat="1" ht="18.899999999999999" customHeight="1" x14ac:dyDescent="0.25">
      <c r="A17" s="250">
        <v>11</v>
      </c>
      <c r="B17" s="95" t="s">
        <v>135</v>
      </c>
      <c r="C17" s="95"/>
      <c r="D17" s="96"/>
      <c r="E17" s="263"/>
      <c r="F17" s="97"/>
      <c r="G17" s="97"/>
      <c r="H17" s="96"/>
      <c r="I17" s="96"/>
      <c r="J17" s="247"/>
      <c r="K17" s="245"/>
      <c r="L17" s="249"/>
      <c r="M17" s="282"/>
      <c r="N17" s="241"/>
      <c r="O17" s="96">
        <v>224</v>
      </c>
      <c r="P17" s="114"/>
      <c r="Q17" s="97"/>
    </row>
    <row r="18" spans="1:17" s="11" customFormat="1" ht="18.899999999999999" customHeight="1" x14ac:dyDescent="0.25">
      <c r="A18" s="250">
        <v>12</v>
      </c>
      <c r="B18" s="95" t="s">
        <v>136</v>
      </c>
      <c r="C18" s="95"/>
      <c r="D18" s="96"/>
      <c r="E18" s="263"/>
      <c r="F18" s="97"/>
      <c r="G18" s="97"/>
      <c r="H18" s="96"/>
      <c r="I18" s="96"/>
      <c r="J18" s="247"/>
      <c r="K18" s="245"/>
      <c r="L18" s="249"/>
      <c r="M18" s="282"/>
      <c r="N18" s="241"/>
      <c r="O18" s="96">
        <v>228</v>
      </c>
      <c r="P18" s="114"/>
      <c r="Q18" s="97"/>
    </row>
    <row r="19" spans="1:17" s="11" customFormat="1" ht="18.899999999999999" customHeight="1" x14ac:dyDescent="0.25">
      <c r="A19" s="250">
        <v>13</v>
      </c>
      <c r="B19" s="95" t="s">
        <v>137</v>
      </c>
      <c r="C19" s="95"/>
      <c r="D19" s="96"/>
      <c r="E19" s="263"/>
      <c r="F19" s="97"/>
      <c r="G19" s="97"/>
      <c r="H19" s="96"/>
      <c r="I19" s="96"/>
      <c r="J19" s="247"/>
      <c r="K19" s="245"/>
      <c r="L19" s="249"/>
      <c r="M19" s="282"/>
      <c r="N19" s="241"/>
      <c r="O19" s="96">
        <v>246</v>
      </c>
      <c r="P19" s="114"/>
      <c r="Q19" s="97"/>
    </row>
    <row r="20" spans="1:17" s="11" customFormat="1" ht="18.899999999999999" customHeight="1" x14ac:dyDescent="0.25">
      <c r="A20" s="250">
        <v>14</v>
      </c>
      <c r="B20" s="95" t="s">
        <v>125</v>
      </c>
      <c r="C20" s="95"/>
      <c r="D20" s="96"/>
      <c r="E20" s="263"/>
      <c r="F20" s="97"/>
      <c r="G20" s="97"/>
      <c r="H20" s="96"/>
      <c r="I20" s="96"/>
      <c r="J20" s="247"/>
      <c r="K20" s="245"/>
      <c r="L20" s="249"/>
      <c r="M20" s="282"/>
      <c r="N20" s="241"/>
      <c r="O20" s="96">
        <v>270</v>
      </c>
      <c r="P20" s="114"/>
      <c r="Q20" s="97"/>
    </row>
    <row r="21" spans="1:17" s="11" customFormat="1" ht="18.899999999999999" customHeight="1" x14ac:dyDescent="0.25">
      <c r="A21" s="250">
        <v>15</v>
      </c>
      <c r="B21" s="95"/>
      <c r="C21" s="95"/>
      <c r="D21" s="96"/>
      <c r="E21" s="263"/>
      <c r="F21" s="97"/>
      <c r="G21" s="97"/>
      <c r="H21" s="96"/>
      <c r="I21" s="96"/>
      <c r="J21" s="247"/>
      <c r="K21" s="245"/>
      <c r="L21" s="249"/>
      <c r="M21" s="282"/>
      <c r="N21" s="241"/>
      <c r="O21" s="96"/>
      <c r="P21" s="114"/>
      <c r="Q21" s="97"/>
    </row>
    <row r="22" spans="1:17" s="11" customFormat="1" ht="18.899999999999999" customHeight="1" x14ac:dyDescent="0.25">
      <c r="A22" s="250">
        <v>16</v>
      </c>
      <c r="B22" s="95"/>
      <c r="C22" s="95"/>
      <c r="D22" s="96"/>
      <c r="E22" s="263"/>
      <c r="F22" s="97"/>
      <c r="G22" s="97"/>
      <c r="H22" s="96"/>
      <c r="I22" s="96"/>
      <c r="J22" s="247"/>
      <c r="K22" s="245"/>
      <c r="L22" s="249"/>
      <c r="M22" s="282"/>
      <c r="N22" s="241"/>
      <c r="O22" s="96"/>
      <c r="P22" s="114"/>
      <c r="Q22" s="97"/>
    </row>
    <row r="23" spans="1:17" s="11" customFormat="1" ht="18.899999999999999" customHeight="1" x14ac:dyDescent="0.25">
      <c r="A23" s="250">
        <v>17</v>
      </c>
      <c r="B23" s="95"/>
      <c r="C23" s="95"/>
      <c r="D23" s="96"/>
      <c r="E23" s="263"/>
      <c r="F23" s="97"/>
      <c r="G23" s="97"/>
      <c r="H23" s="96"/>
      <c r="I23" s="96"/>
      <c r="J23" s="247"/>
      <c r="K23" s="245"/>
      <c r="L23" s="249"/>
      <c r="M23" s="282"/>
      <c r="N23" s="241"/>
      <c r="O23" s="96"/>
      <c r="P23" s="114"/>
      <c r="Q23" s="97"/>
    </row>
    <row r="24" spans="1:17" s="11" customFormat="1" ht="18.899999999999999" customHeight="1" x14ac:dyDescent="0.25">
      <c r="A24" s="250">
        <v>18</v>
      </c>
      <c r="B24" s="95"/>
      <c r="C24" s="95"/>
      <c r="D24" s="96"/>
      <c r="E24" s="263"/>
      <c r="F24" s="97"/>
      <c r="G24" s="97"/>
      <c r="H24" s="96"/>
      <c r="I24" s="96"/>
      <c r="J24" s="247"/>
      <c r="K24" s="245"/>
      <c r="L24" s="249"/>
      <c r="M24" s="282"/>
      <c r="N24" s="241"/>
      <c r="O24" s="96"/>
      <c r="P24" s="114"/>
      <c r="Q24" s="97"/>
    </row>
    <row r="25" spans="1:17" s="11" customFormat="1" ht="18.899999999999999" customHeight="1" x14ac:dyDescent="0.25">
      <c r="A25" s="250">
        <v>19</v>
      </c>
      <c r="B25" s="95"/>
      <c r="C25" s="95"/>
      <c r="D25" s="96"/>
      <c r="E25" s="263"/>
      <c r="F25" s="97"/>
      <c r="G25" s="97"/>
      <c r="H25" s="96"/>
      <c r="I25" s="96"/>
      <c r="J25" s="247"/>
      <c r="K25" s="245"/>
      <c r="L25" s="249"/>
      <c r="M25" s="282"/>
      <c r="N25" s="241"/>
      <c r="O25" s="96"/>
      <c r="P25" s="114"/>
      <c r="Q25" s="97"/>
    </row>
    <row r="26" spans="1:17" s="11" customFormat="1" ht="18.899999999999999" customHeight="1" x14ac:dyDescent="0.25">
      <c r="A26" s="250">
        <v>20</v>
      </c>
      <c r="B26" s="95"/>
      <c r="C26" s="95"/>
      <c r="D26" s="96"/>
      <c r="E26" s="263"/>
      <c r="F26" s="97"/>
      <c r="G26" s="97"/>
      <c r="H26" s="96"/>
      <c r="I26" s="96"/>
      <c r="J26" s="247"/>
      <c r="K26" s="245"/>
      <c r="L26" s="249"/>
      <c r="M26" s="282"/>
      <c r="N26" s="241"/>
      <c r="O26" s="96"/>
      <c r="P26" s="114"/>
      <c r="Q26" s="97"/>
    </row>
    <row r="27" spans="1:17" s="11" customFormat="1" ht="18.899999999999999" customHeight="1" x14ac:dyDescent="0.25">
      <c r="A27" s="250">
        <v>21</v>
      </c>
      <c r="B27" s="95"/>
      <c r="C27" s="95"/>
      <c r="D27" s="96"/>
      <c r="E27" s="263"/>
      <c r="F27" s="97"/>
      <c r="G27" s="97"/>
      <c r="H27" s="96"/>
      <c r="I27" s="96"/>
      <c r="J27" s="247"/>
      <c r="K27" s="245"/>
      <c r="L27" s="249"/>
      <c r="M27" s="282"/>
      <c r="N27" s="241"/>
      <c r="O27" s="96"/>
      <c r="P27" s="114"/>
      <c r="Q27" s="97"/>
    </row>
    <row r="28" spans="1:17" s="11" customFormat="1" ht="18.899999999999999" customHeight="1" x14ac:dyDescent="0.25">
      <c r="A28" s="250">
        <v>22</v>
      </c>
      <c r="B28" s="95"/>
      <c r="C28" s="95"/>
      <c r="D28" s="96"/>
      <c r="E28" s="438"/>
      <c r="F28" s="433"/>
      <c r="G28" s="277"/>
      <c r="H28" s="96"/>
      <c r="I28" s="96"/>
      <c r="J28" s="247"/>
      <c r="K28" s="245"/>
      <c r="L28" s="249"/>
      <c r="M28" s="282"/>
      <c r="N28" s="241"/>
      <c r="O28" s="96"/>
      <c r="P28" s="114"/>
      <c r="Q28" s="97"/>
    </row>
    <row r="29" spans="1:17" s="11" customFormat="1" ht="18.899999999999999" customHeight="1" x14ac:dyDescent="0.25">
      <c r="A29" s="250">
        <v>23</v>
      </c>
      <c r="B29" s="95"/>
      <c r="C29" s="95"/>
      <c r="D29" s="96"/>
      <c r="E29" s="439"/>
      <c r="F29" s="97"/>
      <c r="G29" s="97"/>
      <c r="H29" s="96"/>
      <c r="I29" s="96"/>
      <c r="J29" s="247"/>
      <c r="K29" s="245"/>
      <c r="L29" s="249"/>
      <c r="M29" s="282"/>
      <c r="N29" s="241"/>
      <c r="O29" s="96"/>
      <c r="P29" s="114"/>
      <c r="Q29" s="97"/>
    </row>
    <row r="30" spans="1:17" s="11" customFormat="1" ht="18.899999999999999" customHeight="1" x14ac:dyDescent="0.25">
      <c r="A30" s="250">
        <v>24</v>
      </c>
      <c r="B30" s="95"/>
      <c r="C30" s="95"/>
      <c r="D30" s="96"/>
      <c r="E30" s="263"/>
      <c r="F30" s="97"/>
      <c r="G30" s="97"/>
      <c r="H30" s="96"/>
      <c r="I30" s="96"/>
      <c r="J30" s="247"/>
      <c r="K30" s="245"/>
      <c r="L30" s="249"/>
      <c r="M30" s="282"/>
      <c r="N30" s="241"/>
      <c r="O30" s="96"/>
      <c r="P30" s="114"/>
      <c r="Q30" s="97"/>
    </row>
    <row r="31" spans="1:17" s="11" customFormat="1" ht="18.899999999999999" customHeight="1" x14ac:dyDescent="0.25">
      <c r="A31" s="250">
        <v>25</v>
      </c>
      <c r="B31" s="95"/>
      <c r="C31" s="95"/>
      <c r="D31" s="96"/>
      <c r="E31" s="263"/>
      <c r="F31" s="97"/>
      <c r="G31" s="97"/>
      <c r="H31" s="96"/>
      <c r="I31" s="96"/>
      <c r="J31" s="247"/>
      <c r="K31" s="245"/>
      <c r="L31" s="249"/>
      <c r="M31" s="282"/>
      <c r="N31" s="241"/>
      <c r="O31" s="96"/>
      <c r="P31" s="114"/>
      <c r="Q31" s="97"/>
    </row>
    <row r="32" spans="1:17" s="11" customFormat="1" ht="18.899999999999999" customHeight="1" x14ac:dyDescent="0.25">
      <c r="A32" s="250">
        <v>26</v>
      </c>
      <c r="B32" s="95"/>
      <c r="C32" s="95"/>
      <c r="D32" s="96"/>
      <c r="E32" s="430"/>
      <c r="F32" s="97"/>
      <c r="G32" s="97"/>
      <c r="H32" s="96"/>
      <c r="I32" s="96"/>
      <c r="J32" s="247"/>
      <c r="K32" s="245"/>
      <c r="L32" s="249"/>
      <c r="M32" s="282"/>
      <c r="N32" s="241"/>
      <c r="O32" s="96"/>
      <c r="P32" s="114"/>
      <c r="Q32" s="97"/>
    </row>
    <row r="33" spans="1:17" s="11" customFormat="1" ht="18.899999999999999" customHeight="1" x14ac:dyDescent="0.25">
      <c r="A33" s="250">
        <v>27</v>
      </c>
      <c r="B33" s="95"/>
      <c r="C33" s="95"/>
      <c r="D33" s="96"/>
      <c r="E33" s="263"/>
      <c r="F33" s="97"/>
      <c r="G33" s="97"/>
      <c r="H33" s="96"/>
      <c r="I33" s="96"/>
      <c r="J33" s="247"/>
      <c r="K33" s="245"/>
      <c r="L33" s="249"/>
      <c r="M33" s="282"/>
      <c r="N33" s="241"/>
      <c r="O33" s="96"/>
      <c r="P33" s="114"/>
      <c r="Q33" s="97"/>
    </row>
    <row r="34" spans="1:17" s="11" customFormat="1" ht="18.899999999999999" customHeight="1" x14ac:dyDescent="0.25">
      <c r="A34" s="250">
        <v>28</v>
      </c>
      <c r="B34" s="95"/>
      <c r="C34" s="95"/>
      <c r="D34" s="96"/>
      <c r="E34" s="263"/>
      <c r="F34" s="97"/>
      <c r="G34" s="97"/>
      <c r="H34" s="96"/>
      <c r="I34" s="96"/>
      <c r="J34" s="247"/>
      <c r="K34" s="245"/>
      <c r="L34" s="249"/>
      <c r="M34" s="282"/>
      <c r="N34" s="241"/>
      <c r="O34" s="96"/>
      <c r="P34" s="114"/>
      <c r="Q34" s="97"/>
    </row>
    <row r="35" spans="1:17" s="11" customFormat="1" ht="18.899999999999999" customHeight="1" x14ac:dyDescent="0.25">
      <c r="A35" s="250">
        <v>29</v>
      </c>
      <c r="B35" s="95"/>
      <c r="C35" s="95"/>
      <c r="D35" s="96"/>
      <c r="E35" s="263"/>
      <c r="F35" s="97"/>
      <c r="G35" s="97"/>
      <c r="H35" s="96"/>
      <c r="I35" s="96"/>
      <c r="J35" s="247"/>
      <c r="K35" s="245"/>
      <c r="L35" s="249"/>
      <c r="M35" s="282"/>
      <c r="N35" s="241"/>
      <c r="O35" s="96"/>
      <c r="P35" s="114"/>
      <c r="Q35" s="97"/>
    </row>
    <row r="36" spans="1:17" s="11" customFormat="1" ht="18.899999999999999" customHeight="1" x14ac:dyDescent="0.25">
      <c r="A36" s="250">
        <v>30</v>
      </c>
      <c r="B36" s="95"/>
      <c r="C36" s="95"/>
      <c r="D36" s="96"/>
      <c r="E36" s="263"/>
      <c r="F36" s="97"/>
      <c r="G36" s="97"/>
      <c r="H36" s="96"/>
      <c r="I36" s="96"/>
      <c r="J36" s="247"/>
      <c r="K36" s="245"/>
      <c r="L36" s="249"/>
      <c r="M36" s="282"/>
      <c r="N36" s="241"/>
      <c r="O36" s="96"/>
      <c r="P36" s="114"/>
      <c r="Q36" s="97"/>
    </row>
    <row r="37" spans="1:17" s="11" customFormat="1" ht="18.899999999999999" customHeight="1" x14ac:dyDescent="0.25">
      <c r="A37" s="250">
        <v>31</v>
      </c>
      <c r="B37" s="95"/>
      <c r="C37" s="95"/>
      <c r="D37" s="96"/>
      <c r="E37" s="263"/>
      <c r="F37" s="97"/>
      <c r="G37" s="97"/>
      <c r="H37" s="96"/>
      <c r="I37" s="96"/>
      <c r="J37" s="247"/>
      <c r="K37" s="245"/>
      <c r="L37" s="249"/>
      <c r="M37" s="282"/>
      <c r="N37" s="241"/>
      <c r="O37" s="96"/>
      <c r="P37" s="114"/>
      <c r="Q37" s="97"/>
    </row>
    <row r="38" spans="1:17" s="11" customFormat="1" ht="18.899999999999999" customHeight="1" x14ac:dyDescent="0.25">
      <c r="A38" s="250">
        <v>32</v>
      </c>
      <c r="B38" s="95"/>
      <c r="C38" s="95"/>
      <c r="D38" s="96"/>
      <c r="E38" s="263"/>
      <c r="F38" s="97"/>
      <c r="G38" s="97"/>
      <c r="H38" s="414"/>
      <c r="I38" s="283"/>
      <c r="J38" s="247"/>
      <c r="K38" s="245"/>
      <c r="L38" s="249"/>
      <c r="M38" s="282"/>
      <c r="N38" s="241"/>
      <c r="O38" s="97"/>
      <c r="P38" s="114"/>
      <c r="Q38" s="97"/>
    </row>
    <row r="39" spans="1:17" s="11" customFormat="1" ht="18.899999999999999" customHeight="1" x14ac:dyDescent="0.25">
      <c r="A39" s="250">
        <v>33</v>
      </c>
      <c r="B39" s="95"/>
      <c r="C39" s="95"/>
      <c r="D39" s="96"/>
      <c r="E39" s="263"/>
      <c r="F39" s="97"/>
      <c r="G39" s="97"/>
      <c r="H39" s="414"/>
      <c r="I39" s="283"/>
      <c r="J39" s="247"/>
      <c r="K39" s="245"/>
      <c r="L39" s="249"/>
      <c r="M39" s="282"/>
      <c r="N39" s="277"/>
      <c r="O39" s="97"/>
      <c r="P39" s="114"/>
      <c r="Q39" s="97"/>
    </row>
    <row r="40" spans="1:17" s="11" customFormat="1" ht="18.899999999999999" customHeight="1" x14ac:dyDescent="0.25">
      <c r="A40" s="250">
        <v>34</v>
      </c>
      <c r="B40" s="95"/>
      <c r="C40" s="95"/>
      <c r="D40" s="96"/>
      <c r="E40" s="263"/>
      <c r="F40" s="97"/>
      <c r="G40" s="97"/>
      <c r="H40" s="414"/>
      <c r="I40" s="283"/>
      <c r="J40" s="247" t="e">
        <f>IF(AND(Q40="",#REF!&gt;0,#REF!&lt;5),K40,)</f>
        <v>#REF!</v>
      </c>
      <c r="K40" s="245" t="str">
        <f>IF(D40="","ZZZ9",IF(AND(#REF!&gt;0,#REF!&lt;5),D40&amp;#REF!,D40&amp;"9"))</f>
        <v>ZZZ9</v>
      </c>
      <c r="L40" s="249">
        <f t="shared" ref="L40:L103" si="0">IF(Q40="",999,Q40)</f>
        <v>999</v>
      </c>
      <c r="M40" s="282">
        <f t="shared" ref="M40:M103" si="1">IF(P40=999,999,1)</f>
        <v>999</v>
      </c>
      <c r="N40" s="277"/>
      <c r="O40" s="97"/>
      <c r="P40" s="114">
        <f t="shared" ref="P40:P103" si="2">IF(N40="DA",1,IF(N40="WC",2,IF(N40="SE",3,IF(N40="Q",4,IF(N40="LL",5,999)))))</f>
        <v>999</v>
      </c>
      <c r="Q40" s="97"/>
    </row>
    <row r="41" spans="1:17" s="11" customFormat="1" ht="18.899999999999999" customHeight="1" x14ac:dyDescent="0.25">
      <c r="A41" s="250">
        <v>35</v>
      </c>
      <c r="B41" s="95"/>
      <c r="C41" s="95"/>
      <c r="D41" s="96"/>
      <c r="E41" s="263"/>
      <c r="F41" s="97"/>
      <c r="G41" s="97"/>
      <c r="H41" s="414"/>
      <c r="I41" s="283"/>
      <c r="J41" s="247" t="e">
        <f>IF(AND(Q41="",#REF!&gt;0,#REF!&lt;5),K41,)</f>
        <v>#REF!</v>
      </c>
      <c r="K41" s="245" t="str">
        <f>IF(D41="","ZZZ9",IF(AND(#REF!&gt;0,#REF!&lt;5),D41&amp;#REF!,D41&amp;"9"))</f>
        <v>ZZZ9</v>
      </c>
      <c r="L41" s="249">
        <f t="shared" si="0"/>
        <v>999</v>
      </c>
      <c r="M41" s="282">
        <f t="shared" si="1"/>
        <v>999</v>
      </c>
      <c r="N41" s="277"/>
      <c r="O41" s="97"/>
      <c r="P41" s="114">
        <f t="shared" si="2"/>
        <v>999</v>
      </c>
      <c r="Q41" s="97"/>
    </row>
    <row r="42" spans="1:17" s="11" customFormat="1" ht="18.899999999999999" customHeight="1" x14ac:dyDescent="0.25">
      <c r="A42" s="250">
        <v>36</v>
      </c>
      <c r="B42" s="95"/>
      <c r="C42" s="95"/>
      <c r="D42" s="96"/>
      <c r="E42" s="263"/>
      <c r="F42" s="97"/>
      <c r="G42" s="97"/>
      <c r="H42" s="414"/>
      <c r="I42" s="283"/>
      <c r="J42" s="247" t="e">
        <f>IF(AND(Q42="",#REF!&gt;0,#REF!&lt;5),K42,)</f>
        <v>#REF!</v>
      </c>
      <c r="K42" s="245" t="str">
        <f>IF(D42="","ZZZ9",IF(AND(#REF!&gt;0,#REF!&lt;5),D42&amp;#REF!,D42&amp;"9"))</f>
        <v>ZZZ9</v>
      </c>
      <c r="L42" s="249">
        <f t="shared" si="0"/>
        <v>999</v>
      </c>
      <c r="M42" s="282">
        <f t="shared" si="1"/>
        <v>999</v>
      </c>
      <c r="N42" s="277"/>
      <c r="O42" s="97"/>
      <c r="P42" s="114">
        <f t="shared" si="2"/>
        <v>999</v>
      </c>
      <c r="Q42" s="97"/>
    </row>
    <row r="43" spans="1:17" s="11" customFormat="1" ht="18.899999999999999" customHeight="1" x14ac:dyDescent="0.25">
      <c r="A43" s="250">
        <v>37</v>
      </c>
      <c r="B43" s="95"/>
      <c r="C43" s="95"/>
      <c r="D43" s="96"/>
      <c r="E43" s="263"/>
      <c r="F43" s="97"/>
      <c r="G43" s="97"/>
      <c r="H43" s="414"/>
      <c r="I43" s="283"/>
      <c r="J43" s="247" t="e">
        <f>IF(AND(Q43="",#REF!&gt;0,#REF!&lt;5),K43,)</f>
        <v>#REF!</v>
      </c>
      <c r="K43" s="245" t="str">
        <f>IF(D43="","ZZZ9",IF(AND(#REF!&gt;0,#REF!&lt;5),D43&amp;#REF!,D43&amp;"9"))</f>
        <v>ZZZ9</v>
      </c>
      <c r="L43" s="249">
        <f t="shared" si="0"/>
        <v>999</v>
      </c>
      <c r="M43" s="282">
        <f t="shared" si="1"/>
        <v>999</v>
      </c>
      <c r="N43" s="277"/>
      <c r="O43" s="97"/>
      <c r="P43" s="114">
        <f t="shared" si="2"/>
        <v>999</v>
      </c>
      <c r="Q43" s="97"/>
    </row>
    <row r="44" spans="1:17" s="11" customFormat="1" ht="18.899999999999999" customHeight="1" x14ac:dyDescent="0.25">
      <c r="A44" s="250">
        <v>38</v>
      </c>
      <c r="B44" s="95"/>
      <c r="C44" s="95"/>
      <c r="D44" s="96"/>
      <c r="E44" s="263"/>
      <c r="F44" s="97"/>
      <c r="G44" s="97"/>
      <c r="H44" s="414"/>
      <c r="I44" s="283"/>
      <c r="J44" s="247" t="e">
        <f>IF(AND(Q44="",#REF!&gt;0,#REF!&lt;5),K44,)</f>
        <v>#REF!</v>
      </c>
      <c r="K44" s="245" t="str">
        <f>IF(D44="","ZZZ9",IF(AND(#REF!&gt;0,#REF!&lt;5),D44&amp;#REF!,D44&amp;"9"))</f>
        <v>ZZZ9</v>
      </c>
      <c r="L44" s="249">
        <f t="shared" si="0"/>
        <v>999</v>
      </c>
      <c r="M44" s="282">
        <f t="shared" si="1"/>
        <v>999</v>
      </c>
      <c r="N44" s="277"/>
      <c r="O44" s="97"/>
      <c r="P44" s="114">
        <f t="shared" si="2"/>
        <v>999</v>
      </c>
      <c r="Q44" s="97"/>
    </row>
    <row r="45" spans="1:17" s="11" customFormat="1" ht="18.899999999999999" customHeight="1" x14ac:dyDescent="0.25">
      <c r="A45" s="250">
        <v>39</v>
      </c>
      <c r="B45" s="95"/>
      <c r="C45" s="95"/>
      <c r="D45" s="96"/>
      <c r="E45" s="263"/>
      <c r="F45" s="97"/>
      <c r="G45" s="97"/>
      <c r="H45" s="414"/>
      <c r="I45" s="283"/>
      <c r="J45" s="247" t="e">
        <f>IF(AND(Q45="",#REF!&gt;0,#REF!&lt;5),K45,)</f>
        <v>#REF!</v>
      </c>
      <c r="K45" s="245" t="str">
        <f>IF(D45="","ZZZ9",IF(AND(#REF!&gt;0,#REF!&lt;5),D45&amp;#REF!,D45&amp;"9"))</f>
        <v>ZZZ9</v>
      </c>
      <c r="L45" s="249">
        <f t="shared" si="0"/>
        <v>999</v>
      </c>
      <c r="M45" s="282">
        <f t="shared" si="1"/>
        <v>999</v>
      </c>
      <c r="N45" s="277"/>
      <c r="O45" s="97"/>
      <c r="P45" s="114">
        <f t="shared" si="2"/>
        <v>999</v>
      </c>
      <c r="Q45" s="97"/>
    </row>
    <row r="46" spans="1:17" s="11" customFormat="1" ht="18.899999999999999" customHeight="1" x14ac:dyDescent="0.25">
      <c r="A46" s="250">
        <v>40</v>
      </c>
      <c r="B46" s="95"/>
      <c r="C46" s="95"/>
      <c r="D46" s="96"/>
      <c r="E46" s="263"/>
      <c r="F46" s="97"/>
      <c r="G46" s="97"/>
      <c r="H46" s="414"/>
      <c r="I46" s="283"/>
      <c r="J46" s="247" t="e">
        <f>IF(AND(Q46="",#REF!&gt;0,#REF!&lt;5),K46,)</f>
        <v>#REF!</v>
      </c>
      <c r="K46" s="245" t="str">
        <f>IF(D46="","ZZZ9",IF(AND(#REF!&gt;0,#REF!&lt;5),D46&amp;#REF!,D46&amp;"9"))</f>
        <v>ZZZ9</v>
      </c>
      <c r="L46" s="249">
        <f t="shared" si="0"/>
        <v>999</v>
      </c>
      <c r="M46" s="282">
        <f t="shared" si="1"/>
        <v>999</v>
      </c>
      <c r="N46" s="277"/>
      <c r="O46" s="97"/>
      <c r="P46" s="114">
        <f t="shared" si="2"/>
        <v>999</v>
      </c>
      <c r="Q46" s="97"/>
    </row>
    <row r="47" spans="1:17" s="11" customFormat="1" ht="18.899999999999999" customHeight="1" x14ac:dyDescent="0.25">
      <c r="A47" s="250">
        <v>41</v>
      </c>
      <c r="B47" s="95"/>
      <c r="C47" s="95"/>
      <c r="D47" s="96"/>
      <c r="E47" s="263"/>
      <c r="F47" s="97"/>
      <c r="G47" s="97"/>
      <c r="H47" s="414"/>
      <c r="I47" s="283"/>
      <c r="J47" s="247" t="e">
        <f>IF(AND(Q47="",#REF!&gt;0,#REF!&lt;5),K47,)</f>
        <v>#REF!</v>
      </c>
      <c r="K47" s="245" t="str">
        <f>IF(D47="","ZZZ9",IF(AND(#REF!&gt;0,#REF!&lt;5),D47&amp;#REF!,D47&amp;"9"))</f>
        <v>ZZZ9</v>
      </c>
      <c r="L47" s="249">
        <f t="shared" si="0"/>
        <v>999</v>
      </c>
      <c r="M47" s="282">
        <f t="shared" si="1"/>
        <v>999</v>
      </c>
      <c r="N47" s="277"/>
      <c r="O47" s="97"/>
      <c r="P47" s="114">
        <f t="shared" si="2"/>
        <v>999</v>
      </c>
      <c r="Q47" s="97"/>
    </row>
    <row r="48" spans="1:17" s="11" customFormat="1" ht="18.899999999999999" customHeight="1" x14ac:dyDescent="0.25">
      <c r="A48" s="250">
        <v>42</v>
      </c>
      <c r="B48" s="95"/>
      <c r="C48" s="95"/>
      <c r="D48" s="96"/>
      <c r="E48" s="263"/>
      <c r="F48" s="97"/>
      <c r="G48" s="97"/>
      <c r="H48" s="414"/>
      <c r="I48" s="283"/>
      <c r="J48" s="247" t="e">
        <f>IF(AND(Q48="",#REF!&gt;0,#REF!&lt;5),K48,)</f>
        <v>#REF!</v>
      </c>
      <c r="K48" s="245" t="str">
        <f>IF(D48="","ZZZ9",IF(AND(#REF!&gt;0,#REF!&lt;5),D48&amp;#REF!,D48&amp;"9"))</f>
        <v>ZZZ9</v>
      </c>
      <c r="L48" s="249">
        <f t="shared" si="0"/>
        <v>999</v>
      </c>
      <c r="M48" s="282">
        <f t="shared" si="1"/>
        <v>999</v>
      </c>
      <c r="N48" s="277"/>
      <c r="O48" s="97"/>
      <c r="P48" s="114">
        <f t="shared" si="2"/>
        <v>999</v>
      </c>
      <c r="Q48" s="97"/>
    </row>
    <row r="49" spans="1:17" s="11" customFormat="1" ht="18.899999999999999" customHeight="1" x14ac:dyDescent="0.25">
      <c r="A49" s="250">
        <v>43</v>
      </c>
      <c r="B49" s="95"/>
      <c r="C49" s="95"/>
      <c r="D49" s="96"/>
      <c r="E49" s="263"/>
      <c r="F49" s="97"/>
      <c r="G49" s="97"/>
      <c r="H49" s="414"/>
      <c r="I49" s="283"/>
      <c r="J49" s="247" t="e">
        <f>IF(AND(Q49="",#REF!&gt;0,#REF!&lt;5),K49,)</f>
        <v>#REF!</v>
      </c>
      <c r="K49" s="245" t="str">
        <f>IF(D49="","ZZZ9",IF(AND(#REF!&gt;0,#REF!&lt;5),D49&amp;#REF!,D49&amp;"9"))</f>
        <v>ZZZ9</v>
      </c>
      <c r="L49" s="249">
        <f t="shared" si="0"/>
        <v>999</v>
      </c>
      <c r="M49" s="282">
        <f t="shared" si="1"/>
        <v>999</v>
      </c>
      <c r="N49" s="277"/>
      <c r="O49" s="97"/>
      <c r="P49" s="114">
        <f t="shared" si="2"/>
        <v>999</v>
      </c>
      <c r="Q49" s="97"/>
    </row>
    <row r="50" spans="1:17" s="11" customFormat="1" ht="18.899999999999999" customHeight="1" x14ac:dyDescent="0.25">
      <c r="A50" s="250">
        <v>44</v>
      </c>
      <c r="B50" s="95"/>
      <c r="C50" s="95"/>
      <c r="D50" s="96"/>
      <c r="E50" s="263"/>
      <c r="F50" s="97"/>
      <c r="G50" s="97"/>
      <c r="H50" s="414"/>
      <c r="I50" s="283"/>
      <c r="J50" s="247" t="e">
        <f>IF(AND(Q50="",#REF!&gt;0,#REF!&lt;5),K50,)</f>
        <v>#REF!</v>
      </c>
      <c r="K50" s="245" t="str">
        <f>IF(D50="","ZZZ9",IF(AND(#REF!&gt;0,#REF!&lt;5),D50&amp;#REF!,D50&amp;"9"))</f>
        <v>ZZZ9</v>
      </c>
      <c r="L50" s="249">
        <f t="shared" si="0"/>
        <v>999</v>
      </c>
      <c r="M50" s="282">
        <f t="shared" si="1"/>
        <v>999</v>
      </c>
      <c r="N50" s="277"/>
      <c r="O50" s="97"/>
      <c r="P50" s="114">
        <f t="shared" si="2"/>
        <v>999</v>
      </c>
      <c r="Q50" s="97"/>
    </row>
    <row r="51" spans="1:17" s="11" customFormat="1" ht="18.899999999999999" customHeight="1" x14ac:dyDescent="0.25">
      <c r="A51" s="250">
        <v>45</v>
      </c>
      <c r="B51" s="95"/>
      <c r="C51" s="95"/>
      <c r="D51" s="96"/>
      <c r="E51" s="263"/>
      <c r="F51" s="97"/>
      <c r="G51" s="97"/>
      <c r="H51" s="414"/>
      <c r="I51" s="283"/>
      <c r="J51" s="247" t="e">
        <f>IF(AND(Q51="",#REF!&gt;0,#REF!&lt;5),K51,)</f>
        <v>#REF!</v>
      </c>
      <c r="K51" s="245" t="str">
        <f>IF(D51="","ZZZ9",IF(AND(#REF!&gt;0,#REF!&lt;5),D51&amp;#REF!,D51&amp;"9"))</f>
        <v>ZZZ9</v>
      </c>
      <c r="L51" s="249">
        <f t="shared" si="0"/>
        <v>999</v>
      </c>
      <c r="M51" s="282">
        <f t="shared" si="1"/>
        <v>999</v>
      </c>
      <c r="N51" s="277"/>
      <c r="O51" s="97"/>
      <c r="P51" s="114">
        <f t="shared" si="2"/>
        <v>999</v>
      </c>
      <c r="Q51" s="97"/>
    </row>
    <row r="52" spans="1:17" s="11" customFormat="1" ht="18.899999999999999" customHeight="1" x14ac:dyDescent="0.25">
      <c r="A52" s="250">
        <v>46</v>
      </c>
      <c r="B52" s="95"/>
      <c r="C52" s="95"/>
      <c r="D52" s="96"/>
      <c r="E52" s="263"/>
      <c r="F52" s="97"/>
      <c r="G52" s="97"/>
      <c r="H52" s="414"/>
      <c r="I52" s="283"/>
      <c r="J52" s="247" t="e">
        <f>IF(AND(Q52="",#REF!&gt;0,#REF!&lt;5),K52,)</f>
        <v>#REF!</v>
      </c>
      <c r="K52" s="245" t="str">
        <f>IF(D52="","ZZZ9",IF(AND(#REF!&gt;0,#REF!&lt;5),D52&amp;#REF!,D52&amp;"9"))</f>
        <v>ZZZ9</v>
      </c>
      <c r="L52" s="249">
        <f t="shared" si="0"/>
        <v>999</v>
      </c>
      <c r="M52" s="282">
        <f t="shared" si="1"/>
        <v>999</v>
      </c>
      <c r="N52" s="277"/>
      <c r="O52" s="97"/>
      <c r="P52" s="114">
        <f t="shared" si="2"/>
        <v>999</v>
      </c>
      <c r="Q52" s="97"/>
    </row>
    <row r="53" spans="1:17" s="11" customFormat="1" ht="18.899999999999999" customHeight="1" x14ac:dyDescent="0.25">
      <c r="A53" s="250">
        <v>47</v>
      </c>
      <c r="B53" s="95"/>
      <c r="C53" s="95"/>
      <c r="D53" s="96"/>
      <c r="E53" s="263"/>
      <c r="F53" s="97"/>
      <c r="G53" s="97"/>
      <c r="H53" s="414"/>
      <c r="I53" s="283"/>
      <c r="J53" s="247" t="e">
        <f>IF(AND(Q53="",#REF!&gt;0,#REF!&lt;5),K53,)</f>
        <v>#REF!</v>
      </c>
      <c r="K53" s="245" t="str">
        <f>IF(D53="","ZZZ9",IF(AND(#REF!&gt;0,#REF!&lt;5),D53&amp;#REF!,D53&amp;"9"))</f>
        <v>ZZZ9</v>
      </c>
      <c r="L53" s="249">
        <f t="shared" si="0"/>
        <v>999</v>
      </c>
      <c r="M53" s="282">
        <f t="shared" si="1"/>
        <v>999</v>
      </c>
      <c r="N53" s="277"/>
      <c r="O53" s="97"/>
      <c r="P53" s="114">
        <f t="shared" si="2"/>
        <v>999</v>
      </c>
      <c r="Q53" s="97"/>
    </row>
    <row r="54" spans="1:17" s="11" customFormat="1" ht="18.899999999999999" customHeight="1" x14ac:dyDescent="0.25">
      <c r="A54" s="250">
        <v>48</v>
      </c>
      <c r="B54" s="95"/>
      <c r="C54" s="95"/>
      <c r="D54" s="96"/>
      <c r="E54" s="263"/>
      <c r="F54" s="97"/>
      <c r="G54" s="97"/>
      <c r="H54" s="414"/>
      <c r="I54" s="283"/>
      <c r="J54" s="247" t="e">
        <f>IF(AND(Q54="",#REF!&gt;0,#REF!&lt;5),K54,)</f>
        <v>#REF!</v>
      </c>
      <c r="K54" s="245" t="str">
        <f>IF(D54="","ZZZ9",IF(AND(#REF!&gt;0,#REF!&lt;5),D54&amp;#REF!,D54&amp;"9"))</f>
        <v>ZZZ9</v>
      </c>
      <c r="L54" s="249">
        <f t="shared" si="0"/>
        <v>999</v>
      </c>
      <c r="M54" s="282">
        <f t="shared" si="1"/>
        <v>999</v>
      </c>
      <c r="N54" s="277"/>
      <c r="O54" s="97"/>
      <c r="P54" s="114">
        <f t="shared" si="2"/>
        <v>999</v>
      </c>
      <c r="Q54" s="97"/>
    </row>
    <row r="55" spans="1:17" s="11" customFormat="1" ht="18.899999999999999" customHeight="1" x14ac:dyDescent="0.25">
      <c r="A55" s="250">
        <v>49</v>
      </c>
      <c r="B55" s="95"/>
      <c r="C55" s="95"/>
      <c r="D55" s="96"/>
      <c r="E55" s="263"/>
      <c r="F55" s="97"/>
      <c r="G55" s="97"/>
      <c r="H55" s="414"/>
      <c r="I55" s="283"/>
      <c r="J55" s="247" t="e">
        <f>IF(AND(Q55="",#REF!&gt;0,#REF!&lt;5),K55,)</f>
        <v>#REF!</v>
      </c>
      <c r="K55" s="245" t="str">
        <f>IF(D55="","ZZZ9",IF(AND(#REF!&gt;0,#REF!&lt;5),D55&amp;#REF!,D55&amp;"9"))</f>
        <v>ZZZ9</v>
      </c>
      <c r="L55" s="249">
        <f t="shared" si="0"/>
        <v>999</v>
      </c>
      <c r="M55" s="282">
        <f t="shared" si="1"/>
        <v>999</v>
      </c>
      <c r="N55" s="277"/>
      <c r="O55" s="97"/>
      <c r="P55" s="114">
        <f t="shared" si="2"/>
        <v>999</v>
      </c>
      <c r="Q55" s="97"/>
    </row>
    <row r="56" spans="1:17" s="11" customFormat="1" ht="18.899999999999999" customHeight="1" x14ac:dyDescent="0.25">
      <c r="A56" s="250">
        <v>50</v>
      </c>
      <c r="B56" s="95"/>
      <c r="C56" s="95"/>
      <c r="D56" s="96"/>
      <c r="E56" s="263"/>
      <c r="F56" s="97"/>
      <c r="G56" s="97"/>
      <c r="H56" s="414"/>
      <c r="I56" s="283"/>
      <c r="J56" s="247" t="e">
        <f>IF(AND(Q56="",#REF!&gt;0,#REF!&lt;5),K56,)</f>
        <v>#REF!</v>
      </c>
      <c r="K56" s="245" t="str">
        <f>IF(D56="","ZZZ9",IF(AND(#REF!&gt;0,#REF!&lt;5),D56&amp;#REF!,D56&amp;"9"))</f>
        <v>ZZZ9</v>
      </c>
      <c r="L56" s="249">
        <f t="shared" si="0"/>
        <v>999</v>
      </c>
      <c r="M56" s="282">
        <f t="shared" si="1"/>
        <v>999</v>
      </c>
      <c r="N56" s="277"/>
      <c r="O56" s="97"/>
      <c r="P56" s="114">
        <f t="shared" si="2"/>
        <v>999</v>
      </c>
      <c r="Q56" s="97"/>
    </row>
    <row r="57" spans="1:17" s="11" customFormat="1" ht="18.899999999999999" customHeight="1" x14ac:dyDescent="0.25">
      <c r="A57" s="250">
        <v>51</v>
      </c>
      <c r="B57" s="95"/>
      <c r="C57" s="95"/>
      <c r="D57" s="96"/>
      <c r="E57" s="263"/>
      <c r="F57" s="97"/>
      <c r="G57" s="97"/>
      <c r="H57" s="414"/>
      <c r="I57" s="283"/>
      <c r="J57" s="247" t="e">
        <f>IF(AND(Q57="",#REF!&gt;0,#REF!&lt;5),K57,)</f>
        <v>#REF!</v>
      </c>
      <c r="K57" s="245" t="str">
        <f>IF(D57="","ZZZ9",IF(AND(#REF!&gt;0,#REF!&lt;5),D57&amp;#REF!,D57&amp;"9"))</f>
        <v>ZZZ9</v>
      </c>
      <c r="L57" s="249">
        <f t="shared" si="0"/>
        <v>999</v>
      </c>
      <c r="M57" s="282">
        <f t="shared" si="1"/>
        <v>999</v>
      </c>
      <c r="N57" s="277"/>
      <c r="O57" s="97"/>
      <c r="P57" s="114">
        <f t="shared" si="2"/>
        <v>999</v>
      </c>
      <c r="Q57" s="97"/>
    </row>
    <row r="58" spans="1:17" s="11" customFormat="1" ht="18.899999999999999" customHeight="1" x14ac:dyDescent="0.25">
      <c r="A58" s="250">
        <v>52</v>
      </c>
      <c r="B58" s="95"/>
      <c r="C58" s="95"/>
      <c r="D58" s="96"/>
      <c r="E58" s="263"/>
      <c r="F58" s="97"/>
      <c r="G58" s="97"/>
      <c r="H58" s="414"/>
      <c r="I58" s="283"/>
      <c r="J58" s="247" t="e">
        <f>IF(AND(Q58="",#REF!&gt;0,#REF!&lt;5),K58,)</f>
        <v>#REF!</v>
      </c>
      <c r="K58" s="245" t="str">
        <f>IF(D58="","ZZZ9",IF(AND(#REF!&gt;0,#REF!&lt;5),D58&amp;#REF!,D58&amp;"9"))</f>
        <v>ZZZ9</v>
      </c>
      <c r="L58" s="249">
        <f t="shared" si="0"/>
        <v>999</v>
      </c>
      <c r="M58" s="282">
        <f t="shared" si="1"/>
        <v>999</v>
      </c>
      <c r="N58" s="277"/>
      <c r="O58" s="97"/>
      <c r="P58" s="114">
        <f t="shared" si="2"/>
        <v>999</v>
      </c>
      <c r="Q58" s="97"/>
    </row>
    <row r="59" spans="1:17" s="11" customFormat="1" ht="18.899999999999999" customHeight="1" x14ac:dyDescent="0.25">
      <c r="A59" s="250">
        <v>53</v>
      </c>
      <c r="B59" s="95"/>
      <c r="C59" s="95"/>
      <c r="D59" s="96"/>
      <c r="E59" s="263"/>
      <c r="F59" s="97"/>
      <c r="G59" s="97"/>
      <c r="H59" s="414"/>
      <c r="I59" s="283"/>
      <c r="J59" s="247" t="e">
        <f>IF(AND(Q59="",#REF!&gt;0,#REF!&lt;5),K59,)</f>
        <v>#REF!</v>
      </c>
      <c r="K59" s="245" t="str">
        <f>IF(D59="","ZZZ9",IF(AND(#REF!&gt;0,#REF!&lt;5),D59&amp;#REF!,D59&amp;"9"))</f>
        <v>ZZZ9</v>
      </c>
      <c r="L59" s="249">
        <f t="shared" si="0"/>
        <v>999</v>
      </c>
      <c r="M59" s="282">
        <f t="shared" si="1"/>
        <v>999</v>
      </c>
      <c r="N59" s="277"/>
      <c r="O59" s="97"/>
      <c r="P59" s="114">
        <f t="shared" si="2"/>
        <v>999</v>
      </c>
      <c r="Q59" s="97"/>
    </row>
    <row r="60" spans="1:17" s="11" customFormat="1" ht="18.899999999999999" customHeight="1" x14ac:dyDescent="0.25">
      <c r="A60" s="250">
        <v>54</v>
      </c>
      <c r="B60" s="95"/>
      <c r="C60" s="95"/>
      <c r="D60" s="96"/>
      <c r="E60" s="263"/>
      <c r="F60" s="97"/>
      <c r="G60" s="97"/>
      <c r="H60" s="414"/>
      <c r="I60" s="283"/>
      <c r="J60" s="247" t="e">
        <f>IF(AND(Q60="",#REF!&gt;0,#REF!&lt;5),K60,)</f>
        <v>#REF!</v>
      </c>
      <c r="K60" s="245" t="str">
        <f>IF(D60="","ZZZ9",IF(AND(#REF!&gt;0,#REF!&lt;5),D60&amp;#REF!,D60&amp;"9"))</f>
        <v>ZZZ9</v>
      </c>
      <c r="L60" s="249">
        <f t="shared" si="0"/>
        <v>999</v>
      </c>
      <c r="M60" s="282">
        <f t="shared" si="1"/>
        <v>999</v>
      </c>
      <c r="N60" s="277"/>
      <c r="O60" s="97"/>
      <c r="P60" s="114">
        <f t="shared" si="2"/>
        <v>999</v>
      </c>
      <c r="Q60" s="97"/>
    </row>
    <row r="61" spans="1:17" s="11" customFormat="1" ht="18.899999999999999" customHeight="1" x14ac:dyDescent="0.25">
      <c r="A61" s="250">
        <v>55</v>
      </c>
      <c r="B61" s="95"/>
      <c r="C61" s="95"/>
      <c r="D61" s="96"/>
      <c r="E61" s="263"/>
      <c r="F61" s="97"/>
      <c r="G61" s="97"/>
      <c r="H61" s="414"/>
      <c r="I61" s="283"/>
      <c r="J61" s="247" t="e">
        <f>IF(AND(Q61="",#REF!&gt;0,#REF!&lt;5),K61,)</f>
        <v>#REF!</v>
      </c>
      <c r="K61" s="245" t="str">
        <f>IF(D61="","ZZZ9",IF(AND(#REF!&gt;0,#REF!&lt;5),D61&amp;#REF!,D61&amp;"9"))</f>
        <v>ZZZ9</v>
      </c>
      <c r="L61" s="249">
        <f t="shared" si="0"/>
        <v>999</v>
      </c>
      <c r="M61" s="282">
        <f t="shared" si="1"/>
        <v>999</v>
      </c>
      <c r="N61" s="277"/>
      <c r="O61" s="97"/>
      <c r="P61" s="114">
        <f t="shared" si="2"/>
        <v>999</v>
      </c>
      <c r="Q61" s="97"/>
    </row>
    <row r="62" spans="1:17" s="11" customFormat="1" ht="18.899999999999999" customHeight="1" x14ac:dyDescent="0.25">
      <c r="A62" s="250">
        <v>56</v>
      </c>
      <c r="B62" s="95"/>
      <c r="C62" s="95"/>
      <c r="D62" s="96"/>
      <c r="E62" s="263"/>
      <c r="F62" s="97"/>
      <c r="G62" s="97"/>
      <c r="H62" s="414"/>
      <c r="I62" s="283"/>
      <c r="J62" s="247" t="e">
        <f>IF(AND(Q62="",#REF!&gt;0,#REF!&lt;5),K62,)</f>
        <v>#REF!</v>
      </c>
      <c r="K62" s="245" t="str">
        <f>IF(D62="","ZZZ9",IF(AND(#REF!&gt;0,#REF!&lt;5),D62&amp;#REF!,D62&amp;"9"))</f>
        <v>ZZZ9</v>
      </c>
      <c r="L62" s="249">
        <f t="shared" si="0"/>
        <v>999</v>
      </c>
      <c r="M62" s="282">
        <f t="shared" si="1"/>
        <v>999</v>
      </c>
      <c r="N62" s="277"/>
      <c r="O62" s="97"/>
      <c r="P62" s="114">
        <f t="shared" si="2"/>
        <v>999</v>
      </c>
      <c r="Q62" s="97"/>
    </row>
    <row r="63" spans="1:17" s="11" customFormat="1" ht="18.899999999999999" customHeight="1" x14ac:dyDescent="0.25">
      <c r="A63" s="250">
        <v>57</v>
      </c>
      <c r="B63" s="95"/>
      <c r="C63" s="95"/>
      <c r="D63" s="96"/>
      <c r="E63" s="263"/>
      <c r="F63" s="97"/>
      <c r="G63" s="97"/>
      <c r="H63" s="414"/>
      <c r="I63" s="283"/>
      <c r="J63" s="247" t="e">
        <f>IF(AND(Q63="",#REF!&gt;0,#REF!&lt;5),K63,)</f>
        <v>#REF!</v>
      </c>
      <c r="K63" s="245" t="str">
        <f>IF(D63="","ZZZ9",IF(AND(#REF!&gt;0,#REF!&lt;5),D63&amp;#REF!,D63&amp;"9"))</f>
        <v>ZZZ9</v>
      </c>
      <c r="L63" s="249">
        <f t="shared" si="0"/>
        <v>999</v>
      </c>
      <c r="M63" s="282">
        <f t="shared" si="1"/>
        <v>999</v>
      </c>
      <c r="N63" s="277"/>
      <c r="O63" s="97"/>
      <c r="P63" s="114">
        <f t="shared" si="2"/>
        <v>999</v>
      </c>
      <c r="Q63" s="97"/>
    </row>
    <row r="64" spans="1:17" s="11" customFormat="1" ht="18.899999999999999" customHeight="1" x14ac:dyDescent="0.25">
      <c r="A64" s="250">
        <v>58</v>
      </c>
      <c r="B64" s="95"/>
      <c r="C64" s="95"/>
      <c r="D64" s="96"/>
      <c r="E64" s="263"/>
      <c r="F64" s="97"/>
      <c r="G64" s="97"/>
      <c r="H64" s="414"/>
      <c r="I64" s="283"/>
      <c r="J64" s="247" t="e">
        <f>IF(AND(Q64="",#REF!&gt;0,#REF!&lt;5),K64,)</f>
        <v>#REF!</v>
      </c>
      <c r="K64" s="245" t="str">
        <f>IF(D64="","ZZZ9",IF(AND(#REF!&gt;0,#REF!&lt;5),D64&amp;#REF!,D64&amp;"9"))</f>
        <v>ZZZ9</v>
      </c>
      <c r="L64" s="249">
        <f t="shared" si="0"/>
        <v>999</v>
      </c>
      <c r="M64" s="282">
        <f t="shared" si="1"/>
        <v>999</v>
      </c>
      <c r="N64" s="277"/>
      <c r="O64" s="97"/>
      <c r="P64" s="114">
        <f t="shared" si="2"/>
        <v>999</v>
      </c>
      <c r="Q64" s="97"/>
    </row>
    <row r="65" spans="1:17" s="11" customFormat="1" ht="18.899999999999999" customHeight="1" x14ac:dyDescent="0.25">
      <c r="A65" s="250">
        <v>59</v>
      </c>
      <c r="B65" s="95"/>
      <c r="C65" s="95"/>
      <c r="D65" s="96"/>
      <c r="E65" s="263"/>
      <c r="F65" s="97"/>
      <c r="G65" s="97"/>
      <c r="H65" s="414"/>
      <c r="I65" s="283"/>
      <c r="J65" s="247" t="e">
        <f>IF(AND(Q65="",#REF!&gt;0,#REF!&lt;5),K65,)</f>
        <v>#REF!</v>
      </c>
      <c r="K65" s="245" t="str">
        <f>IF(D65="","ZZZ9",IF(AND(#REF!&gt;0,#REF!&lt;5),D65&amp;#REF!,D65&amp;"9"))</f>
        <v>ZZZ9</v>
      </c>
      <c r="L65" s="249">
        <f t="shared" si="0"/>
        <v>999</v>
      </c>
      <c r="M65" s="282">
        <f t="shared" si="1"/>
        <v>999</v>
      </c>
      <c r="N65" s="277"/>
      <c r="O65" s="97"/>
      <c r="P65" s="114">
        <f t="shared" si="2"/>
        <v>999</v>
      </c>
      <c r="Q65" s="97"/>
    </row>
    <row r="66" spans="1:17" s="11" customFormat="1" ht="18.899999999999999" customHeight="1" x14ac:dyDescent="0.25">
      <c r="A66" s="250">
        <v>60</v>
      </c>
      <c r="B66" s="95"/>
      <c r="C66" s="95"/>
      <c r="D66" s="96"/>
      <c r="E66" s="263"/>
      <c r="F66" s="97"/>
      <c r="G66" s="97"/>
      <c r="H66" s="414"/>
      <c r="I66" s="283"/>
      <c r="J66" s="247" t="e">
        <f>IF(AND(Q66="",#REF!&gt;0,#REF!&lt;5),K66,)</f>
        <v>#REF!</v>
      </c>
      <c r="K66" s="245" t="str">
        <f>IF(D66="","ZZZ9",IF(AND(#REF!&gt;0,#REF!&lt;5),D66&amp;#REF!,D66&amp;"9"))</f>
        <v>ZZZ9</v>
      </c>
      <c r="L66" s="249">
        <f t="shared" si="0"/>
        <v>999</v>
      </c>
      <c r="M66" s="282">
        <f t="shared" si="1"/>
        <v>999</v>
      </c>
      <c r="N66" s="277"/>
      <c r="O66" s="97"/>
      <c r="P66" s="114">
        <f t="shared" si="2"/>
        <v>999</v>
      </c>
      <c r="Q66" s="97"/>
    </row>
    <row r="67" spans="1:17" s="11" customFormat="1" ht="18.899999999999999" customHeight="1" x14ac:dyDescent="0.25">
      <c r="A67" s="250">
        <v>61</v>
      </c>
      <c r="B67" s="95"/>
      <c r="C67" s="95"/>
      <c r="D67" s="96"/>
      <c r="E67" s="263"/>
      <c r="F67" s="97"/>
      <c r="G67" s="97"/>
      <c r="H67" s="414"/>
      <c r="I67" s="283"/>
      <c r="J67" s="247" t="e">
        <f>IF(AND(Q67="",#REF!&gt;0,#REF!&lt;5),K67,)</f>
        <v>#REF!</v>
      </c>
      <c r="K67" s="245" t="str">
        <f>IF(D67="","ZZZ9",IF(AND(#REF!&gt;0,#REF!&lt;5),D67&amp;#REF!,D67&amp;"9"))</f>
        <v>ZZZ9</v>
      </c>
      <c r="L67" s="249">
        <f t="shared" si="0"/>
        <v>999</v>
      </c>
      <c r="M67" s="282">
        <f t="shared" si="1"/>
        <v>999</v>
      </c>
      <c r="N67" s="277"/>
      <c r="O67" s="97"/>
      <c r="P67" s="114">
        <f t="shared" si="2"/>
        <v>999</v>
      </c>
      <c r="Q67" s="97"/>
    </row>
    <row r="68" spans="1:17" s="11" customFormat="1" ht="18.899999999999999" customHeight="1" x14ac:dyDescent="0.25">
      <c r="A68" s="250">
        <v>62</v>
      </c>
      <c r="B68" s="95"/>
      <c r="C68" s="95"/>
      <c r="D68" s="96"/>
      <c r="E68" s="263"/>
      <c r="F68" s="97"/>
      <c r="G68" s="97"/>
      <c r="H68" s="414"/>
      <c r="I68" s="283"/>
      <c r="J68" s="247" t="e">
        <f>IF(AND(Q68="",#REF!&gt;0,#REF!&lt;5),K68,)</f>
        <v>#REF!</v>
      </c>
      <c r="K68" s="245" t="str">
        <f>IF(D68="","ZZZ9",IF(AND(#REF!&gt;0,#REF!&lt;5),D68&amp;#REF!,D68&amp;"9"))</f>
        <v>ZZZ9</v>
      </c>
      <c r="L68" s="249">
        <f t="shared" si="0"/>
        <v>999</v>
      </c>
      <c r="M68" s="282">
        <f t="shared" si="1"/>
        <v>999</v>
      </c>
      <c r="N68" s="277"/>
      <c r="O68" s="97"/>
      <c r="P68" s="114">
        <f t="shared" si="2"/>
        <v>999</v>
      </c>
      <c r="Q68" s="97"/>
    </row>
    <row r="69" spans="1:17" s="11" customFormat="1" ht="18.899999999999999" customHeight="1" x14ac:dyDescent="0.25">
      <c r="A69" s="250">
        <v>63</v>
      </c>
      <c r="B69" s="95"/>
      <c r="C69" s="95"/>
      <c r="D69" s="96"/>
      <c r="E69" s="263"/>
      <c r="F69" s="97"/>
      <c r="G69" s="97"/>
      <c r="H69" s="414"/>
      <c r="I69" s="283"/>
      <c r="J69" s="247" t="e">
        <f>IF(AND(Q69="",#REF!&gt;0,#REF!&lt;5),K69,)</f>
        <v>#REF!</v>
      </c>
      <c r="K69" s="245" t="str">
        <f>IF(D69="","ZZZ9",IF(AND(#REF!&gt;0,#REF!&lt;5),D69&amp;#REF!,D69&amp;"9"))</f>
        <v>ZZZ9</v>
      </c>
      <c r="L69" s="249">
        <f t="shared" si="0"/>
        <v>999</v>
      </c>
      <c r="M69" s="282">
        <f t="shared" si="1"/>
        <v>999</v>
      </c>
      <c r="N69" s="277"/>
      <c r="O69" s="97"/>
      <c r="P69" s="114">
        <f t="shared" si="2"/>
        <v>999</v>
      </c>
      <c r="Q69" s="97"/>
    </row>
    <row r="70" spans="1:17" s="11" customFormat="1" ht="18.899999999999999" customHeight="1" x14ac:dyDescent="0.25">
      <c r="A70" s="250">
        <v>64</v>
      </c>
      <c r="B70" s="95"/>
      <c r="C70" s="95"/>
      <c r="D70" s="96"/>
      <c r="E70" s="263"/>
      <c r="F70" s="97"/>
      <c r="G70" s="97"/>
      <c r="H70" s="414"/>
      <c r="I70" s="283"/>
      <c r="J70" s="247" t="e">
        <f>IF(AND(Q70="",#REF!&gt;0,#REF!&lt;5),K70,)</f>
        <v>#REF!</v>
      </c>
      <c r="K70" s="245" t="str">
        <f>IF(D70="","ZZZ9",IF(AND(#REF!&gt;0,#REF!&lt;5),D70&amp;#REF!,D70&amp;"9"))</f>
        <v>ZZZ9</v>
      </c>
      <c r="L70" s="249">
        <f t="shared" si="0"/>
        <v>999</v>
      </c>
      <c r="M70" s="282">
        <f t="shared" si="1"/>
        <v>999</v>
      </c>
      <c r="N70" s="277"/>
      <c r="O70" s="97"/>
      <c r="P70" s="114">
        <f t="shared" si="2"/>
        <v>999</v>
      </c>
      <c r="Q70" s="97"/>
    </row>
    <row r="71" spans="1:17" s="11" customFormat="1" ht="18.899999999999999" customHeight="1" x14ac:dyDescent="0.25">
      <c r="A71" s="250">
        <v>65</v>
      </c>
      <c r="B71" s="95"/>
      <c r="C71" s="95"/>
      <c r="D71" s="96"/>
      <c r="E71" s="263"/>
      <c r="F71" s="97"/>
      <c r="G71" s="97"/>
      <c r="H71" s="414"/>
      <c r="I71" s="283"/>
      <c r="J71" s="247" t="e">
        <f>IF(AND(Q71="",#REF!&gt;0,#REF!&lt;5),K71,)</f>
        <v>#REF!</v>
      </c>
      <c r="K71" s="245" t="str">
        <f>IF(D71="","ZZZ9",IF(AND(#REF!&gt;0,#REF!&lt;5),D71&amp;#REF!,D71&amp;"9"))</f>
        <v>ZZZ9</v>
      </c>
      <c r="L71" s="249">
        <f t="shared" si="0"/>
        <v>999</v>
      </c>
      <c r="M71" s="282">
        <f t="shared" si="1"/>
        <v>999</v>
      </c>
      <c r="N71" s="277"/>
      <c r="O71" s="97"/>
      <c r="P71" s="114">
        <f t="shared" si="2"/>
        <v>999</v>
      </c>
      <c r="Q71" s="97"/>
    </row>
    <row r="72" spans="1:17" s="11" customFormat="1" ht="18.899999999999999" customHeight="1" x14ac:dyDescent="0.25">
      <c r="A72" s="250">
        <v>66</v>
      </c>
      <c r="B72" s="95"/>
      <c r="C72" s="95"/>
      <c r="D72" s="96"/>
      <c r="E72" s="263"/>
      <c r="F72" s="97"/>
      <c r="G72" s="97"/>
      <c r="H72" s="414"/>
      <c r="I72" s="283"/>
      <c r="J72" s="247" t="e">
        <f>IF(AND(Q72="",#REF!&gt;0,#REF!&lt;5),K72,)</f>
        <v>#REF!</v>
      </c>
      <c r="K72" s="245" t="str">
        <f>IF(D72="","ZZZ9",IF(AND(#REF!&gt;0,#REF!&lt;5),D72&amp;#REF!,D72&amp;"9"))</f>
        <v>ZZZ9</v>
      </c>
      <c r="L72" s="249">
        <f t="shared" si="0"/>
        <v>999</v>
      </c>
      <c r="M72" s="282">
        <f t="shared" si="1"/>
        <v>999</v>
      </c>
      <c r="N72" s="277"/>
      <c r="O72" s="97"/>
      <c r="P72" s="114">
        <f t="shared" si="2"/>
        <v>999</v>
      </c>
      <c r="Q72" s="97"/>
    </row>
    <row r="73" spans="1:17" s="11" customFormat="1" ht="18.899999999999999" customHeight="1" x14ac:dyDescent="0.25">
      <c r="A73" s="250">
        <v>67</v>
      </c>
      <c r="B73" s="95"/>
      <c r="C73" s="95"/>
      <c r="D73" s="96"/>
      <c r="E73" s="263"/>
      <c r="F73" s="97"/>
      <c r="G73" s="97"/>
      <c r="H73" s="414"/>
      <c r="I73" s="283"/>
      <c r="J73" s="247" t="e">
        <f>IF(AND(Q73="",#REF!&gt;0,#REF!&lt;5),K73,)</f>
        <v>#REF!</v>
      </c>
      <c r="K73" s="245" t="str">
        <f>IF(D73="","ZZZ9",IF(AND(#REF!&gt;0,#REF!&lt;5),D73&amp;#REF!,D73&amp;"9"))</f>
        <v>ZZZ9</v>
      </c>
      <c r="L73" s="249">
        <f t="shared" si="0"/>
        <v>999</v>
      </c>
      <c r="M73" s="282">
        <f t="shared" si="1"/>
        <v>999</v>
      </c>
      <c r="N73" s="277"/>
      <c r="O73" s="97"/>
      <c r="P73" s="114">
        <f t="shared" si="2"/>
        <v>999</v>
      </c>
      <c r="Q73" s="97"/>
    </row>
    <row r="74" spans="1:17" s="11" customFormat="1" ht="18.899999999999999" customHeight="1" x14ac:dyDescent="0.25">
      <c r="A74" s="250">
        <v>68</v>
      </c>
      <c r="B74" s="95"/>
      <c r="C74" s="95"/>
      <c r="D74" s="96"/>
      <c r="E74" s="263"/>
      <c r="F74" s="97"/>
      <c r="G74" s="97"/>
      <c r="H74" s="414"/>
      <c r="I74" s="283"/>
      <c r="J74" s="247" t="e">
        <f>IF(AND(Q74="",#REF!&gt;0,#REF!&lt;5),K74,)</f>
        <v>#REF!</v>
      </c>
      <c r="K74" s="245" t="str">
        <f>IF(D74="","ZZZ9",IF(AND(#REF!&gt;0,#REF!&lt;5),D74&amp;#REF!,D74&amp;"9"))</f>
        <v>ZZZ9</v>
      </c>
      <c r="L74" s="249">
        <f t="shared" si="0"/>
        <v>999</v>
      </c>
      <c r="M74" s="282">
        <f t="shared" si="1"/>
        <v>999</v>
      </c>
      <c r="N74" s="277"/>
      <c r="O74" s="97"/>
      <c r="P74" s="114">
        <f t="shared" si="2"/>
        <v>999</v>
      </c>
      <c r="Q74" s="97"/>
    </row>
    <row r="75" spans="1:17" s="11" customFormat="1" ht="18.899999999999999" customHeight="1" x14ac:dyDescent="0.25">
      <c r="A75" s="250">
        <v>69</v>
      </c>
      <c r="B75" s="95"/>
      <c r="C75" s="95"/>
      <c r="D75" s="96"/>
      <c r="E75" s="263"/>
      <c r="F75" s="97"/>
      <c r="G75" s="97"/>
      <c r="H75" s="414"/>
      <c r="I75" s="283"/>
      <c r="J75" s="247" t="e">
        <f>IF(AND(Q75="",#REF!&gt;0,#REF!&lt;5),K75,)</f>
        <v>#REF!</v>
      </c>
      <c r="K75" s="245" t="str">
        <f>IF(D75="","ZZZ9",IF(AND(#REF!&gt;0,#REF!&lt;5),D75&amp;#REF!,D75&amp;"9"))</f>
        <v>ZZZ9</v>
      </c>
      <c r="L75" s="249">
        <f t="shared" si="0"/>
        <v>999</v>
      </c>
      <c r="M75" s="282">
        <f t="shared" si="1"/>
        <v>999</v>
      </c>
      <c r="N75" s="277"/>
      <c r="O75" s="97"/>
      <c r="P75" s="114">
        <f t="shared" si="2"/>
        <v>999</v>
      </c>
      <c r="Q75" s="97"/>
    </row>
    <row r="76" spans="1:17" s="11" customFormat="1" ht="18.899999999999999" customHeight="1" x14ac:dyDescent="0.25">
      <c r="A76" s="250">
        <v>70</v>
      </c>
      <c r="B76" s="95"/>
      <c r="C76" s="95"/>
      <c r="D76" s="96"/>
      <c r="E76" s="263"/>
      <c r="F76" s="97"/>
      <c r="G76" s="97"/>
      <c r="H76" s="414"/>
      <c r="I76" s="283"/>
      <c r="J76" s="247" t="e">
        <f>IF(AND(Q76="",#REF!&gt;0,#REF!&lt;5),K76,)</f>
        <v>#REF!</v>
      </c>
      <c r="K76" s="245" t="str">
        <f>IF(D76="","ZZZ9",IF(AND(#REF!&gt;0,#REF!&lt;5),D76&amp;#REF!,D76&amp;"9"))</f>
        <v>ZZZ9</v>
      </c>
      <c r="L76" s="249">
        <f t="shared" si="0"/>
        <v>999</v>
      </c>
      <c r="M76" s="282">
        <f t="shared" si="1"/>
        <v>999</v>
      </c>
      <c r="N76" s="277"/>
      <c r="O76" s="97"/>
      <c r="P76" s="114">
        <f t="shared" si="2"/>
        <v>999</v>
      </c>
      <c r="Q76" s="97"/>
    </row>
    <row r="77" spans="1:17" s="11" customFormat="1" ht="18.899999999999999" customHeight="1" x14ac:dyDescent="0.25">
      <c r="A77" s="250">
        <v>71</v>
      </c>
      <c r="B77" s="95"/>
      <c r="C77" s="95"/>
      <c r="D77" s="96"/>
      <c r="E77" s="263"/>
      <c r="F77" s="97"/>
      <c r="G77" s="97"/>
      <c r="H77" s="414"/>
      <c r="I77" s="283"/>
      <c r="J77" s="247" t="e">
        <f>IF(AND(Q77="",#REF!&gt;0,#REF!&lt;5),K77,)</f>
        <v>#REF!</v>
      </c>
      <c r="K77" s="245" t="str">
        <f>IF(D77="","ZZZ9",IF(AND(#REF!&gt;0,#REF!&lt;5),D77&amp;#REF!,D77&amp;"9"))</f>
        <v>ZZZ9</v>
      </c>
      <c r="L77" s="249">
        <f t="shared" si="0"/>
        <v>999</v>
      </c>
      <c r="M77" s="282">
        <f t="shared" si="1"/>
        <v>999</v>
      </c>
      <c r="N77" s="277"/>
      <c r="O77" s="97"/>
      <c r="P77" s="114">
        <f t="shared" si="2"/>
        <v>999</v>
      </c>
      <c r="Q77" s="97"/>
    </row>
    <row r="78" spans="1:17" s="11" customFormat="1" ht="18.899999999999999" customHeight="1" x14ac:dyDescent="0.25">
      <c r="A78" s="250">
        <v>72</v>
      </c>
      <c r="B78" s="95"/>
      <c r="C78" s="95"/>
      <c r="D78" s="96"/>
      <c r="E78" s="263"/>
      <c r="F78" s="97"/>
      <c r="G78" s="97"/>
      <c r="H78" s="414"/>
      <c r="I78" s="283"/>
      <c r="J78" s="247" t="e">
        <f>IF(AND(Q78="",#REF!&gt;0,#REF!&lt;5),K78,)</f>
        <v>#REF!</v>
      </c>
      <c r="K78" s="245" t="str">
        <f>IF(D78="","ZZZ9",IF(AND(#REF!&gt;0,#REF!&lt;5),D78&amp;#REF!,D78&amp;"9"))</f>
        <v>ZZZ9</v>
      </c>
      <c r="L78" s="249">
        <f t="shared" si="0"/>
        <v>999</v>
      </c>
      <c r="M78" s="282">
        <f t="shared" si="1"/>
        <v>999</v>
      </c>
      <c r="N78" s="277"/>
      <c r="O78" s="97"/>
      <c r="P78" s="114">
        <f t="shared" si="2"/>
        <v>999</v>
      </c>
      <c r="Q78" s="97"/>
    </row>
    <row r="79" spans="1:17" s="11" customFormat="1" ht="18.899999999999999" customHeight="1" x14ac:dyDescent="0.25">
      <c r="A79" s="250">
        <v>73</v>
      </c>
      <c r="B79" s="95"/>
      <c r="C79" s="95"/>
      <c r="D79" s="96"/>
      <c r="E79" s="263"/>
      <c r="F79" s="97"/>
      <c r="G79" s="97"/>
      <c r="H79" s="414"/>
      <c r="I79" s="283"/>
      <c r="J79" s="247" t="e">
        <f>IF(AND(Q79="",#REF!&gt;0,#REF!&lt;5),K79,)</f>
        <v>#REF!</v>
      </c>
      <c r="K79" s="245" t="str">
        <f>IF(D79="","ZZZ9",IF(AND(#REF!&gt;0,#REF!&lt;5),D79&amp;#REF!,D79&amp;"9"))</f>
        <v>ZZZ9</v>
      </c>
      <c r="L79" s="249">
        <f t="shared" si="0"/>
        <v>999</v>
      </c>
      <c r="M79" s="282">
        <f t="shared" si="1"/>
        <v>999</v>
      </c>
      <c r="N79" s="277"/>
      <c r="O79" s="97"/>
      <c r="P79" s="114">
        <f t="shared" si="2"/>
        <v>999</v>
      </c>
      <c r="Q79" s="97"/>
    </row>
    <row r="80" spans="1:17" s="11" customFormat="1" ht="18.899999999999999" customHeight="1" x14ac:dyDescent="0.25">
      <c r="A80" s="250">
        <v>74</v>
      </c>
      <c r="B80" s="95"/>
      <c r="C80" s="95"/>
      <c r="D80" s="96"/>
      <c r="E80" s="263"/>
      <c r="F80" s="97"/>
      <c r="G80" s="97"/>
      <c r="H80" s="414"/>
      <c r="I80" s="283"/>
      <c r="J80" s="247" t="e">
        <f>IF(AND(Q80="",#REF!&gt;0,#REF!&lt;5),K80,)</f>
        <v>#REF!</v>
      </c>
      <c r="K80" s="245" t="str">
        <f>IF(D80="","ZZZ9",IF(AND(#REF!&gt;0,#REF!&lt;5),D80&amp;#REF!,D80&amp;"9"))</f>
        <v>ZZZ9</v>
      </c>
      <c r="L80" s="249">
        <f t="shared" si="0"/>
        <v>999</v>
      </c>
      <c r="M80" s="282">
        <f t="shared" si="1"/>
        <v>999</v>
      </c>
      <c r="N80" s="277"/>
      <c r="O80" s="97"/>
      <c r="P80" s="114">
        <f t="shared" si="2"/>
        <v>999</v>
      </c>
      <c r="Q80" s="97"/>
    </row>
    <row r="81" spans="1:17" s="11" customFormat="1" ht="18.899999999999999" customHeight="1" x14ac:dyDescent="0.25">
      <c r="A81" s="250">
        <v>75</v>
      </c>
      <c r="B81" s="95"/>
      <c r="C81" s="95"/>
      <c r="D81" s="96"/>
      <c r="E81" s="263"/>
      <c r="F81" s="97"/>
      <c r="G81" s="97"/>
      <c r="H81" s="414"/>
      <c r="I81" s="283"/>
      <c r="J81" s="247" t="e">
        <f>IF(AND(Q81="",#REF!&gt;0,#REF!&lt;5),K81,)</f>
        <v>#REF!</v>
      </c>
      <c r="K81" s="245" t="str">
        <f>IF(D81="","ZZZ9",IF(AND(#REF!&gt;0,#REF!&lt;5),D81&amp;#REF!,D81&amp;"9"))</f>
        <v>ZZZ9</v>
      </c>
      <c r="L81" s="249">
        <f t="shared" si="0"/>
        <v>999</v>
      </c>
      <c r="M81" s="282">
        <f t="shared" si="1"/>
        <v>999</v>
      </c>
      <c r="N81" s="277"/>
      <c r="O81" s="97"/>
      <c r="P81" s="114">
        <f t="shared" si="2"/>
        <v>999</v>
      </c>
      <c r="Q81" s="97"/>
    </row>
    <row r="82" spans="1:17" s="11" customFormat="1" ht="18.899999999999999" customHeight="1" x14ac:dyDescent="0.25">
      <c r="A82" s="250">
        <v>76</v>
      </c>
      <c r="B82" s="95"/>
      <c r="C82" s="95"/>
      <c r="D82" s="96"/>
      <c r="E82" s="263"/>
      <c r="F82" s="97"/>
      <c r="G82" s="97"/>
      <c r="H82" s="414"/>
      <c r="I82" s="283"/>
      <c r="J82" s="247" t="e">
        <f>IF(AND(Q82="",#REF!&gt;0,#REF!&lt;5),K82,)</f>
        <v>#REF!</v>
      </c>
      <c r="K82" s="245" t="str">
        <f>IF(D82="","ZZZ9",IF(AND(#REF!&gt;0,#REF!&lt;5),D82&amp;#REF!,D82&amp;"9"))</f>
        <v>ZZZ9</v>
      </c>
      <c r="L82" s="249">
        <f t="shared" si="0"/>
        <v>999</v>
      </c>
      <c r="M82" s="282">
        <f t="shared" si="1"/>
        <v>999</v>
      </c>
      <c r="N82" s="277"/>
      <c r="O82" s="97"/>
      <c r="P82" s="114">
        <f t="shared" si="2"/>
        <v>999</v>
      </c>
      <c r="Q82" s="97"/>
    </row>
    <row r="83" spans="1:17" s="11" customFormat="1" ht="18.899999999999999" customHeight="1" x14ac:dyDescent="0.25">
      <c r="A83" s="250">
        <v>77</v>
      </c>
      <c r="B83" s="95"/>
      <c r="C83" s="95"/>
      <c r="D83" s="96"/>
      <c r="E83" s="263"/>
      <c r="F83" s="97"/>
      <c r="G83" s="97"/>
      <c r="H83" s="414"/>
      <c r="I83" s="283"/>
      <c r="J83" s="247" t="e">
        <f>IF(AND(Q83="",#REF!&gt;0,#REF!&lt;5),K83,)</f>
        <v>#REF!</v>
      </c>
      <c r="K83" s="245" t="str">
        <f>IF(D83="","ZZZ9",IF(AND(#REF!&gt;0,#REF!&lt;5),D83&amp;#REF!,D83&amp;"9"))</f>
        <v>ZZZ9</v>
      </c>
      <c r="L83" s="249">
        <f t="shared" si="0"/>
        <v>999</v>
      </c>
      <c r="M83" s="282">
        <f t="shared" si="1"/>
        <v>999</v>
      </c>
      <c r="N83" s="277"/>
      <c r="O83" s="97"/>
      <c r="P83" s="114">
        <f t="shared" si="2"/>
        <v>999</v>
      </c>
      <c r="Q83" s="97"/>
    </row>
    <row r="84" spans="1:17" s="11" customFormat="1" ht="18.899999999999999" customHeight="1" x14ac:dyDescent="0.25">
      <c r="A84" s="250">
        <v>78</v>
      </c>
      <c r="B84" s="95"/>
      <c r="C84" s="95"/>
      <c r="D84" s="96"/>
      <c r="E84" s="263"/>
      <c r="F84" s="97"/>
      <c r="G84" s="97"/>
      <c r="H84" s="414"/>
      <c r="I84" s="283"/>
      <c r="J84" s="247" t="e">
        <f>IF(AND(Q84="",#REF!&gt;0,#REF!&lt;5),K84,)</f>
        <v>#REF!</v>
      </c>
      <c r="K84" s="245" t="str">
        <f>IF(D84="","ZZZ9",IF(AND(#REF!&gt;0,#REF!&lt;5),D84&amp;#REF!,D84&amp;"9"))</f>
        <v>ZZZ9</v>
      </c>
      <c r="L84" s="249">
        <f t="shared" si="0"/>
        <v>999</v>
      </c>
      <c r="M84" s="282">
        <f t="shared" si="1"/>
        <v>999</v>
      </c>
      <c r="N84" s="277"/>
      <c r="O84" s="97"/>
      <c r="P84" s="114">
        <f t="shared" si="2"/>
        <v>999</v>
      </c>
      <c r="Q84" s="97"/>
    </row>
    <row r="85" spans="1:17" s="11" customFormat="1" ht="18.899999999999999" customHeight="1" x14ac:dyDescent="0.25">
      <c r="A85" s="250">
        <v>79</v>
      </c>
      <c r="B85" s="95"/>
      <c r="C85" s="95"/>
      <c r="D85" s="96"/>
      <c r="E85" s="263"/>
      <c r="F85" s="97"/>
      <c r="G85" s="97"/>
      <c r="H85" s="414"/>
      <c r="I85" s="283"/>
      <c r="J85" s="247" t="e">
        <f>IF(AND(Q85="",#REF!&gt;0,#REF!&lt;5),K85,)</f>
        <v>#REF!</v>
      </c>
      <c r="K85" s="245" t="str">
        <f>IF(D85="","ZZZ9",IF(AND(#REF!&gt;0,#REF!&lt;5),D85&amp;#REF!,D85&amp;"9"))</f>
        <v>ZZZ9</v>
      </c>
      <c r="L85" s="249">
        <f t="shared" si="0"/>
        <v>999</v>
      </c>
      <c r="M85" s="282">
        <f t="shared" si="1"/>
        <v>999</v>
      </c>
      <c r="N85" s="277"/>
      <c r="O85" s="97"/>
      <c r="P85" s="114">
        <f t="shared" si="2"/>
        <v>999</v>
      </c>
      <c r="Q85" s="97"/>
    </row>
    <row r="86" spans="1:17" s="11" customFormat="1" ht="18.899999999999999" customHeight="1" x14ac:dyDescent="0.25">
      <c r="A86" s="250">
        <v>80</v>
      </c>
      <c r="B86" s="95"/>
      <c r="C86" s="95"/>
      <c r="D86" s="96"/>
      <c r="E86" s="263"/>
      <c r="F86" s="97"/>
      <c r="G86" s="97"/>
      <c r="H86" s="414"/>
      <c r="I86" s="283"/>
      <c r="J86" s="247" t="e">
        <f>IF(AND(Q86="",#REF!&gt;0,#REF!&lt;5),K86,)</f>
        <v>#REF!</v>
      </c>
      <c r="K86" s="245" t="str">
        <f>IF(D86="","ZZZ9",IF(AND(#REF!&gt;0,#REF!&lt;5),D86&amp;#REF!,D86&amp;"9"))</f>
        <v>ZZZ9</v>
      </c>
      <c r="L86" s="249">
        <f t="shared" si="0"/>
        <v>999</v>
      </c>
      <c r="M86" s="282">
        <f t="shared" si="1"/>
        <v>999</v>
      </c>
      <c r="N86" s="277"/>
      <c r="O86" s="97"/>
      <c r="P86" s="114">
        <f t="shared" si="2"/>
        <v>999</v>
      </c>
      <c r="Q86" s="97"/>
    </row>
    <row r="87" spans="1:17" s="11" customFormat="1" ht="18.899999999999999" customHeight="1" x14ac:dyDescent="0.25">
      <c r="A87" s="250">
        <v>81</v>
      </c>
      <c r="B87" s="95"/>
      <c r="C87" s="95"/>
      <c r="D87" s="96"/>
      <c r="E87" s="263"/>
      <c r="F87" s="97"/>
      <c r="G87" s="97"/>
      <c r="H87" s="414"/>
      <c r="I87" s="283"/>
      <c r="J87" s="247" t="e">
        <f>IF(AND(Q87="",#REF!&gt;0,#REF!&lt;5),K87,)</f>
        <v>#REF!</v>
      </c>
      <c r="K87" s="245" t="str">
        <f>IF(D87="","ZZZ9",IF(AND(#REF!&gt;0,#REF!&lt;5),D87&amp;#REF!,D87&amp;"9"))</f>
        <v>ZZZ9</v>
      </c>
      <c r="L87" s="249">
        <f t="shared" si="0"/>
        <v>999</v>
      </c>
      <c r="M87" s="282">
        <f t="shared" si="1"/>
        <v>999</v>
      </c>
      <c r="N87" s="277"/>
      <c r="O87" s="97"/>
      <c r="P87" s="114">
        <f t="shared" si="2"/>
        <v>999</v>
      </c>
      <c r="Q87" s="97"/>
    </row>
    <row r="88" spans="1:17" s="11" customFormat="1" ht="18.899999999999999" customHeight="1" x14ac:dyDescent="0.25">
      <c r="A88" s="250">
        <v>82</v>
      </c>
      <c r="B88" s="95"/>
      <c r="C88" s="95"/>
      <c r="D88" s="96"/>
      <c r="E88" s="263"/>
      <c r="F88" s="97"/>
      <c r="G88" s="97"/>
      <c r="H88" s="414"/>
      <c r="I88" s="283"/>
      <c r="J88" s="247" t="e">
        <f>IF(AND(Q88="",#REF!&gt;0,#REF!&lt;5),K88,)</f>
        <v>#REF!</v>
      </c>
      <c r="K88" s="245" t="str">
        <f>IF(D88="","ZZZ9",IF(AND(#REF!&gt;0,#REF!&lt;5),D88&amp;#REF!,D88&amp;"9"))</f>
        <v>ZZZ9</v>
      </c>
      <c r="L88" s="249">
        <f t="shared" si="0"/>
        <v>999</v>
      </c>
      <c r="M88" s="282">
        <f t="shared" si="1"/>
        <v>999</v>
      </c>
      <c r="N88" s="277"/>
      <c r="O88" s="97"/>
      <c r="P88" s="114">
        <f t="shared" si="2"/>
        <v>999</v>
      </c>
      <c r="Q88" s="97"/>
    </row>
    <row r="89" spans="1:17" s="11" customFormat="1" ht="18.899999999999999" customHeight="1" x14ac:dyDescent="0.25">
      <c r="A89" s="250">
        <v>83</v>
      </c>
      <c r="B89" s="95"/>
      <c r="C89" s="95"/>
      <c r="D89" s="96"/>
      <c r="E89" s="263"/>
      <c r="F89" s="97"/>
      <c r="G89" s="97"/>
      <c r="H89" s="414"/>
      <c r="I89" s="283"/>
      <c r="J89" s="247" t="e">
        <f>IF(AND(Q89="",#REF!&gt;0,#REF!&lt;5),K89,)</f>
        <v>#REF!</v>
      </c>
      <c r="K89" s="245" t="str">
        <f>IF(D89="","ZZZ9",IF(AND(#REF!&gt;0,#REF!&lt;5),D89&amp;#REF!,D89&amp;"9"))</f>
        <v>ZZZ9</v>
      </c>
      <c r="L89" s="249">
        <f t="shared" si="0"/>
        <v>999</v>
      </c>
      <c r="M89" s="282">
        <f t="shared" si="1"/>
        <v>999</v>
      </c>
      <c r="N89" s="277"/>
      <c r="O89" s="97"/>
      <c r="P89" s="114">
        <f t="shared" si="2"/>
        <v>999</v>
      </c>
      <c r="Q89" s="97"/>
    </row>
    <row r="90" spans="1:17" s="11" customFormat="1" ht="18.899999999999999" customHeight="1" x14ac:dyDescent="0.25">
      <c r="A90" s="250">
        <v>84</v>
      </c>
      <c r="B90" s="95"/>
      <c r="C90" s="95"/>
      <c r="D90" s="96"/>
      <c r="E90" s="263"/>
      <c r="F90" s="97"/>
      <c r="G90" s="97"/>
      <c r="H90" s="414"/>
      <c r="I90" s="283"/>
      <c r="J90" s="247" t="e">
        <f>IF(AND(Q90="",#REF!&gt;0,#REF!&lt;5),K90,)</f>
        <v>#REF!</v>
      </c>
      <c r="K90" s="245" t="str">
        <f>IF(D90="","ZZZ9",IF(AND(#REF!&gt;0,#REF!&lt;5),D90&amp;#REF!,D90&amp;"9"))</f>
        <v>ZZZ9</v>
      </c>
      <c r="L90" s="249">
        <f t="shared" si="0"/>
        <v>999</v>
      </c>
      <c r="M90" s="282">
        <f t="shared" si="1"/>
        <v>999</v>
      </c>
      <c r="N90" s="277"/>
      <c r="O90" s="97"/>
      <c r="P90" s="114">
        <f t="shared" si="2"/>
        <v>999</v>
      </c>
      <c r="Q90" s="97"/>
    </row>
    <row r="91" spans="1:17" s="11" customFormat="1" ht="18.899999999999999" customHeight="1" x14ac:dyDescent="0.25">
      <c r="A91" s="250">
        <v>85</v>
      </c>
      <c r="B91" s="95"/>
      <c r="C91" s="95"/>
      <c r="D91" s="96"/>
      <c r="E91" s="263"/>
      <c r="F91" s="97"/>
      <c r="G91" s="97"/>
      <c r="H91" s="414"/>
      <c r="I91" s="283"/>
      <c r="J91" s="247" t="e">
        <f>IF(AND(Q91="",#REF!&gt;0,#REF!&lt;5),K91,)</f>
        <v>#REF!</v>
      </c>
      <c r="K91" s="245" t="str">
        <f>IF(D91="","ZZZ9",IF(AND(#REF!&gt;0,#REF!&lt;5),D91&amp;#REF!,D91&amp;"9"))</f>
        <v>ZZZ9</v>
      </c>
      <c r="L91" s="249">
        <f t="shared" si="0"/>
        <v>999</v>
      </c>
      <c r="M91" s="282">
        <f t="shared" si="1"/>
        <v>999</v>
      </c>
      <c r="N91" s="277"/>
      <c r="O91" s="97"/>
      <c r="P91" s="114">
        <f t="shared" si="2"/>
        <v>999</v>
      </c>
      <c r="Q91" s="97"/>
    </row>
    <row r="92" spans="1:17" s="11" customFormat="1" ht="18.899999999999999" customHeight="1" x14ac:dyDescent="0.25">
      <c r="A92" s="250">
        <v>86</v>
      </c>
      <c r="B92" s="95"/>
      <c r="C92" s="95"/>
      <c r="D92" s="96"/>
      <c r="E92" s="263"/>
      <c r="F92" s="97"/>
      <c r="G92" s="97"/>
      <c r="H92" s="414"/>
      <c r="I92" s="283"/>
      <c r="J92" s="247" t="e">
        <f>IF(AND(Q92="",#REF!&gt;0,#REF!&lt;5),K92,)</f>
        <v>#REF!</v>
      </c>
      <c r="K92" s="245" t="str">
        <f>IF(D92="","ZZZ9",IF(AND(#REF!&gt;0,#REF!&lt;5),D92&amp;#REF!,D92&amp;"9"))</f>
        <v>ZZZ9</v>
      </c>
      <c r="L92" s="249">
        <f t="shared" si="0"/>
        <v>999</v>
      </c>
      <c r="M92" s="282">
        <f t="shared" si="1"/>
        <v>999</v>
      </c>
      <c r="N92" s="277"/>
      <c r="O92" s="97"/>
      <c r="P92" s="114">
        <f t="shared" si="2"/>
        <v>999</v>
      </c>
      <c r="Q92" s="97"/>
    </row>
    <row r="93" spans="1:17" s="11" customFormat="1" ht="18.899999999999999" customHeight="1" x14ac:dyDescent="0.25">
      <c r="A93" s="250">
        <v>87</v>
      </c>
      <c r="B93" s="95"/>
      <c r="C93" s="95"/>
      <c r="D93" s="96"/>
      <c r="E93" s="263"/>
      <c r="F93" s="97"/>
      <c r="G93" s="97"/>
      <c r="H93" s="414"/>
      <c r="I93" s="283"/>
      <c r="J93" s="247" t="e">
        <f>IF(AND(Q93="",#REF!&gt;0,#REF!&lt;5),K93,)</f>
        <v>#REF!</v>
      </c>
      <c r="K93" s="245" t="str">
        <f>IF(D93="","ZZZ9",IF(AND(#REF!&gt;0,#REF!&lt;5),D93&amp;#REF!,D93&amp;"9"))</f>
        <v>ZZZ9</v>
      </c>
      <c r="L93" s="249">
        <f t="shared" si="0"/>
        <v>999</v>
      </c>
      <c r="M93" s="282">
        <f t="shared" si="1"/>
        <v>999</v>
      </c>
      <c r="N93" s="277"/>
      <c r="O93" s="97"/>
      <c r="P93" s="114">
        <f t="shared" si="2"/>
        <v>999</v>
      </c>
      <c r="Q93" s="97"/>
    </row>
    <row r="94" spans="1:17" s="11" customFormat="1" ht="18.899999999999999" customHeight="1" x14ac:dyDescent="0.25">
      <c r="A94" s="250">
        <v>88</v>
      </c>
      <c r="B94" s="95"/>
      <c r="C94" s="95"/>
      <c r="D94" s="96"/>
      <c r="E94" s="263"/>
      <c r="F94" s="97"/>
      <c r="G94" s="97"/>
      <c r="H94" s="414"/>
      <c r="I94" s="283"/>
      <c r="J94" s="247" t="e">
        <f>IF(AND(Q94="",#REF!&gt;0,#REF!&lt;5),K94,)</f>
        <v>#REF!</v>
      </c>
      <c r="K94" s="245" t="str">
        <f>IF(D94="","ZZZ9",IF(AND(#REF!&gt;0,#REF!&lt;5),D94&amp;#REF!,D94&amp;"9"))</f>
        <v>ZZZ9</v>
      </c>
      <c r="L94" s="249">
        <f t="shared" si="0"/>
        <v>999</v>
      </c>
      <c r="M94" s="282">
        <f t="shared" si="1"/>
        <v>999</v>
      </c>
      <c r="N94" s="277"/>
      <c r="O94" s="97"/>
      <c r="P94" s="114">
        <f t="shared" si="2"/>
        <v>999</v>
      </c>
      <c r="Q94" s="97"/>
    </row>
    <row r="95" spans="1:17" s="11" customFormat="1" ht="18.899999999999999" customHeight="1" x14ac:dyDescent="0.25">
      <c r="A95" s="250">
        <v>89</v>
      </c>
      <c r="B95" s="95"/>
      <c r="C95" s="95"/>
      <c r="D95" s="96"/>
      <c r="E95" s="263"/>
      <c r="F95" s="97"/>
      <c r="G95" s="97"/>
      <c r="H95" s="414"/>
      <c r="I95" s="283"/>
      <c r="J95" s="247" t="e">
        <f>IF(AND(Q95="",#REF!&gt;0,#REF!&lt;5),K95,)</f>
        <v>#REF!</v>
      </c>
      <c r="K95" s="245" t="str">
        <f>IF(D95="","ZZZ9",IF(AND(#REF!&gt;0,#REF!&lt;5),D95&amp;#REF!,D95&amp;"9"))</f>
        <v>ZZZ9</v>
      </c>
      <c r="L95" s="249">
        <f t="shared" si="0"/>
        <v>999</v>
      </c>
      <c r="M95" s="282">
        <f t="shared" si="1"/>
        <v>999</v>
      </c>
      <c r="N95" s="277"/>
      <c r="O95" s="97"/>
      <c r="P95" s="114">
        <f t="shared" si="2"/>
        <v>999</v>
      </c>
      <c r="Q95" s="97"/>
    </row>
    <row r="96" spans="1:17" s="11" customFormat="1" ht="18.899999999999999" customHeight="1" x14ac:dyDescent="0.25">
      <c r="A96" s="250">
        <v>90</v>
      </c>
      <c r="B96" s="95"/>
      <c r="C96" s="95"/>
      <c r="D96" s="96"/>
      <c r="E96" s="263"/>
      <c r="F96" s="97"/>
      <c r="G96" s="97"/>
      <c r="H96" s="414"/>
      <c r="I96" s="283"/>
      <c r="J96" s="247" t="e">
        <f>IF(AND(Q96="",#REF!&gt;0,#REF!&lt;5),K96,)</f>
        <v>#REF!</v>
      </c>
      <c r="K96" s="245" t="str">
        <f>IF(D96="","ZZZ9",IF(AND(#REF!&gt;0,#REF!&lt;5),D96&amp;#REF!,D96&amp;"9"))</f>
        <v>ZZZ9</v>
      </c>
      <c r="L96" s="249">
        <f t="shared" si="0"/>
        <v>999</v>
      </c>
      <c r="M96" s="282">
        <f t="shared" si="1"/>
        <v>999</v>
      </c>
      <c r="N96" s="277"/>
      <c r="O96" s="97"/>
      <c r="P96" s="114">
        <f t="shared" si="2"/>
        <v>999</v>
      </c>
      <c r="Q96" s="97"/>
    </row>
    <row r="97" spans="1:17" s="11" customFormat="1" ht="18.899999999999999" customHeight="1" x14ac:dyDescent="0.25">
      <c r="A97" s="250">
        <v>91</v>
      </c>
      <c r="B97" s="95"/>
      <c r="C97" s="95"/>
      <c r="D97" s="96"/>
      <c r="E97" s="263"/>
      <c r="F97" s="97"/>
      <c r="G97" s="97"/>
      <c r="H97" s="414"/>
      <c r="I97" s="283"/>
      <c r="J97" s="247" t="e">
        <f>IF(AND(Q97="",#REF!&gt;0,#REF!&lt;5),K97,)</f>
        <v>#REF!</v>
      </c>
      <c r="K97" s="245" t="str">
        <f>IF(D97="","ZZZ9",IF(AND(#REF!&gt;0,#REF!&lt;5),D97&amp;#REF!,D97&amp;"9"))</f>
        <v>ZZZ9</v>
      </c>
      <c r="L97" s="249">
        <f t="shared" si="0"/>
        <v>999</v>
      </c>
      <c r="M97" s="282">
        <f t="shared" si="1"/>
        <v>999</v>
      </c>
      <c r="N97" s="277"/>
      <c r="O97" s="97"/>
      <c r="P97" s="114">
        <f t="shared" si="2"/>
        <v>999</v>
      </c>
      <c r="Q97" s="97"/>
    </row>
    <row r="98" spans="1:17" s="11" customFormat="1" ht="18.899999999999999" customHeight="1" x14ac:dyDescent="0.25">
      <c r="A98" s="250">
        <v>92</v>
      </c>
      <c r="B98" s="95"/>
      <c r="C98" s="95"/>
      <c r="D98" s="96"/>
      <c r="E98" s="263"/>
      <c r="F98" s="97"/>
      <c r="G98" s="97"/>
      <c r="H98" s="414"/>
      <c r="I98" s="283"/>
      <c r="J98" s="247" t="e">
        <f>IF(AND(Q98="",#REF!&gt;0,#REF!&lt;5),K98,)</f>
        <v>#REF!</v>
      </c>
      <c r="K98" s="245" t="str">
        <f>IF(D98="","ZZZ9",IF(AND(#REF!&gt;0,#REF!&lt;5),D98&amp;#REF!,D98&amp;"9"))</f>
        <v>ZZZ9</v>
      </c>
      <c r="L98" s="249">
        <f t="shared" si="0"/>
        <v>999</v>
      </c>
      <c r="M98" s="282">
        <f t="shared" si="1"/>
        <v>999</v>
      </c>
      <c r="N98" s="277"/>
      <c r="O98" s="97"/>
      <c r="P98" s="114">
        <f t="shared" si="2"/>
        <v>999</v>
      </c>
      <c r="Q98" s="97"/>
    </row>
    <row r="99" spans="1:17" s="11" customFormat="1" ht="18.899999999999999" customHeight="1" x14ac:dyDescent="0.25">
      <c r="A99" s="250">
        <v>93</v>
      </c>
      <c r="B99" s="95"/>
      <c r="C99" s="95"/>
      <c r="D99" s="96"/>
      <c r="E99" s="263"/>
      <c r="F99" s="97"/>
      <c r="G99" s="97"/>
      <c r="H99" s="414"/>
      <c r="I99" s="283"/>
      <c r="J99" s="247" t="e">
        <f>IF(AND(Q99="",#REF!&gt;0,#REF!&lt;5),K99,)</f>
        <v>#REF!</v>
      </c>
      <c r="K99" s="245" t="str">
        <f>IF(D99="","ZZZ9",IF(AND(#REF!&gt;0,#REF!&lt;5),D99&amp;#REF!,D99&amp;"9"))</f>
        <v>ZZZ9</v>
      </c>
      <c r="L99" s="249">
        <f t="shared" si="0"/>
        <v>999</v>
      </c>
      <c r="M99" s="282">
        <f t="shared" si="1"/>
        <v>999</v>
      </c>
      <c r="N99" s="277"/>
      <c r="O99" s="97"/>
      <c r="P99" s="114">
        <f t="shared" si="2"/>
        <v>999</v>
      </c>
      <c r="Q99" s="97"/>
    </row>
    <row r="100" spans="1:17" s="11" customFormat="1" ht="18.899999999999999" customHeight="1" x14ac:dyDescent="0.25">
      <c r="A100" s="250">
        <v>94</v>
      </c>
      <c r="B100" s="95"/>
      <c r="C100" s="95"/>
      <c r="D100" s="96"/>
      <c r="E100" s="263"/>
      <c r="F100" s="97"/>
      <c r="G100" s="97"/>
      <c r="H100" s="414"/>
      <c r="I100" s="283"/>
      <c r="J100" s="247" t="e">
        <f>IF(AND(Q100="",#REF!&gt;0,#REF!&lt;5),K100,)</f>
        <v>#REF!</v>
      </c>
      <c r="K100" s="245" t="str">
        <f>IF(D100="","ZZZ9",IF(AND(#REF!&gt;0,#REF!&lt;5),D100&amp;#REF!,D100&amp;"9"))</f>
        <v>ZZZ9</v>
      </c>
      <c r="L100" s="249">
        <f t="shared" si="0"/>
        <v>999</v>
      </c>
      <c r="M100" s="282">
        <f t="shared" si="1"/>
        <v>999</v>
      </c>
      <c r="N100" s="277"/>
      <c r="O100" s="97"/>
      <c r="P100" s="114">
        <f t="shared" si="2"/>
        <v>999</v>
      </c>
      <c r="Q100" s="97"/>
    </row>
    <row r="101" spans="1:17" s="11" customFormat="1" ht="18.899999999999999" customHeight="1" x14ac:dyDescent="0.25">
      <c r="A101" s="250">
        <v>95</v>
      </c>
      <c r="B101" s="95"/>
      <c r="C101" s="95"/>
      <c r="D101" s="96"/>
      <c r="E101" s="263"/>
      <c r="F101" s="97"/>
      <c r="G101" s="97"/>
      <c r="H101" s="414"/>
      <c r="I101" s="283"/>
      <c r="J101" s="247" t="e">
        <f>IF(AND(Q101="",#REF!&gt;0,#REF!&lt;5),K101,)</f>
        <v>#REF!</v>
      </c>
      <c r="K101" s="245" t="str">
        <f>IF(D101="","ZZZ9",IF(AND(#REF!&gt;0,#REF!&lt;5),D101&amp;#REF!,D101&amp;"9"))</f>
        <v>ZZZ9</v>
      </c>
      <c r="L101" s="249">
        <f t="shared" si="0"/>
        <v>999</v>
      </c>
      <c r="M101" s="282">
        <f t="shared" si="1"/>
        <v>999</v>
      </c>
      <c r="N101" s="277"/>
      <c r="O101" s="97"/>
      <c r="P101" s="114">
        <f t="shared" si="2"/>
        <v>999</v>
      </c>
      <c r="Q101" s="97"/>
    </row>
    <row r="102" spans="1:17" s="11" customFormat="1" ht="18.899999999999999" customHeight="1" x14ac:dyDescent="0.25">
      <c r="A102" s="250">
        <v>96</v>
      </c>
      <c r="B102" s="95"/>
      <c r="C102" s="95"/>
      <c r="D102" s="96"/>
      <c r="E102" s="263"/>
      <c r="F102" s="97"/>
      <c r="G102" s="97"/>
      <c r="H102" s="414"/>
      <c r="I102" s="283"/>
      <c r="J102" s="247" t="e">
        <f>IF(AND(Q102="",#REF!&gt;0,#REF!&lt;5),K102,)</f>
        <v>#REF!</v>
      </c>
      <c r="K102" s="245" t="str">
        <f>IF(D102="","ZZZ9",IF(AND(#REF!&gt;0,#REF!&lt;5),D102&amp;#REF!,D102&amp;"9"))</f>
        <v>ZZZ9</v>
      </c>
      <c r="L102" s="249">
        <f t="shared" si="0"/>
        <v>999</v>
      </c>
      <c r="M102" s="282">
        <f t="shared" si="1"/>
        <v>999</v>
      </c>
      <c r="N102" s="277"/>
      <c r="O102" s="97"/>
      <c r="P102" s="114">
        <f t="shared" si="2"/>
        <v>999</v>
      </c>
      <c r="Q102" s="97"/>
    </row>
    <row r="103" spans="1:17" s="11" customFormat="1" ht="18.899999999999999" customHeight="1" x14ac:dyDescent="0.25">
      <c r="A103" s="250">
        <v>97</v>
      </c>
      <c r="B103" s="95"/>
      <c r="C103" s="95"/>
      <c r="D103" s="96"/>
      <c r="E103" s="263"/>
      <c r="F103" s="97"/>
      <c r="G103" s="97"/>
      <c r="H103" s="414"/>
      <c r="I103" s="283"/>
      <c r="J103" s="247" t="e">
        <f>IF(AND(Q103="",#REF!&gt;0,#REF!&lt;5),K103,)</f>
        <v>#REF!</v>
      </c>
      <c r="K103" s="245" t="str">
        <f>IF(D103="","ZZZ9",IF(AND(#REF!&gt;0,#REF!&lt;5),D103&amp;#REF!,D103&amp;"9"))</f>
        <v>ZZZ9</v>
      </c>
      <c r="L103" s="249">
        <f t="shared" si="0"/>
        <v>999</v>
      </c>
      <c r="M103" s="282">
        <f t="shared" si="1"/>
        <v>999</v>
      </c>
      <c r="N103" s="277"/>
      <c r="O103" s="97"/>
      <c r="P103" s="114">
        <f t="shared" si="2"/>
        <v>999</v>
      </c>
      <c r="Q103" s="97"/>
    </row>
    <row r="104" spans="1:17" s="11" customFormat="1" ht="18.899999999999999" customHeight="1" x14ac:dyDescent="0.25">
      <c r="A104" s="250">
        <v>98</v>
      </c>
      <c r="B104" s="95"/>
      <c r="C104" s="95"/>
      <c r="D104" s="96"/>
      <c r="E104" s="263"/>
      <c r="F104" s="97"/>
      <c r="G104" s="97"/>
      <c r="H104" s="414"/>
      <c r="I104" s="283"/>
      <c r="J104" s="247" t="e">
        <f>IF(AND(Q104="",#REF!&gt;0,#REF!&lt;5),K104,)</f>
        <v>#REF!</v>
      </c>
      <c r="K104" s="245" t="str">
        <f>IF(D104="","ZZZ9",IF(AND(#REF!&gt;0,#REF!&lt;5),D104&amp;#REF!,D104&amp;"9"))</f>
        <v>ZZZ9</v>
      </c>
      <c r="L104" s="249">
        <f t="shared" ref="L104:L156" si="3">IF(Q104="",999,Q104)</f>
        <v>999</v>
      </c>
      <c r="M104" s="282">
        <f t="shared" ref="M104:M156" si="4">IF(P104=999,999,1)</f>
        <v>999</v>
      </c>
      <c r="N104" s="277"/>
      <c r="O104" s="97"/>
      <c r="P104" s="114">
        <f t="shared" ref="P104:P156" si="5">IF(N104="DA",1,IF(N104="WC",2,IF(N104="SE",3,IF(N104="Q",4,IF(N104="LL",5,999)))))</f>
        <v>999</v>
      </c>
      <c r="Q104" s="97"/>
    </row>
    <row r="105" spans="1:17" s="11" customFormat="1" ht="18.899999999999999" customHeight="1" x14ac:dyDescent="0.25">
      <c r="A105" s="250">
        <v>99</v>
      </c>
      <c r="B105" s="95"/>
      <c r="C105" s="95"/>
      <c r="D105" s="96"/>
      <c r="E105" s="263"/>
      <c r="F105" s="97"/>
      <c r="G105" s="97"/>
      <c r="H105" s="414"/>
      <c r="I105" s="283"/>
      <c r="J105" s="247" t="e">
        <f>IF(AND(Q105="",#REF!&gt;0,#REF!&lt;5),K105,)</f>
        <v>#REF!</v>
      </c>
      <c r="K105" s="245" t="str">
        <f>IF(D105="","ZZZ9",IF(AND(#REF!&gt;0,#REF!&lt;5),D105&amp;#REF!,D105&amp;"9"))</f>
        <v>ZZZ9</v>
      </c>
      <c r="L105" s="249">
        <f t="shared" si="3"/>
        <v>999</v>
      </c>
      <c r="M105" s="282">
        <f t="shared" si="4"/>
        <v>999</v>
      </c>
      <c r="N105" s="277"/>
      <c r="O105" s="97"/>
      <c r="P105" s="114">
        <f t="shared" si="5"/>
        <v>999</v>
      </c>
      <c r="Q105" s="97"/>
    </row>
    <row r="106" spans="1:17" s="11" customFormat="1" ht="18.899999999999999" customHeight="1" x14ac:dyDescent="0.25">
      <c r="A106" s="250">
        <v>100</v>
      </c>
      <c r="B106" s="95"/>
      <c r="C106" s="95"/>
      <c r="D106" s="96"/>
      <c r="E106" s="263"/>
      <c r="F106" s="97"/>
      <c r="G106" s="97"/>
      <c r="H106" s="414"/>
      <c r="I106" s="283"/>
      <c r="J106" s="247" t="e">
        <f>IF(AND(Q106="",#REF!&gt;0,#REF!&lt;5),K106,)</f>
        <v>#REF!</v>
      </c>
      <c r="K106" s="245" t="str">
        <f>IF(D106="","ZZZ9",IF(AND(#REF!&gt;0,#REF!&lt;5),D106&amp;#REF!,D106&amp;"9"))</f>
        <v>ZZZ9</v>
      </c>
      <c r="L106" s="249">
        <f t="shared" si="3"/>
        <v>999</v>
      </c>
      <c r="M106" s="282">
        <f t="shared" si="4"/>
        <v>999</v>
      </c>
      <c r="N106" s="277"/>
      <c r="O106" s="97"/>
      <c r="P106" s="114">
        <f t="shared" si="5"/>
        <v>999</v>
      </c>
      <c r="Q106" s="97"/>
    </row>
    <row r="107" spans="1:17" s="11" customFormat="1" ht="18.899999999999999" customHeight="1" x14ac:dyDescent="0.25">
      <c r="A107" s="250">
        <v>101</v>
      </c>
      <c r="B107" s="95"/>
      <c r="C107" s="95"/>
      <c r="D107" s="96"/>
      <c r="E107" s="263"/>
      <c r="F107" s="97"/>
      <c r="G107" s="97"/>
      <c r="H107" s="414"/>
      <c r="I107" s="283"/>
      <c r="J107" s="247" t="e">
        <f>IF(AND(Q107="",#REF!&gt;0,#REF!&lt;5),K107,)</f>
        <v>#REF!</v>
      </c>
      <c r="K107" s="245" t="str">
        <f>IF(D107="","ZZZ9",IF(AND(#REF!&gt;0,#REF!&lt;5),D107&amp;#REF!,D107&amp;"9"))</f>
        <v>ZZZ9</v>
      </c>
      <c r="L107" s="249">
        <f t="shared" si="3"/>
        <v>999</v>
      </c>
      <c r="M107" s="282">
        <f t="shared" si="4"/>
        <v>999</v>
      </c>
      <c r="N107" s="277"/>
      <c r="O107" s="97"/>
      <c r="P107" s="114">
        <f t="shared" si="5"/>
        <v>999</v>
      </c>
      <c r="Q107" s="97"/>
    </row>
    <row r="108" spans="1:17" s="11" customFormat="1" ht="18.899999999999999" customHeight="1" x14ac:dyDescent="0.25">
      <c r="A108" s="250">
        <v>102</v>
      </c>
      <c r="B108" s="95"/>
      <c r="C108" s="95"/>
      <c r="D108" s="96"/>
      <c r="E108" s="263"/>
      <c r="F108" s="97"/>
      <c r="G108" s="97"/>
      <c r="H108" s="414"/>
      <c r="I108" s="283"/>
      <c r="J108" s="247" t="e">
        <f>IF(AND(Q108="",#REF!&gt;0,#REF!&lt;5),K108,)</f>
        <v>#REF!</v>
      </c>
      <c r="K108" s="245" t="str">
        <f>IF(D108="","ZZZ9",IF(AND(#REF!&gt;0,#REF!&lt;5),D108&amp;#REF!,D108&amp;"9"))</f>
        <v>ZZZ9</v>
      </c>
      <c r="L108" s="249">
        <f t="shared" si="3"/>
        <v>999</v>
      </c>
      <c r="M108" s="282">
        <f t="shared" si="4"/>
        <v>999</v>
      </c>
      <c r="N108" s="277"/>
      <c r="O108" s="97"/>
      <c r="P108" s="114">
        <f t="shared" si="5"/>
        <v>999</v>
      </c>
      <c r="Q108" s="97"/>
    </row>
    <row r="109" spans="1:17" s="11" customFormat="1" ht="18.899999999999999" customHeight="1" x14ac:dyDescent="0.25">
      <c r="A109" s="250">
        <v>103</v>
      </c>
      <c r="B109" s="95"/>
      <c r="C109" s="95"/>
      <c r="D109" s="96"/>
      <c r="E109" s="263"/>
      <c r="F109" s="97"/>
      <c r="G109" s="97"/>
      <c r="H109" s="414"/>
      <c r="I109" s="283"/>
      <c r="J109" s="247" t="e">
        <f>IF(AND(Q109="",#REF!&gt;0,#REF!&lt;5),K109,)</f>
        <v>#REF!</v>
      </c>
      <c r="K109" s="245" t="str">
        <f>IF(D109="","ZZZ9",IF(AND(#REF!&gt;0,#REF!&lt;5),D109&amp;#REF!,D109&amp;"9"))</f>
        <v>ZZZ9</v>
      </c>
      <c r="L109" s="249">
        <f t="shared" si="3"/>
        <v>999</v>
      </c>
      <c r="M109" s="282">
        <f t="shared" si="4"/>
        <v>999</v>
      </c>
      <c r="N109" s="277"/>
      <c r="O109" s="97"/>
      <c r="P109" s="114">
        <f t="shared" si="5"/>
        <v>999</v>
      </c>
      <c r="Q109" s="97"/>
    </row>
    <row r="110" spans="1:17" s="11" customFormat="1" ht="18.899999999999999" customHeight="1" x14ac:dyDescent="0.25">
      <c r="A110" s="250">
        <v>104</v>
      </c>
      <c r="B110" s="95"/>
      <c r="C110" s="95"/>
      <c r="D110" s="96"/>
      <c r="E110" s="263"/>
      <c r="F110" s="97"/>
      <c r="G110" s="97"/>
      <c r="H110" s="414"/>
      <c r="I110" s="283"/>
      <c r="J110" s="247" t="e">
        <f>IF(AND(Q110="",#REF!&gt;0,#REF!&lt;5),K110,)</f>
        <v>#REF!</v>
      </c>
      <c r="K110" s="245" t="str">
        <f>IF(D110="","ZZZ9",IF(AND(#REF!&gt;0,#REF!&lt;5),D110&amp;#REF!,D110&amp;"9"))</f>
        <v>ZZZ9</v>
      </c>
      <c r="L110" s="249">
        <f t="shared" si="3"/>
        <v>999</v>
      </c>
      <c r="M110" s="282">
        <f t="shared" si="4"/>
        <v>999</v>
      </c>
      <c r="N110" s="277"/>
      <c r="O110" s="97"/>
      <c r="P110" s="114">
        <f t="shared" si="5"/>
        <v>999</v>
      </c>
      <c r="Q110" s="97"/>
    </row>
    <row r="111" spans="1:17" s="11" customFormat="1" ht="18.899999999999999" customHeight="1" x14ac:dyDescent="0.25">
      <c r="A111" s="250">
        <v>105</v>
      </c>
      <c r="B111" s="95"/>
      <c r="C111" s="95"/>
      <c r="D111" s="96"/>
      <c r="E111" s="263"/>
      <c r="F111" s="97"/>
      <c r="G111" s="97"/>
      <c r="H111" s="414"/>
      <c r="I111" s="283"/>
      <c r="J111" s="247" t="e">
        <f>IF(AND(Q111="",#REF!&gt;0,#REF!&lt;5),K111,)</f>
        <v>#REF!</v>
      </c>
      <c r="K111" s="245" t="str">
        <f>IF(D111="","ZZZ9",IF(AND(#REF!&gt;0,#REF!&lt;5),D111&amp;#REF!,D111&amp;"9"))</f>
        <v>ZZZ9</v>
      </c>
      <c r="L111" s="249">
        <f t="shared" si="3"/>
        <v>999</v>
      </c>
      <c r="M111" s="282">
        <f t="shared" si="4"/>
        <v>999</v>
      </c>
      <c r="N111" s="277"/>
      <c r="O111" s="97"/>
      <c r="P111" s="114">
        <f t="shared" si="5"/>
        <v>999</v>
      </c>
      <c r="Q111" s="97"/>
    </row>
    <row r="112" spans="1:17" s="11" customFormat="1" ht="18.899999999999999" customHeight="1" x14ac:dyDescent="0.25">
      <c r="A112" s="250">
        <v>106</v>
      </c>
      <c r="B112" s="95"/>
      <c r="C112" s="95"/>
      <c r="D112" s="96"/>
      <c r="E112" s="263"/>
      <c r="F112" s="97"/>
      <c r="G112" s="97"/>
      <c r="H112" s="414"/>
      <c r="I112" s="283"/>
      <c r="J112" s="247" t="e">
        <f>IF(AND(Q112="",#REF!&gt;0,#REF!&lt;5),K112,)</f>
        <v>#REF!</v>
      </c>
      <c r="K112" s="245" t="str">
        <f>IF(D112="","ZZZ9",IF(AND(#REF!&gt;0,#REF!&lt;5),D112&amp;#REF!,D112&amp;"9"))</f>
        <v>ZZZ9</v>
      </c>
      <c r="L112" s="249">
        <f t="shared" si="3"/>
        <v>999</v>
      </c>
      <c r="M112" s="282">
        <f t="shared" si="4"/>
        <v>999</v>
      </c>
      <c r="N112" s="277"/>
      <c r="O112" s="97"/>
      <c r="P112" s="114">
        <f t="shared" si="5"/>
        <v>999</v>
      </c>
      <c r="Q112" s="97"/>
    </row>
    <row r="113" spans="1:17" s="11" customFormat="1" ht="18.899999999999999" customHeight="1" x14ac:dyDescent="0.25">
      <c r="A113" s="250">
        <v>107</v>
      </c>
      <c r="B113" s="95"/>
      <c r="C113" s="95"/>
      <c r="D113" s="96"/>
      <c r="E113" s="263"/>
      <c r="F113" s="97"/>
      <c r="G113" s="97"/>
      <c r="H113" s="414"/>
      <c r="I113" s="283"/>
      <c r="J113" s="247" t="e">
        <f>IF(AND(Q113="",#REF!&gt;0,#REF!&lt;5),K113,)</f>
        <v>#REF!</v>
      </c>
      <c r="K113" s="245" t="str">
        <f>IF(D113="","ZZZ9",IF(AND(#REF!&gt;0,#REF!&lt;5),D113&amp;#REF!,D113&amp;"9"))</f>
        <v>ZZZ9</v>
      </c>
      <c r="L113" s="249">
        <f t="shared" si="3"/>
        <v>999</v>
      </c>
      <c r="M113" s="282">
        <f t="shared" si="4"/>
        <v>999</v>
      </c>
      <c r="N113" s="277"/>
      <c r="O113" s="97"/>
      <c r="P113" s="114">
        <f t="shared" si="5"/>
        <v>999</v>
      </c>
      <c r="Q113" s="97"/>
    </row>
    <row r="114" spans="1:17" s="11" customFormat="1" ht="18.899999999999999" customHeight="1" x14ac:dyDescent="0.25">
      <c r="A114" s="250">
        <v>108</v>
      </c>
      <c r="B114" s="95"/>
      <c r="C114" s="95"/>
      <c r="D114" s="96"/>
      <c r="E114" s="263"/>
      <c r="F114" s="97"/>
      <c r="G114" s="97"/>
      <c r="H114" s="414"/>
      <c r="I114" s="283"/>
      <c r="J114" s="247" t="e">
        <f>IF(AND(Q114="",#REF!&gt;0,#REF!&lt;5),K114,)</f>
        <v>#REF!</v>
      </c>
      <c r="K114" s="245" t="str">
        <f>IF(D114="","ZZZ9",IF(AND(#REF!&gt;0,#REF!&lt;5),D114&amp;#REF!,D114&amp;"9"))</f>
        <v>ZZZ9</v>
      </c>
      <c r="L114" s="249">
        <f t="shared" si="3"/>
        <v>999</v>
      </c>
      <c r="M114" s="282">
        <f t="shared" si="4"/>
        <v>999</v>
      </c>
      <c r="N114" s="277"/>
      <c r="O114" s="97"/>
      <c r="P114" s="114">
        <f t="shared" si="5"/>
        <v>999</v>
      </c>
      <c r="Q114" s="97"/>
    </row>
    <row r="115" spans="1:17" s="11" customFormat="1" ht="18.899999999999999" customHeight="1" x14ac:dyDescent="0.25">
      <c r="A115" s="250">
        <v>109</v>
      </c>
      <c r="B115" s="95"/>
      <c r="C115" s="95"/>
      <c r="D115" s="96"/>
      <c r="E115" s="263"/>
      <c r="F115" s="97"/>
      <c r="G115" s="97"/>
      <c r="H115" s="414"/>
      <c r="I115" s="283"/>
      <c r="J115" s="247" t="e">
        <f>IF(AND(Q115="",#REF!&gt;0,#REF!&lt;5),K115,)</f>
        <v>#REF!</v>
      </c>
      <c r="K115" s="245" t="str">
        <f>IF(D115="","ZZZ9",IF(AND(#REF!&gt;0,#REF!&lt;5),D115&amp;#REF!,D115&amp;"9"))</f>
        <v>ZZZ9</v>
      </c>
      <c r="L115" s="249">
        <f t="shared" si="3"/>
        <v>999</v>
      </c>
      <c r="M115" s="282">
        <f t="shared" si="4"/>
        <v>999</v>
      </c>
      <c r="N115" s="277"/>
      <c r="O115" s="97"/>
      <c r="P115" s="114">
        <f t="shared" si="5"/>
        <v>999</v>
      </c>
      <c r="Q115" s="97"/>
    </row>
    <row r="116" spans="1:17" s="11" customFormat="1" ht="18.899999999999999" customHeight="1" x14ac:dyDescent="0.25">
      <c r="A116" s="250">
        <v>110</v>
      </c>
      <c r="B116" s="95"/>
      <c r="C116" s="95"/>
      <c r="D116" s="96"/>
      <c r="E116" s="263"/>
      <c r="F116" s="97"/>
      <c r="G116" s="97"/>
      <c r="H116" s="414"/>
      <c r="I116" s="283"/>
      <c r="J116" s="247" t="e">
        <f>IF(AND(Q116="",#REF!&gt;0,#REF!&lt;5),K116,)</f>
        <v>#REF!</v>
      </c>
      <c r="K116" s="245" t="str">
        <f>IF(D116="","ZZZ9",IF(AND(#REF!&gt;0,#REF!&lt;5),D116&amp;#REF!,D116&amp;"9"))</f>
        <v>ZZZ9</v>
      </c>
      <c r="L116" s="249">
        <f t="shared" si="3"/>
        <v>999</v>
      </c>
      <c r="M116" s="282">
        <f t="shared" si="4"/>
        <v>999</v>
      </c>
      <c r="N116" s="277"/>
      <c r="O116" s="97"/>
      <c r="P116" s="114">
        <f t="shared" si="5"/>
        <v>999</v>
      </c>
      <c r="Q116" s="97"/>
    </row>
    <row r="117" spans="1:17" s="11" customFormat="1" ht="18.899999999999999" customHeight="1" x14ac:dyDescent="0.25">
      <c r="A117" s="250">
        <v>111</v>
      </c>
      <c r="B117" s="95"/>
      <c r="C117" s="95"/>
      <c r="D117" s="96"/>
      <c r="E117" s="263"/>
      <c r="F117" s="97"/>
      <c r="G117" s="97"/>
      <c r="H117" s="414"/>
      <c r="I117" s="283"/>
      <c r="J117" s="247" t="e">
        <f>IF(AND(Q117="",#REF!&gt;0,#REF!&lt;5),K117,)</f>
        <v>#REF!</v>
      </c>
      <c r="K117" s="245" t="str">
        <f>IF(D117="","ZZZ9",IF(AND(#REF!&gt;0,#REF!&lt;5),D117&amp;#REF!,D117&amp;"9"))</f>
        <v>ZZZ9</v>
      </c>
      <c r="L117" s="249">
        <f t="shared" si="3"/>
        <v>999</v>
      </c>
      <c r="M117" s="282">
        <f t="shared" si="4"/>
        <v>999</v>
      </c>
      <c r="N117" s="277"/>
      <c r="O117" s="97"/>
      <c r="P117" s="114">
        <f t="shared" si="5"/>
        <v>999</v>
      </c>
      <c r="Q117" s="97"/>
    </row>
    <row r="118" spans="1:17" s="11" customFormat="1" ht="18.899999999999999" customHeight="1" x14ac:dyDescent="0.25">
      <c r="A118" s="250">
        <v>112</v>
      </c>
      <c r="B118" s="95"/>
      <c r="C118" s="95"/>
      <c r="D118" s="96"/>
      <c r="E118" s="263"/>
      <c r="F118" s="97"/>
      <c r="G118" s="97"/>
      <c r="H118" s="414"/>
      <c r="I118" s="283"/>
      <c r="J118" s="247" t="e">
        <f>IF(AND(Q118="",#REF!&gt;0,#REF!&lt;5),K118,)</f>
        <v>#REF!</v>
      </c>
      <c r="K118" s="245" t="str">
        <f>IF(D118="","ZZZ9",IF(AND(#REF!&gt;0,#REF!&lt;5),D118&amp;#REF!,D118&amp;"9"))</f>
        <v>ZZZ9</v>
      </c>
      <c r="L118" s="249">
        <f t="shared" si="3"/>
        <v>999</v>
      </c>
      <c r="M118" s="282">
        <f t="shared" si="4"/>
        <v>999</v>
      </c>
      <c r="N118" s="277"/>
      <c r="O118" s="97"/>
      <c r="P118" s="114">
        <f t="shared" si="5"/>
        <v>999</v>
      </c>
      <c r="Q118" s="97"/>
    </row>
    <row r="119" spans="1:17" s="11" customFormat="1" ht="18.899999999999999" customHeight="1" x14ac:dyDescent="0.25">
      <c r="A119" s="250">
        <v>113</v>
      </c>
      <c r="B119" s="95"/>
      <c r="C119" s="95"/>
      <c r="D119" s="96"/>
      <c r="E119" s="263"/>
      <c r="F119" s="97"/>
      <c r="G119" s="97"/>
      <c r="H119" s="414"/>
      <c r="I119" s="283"/>
      <c r="J119" s="247" t="e">
        <f>IF(AND(Q119="",#REF!&gt;0,#REF!&lt;5),K119,)</f>
        <v>#REF!</v>
      </c>
      <c r="K119" s="245" t="str">
        <f>IF(D119="","ZZZ9",IF(AND(#REF!&gt;0,#REF!&lt;5),D119&amp;#REF!,D119&amp;"9"))</f>
        <v>ZZZ9</v>
      </c>
      <c r="L119" s="249">
        <f t="shared" si="3"/>
        <v>999</v>
      </c>
      <c r="M119" s="282">
        <f t="shared" si="4"/>
        <v>999</v>
      </c>
      <c r="N119" s="277"/>
      <c r="O119" s="97"/>
      <c r="P119" s="114">
        <f t="shared" si="5"/>
        <v>999</v>
      </c>
      <c r="Q119" s="97"/>
    </row>
    <row r="120" spans="1:17" s="11" customFormat="1" ht="18.899999999999999" customHeight="1" x14ac:dyDescent="0.25">
      <c r="A120" s="250">
        <v>114</v>
      </c>
      <c r="B120" s="95"/>
      <c r="C120" s="95"/>
      <c r="D120" s="96"/>
      <c r="E120" s="263"/>
      <c r="F120" s="97"/>
      <c r="G120" s="97"/>
      <c r="H120" s="414"/>
      <c r="I120" s="283"/>
      <c r="J120" s="247" t="e">
        <f>IF(AND(Q120="",#REF!&gt;0,#REF!&lt;5),K120,)</f>
        <v>#REF!</v>
      </c>
      <c r="K120" s="245" t="str">
        <f>IF(D120="","ZZZ9",IF(AND(#REF!&gt;0,#REF!&lt;5),D120&amp;#REF!,D120&amp;"9"))</f>
        <v>ZZZ9</v>
      </c>
      <c r="L120" s="249">
        <f t="shared" si="3"/>
        <v>999</v>
      </c>
      <c r="M120" s="282">
        <f t="shared" si="4"/>
        <v>999</v>
      </c>
      <c r="N120" s="277"/>
      <c r="O120" s="97"/>
      <c r="P120" s="114">
        <f t="shared" si="5"/>
        <v>999</v>
      </c>
      <c r="Q120" s="97"/>
    </row>
    <row r="121" spans="1:17" s="11" customFormat="1" ht="18.899999999999999" customHeight="1" x14ac:dyDescent="0.25">
      <c r="A121" s="250">
        <v>115</v>
      </c>
      <c r="B121" s="95"/>
      <c r="C121" s="95"/>
      <c r="D121" s="96"/>
      <c r="E121" s="263"/>
      <c r="F121" s="97"/>
      <c r="G121" s="97"/>
      <c r="H121" s="414"/>
      <c r="I121" s="283"/>
      <c r="J121" s="247" t="e">
        <f>IF(AND(Q121="",#REF!&gt;0,#REF!&lt;5),K121,)</f>
        <v>#REF!</v>
      </c>
      <c r="K121" s="245" t="str">
        <f>IF(D121="","ZZZ9",IF(AND(#REF!&gt;0,#REF!&lt;5),D121&amp;#REF!,D121&amp;"9"))</f>
        <v>ZZZ9</v>
      </c>
      <c r="L121" s="249">
        <f t="shared" si="3"/>
        <v>999</v>
      </c>
      <c r="M121" s="282">
        <f t="shared" si="4"/>
        <v>999</v>
      </c>
      <c r="N121" s="277"/>
      <c r="O121" s="97"/>
      <c r="P121" s="114">
        <f t="shared" si="5"/>
        <v>999</v>
      </c>
      <c r="Q121" s="97"/>
    </row>
    <row r="122" spans="1:17" s="11" customFormat="1" ht="18.899999999999999" customHeight="1" x14ac:dyDescent="0.25">
      <c r="A122" s="250">
        <v>116</v>
      </c>
      <c r="B122" s="95"/>
      <c r="C122" s="95"/>
      <c r="D122" s="96"/>
      <c r="E122" s="263"/>
      <c r="F122" s="97"/>
      <c r="G122" s="97"/>
      <c r="H122" s="414"/>
      <c r="I122" s="283"/>
      <c r="J122" s="247" t="e">
        <f>IF(AND(Q122="",#REF!&gt;0,#REF!&lt;5),K122,)</f>
        <v>#REF!</v>
      </c>
      <c r="K122" s="245" t="str">
        <f>IF(D122="","ZZZ9",IF(AND(#REF!&gt;0,#REF!&lt;5),D122&amp;#REF!,D122&amp;"9"))</f>
        <v>ZZZ9</v>
      </c>
      <c r="L122" s="249">
        <f t="shared" si="3"/>
        <v>999</v>
      </c>
      <c r="M122" s="282">
        <f t="shared" si="4"/>
        <v>999</v>
      </c>
      <c r="N122" s="277"/>
      <c r="O122" s="97"/>
      <c r="P122" s="114">
        <f t="shared" si="5"/>
        <v>999</v>
      </c>
      <c r="Q122" s="97"/>
    </row>
    <row r="123" spans="1:17" s="11" customFormat="1" ht="18.899999999999999" customHeight="1" x14ac:dyDescent="0.25">
      <c r="A123" s="250">
        <v>117</v>
      </c>
      <c r="B123" s="95"/>
      <c r="C123" s="95"/>
      <c r="D123" s="96"/>
      <c r="E123" s="263"/>
      <c r="F123" s="97"/>
      <c r="G123" s="97"/>
      <c r="H123" s="414"/>
      <c r="I123" s="283"/>
      <c r="J123" s="247" t="e">
        <f>IF(AND(Q123="",#REF!&gt;0,#REF!&lt;5),K123,)</f>
        <v>#REF!</v>
      </c>
      <c r="K123" s="245" t="str">
        <f>IF(D123="","ZZZ9",IF(AND(#REF!&gt;0,#REF!&lt;5),D123&amp;#REF!,D123&amp;"9"))</f>
        <v>ZZZ9</v>
      </c>
      <c r="L123" s="249">
        <f t="shared" si="3"/>
        <v>999</v>
      </c>
      <c r="M123" s="282">
        <f t="shared" si="4"/>
        <v>999</v>
      </c>
      <c r="N123" s="277"/>
      <c r="O123" s="97"/>
      <c r="P123" s="114">
        <f t="shared" si="5"/>
        <v>999</v>
      </c>
      <c r="Q123" s="97"/>
    </row>
    <row r="124" spans="1:17" s="11" customFormat="1" ht="18.899999999999999" customHeight="1" x14ac:dyDescent="0.25">
      <c r="A124" s="250">
        <v>118</v>
      </c>
      <c r="B124" s="95"/>
      <c r="C124" s="95"/>
      <c r="D124" s="96"/>
      <c r="E124" s="263"/>
      <c r="F124" s="97"/>
      <c r="G124" s="97"/>
      <c r="H124" s="414"/>
      <c r="I124" s="283"/>
      <c r="J124" s="247" t="e">
        <f>IF(AND(Q124="",#REF!&gt;0,#REF!&lt;5),K124,)</f>
        <v>#REF!</v>
      </c>
      <c r="K124" s="245" t="str">
        <f>IF(D124="","ZZZ9",IF(AND(#REF!&gt;0,#REF!&lt;5),D124&amp;#REF!,D124&amp;"9"))</f>
        <v>ZZZ9</v>
      </c>
      <c r="L124" s="249">
        <f t="shared" si="3"/>
        <v>999</v>
      </c>
      <c r="M124" s="282">
        <f t="shared" si="4"/>
        <v>999</v>
      </c>
      <c r="N124" s="277"/>
      <c r="O124" s="97"/>
      <c r="P124" s="114">
        <f t="shared" si="5"/>
        <v>999</v>
      </c>
      <c r="Q124" s="97"/>
    </row>
    <row r="125" spans="1:17" s="11" customFormat="1" ht="18.899999999999999" customHeight="1" x14ac:dyDescent="0.25">
      <c r="A125" s="250">
        <v>119</v>
      </c>
      <c r="B125" s="95"/>
      <c r="C125" s="95"/>
      <c r="D125" s="96"/>
      <c r="E125" s="263"/>
      <c r="F125" s="97"/>
      <c r="G125" s="97"/>
      <c r="H125" s="414"/>
      <c r="I125" s="283"/>
      <c r="J125" s="247" t="e">
        <f>IF(AND(Q125="",#REF!&gt;0,#REF!&lt;5),K125,)</f>
        <v>#REF!</v>
      </c>
      <c r="K125" s="245" t="str">
        <f>IF(D125="","ZZZ9",IF(AND(#REF!&gt;0,#REF!&lt;5),D125&amp;#REF!,D125&amp;"9"))</f>
        <v>ZZZ9</v>
      </c>
      <c r="L125" s="249">
        <f t="shared" si="3"/>
        <v>999</v>
      </c>
      <c r="M125" s="282">
        <f t="shared" si="4"/>
        <v>999</v>
      </c>
      <c r="N125" s="277"/>
      <c r="O125" s="97"/>
      <c r="P125" s="114">
        <f t="shared" si="5"/>
        <v>999</v>
      </c>
      <c r="Q125" s="97"/>
    </row>
    <row r="126" spans="1:17" s="11" customFormat="1" ht="18.899999999999999" customHeight="1" x14ac:dyDescent="0.25">
      <c r="A126" s="250">
        <v>120</v>
      </c>
      <c r="B126" s="95"/>
      <c r="C126" s="95"/>
      <c r="D126" s="96"/>
      <c r="E126" s="263"/>
      <c r="F126" s="97"/>
      <c r="G126" s="97"/>
      <c r="H126" s="414"/>
      <c r="I126" s="283"/>
      <c r="J126" s="247" t="e">
        <f>IF(AND(Q126="",#REF!&gt;0,#REF!&lt;5),K126,)</f>
        <v>#REF!</v>
      </c>
      <c r="K126" s="245" t="str">
        <f>IF(D126="","ZZZ9",IF(AND(#REF!&gt;0,#REF!&lt;5),D126&amp;#REF!,D126&amp;"9"))</f>
        <v>ZZZ9</v>
      </c>
      <c r="L126" s="249">
        <f t="shared" si="3"/>
        <v>999</v>
      </c>
      <c r="M126" s="282">
        <f t="shared" si="4"/>
        <v>999</v>
      </c>
      <c r="N126" s="277"/>
      <c r="O126" s="97"/>
      <c r="P126" s="114">
        <f t="shared" si="5"/>
        <v>999</v>
      </c>
      <c r="Q126" s="97"/>
    </row>
    <row r="127" spans="1:17" s="11" customFormat="1" ht="18.899999999999999" customHeight="1" x14ac:dyDescent="0.25">
      <c r="A127" s="250">
        <v>121</v>
      </c>
      <c r="B127" s="95"/>
      <c r="C127" s="95"/>
      <c r="D127" s="96"/>
      <c r="E127" s="263"/>
      <c r="F127" s="97"/>
      <c r="G127" s="97"/>
      <c r="H127" s="414"/>
      <c r="I127" s="283"/>
      <c r="J127" s="247" t="e">
        <f>IF(AND(Q127="",#REF!&gt;0,#REF!&lt;5),K127,)</f>
        <v>#REF!</v>
      </c>
      <c r="K127" s="245" t="str">
        <f>IF(D127="","ZZZ9",IF(AND(#REF!&gt;0,#REF!&lt;5),D127&amp;#REF!,D127&amp;"9"))</f>
        <v>ZZZ9</v>
      </c>
      <c r="L127" s="249">
        <f t="shared" si="3"/>
        <v>999</v>
      </c>
      <c r="M127" s="282">
        <f t="shared" si="4"/>
        <v>999</v>
      </c>
      <c r="N127" s="277"/>
      <c r="O127" s="97"/>
      <c r="P127" s="114">
        <f t="shared" si="5"/>
        <v>999</v>
      </c>
      <c r="Q127" s="97"/>
    </row>
    <row r="128" spans="1:17" s="11" customFormat="1" ht="18.899999999999999" customHeight="1" x14ac:dyDescent="0.25">
      <c r="A128" s="250">
        <v>122</v>
      </c>
      <c r="B128" s="95"/>
      <c r="C128" s="95"/>
      <c r="D128" s="96"/>
      <c r="E128" s="263"/>
      <c r="F128" s="97"/>
      <c r="G128" s="97"/>
      <c r="H128" s="414"/>
      <c r="I128" s="283"/>
      <c r="J128" s="247" t="e">
        <f>IF(AND(Q128="",#REF!&gt;0,#REF!&lt;5),K128,)</f>
        <v>#REF!</v>
      </c>
      <c r="K128" s="245" t="str">
        <f>IF(D128="","ZZZ9",IF(AND(#REF!&gt;0,#REF!&lt;5),D128&amp;#REF!,D128&amp;"9"))</f>
        <v>ZZZ9</v>
      </c>
      <c r="L128" s="249">
        <f t="shared" si="3"/>
        <v>999</v>
      </c>
      <c r="M128" s="282">
        <f t="shared" si="4"/>
        <v>999</v>
      </c>
      <c r="N128" s="277"/>
      <c r="O128" s="97"/>
      <c r="P128" s="114">
        <f t="shared" si="5"/>
        <v>999</v>
      </c>
      <c r="Q128" s="97"/>
    </row>
    <row r="129" spans="1:17" s="11" customFormat="1" ht="18.899999999999999" customHeight="1" x14ac:dyDescent="0.25">
      <c r="A129" s="250">
        <v>123</v>
      </c>
      <c r="B129" s="95"/>
      <c r="C129" s="95"/>
      <c r="D129" s="96"/>
      <c r="E129" s="263"/>
      <c r="F129" s="97"/>
      <c r="G129" s="97"/>
      <c r="H129" s="414"/>
      <c r="I129" s="283"/>
      <c r="J129" s="247" t="e">
        <f>IF(AND(Q129="",#REF!&gt;0,#REF!&lt;5),K129,)</f>
        <v>#REF!</v>
      </c>
      <c r="K129" s="245" t="str">
        <f>IF(D129="","ZZZ9",IF(AND(#REF!&gt;0,#REF!&lt;5),D129&amp;#REF!,D129&amp;"9"))</f>
        <v>ZZZ9</v>
      </c>
      <c r="L129" s="249">
        <f t="shared" si="3"/>
        <v>999</v>
      </c>
      <c r="M129" s="282">
        <f t="shared" si="4"/>
        <v>999</v>
      </c>
      <c r="N129" s="277"/>
      <c r="O129" s="97"/>
      <c r="P129" s="114">
        <f t="shared" si="5"/>
        <v>999</v>
      </c>
      <c r="Q129" s="97"/>
    </row>
    <row r="130" spans="1:17" s="11" customFormat="1" ht="18.899999999999999" customHeight="1" x14ac:dyDescent="0.25">
      <c r="A130" s="250">
        <v>124</v>
      </c>
      <c r="B130" s="95"/>
      <c r="C130" s="95"/>
      <c r="D130" s="96"/>
      <c r="E130" s="263"/>
      <c r="F130" s="97"/>
      <c r="G130" s="97"/>
      <c r="H130" s="414"/>
      <c r="I130" s="283"/>
      <c r="J130" s="247" t="e">
        <f>IF(AND(Q130="",#REF!&gt;0,#REF!&lt;5),K130,)</f>
        <v>#REF!</v>
      </c>
      <c r="K130" s="245" t="str">
        <f>IF(D130="","ZZZ9",IF(AND(#REF!&gt;0,#REF!&lt;5),D130&amp;#REF!,D130&amp;"9"))</f>
        <v>ZZZ9</v>
      </c>
      <c r="L130" s="249">
        <f t="shared" si="3"/>
        <v>999</v>
      </c>
      <c r="M130" s="282">
        <f t="shared" si="4"/>
        <v>999</v>
      </c>
      <c r="N130" s="277"/>
      <c r="O130" s="97"/>
      <c r="P130" s="114">
        <f t="shared" si="5"/>
        <v>999</v>
      </c>
      <c r="Q130" s="97"/>
    </row>
    <row r="131" spans="1:17" s="11" customFormat="1" ht="18.899999999999999" customHeight="1" x14ac:dyDescent="0.25">
      <c r="A131" s="250">
        <v>125</v>
      </c>
      <c r="B131" s="95"/>
      <c r="C131" s="95"/>
      <c r="D131" s="96"/>
      <c r="E131" s="263"/>
      <c r="F131" s="97"/>
      <c r="G131" s="97"/>
      <c r="H131" s="414"/>
      <c r="I131" s="283"/>
      <c r="J131" s="247" t="e">
        <f>IF(AND(Q131="",#REF!&gt;0,#REF!&lt;5),K131,)</f>
        <v>#REF!</v>
      </c>
      <c r="K131" s="245" t="str">
        <f>IF(D131="","ZZZ9",IF(AND(#REF!&gt;0,#REF!&lt;5),D131&amp;#REF!,D131&amp;"9"))</f>
        <v>ZZZ9</v>
      </c>
      <c r="L131" s="249">
        <f t="shared" si="3"/>
        <v>999</v>
      </c>
      <c r="M131" s="282">
        <f t="shared" si="4"/>
        <v>999</v>
      </c>
      <c r="N131" s="277"/>
      <c r="O131" s="97"/>
      <c r="P131" s="114">
        <f t="shared" si="5"/>
        <v>999</v>
      </c>
      <c r="Q131" s="97"/>
    </row>
    <row r="132" spans="1:17" s="11" customFormat="1" ht="18.899999999999999" customHeight="1" x14ac:dyDescent="0.25">
      <c r="A132" s="250">
        <v>126</v>
      </c>
      <c r="B132" s="95"/>
      <c r="C132" s="95"/>
      <c r="D132" s="96"/>
      <c r="E132" s="263"/>
      <c r="F132" s="97"/>
      <c r="G132" s="97"/>
      <c r="H132" s="414"/>
      <c r="I132" s="283"/>
      <c r="J132" s="247" t="e">
        <f>IF(AND(Q132="",#REF!&gt;0,#REF!&lt;5),K132,)</f>
        <v>#REF!</v>
      </c>
      <c r="K132" s="245" t="str">
        <f>IF(D132="","ZZZ9",IF(AND(#REF!&gt;0,#REF!&lt;5),D132&amp;#REF!,D132&amp;"9"))</f>
        <v>ZZZ9</v>
      </c>
      <c r="L132" s="249">
        <f t="shared" si="3"/>
        <v>999</v>
      </c>
      <c r="M132" s="282">
        <f t="shared" si="4"/>
        <v>999</v>
      </c>
      <c r="N132" s="277"/>
      <c r="O132" s="97"/>
      <c r="P132" s="114">
        <f t="shared" si="5"/>
        <v>999</v>
      </c>
      <c r="Q132" s="97"/>
    </row>
    <row r="133" spans="1:17" s="11" customFormat="1" ht="18.899999999999999" customHeight="1" x14ac:dyDescent="0.25">
      <c r="A133" s="250">
        <v>127</v>
      </c>
      <c r="B133" s="95"/>
      <c r="C133" s="95"/>
      <c r="D133" s="96"/>
      <c r="E133" s="263"/>
      <c r="F133" s="97"/>
      <c r="G133" s="97"/>
      <c r="H133" s="414"/>
      <c r="I133" s="283"/>
      <c r="J133" s="247" t="e">
        <f>IF(AND(Q133="",#REF!&gt;0,#REF!&lt;5),K133,)</f>
        <v>#REF!</v>
      </c>
      <c r="K133" s="245" t="str">
        <f>IF(D133="","ZZZ9",IF(AND(#REF!&gt;0,#REF!&lt;5),D133&amp;#REF!,D133&amp;"9"))</f>
        <v>ZZZ9</v>
      </c>
      <c r="L133" s="249">
        <f t="shared" si="3"/>
        <v>999</v>
      </c>
      <c r="M133" s="282">
        <f t="shared" si="4"/>
        <v>999</v>
      </c>
      <c r="N133" s="277"/>
      <c r="O133" s="97"/>
      <c r="P133" s="114">
        <f t="shared" si="5"/>
        <v>999</v>
      </c>
      <c r="Q133" s="97"/>
    </row>
    <row r="134" spans="1:17" s="11" customFormat="1" ht="18.899999999999999" customHeight="1" x14ac:dyDescent="0.25">
      <c r="A134" s="250">
        <v>128</v>
      </c>
      <c r="B134" s="95"/>
      <c r="C134" s="95"/>
      <c r="D134" s="96"/>
      <c r="E134" s="263"/>
      <c r="F134" s="97"/>
      <c r="G134" s="97"/>
      <c r="H134" s="414"/>
      <c r="I134" s="283"/>
      <c r="J134" s="247" t="e">
        <f>IF(AND(Q134="",#REF!&gt;0,#REF!&lt;5),K134,)</f>
        <v>#REF!</v>
      </c>
      <c r="K134" s="245" t="str">
        <f>IF(D134="","ZZZ9",IF(AND(#REF!&gt;0,#REF!&lt;5),D134&amp;#REF!,D134&amp;"9"))</f>
        <v>ZZZ9</v>
      </c>
      <c r="L134" s="249">
        <f t="shared" si="3"/>
        <v>999</v>
      </c>
      <c r="M134" s="282">
        <f t="shared" si="4"/>
        <v>999</v>
      </c>
      <c r="N134" s="277"/>
      <c r="O134" s="283"/>
      <c r="P134" s="284">
        <f t="shared" si="5"/>
        <v>999</v>
      </c>
      <c r="Q134" s="283"/>
    </row>
    <row r="135" spans="1:17" x14ac:dyDescent="0.25">
      <c r="A135" s="250">
        <v>129</v>
      </c>
      <c r="B135" s="95"/>
      <c r="C135" s="95"/>
      <c r="D135" s="96"/>
      <c r="E135" s="263"/>
      <c r="F135" s="97"/>
      <c r="G135" s="97"/>
      <c r="H135" s="414"/>
      <c r="I135" s="283"/>
      <c r="J135" s="247" t="e">
        <f>IF(AND(Q135="",#REF!&gt;0,#REF!&lt;5),K135,)</f>
        <v>#REF!</v>
      </c>
      <c r="K135" s="245" t="str">
        <f>IF(D135="","ZZZ9",IF(AND(#REF!&gt;0,#REF!&lt;5),D135&amp;#REF!,D135&amp;"9"))</f>
        <v>ZZZ9</v>
      </c>
      <c r="L135" s="249">
        <f t="shared" si="3"/>
        <v>999</v>
      </c>
      <c r="M135" s="282">
        <f t="shared" si="4"/>
        <v>999</v>
      </c>
      <c r="N135" s="277"/>
      <c r="O135" s="97"/>
      <c r="P135" s="114">
        <f t="shared" si="5"/>
        <v>999</v>
      </c>
      <c r="Q135" s="97"/>
    </row>
    <row r="136" spans="1:17" x14ac:dyDescent="0.25">
      <c r="A136" s="250">
        <v>130</v>
      </c>
      <c r="B136" s="95"/>
      <c r="C136" s="95"/>
      <c r="D136" s="96"/>
      <c r="E136" s="263"/>
      <c r="F136" s="97"/>
      <c r="G136" s="97"/>
      <c r="H136" s="414"/>
      <c r="I136" s="283"/>
      <c r="J136" s="247" t="e">
        <f>IF(AND(Q136="",#REF!&gt;0,#REF!&lt;5),K136,)</f>
        <v>#REF!</v>
      </c>
      <c r="K136" s="245" t="str">
        <f>IF(D136="","ZZZ9",IF(AND(#REF!&gt;0,#REF!&lt;5),D136&amp;#REF!,D136&amp;"9"))</f>
        <v>ZZZ9</v>
      </c>
      <c r="L136" s="249">
        <f t="shared" si="3"/>
        <v>999</v>
      </c>
      <c r="M136" s="282">
        <f t="shared" si="4"/>
        <v>999</v>
      </c>
      <c r="N136" s="277"/>
      <c r="O136" s="97"/>
      <c r="P136" s="114">
        <f t="shared" si="5"/>
        <v>999</v>
      </c>
      <c r="Q136" s="97"/>
    </row>
    <row r="137" spans="1:17" x14ac:dyDescent="0.25">
      <c r="A137" s="250">
        <v>131</v>
      </c>
      <c r="B137" s="95"/>
      <c r="C137" s="95"/>
      <c r="D137" s="96"/>
      <c r="E137" s="263"/>
      <c r="F137" s="97"/>
      <c r="G137" s="97"/>
      <c r="H137" s="414"/>
      <c r="I137" s="283"/>
      <c r="J137" s="247" t="e">
        <f>IF(AND(Q137="",#REF!&gt;0,#REF!&lt;5),K137,)</f>
        <v>#REF!</v>
      </c>
      <c r="K137" s="245" t="str">
        <f>IF(D137="","ZZZ9",IF(AND(#REF!&gt;0,#REF!&lt;5),D137&amp;#REF!,D137&amp;"9"))</f>
        <v>ZZZ9</v>
      </c>
      <c r="L137" s="249">
        <f t="shared" si="3"/>
        <v>999</v>
      </c>
      <c r="M137" s="282">
        <f t="shared" si="4"/>
        <v>999</v>
      </c>
      <c r="N137" s="277"/>
      <c r="O137" s="97"/>
      <c r="P137" s="114">
        <f t="shared" si="5"/>
        <v>999</v>
      </c>
      <c r="Q137" s="97"/>
    </row>
    <row r="138" spans="1:17" x14ac:dyDescent="0.25">
      <c r="A138" s="250">
        <v>132</v>
      </c>
      <c r="B138" s="95"/>
      <c r="C138" s="95"/>
      <c r="D138" s="96"/>
      <c r="E138" s="263"/>
      <c r="F138" s="97"/>
      <c r="G138" s="97"/>
      <c r="H138" s="414"/>
      <c r="I138" s="283"/>
      <c r="J138" s="247" t="e">
        <f>IF(AND(Q138="",#REF!&gt;0,#REF!&lt;5),K138,)</f>
        <v>#REF!</v>
      </c>
      <c r="K138" s="245" t="str">
        <f>IF(D138="","ZZZ9",IF(AND(#REF!&gt;0,#REF!&lt;5),D138&amp;#REF!,D138&amp;"9"))</f>
        <v>ZZZ9</v>
      </c>
      <c r="L138" s="249">
        <f t="shared" si="3"/>
        <v>999</v>
      </c>
      <c r="M138" s="282">
        <f t="shared" si="4"/>
        <v>999</v>
      </c>
      <c r="N138" s="277"/>
      <c r="O138" s="97"/>
      <c r="P138" s="114">
        <f t="shared" si="5"/>
        <v>999</v>
      </c>
      <c r="Q138" s="97"/>
    </row>
    <row r="139" spans="1:17" x14ac:dyDescent="0.25">
      <c r="A139" s="250">
        <v>133</v>
      </c>
      <c r="B139" s="95"/>
      <c r="C139" s="95"/>
      <c r="D139" s="96"/>
      <c r="E139" s="263"/>
      <c r="F139" s="97"/>
      <c r="G139" s="97"/>
      <c r="H139" s="414"/>
      <c r="I139" s="283"/>
      <c r="J139" s="247" t="e">
        <f>IF(AND(Q139="",#REF!&gt;0,#REF!&lt;5),K139,)</f>
        <v>#REF!</v>
      </c>
      <c r="K139" s="245" t="str">
        <f>IF(D139="","ZZZ9",IF(AND(#REF!&gt;0,#REF!&lt;5),D139&amp;#REF!,D139&amp;"9"))</f>
        <v>ZZZ9</v>
      </c>
      <c r="L139" s="249">
        <f t="shared" si="3"/>
        <v>999</v>
      </c>
      <c r="M139" s="282">
        <f t="shared" si="4"/>
        <v>999</v>
      </c>
      <c r="N139" s="277"/>
      <c r="O139" s="97"/>
      <c r="P139" s="114">
        <f t="shared" si="5"/>
        <v>999</v>
      </c>
      <c r="Q139" s="97"/>
    </row>
    <row r="140" spans="1:17" x14ac:dyDescent="0.25">
      <c r="A140" s="250">
        <v>134</v>
      </c>
      <c r="B140" s="95"/>
      <c r="C140" s="95"/>
      <c r="D140" s="96"/>
      <c r="E140" s="263"/>
      <c r="F140" s="97"/>
      <c r="G140" s="97"/>
      <c r="H140" s="414"/>
      <c r="I140" s="283"/>
      <c r="J140" s="247" t="e">
        <f>IF(AND(Q140="",#REF!&gt;0,#REF!&lt;5),K140,)</f>
        <v>#REF!</v>
      </c>
      <c r="K140" s="245" t="str">
        <f>IF(D140="","ZZZ9",IF(AND(#REF!&gt;0,#REF!&lt;5),D140&amp;#REF!,D140&amp;"9"))</f>
        <v>ZZZ9</v>
      </c>
      <c r="L140" s="249">
        <f t="shared" si="3"/>
        <v>999</v>
      </c>
      <c r="M140" s="282">
        <f t="shared" si="4"/>
        <v>999</v>
      </c>
      <c r="N140" s="277"/>
      <c r="O140" s="97"/>
      <c r="P140" s="114">
        <f t="shared" si="5"/>
        <v>999</v>
      </c>
      <c r="Q140" s="97"/>
    </row>
    <row r="141" spans="1:17" x14ac:dyDescent="0.25">
      <c r="A141" s="250">
        <v>135</v>
      </c>
      <c r="B141" s="95"/>
      <c r="C141" s="95"/>
      <c r="D141" s="96"/>
      <c r="E141" s="263"/>
      <c r="F141" s="97"/>
      <c r="G141" s="97"/>
      <c r="H141" s="414"/>
      <c r="I141" s="283"/>
      <c r="J141" s="247" t="e">
        <f>IF(AND(Q141="",#REF!&gt;0,#REF!&lt;5),K141,)</f>
        <v>#REF!</v>
      </c>
      <c r="K141" s="245" t="str">
        <f>IF(D141="","ZZZ9",IF(AND(#REF!&gt;0,#REF!&lt;5),D141&amp;#REF!,D141&amp;"9"))</f>
        <v>ZZZ9</v>
      </c>
      <c r="L141" s="249">
        <f t="shared" si="3"/>
        <v>999</v>
      </c>
      <c r="M141" s="282">
        <f t="shared" si="4"/>
        <v>999</v>
      </c>
      <c r="N141" s="277"/>
      <c r="O141" s="283"/>
      <c r="P141" s="284">
        <f t="shared" si="5"/>
        <v>999</v>
      </c>
      <c r="Q141" s="283"/>
    </row>
    <row r="142" spans="1:17" x14ac:dyDescent="0.25">
      <c r="A142" s="250">
        <v>136</v>
      </c>
      <c r="B142" s="95"/>
      <c r="C142" s="95"/>
      <c r="D142" s="96"/>
      <c r="E142" s="263"/>
      <c r="F142" s="97"/>
      <c r="G142" s="97"/>
      <c r="H142" s="414"/>
      <c r="I142" s="283"/>
      <c r="J142" s="247" t="e">
        <f>IF(AND(Q142="",#REF!&gt;0,#REF!&lt;5),K142,)</f>
        <v>#REF!</v>
      </c>
      <c r="K142" s="245" t="str">
        <f>IF(D142="","ZZZ9",IF(AND(#REF!&gt;0,#REF!&lt;5),D142&amp;#REF!,D142&amp;"9"))</f>
        <v>ZZZ9</v>
      </c>
      <c r="L142" s="249">
        <f t="shared" si="3"/>
        <v>999</v>
      </c>
      <c r="M142" s="282">
        <f t="shared" si="4"/>
        <v>999</v>
      </c>
      <c r="N142" s="277"/>
      <c r="O142" s="97"/>
      <c r="P142" s="114">
        <f t="shared" si="5"/>
        <v>999</v>
      </c>
      <c r="Q142" s="97"/>
    </row>
    <row r="143" spans="1:17" x14ac:dyDescent="0.25">
      <c r="A143" s="250">
        <v>137</v>
      </c>
      <c r="B143" s="95"/>
      <c r="C143" s="95"/>
      <c r="D143" s="96"/>
      <c r="E143" s="263"/>
      <c r="F143" s="97"/>
      <c r="G143" s="97"/>
      <c r="H143" s="414"/>
      <c r="I143" s="283"/>
      <c r="J143" s="247" t="e">
        <f>IF(AND(Q143="",#REF!&gt;0,#REF!&lt;5),K143,)</f>
        <v>#REF!</v>
      </c>
      <c r="K143" s="245" t="str">
        <f>IF(D143="","ZZZ9",IF(AND(#REF!&gt;0,#REF!&lt;5),D143&amp;#REF!,D143&amp;"9"))</f>
        <v>ZZZ9</v>
      </c>
      <c r="L143" s="249">
        <f t="shared" si="3"/>
        <v>999</v>
      </c>
      <c r="M143" s="282">
        <f t="shared" si="4"/>
        <v>999</v>
      </c>
      <c r="N143" s="277"/>
      <c r="O143" s="97"/>
      <c r="P143" s="114">
        <f t="shared" si="5"/>
        <v>999</v>
      </c>
      <c r="Q143" s="97"/>
    </row>
    <row r="144" spans="1:17" x14ac:dyDescent="0.25">
      <c r="A144" s="250">
        <v>138</v>
      </c>
      <c r="B144" s="95"/>
      <c r="C144" s="95"/>
      <c r="D144" s="96"/>
      <c r="E144" s="263"/>
      <c r="F144" s="97"/>
      <c r="G144" s="97"/>
      <c r="H144" s="414"/>
      <c r="I144" s="283"/>
      <c r="J144" s="247" t="e">
        <f>IF(AND(Q144="",#REF!&gt;0,#REF!&lt;5),K144,)</f>
        <v>#REF!</v>
      </c>
      <c r="K144" s="245" t="str">
        <f>IF(D144="","ZZZ9",IF(AND(#REF!&gt;0,#REF!&lt;5),D144&amp;#REF!,D144&amp;"9"))</f>
        <v>ZZZ9</v>
      </c>
      <c r="L144" s="249">
        <f t="shared" si="3"/>
        <v>999</v>
      </c>
      <c r="M144" s="282">
        <f t="shared" si="4"/>
        <v>999</v>
      </c>
      <c r="N144" s="277"/>
      <c r="O144" s="97"/>
      <c r="P144" s="114">
        <f t="shared" si="5"/>
        <v>999</v>
      </c>
      <c r="Q144" s="97"/>
    </row>
    <row r="145" spans="1:17" x14ac:dyDescent="0.25">
      <c r="A145" s="250">
        <v>139</v>
      </c>
      <c r="B145" s="95"/>
      <c r="C145" s="95"/>
      <c r="D145" s="96"/>
      <c r="E145" s="263"/>
      <c r="F145" s="97"/>
      <c r="G145" s="97"/>
      <c r="H145" s="414"/>
      <c r="I145" s="283"/>
      <c r="J145" s="247" t="e">
        <f>IF(AND(Q145="",#REF!&gt;0,#REF!&lt;5),K145,)</f>
        <v>#REF!</v>
      </c>
      <c r="K145" s="245" t="str">
        <f>IF(D145="","ZZZ9",IF(AND(#REF!&gt;0,#REF!&lt;5),D145&amp;#REF!,D145&amp;"9"))</f>
        <v>ZZZ9</v>
      </c>
      <c r="L145" s="249">
        <f t="shared" si="3"/>
        <v>999</v>
      </c>
      <c r="M145" s="282">
        <f t="shared" si="4"/>
        <v>999</v>
      </c>
      <c r="N145" s="277"/>
      <c r="O145" s="97"/>
      <c r="P145" s="114">
        <f t="shared" si="5"/>
        <v>999</v>
      </c>
      <c r="Q145" s="97"/>
    </row>
    <row r="146" spans="1:17" x14ac:dyDescent="0.25">
      <c r="A146" s="250">
        <v>140</v>
      </c>
      <c r="B146" s="95"/>
      <c r="C146" s="95"/>
      <c r="D146" s="96"/>
      <c r="E146" s="263"/>
      <c r="F146" s="97"/>
      <c r="G146" s="97"/>
      <c r="H146" s="414"/>
      <c r="I146" s="283"/>
      <c r="J146" s="247" t="e">
        <f>IF(AND(Q146="",#REF!&gt;0,#REF!&lt;5),K146,)</f>
        <v>#REF!</v>
      </c>
      <c r="K146" s="245" t="str">
        <f>IF(D146="","ZZZ9",IF(AND(#REF!&gt;0,#REF!&lt;5),D146&amp;#REF!,D146&amp;"9"))</f>
        <v>ZZZ9</v>
      </c>
      <c r="L146" s="249">
        <f t="shared" si="3"/>
        <v>999</v>
      </c>
      <c r="M146" s="282">
        <f t="shared" si="4"/>
        <v>999</v>
      </c>
      <c r="N146" s="277"/>
      <c r="O146" s="97"/>
      <c r="P146" s="114">
        <f t="shared" si="5"/>
        <v>999</v>
      </c>
      <c r="Q146" s="97"/>
    </row>
    <row r="147" spans="1:17" x14ac:dyDescent="0.25">
      <c r="A147" s="250">
        <v>141</v>
      </c>
      <c r="B147" s="95"/>
      <c r="C147" s="95"/>
      <c r="D147" s="96"/>
      <c r="E147" s="263"/>
      <c r="F147" s="97"/>
      <c r="G147" s="97"/>
      <c r="H147" s="414"/>
      <c r="I147" s="283"/>
      <c r="J147" s="247" t="e">
        <f>IF(AND(Q147="",#REF!&gt;0,#REF!&lt;5),K147,)</f>
        <v>#REF!</v>
      </c>
      <c r="K147" s="245" t="str">
        <f>IF(D147="","ZZZ9",IF(AND(#REF!&gt;0,#REF!&lt;5),D147&amp;#REF!,D147&amp;"9"))</f>
        <v>ZZZ9</v>
      </c>
      <c r="L147" s="249">
        <f t="shared" si="3"/>
        <v>999</v>
      </c>
      <c r="M147" s="282">
        <f t="shared" si="4"/>
        <v>999</v>
      </c>
      <c r="N147" s="277"/>
      <c r="O147" s="97"/>
      <c r="P147" s="114">
        <f t="shared" si="5"/>
        <v>999</v>
      </c>
      <c r="Q147" s="97"/>
    </row>
    <row r="148" spans="1:17" x14ac:dyDescent="0.25">
      <c r="A148" s="250">
        <v>142</v>
      </c>
      <c r="B148" s="95"/>
      <c r="C148" s="95"/>
      <c r="D148" s="96"/>
      <c r="E148" s="263"/>
      <c r="F148" s="97"/>
      <c r="G148" s="97"/>
      <c r="H148" s="414"/>
      <c r="I148" s="283"/>
      <c r="J148" s="247" t="e">
        <f>IF(AND(Q148="",#REF!&gt;0,#REF!&lt;5),K148,)</f>
        <v>#REF!</v>
      </c>
      <c r="K148" s="245" t="str">
        <f>IF(D148="","ZZZ9",IF(AND(#REF!&gt;0,#REF!&lt;5),D148&amp;#REF!,D148&amp;"9"))</f>
        <v>ZZZ9</v>
      </c>
      <c r="L148" s="249">
        <f t="shared" si="3"/>
        <v>999</v>
      </c>
      <c r="M148" s="282">
        <f t="shared" si="4"/>
        <v>999</v>
      </c>
      <c r="N148" s="277"/>
      <c r="O148" s="283"/>
      <c r="P148" s="284">
        <f t="shared" si="5"/>
        <v>999</v>
      </c>
      <c r="Q148" s="283"/>
    </row>
    <row r="149" spans="1:17" x14ac:dyDescent="0.25">
      <c r="A149" s="250">
        <v>143</v>
      </c>
      <c r="B149" s="95"/>
      <c r="C149" s="95"/>
      <c r="D149" s="96"/>
      <c r="E149" s="263"/>
      <c r="F149" s="97"/>
      <c r="G149" s="97"/>
      <c r="H149" s="414"/>
      <c r="I149" s="283"/>
      <c r="J149" s="247" t="e">
        <f>IF(AND(Q149="",#REF!&gt;0,#REF!&lt;5),K149,)</f>
        <v>#REF!</v>
      </c>
      <c r="K149" s="245" t="str">
        <f>IF(D149="","ZZZ9",IF(AND(#REF!&gt;0,#REF!&lt;5),D149&amp;#REF!,D149&amp;"9"))</f>
        <v>ZZZ9</v>
      </c>
      <c r="L149" s="249">
        <f t="shared" si="3"/>
        <v>999</v>
      </c>
      <c r="M149" s="282">
        <f t="shared" si="4"/>
        <v>999</v>
      </c>
      <c r="N149" s="277"/>
      <c r="O149" s="97"/>
      <c r="P149" s="114">
        <f t="shared" si="5"/>
        <v>999</v>
      </c>
      <c r="Q149" s="97"/>
    </row>
    <row r="150" spans="1:17" x14ac:dyDescent="0.25">
      <c r="A150" s="250">
        <v>144</v>
      </c>
      <c r="B150" s="95"/>
      <c r="C150" s="95"/>
      <c r="D150" s="96"/>
      <c r="E150" s="263"/>
      <c r="F150" s="97"/>
      <c r="G150" s="97"/>
      <c r="H150" s="414"/>
      <c r="I150" s="283"/>
      <c r="J150" s="247" t="e">
        <f>IF(AND(Q150="",#REF!&gt;0,#REF!&lt;5),K150,)</f>
        <v>#REF!</v>
      </c>
      <c r="K150" s="245" t="str">
        <f>IF(D150="","ZZZ9",IF(AND(#REF!&gt;0,#REF!&lt;5),D150&amp;#REF!,D150&amp;"9"))</f>
        <v>ZZZ9</v>
      </c>
      <c r="L150" s="249">
        <f t="shared" si="3"/>
        <v>999</v>
      </c>
      <c r="M150" s="282">
        <f t="shared" si="4"/>
        <v>999</v>
      </c>
      <c r="N150" s="277"/>
      <c r="O150" s="97"/>
      <c r="P150" s="114">
        <f t="shared" si="5"/>
        <v>999</v>
      </c>
      <c r="Q150" s="97"/>
    </row>
    <row r="151" spans="1:17" x14ac:dyDescent="0.25">
      <c r="A151" s="250">
        <v>145</v>
      </c>
      <c r="B151" s="95"/>
      <c r="C151" s="95"/>
      <c r="D151" s="96"/>
      <c r="E151" s="263"/>
      <c r="F151" s="97"/>
      <c r="G151" s="97"/>
      <c r="H151" s="414"/>
      <c r="I151" s="283"/>
      <c r="J151" s="247" t="e">
        <f>IF(AND(Q151="",#REF!&gt;0,#REF!&lt;5),K151,)</f>
        <v>#REF!</v>
      </c>
      <c r="K151" s="245" t="str">
        <f>IF(D151="","ZZZ9",IF(AND(#REF!&gt;0,#REF!&lt;5),D151&amp;#REF!,D151&amp;"9"))</f>
        <v>ZZZ9</v>
      </c>
      <c r="L151" s="249">
        <f t="shared" si="3"/>
        <v>999</v>
      </c>
      <c r="M151" s="282">
        <f t="shared" si="4"/>
        <v>999</v>
      </c>
      <c r="N151" s="277"/>
      <c r="O151" s="97"/>
      <c r="P151" s="114">
        <f t="shared" si="5"/>
        <v>999</v>
      </c>
      <c r="Q151" s="97"/>
    </row>
    <row r="152" spans="1:17" x14ac:dyDescent="0.25">
      <c r="A152" s="250">
        <v>146</v>
      </c>
      <c r="B152" s="95"/>
      <c r="C152" s="95"/>
      <c r="D152" s="96"/>
      <c r="E152" s="263"/>
      <c r="F152" s="97"/>
      <c r="G152" s="97"/>
      <c r="H152" s="414"/>
      <c r="I152" s="283"/>
      <c r="J152" s="247" t="e">
        <f>IF(AND(Q152="",#REF!&gt;0,#REF!&lt;5),K152,)</f>
        <v>#REF!</v>
      </c>
      <c r="K152" s="245" t="str">
        <f>IF(D152="","ZZZ9",IF(AND(#REF!&gt;0,#REF!&lt;5),D152&amp;#REF!,D152&amp;"9"))</f>
        <v>ZZZ9</v>
      </c>
      <c r="L152" s="249">
        <f t="shared" si="3"/>
        <v>999</v>
      </c>
      <c r="M152" s="282">
        <f t="shared" si="4"/>
        <v>999</v>
      </c>
      <c r="N152" s="277"/>
      <c r="O152" s="97"/>
      <c r="P152" s="114">
        <f t="shared" si="5"/>
        <v>999</v>
      </c>
      <c r="Q152" s="97"/>
    </row>
    <row r="153" spans="1:17" x14ac:dyDescent="0.25">
      <c r="A153" s="250">
        <v>147</v>
      </c>
      <c r="B153" s="95"/>
      <c r="C153" s="95"/>
      <c r="D153" s="96"/>
      <c r="E153" s="263"/>
      <c r="F153" s="97"/>
      <c r="G153" s="97"/>
      <c r="H153" s="414"/>
      <c r="I153" s="283"/>
      <c r="J153" s="247" t="e">
        <f>IF(AND(Q153="",#REF!&gt;0,#REF!&lt;5),K153,)</f>
        <v>#REF!</v>
      </c>
      <c r="K153" s="245" t="str">
        <f>IF(D153="","ZZZ9",IF(AND(#REF!&gt;0,#REF!&lt;5),D153&amp;#REF!,D153&amp;"9"))</f>
        <v>ZZZ9</v>
      </c>
      <c r="L153" s="249">
        <f t="shared" si="3"/>
        <v>999</v>
      </c>
      <c r="M153" s="282">
        <f t="shared" si="4"/>
        <v>999</v>
      </c>
      <c r="N153" s="277"/>
      <c r="O153" s="97"/>
      <c r="P153" s="114">
        <f t="shared" si="5"/>
        <v>999</v>
      </c>
      <c r="Q153" s="97"/>
    </row>
    <row r="154" spans="1:17" x14ac:dyDescent="0.25">
      <c r="A154" s="250">
        <v>148</v>
      </c>
      <c r="B154" s="95"/>
      <c r="C154" s="95"/>
      <c r="D154" s="96"/>
      <c r="E154" s="263"/>
      <c r="F154" s="97"/>
      <c r="G154" s="97"/>
      <c r="H154" s="414"/>
      <c r="I154" s="283"/>
      <c r="J154" s="247" t="e">
        <f>IF(AND(Q154="",#REF!&gt;0,#REF!&lt;5),K154,)</f>
        <v>#REF!</v>
      </c>
      <c r="K154" s="245" t="str">
        <f>IF(D154="","ZZZ9",IF(AND(#REF!&gt;0,#REF!&lt;5),D154&amp;#REF!,D154&amp;"9"))</f>
        <v>ZZZ9</v>
      </c>
      <c r="L154" s="249">
        <f t="shared" si="3"/>
        <v>999</v>
      </c>
      <c r="M154" s="282">
        <f t="shared" si="4"/>
        <v>999</v>
      </c>
      <c r="N154" s="277"/>
      <c r="O154" s="97"/>
      <c r="P154" s="114">
        <f t="shared" si="5"/>
        <v>999</v>
      </c>
      <c r="Q154" s="97"/>
    </row>
    <row r="155" spans="1:17" x14ac:dyDescent="0.25">
      <c r="A155" s="250">
        <v>149</v>
      </c>
      <c r="B155" s="95"/>
      <c r="C155" s="95"/>
      <c r="D155" s="96"/>
      <c r="E155" s="263"/>
      <c r="F155" s="97"/>
      <c r="G155" s="97"/>
      <c r="H155" s="414"/>
      <c r="I155" s="283"/>
      <c r="J155" s="247" t="e">
        <f>IF(AND(Q155="",#REF!&gt;0,#REF!&lt;5),K155,)</f>
        <v>#REF!</v>
      </c>
      <c r="K155" s="245" t="str">
        <f>IF(D155="","ZZZ9",IF(AND(#REF!&gt;0,#REF!&lt;5),D155&amp;#REF!,D155&amp;"9"))</f>
        <v>ZZZ9</v>
      </c>
      <c r="L155" s="249">
        <f t="shared" si="3"/>
        <v>999</v>
      </c>
      <c r="M155" s="282">
        <f t="shared" si="4"/>
        <v>999</v>
      </c>
      <c r="N155" s="277"/>
      <c r="O155" s="97"/>
      <c r="P155" s="114">
        <f t="shared" si="5"/>
        <v>999</v>
      </c>
      <c r="Q155" s="97"/>
    </row>
    <row r="156" spans="1:17" x14ac:dyDescent="0.25">
      <c r="A156" s="250">
        <v>150</v>
      </c>
      <c r="B156" s="95"/>
      <c r="C156" s="95"/>
      <c r="D156" s="96"/>
      <c r="E156" s="263"/>
      <c r="F156" s="97"/>
      <c r="G156" s="97"/>
      <c r="H156" s="414"/>
      <c r="I156" s="283"/>
      <c r="J156" s="247" t="e">
        <f>IF(AND(Q156="",#REF!&gt;0,#REF!&lt;5),K156,)</f>
        <v>#REF!</v>
      </c>
      <c r="K156" s="245" t="str">
        <f>IF(D156="","ZZZ9",IF(AND(#REF!&gt;0,#REF!&lt;5),D156&amp;#REF!,D156&amp;"9"))</f>
        <v>ZZZ9</v>
      </c>
      <c r="L156" s="249">
        <f t="shared" si="3"/>
        <v>999</v>
      </c>
      <c r="M156" s="282">
        <f t="shared" si="4"/>
        <v>999</v>
      </c>
      <c r="N156" s="277"/>
      <c r="O156" s="97"/>
      <c r="P156" s="114">
        <f t="shared" si="5"/>
        <v>999</v>
      </c>
      <c r="Q156" s="97"/>
    </row>
  </sheetData>
  <conditionalFormatting sqref="A7:D156">
    <cfRule type="expression" dxfId="130" priority="14" stopIfTrue="1">
      <formula>$Q7&gt;=1</formula>
    </cfRule>
  </conditionalFormatting>
  <conditionalFormatting sqref="B7:D37">
    <cfRule type="expression" dxfId="129" priority="1" stopIfTrue="1">
      <formula>$Q7&gt;=1</formula>
    </cfRule>
  </conditionalFormatting>
  <conditionalFormatting sqref="E7:E14">
    <cfRule type="expression" dxfId="128" priority="6" stopIfTrue="1">
      <formula>AND(ROUNDDOWN(($A$4-E7)/365.25,0)&lt;=13,G7&lt;&gt;"OK")</formula>
    </cfRule>
    <cfRule type="expression" dxfId="127" priority="7" stopIfTrue="1">
      <formula>AND(ROUNDDOWN(($A$4-E7)/365.25,0)&lt;=14,G7&lt;&gt;"OK")</formula>
    </cfRule>
    <cfRule type="expression" dxfId="126" priority="8" stopIfTrue="1">
      <formula>AND(ROUNDDOWN(($A$4-E7)/365.25,0)&lt;=17,G7&lt;&gt;"OK")</formula>
    </cfRule>
    <cfRule type="expression" dxfId="125" priority="11" stopIfTrue="1">
      <formula>AND(ROUNDDOWN(($A$4-E7)/365.25,0)&lt;=13,G7&lt;&gt;"OK")</formula>
    </cfRule>
    <cfRule type="expression" dxfId="124" priority="12" stopIfTrue="1">
      <formula>AND(ROUNDDOWN(($A$4-E7)/365.25,0)&lt;=14,G7&lt;&gt;"OK")</formula>
    </cfRule>
    <cfRule type="expression" dxfId="123" priority="13" stopIfTrue="1">
      <formula>AND(ROUNDDOWN(($A$4-E7)/365.25,0)&lt;=17,G7&lt;&gt;"OK")</formula>
    </cfRule>
  </conditionalFormatting>
  <conditionalFormatting sqref="E7:E27 E29:E37">
    <cfRule type="expression" dxfId="122" priority="2" stopIfTrue="1">
      <formula>AND(ROUNDDOWN(($A$4-E7)/365.25,0)&lt;=13,G7&lt;&gt;"OK")</formula>
    </cfRule>
    <cfRule type="expression" dxfId="121" priority="3" stopIfTrue="1">
      <formula>AND(ROUNDDOWN(($A$4-E7)/365.25,0)&lt;=14,G7&lt;&gt;"OK")</formula>
    </cfRule>
    <cfRule type="expression" dxfId="120" priority="4" stopIfTrue="1">
      <formula>AND(ROUNDDOWN(($A$4-E7)/365.25,0)&lt;=17,G7&lt;&gt;"OK")</formula>
    </cfRule>
  </conditionalFormatting>
  <conditionalFormatting sqref="E7:E156">
    <cfRule type="expression" dxfId="119" priority="16" stopIfTrue="1">
      <formula>AND(ROUNDDOWN(($A$4-E7)/365.25,0)&lt;=13,G7&lt;&gt;"OK")</formula>
    </cfRule>
    <cfRule type="expression" dxfId="118" priority="17" stopIfTrue="1">
      <formula>AND(ROUNDDOWN(($A$4-E7)/365.25,0)&lt;=14,G7&lt;&gt;"OK")</formula>
    </cfRule>
    <cfRule type="expression" dxfId="117" priority="18" stopIfTrue="1">
      <formula>AND(ROUNDDOWN(($A$4-E7)/365.25,0)&lt;=17,G7&lt;&gt;"OK")</formula>
    </cfRule>
  </conditionalFormatting>
  <conditionalFormatting sqref="J7:J156">
    <cfRule type="cellIs" dxfId="116"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38">
    <tabColor indexed="11"/>
    <pageSetUpPr fitToPage="1"/>
  </sheetPr>
  <dimension ref="A1:AK57"/>
  <sheetViews>
    <sheetView showGridLines="0" showZeros="0" workbookViewId="0"/>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7" t="str">
        <f>Altalanos!$A$6</f>
        <v>Vidék Bajnokság</v>
      </c>
      <c r="B1" s="87"/>
      <c r="C1" s="118"/>
      <c r="D1" s="118"/>
      <c r="E1" s="118"/>
      <c r="F1" s="118"/>
      <c r="G1" s="118"/>
      <c r="H1" s="87"/>
      <c r="I1" s="233"/>
      <c r="J1" s="119"/>
      <c r="K1" s="260" t="s">
        <v>53</v>
      </c>
      <c r="L1" s="106"/>
      <c r="M1" s="88"/>
      <c r="N1" s="119"/>
      <c r="O1" s="119" t="s">
        <v>3</v>
      </c>
      <c r="P1" s="119"/>
      <c r="Q1" s="118"/>
      <c r="R1" s="119"/>
      <c r="Y1" s="343"/>
      <c r="Z1" s="343"/>
      <c r="AA1" s="343"/>
      <c r="AB1" s="399" t="e">
        <f>IF($Y$5=1,CONCATENATE(VLOOKUP($Y$3,$AA$2:$AH$14,2)),CONCATENATE(VLOOKUP($Y$3,$AA$16:$AH$25,2)))</f>
        <v>#N/A</v>
      </c>
      <c r="AC1" s="399" t="e">
        <f>IF($Y$5=1,CONCATENATE(VLOOKUP($Y$3,$AA$2:$AH$14,3)),CONCATENATE(VLOOKUP($Y$3,$AA$16:$AH$25,3)))</f>
        <v>#N/A</v>
      </c>
      <c r="AD1" s="399" t="e">
        <f>IF($Y$5=1,CONCATENATE(VLOOKUP($Y$3,$AA$2:$AH$14,4)),CONCATENATE(VLOOKUP($Y$3,$AA$16:$AH$25,4)))</f>
        <v>#N/A</v>
      </c>
      <c r="AE1" s="399" t="e">
        <f>IF($Y$5=1,CONCATENATE(VLOOKUP($Y$3,$AA$2:$AH$14,5)),CONCATENATE(VLOOKUP($Y$3,$AA$16:$AH$25,5)))</f>
        <v>#N/A</v>
      </c>
      <c r="AF1" s="399" t="e">
        <f>IF($Y$5=1,CONCATENATE(VLOOKUP($Y$3,$AA$2:$AH$14,6)),CONCATENATE(VLOOKUP($Y$3,$AA$16:$AH$25,6)))</f>
        <v>#N/A</v>
      </c>
      <c r="AG1" s="399" t="e">
        <f>IF($Y$5=1,CONCATENATE(VLOOKUP($Y$3,$AA$2:$AH$14,7)),CONCATENATE(VLOOKUP($Y$3,$AA$16:$AH$25,7)))</f>
        <v>#N/A</v>
      </c>
      <c r="AH1" s="399" t="e">
        <f>IF($Y$5=1,CONCATENATE(VLOOKUP($Y$3,$AA$2:$AH$14,8)),CONCATENATE(VLOOKUP($Y$3,$AA$16:$AH$25,8)))</f>
        <v>#N/A</v>
      </c>
    </row>
    <row r="2" spans="1:37" s="98" customFormat="1" x14ac:dyDescent="0.25">
      <c r="A2" s="286" t="s">
        <v>52</v>
      </c>
      <c r="B2" s="89"/>
      <c r="C2" s="89"/>
      <c r="D2" s="89"/>
      <c r="E2" s="281" t="str">
        <f>Altalanos!$B$8</f>
        <v>F14 csapat</v>
      </c>
      <c r="F2" s="89"/>
      <c r="G2" s="120"/>
      <c r="H2" s="99"/>
      <c r="I2" s="99"/>
      <c r="J2" s="121"/>
      <c r="K2" s="106"/>
      <c r="L2" s="106"/>
      <c r="M2" s="106"/>
      <c r="N2" s="121"/>
      <c r="O2" s="99"/>
      <c r="P2" s="121"/>
      <c r="Q2" s="99"/>
      <c r="R2" s="121"/>
      <c r="Y2" s="389"/>
      <c r="Z2" s="388"/>
      <c r="AA2" s="403" t="s">
        <v>66</v>
      </c>
      <c r="AB2" s="404">
        <v>300</v>
      </c>
      <c r="AC2" s="404">
        <v>250</v>
      </c>
      <c r="AD2" s="404">
        <v>200</v>
      </c>
      <c r="AE2" s="404">
        <v>150</v>
      </c>
      <c r="AF2" s="404">
        <v>120</v>
      </c>
      <c r="AG2" s="404">
        <v>90</v>
      </c>
      <c r="AH2" s="404">
        <v>40</v>
      </c>
      <c r="AI2"/>
      <c r="AJ2"/>
      <c r="AK2"/>
    </row>
    <row r="3" spans="1:37"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Y3" s="388" t="str">
        <f>IF(K4="OB","A",IF(K4="IX","W",IF(K4="","",K4)))</f>
        <v/>
      </c>
      <c r="Z3" s="388"/>
      <c r="AA3" s="403" t="s">
        <v>67</v>
      </c>
      <c r="AB3" s="404">
        <v>280</v>
      </c>
      <c r="AC3" s="404">
        <v>230</v>
      </c>
      <c r="AD3" s="404">
        <v>180</v>
      </c>
      <c r="AE3" s="404">
        <v>140</v>
      </c>
      <c r="AF3" s="404">
        <v>80</v>
      </c>
      <c r="AG3" s="404">
        <v>0</v>
      </c>
      <c r="AH3" s="404">
        <v>0</v>
      </c>
      <c r="AI3"/>
      <c r="AJ3"/>
      <c r="AK3"/>
    </row>
    <row r="4" spans="1:37" s="28" customFormat="1" ht="11.25" customHeight="1" thickBot="1" x14ac:dyDescent="0.3">
      <c r="A4" s="942" t="str">
        <f>Altalanos!$A$10</f>
        <v>2026.06.20-30</v>
      </c>
      <c r="B4" s="942"/>
      <c r="C4" s="942"/>
      <c r="D4" s="254"/>
      <c r="E4" s="123"/>
      <c r="F4" s="123"/>
      <c r="G4" s="123" t="str">
        <f>Altalanos!$C$10</f>
        <v>SZEGED</v>
      </c>
      <c r="H4" s="92"/>
      <c r="I4" s="123"/>
      <c r="J4" s="124"/>
      <c r="K4" s="125"/>
      <c r="L4" s="124"/>
      <c r="M4" s="126"/>
      <c r="N4" s="124"/>
      <c r="O4" s="123"/>
      <c r="P4" s="124"/>
      <c r="Q4" s="123"/>
      <c r="R4" s="83" t="str">
        <f>Altalanos!$E$10</f>
        <v>Rákóczi Andrea</v>
      </c>
      <c r="Y4" s="388"/>
      <c r="Z4" s="388"/>
      <c r="AA4" s="403" t="s">
        <v>91</v>
      </c>
      <c r="AB4" s="404">
        <v>250</v>
      </c>
      <c r="AC4" s="404">
        <v>200</v>
      </c>
      <c r="AD4" s="404">
        <v>150</v>
      </c>
      <c r="AE4" s="404">
        <v>120</v>
      </c>
      <c r="AF4" s="404">
        <v>90</v>
      </c>
      <c r="AG4" s="404">
        <v>60</v>
      </c>
      <c r="AH4" s="404">
        <v>25</v>
      </c>
      <c r="AI4"/>
      <c r="AJ4"/>
      <c r="AK4"/>
    </row>
    <row r="5" spans="1:37" s="19" customFormat="1" x14ac:dyDescent="0.25">
      <c r="A5" s="127"/>
      <c r="B5" s="128" t="s">
        <v>4</v>
      </c>
      <c r="C5" s="278" t="s">
        <v>44</v>
      </c>
      <c r="D5" s="128" t="s">
        <v>43</v>
      </c>
      <c r="E5" s="128" t="s">
        <v>41</v>
      </c>
      <c r="F5" s="129" t="s">
        <v>28</v>
      </c>
      <c r="G5" s="129" t="s">
        <v>29</v>
      </c>
      <c r="H5" s="129"/>
      <c r="I5" s="129" t="s">
        <v>32</v>
      </c>
      <c r="J5" s="129"/>
      <c r="K5" s="128" t="s">
        <v>42</v>
      </c>
      <c r="L5" s="130"/>
      <c r="M5" s="128" t="s">
        <v>60</v>
      </c>
      <c r="N5" s="130"/>
      <c r="O5" s="128" t="s">
        <v>59</v>
      </c>
      <c r="P5" s="130"/>
      <c r="Q5" s="128" t="s">
        <v>58</v>
      </c>
      <c r="R5" s="131"/>
      <c r="Y5" s="388">
        <f>IF(OR(Altalanos!$A$8="F1",Altalanos!$A$8="F2",Altalanos!$A$8="N1",Altalanos!$A$8="N2"),1,2)</f>
        <v>2</v>
      </c>
      <c r="Z5" s="388"/>
      <c r="AA5" s="403" t="s">
        <v>92</v>
      </c>
      <c r="AB5" s="404">
        <v>200</v>
      </c>
      <c r="AC5" s="404">
        <v>150</v>
      </c>
      <c r="AD5" s="404">
        <v>120</v>
      </c>
      <c r="AE5" s="404">
        <v>90</v>
      </c>
      <c r="AF5" s="404">
        <v>60</v>
      </c>
      <c r="AG5" s="404">
        <v>40</v>
      </c>
      <c r="AH5" s="404">
        <v>15</v>
      </c>
      <c r="AI5"/>
      <c r="AJ5"/>
      <c r="AK5"/>
    </row>
    <row r="6" spans="1:37" s="19" customFormat="1" ht="11.1" customHeight="1" thickBot="1" x14ac:dyDescent="0.3">
      <c r="A6" s="132"/>
      <c r="B6" s="393"/>
      <c r="C6" s="393"/>
      <c r="D6" s="393"/>
      <c r="E6" s="393"/>
      <c r="F6" s="392" t="str">
        <f>IF(Y3="","",CONCATENATE(AH1," / ",VLOOKUP(Y3,AB1:AH1,5)," pont"))</f>
        <v/>
      </c>
      <c r="G6" s="394"/>
      <c r="H6" s="5"/>
      <c r="I6" s="394"/>
      <c r="J6" s="395"/>
      <c r="K6" s="393" t="str">
        <f>IF(Y3="","",CONCATENATE(VLOOKUP(Y3,AB1:AH1,4)," pont"))</f>
        <v/>
      </c>
      <c r="L6" s="395"/>
      <c r="M6" s="393" t="str">
        <f>IF(Y3="","",CONCATENATE(VLOOKUP(Y3,AB1:AH1,3)," pont"))</f>
        <v/>
      </c>
      <c r="N6" s="395"/>
      <c r="O6" s="393" t="str">
        <f>IF(Y3="","",CONCATENATE(VLOOKUP(Y3,AB1:AH1,2)," pont"))</f>
        <v/>
      </c>
      <c r="P6" s="395"/>
      <c r="Q6" s="393" t="str">
        <f>IF(Y3="","",CONCATENATE(VLOOKUP(Y3,AB1:AH1,1)," pont"))</f>
        <v/>
      </c>
      <c r="R6" s="396"/>
      <c r="Y6" s="388"/>
      <c r="Z6" s="388"/>
      <c r="AA6" s="403" t="s">
        <v>93</v>
      </c>
      <c r="AB6" s="404">
        <v>150</v>
      </c>
      <c r="AC6" s="404">
        <v>120</v>
      </c>
      <c r="AD6" s="404">
        <v>90</v>
      </c>
      <c r="AE6" s="404">
        <v>60</v>
      </c>
      <c r="AF6" s="404">
        <v>40</v>
      </c>
      <c r="AG6" s="404">
        <v>25</v>
      </c>
      <c r="AH6" s="404">
        <v>10</v>
      </c>
      <c r="AI6"/>
      <c r="AJ6"/>
      <c r="AK6"/>
    </row>
    <row r="7" spans="1:37" s="34" customFormat="1" ht="12.9" customHeight="1" x14ac:dyDescent="0.25">
      <c r="A7" s="133">
        <v>1</v>
      </c>
      <c r="B7" s="242">
        <f>IF($E7="","",VLOOKUP($E7,'F14 csapat ELO'!$A$7:$O$22,14))</f>
        <v>0</v>
      </c>
      <c r="C7" s="266">
        <f>IF($E7="","",VLOOKUP($E7,'F14 csapat ELO'!$A$7:$O$22,15))</f>
        <v>50</v>
      </c>
      <c r="D7" s="266">
        <f>IF($E7="","",VLOOKUP($E7,'F14 csapat ELO'!$A$7:$O$22,5))</f>
        <v>0</v>
      </c>
      <c r="E7" s="134">
        <v>1</v>
      </c>
      <c r="F7" s="135" t="str">
        <f>UPPER(IF($E7="","",VLOOKUP($E7,'F14 csapat ELO'!$A$7:$O$22,2)))</f>
        <v>BEBTO TEAM</v>
      </c>
      <c r="G7" s="135">
        <f>IF($E7="","",VLOOKUP($E7,'F14 csapat ELO'!$A$7:$O$22,3))</f>
        <v>0</v>
      </c>
      <c r="H7" s="135"/>
      <c r="I7" s="135">
        <f>IF($E7="","",VLOOKUP($E7,'F14 csapat ELO'!$A$7:$O$22,4))</f>
        <v>0</v>
      </c>
      <c r="J7" s="137"/>
      <c r="K7" s="136"/>
      <c r="L7" s="136"/>
      <c r="M7" s="136"/>
      <c r="N7" s="136"/>
      <c r="O7" s="139"/>
      <c r="P7" s="140"/>
      <c r="Q7" s="141"/>
      <c r="R7" s="142"/>
      <c r="S7" s="143"/>
      <c r="U7" s="144" t="str">
        <f>Birók!P21</f>
        <v>Bíró</v>
      </c>
      <c r="Y7" s="388"/>
      <c r="Z7" s="388"/>
      <c r="AA7" s="403" t="s">
        <v>94</v>
      </c>
      <c r="AB7" s="404">
        <v>120</v>
      </c>
      <c r="AC7" s="404">
        <v>90</v>
      </c>
      <c r="AD7" s="404">
        <v>60</v>
      </c>
      <c r="AE7" s="404">
        <v>40</v>
      </c>
      <c r="AF7" s="404">
        <v>25</v>
      </c>
      <c r="AG7" s="404">
        <v>10</v>
      </c>
      <c r="AH7" s="404">
        <v>5</v>
      </c>
      <c r="AI7"/>
      <c r="AJ7"/>
      <c r="AK7"/>
    </row>
    <row r="8" spans="1:37" s="34" customFormat="1" ht="12.9" customHeight="1" x14ac:dyDescent="0.25">
      <c r="A8" s="145"/>
      <c r="B8" s="279"/>
      <c r="C8" s="275"/>
      <c r="D8" s="275"/>
      <c r="E8" s="146"/>
      <c r="F8" s="147"/>
      <c r="G8" s="147"/>
      <c r="H8" s="148"/>
      <c r="I8" s="424" t="s">
        <v>0</v>
      </c>
      <c r="J8" s="150" t="s">
        <v>163</v>
      </c>
      <c r="K8" s="151" t="str">
        <f>UPPER(IF(OR(J8="a",J8="as"),F7,IF(OR(J8="b",J8="bs"),F9,)))</f>
        <v>BEBTO TEAM</v>
      </c>
      <c r="L8" s="151"/>
      <c r="M8" s="136"/>
      <c r="N8" s="136"/>
      <c r="O8" s="139"/>
      <c r="P8" s="140"/>
      <c r="Q8" s="141"/>
      <c r="R8" s="142"/>
      <c r="S8" s="143"/>
      <c r="U8" s="152" t="str">
        <f>Birók!P22</f>
        <v xml:space="preserve"> </v>
      </c>
      <c r="Y8" s="388"/>
      <c r="Z8" s="388"/>
      <c r="AA8" s="403" t="s">
        <v>95</v>
      </c>
      <c r="AB8" s="404">
        <v>90</v>
      </c>
      <c r="AC8" s="404">
        <v>60</v>
      </c>
      <c r="AD8" s="404">
        <v>40</v>
      </c>
      <c r="AE8" s="404">
        <v>25</v>
      </c>
      <c r="AF8" s="404">
        <v>10</v>
      </c>
      <c r="AG8" s="404">
        <v>5</v>
      </c>
      <c r="AH8" s="404">
        <v>2</v>
      </c>
      <c r="AI8"/>
      <c r="AJ8"/>
      <c r="AK8"/>
    </row>
    <row r="9" spans="1:37" s="34" customFormat="1" ht="12.9" customHeight="1" x14ac:dyDescent="0.25">
      <c r="A9" s="145">
        <v>2</v>
      </c>
      <c r="B9" s="242" t="str">
        <f>IF($E9="","",VLOOKUP($E9,'F14 csapat ELO'!$A$7:$O$22,14))</f>
        <v/>
      </c>
      <c r="C9" s="266" t="str">
        <f>IF($E9="","",VLOOKUP($E9,'F14 csapat ELO'!$A$7:$O$22,15))</f>
        <v/>
      </c>
      <c r="D9" s="266" t="str">
        <f>IF($E9="","",VLOOKUP($E9,'F14 csapat ELO'!$A$7:$O$22,5))</f>
        <v/>
      </c>
      <c r="E9" s="134"/>
      <c r="F9" s="153" t="s">
        <v>161</v>
      </c>
      <c r="G9" s="153" t="str">
        <f>IF($E9="","",VLOOKUP($E9,'F14 csapat ELO'!$A$7:$O$22,3))</f>
        <v/>
      </c>
      <c r="H9" s="153"/>
      <c r="I9" s="135" t="str">
        <f>IF($E9="","",VLOOKUP($E9,'F14 csapat ELO'!$A$7:$O$22,4))</f>
        <v/>
      </c>
      <c r="J9" s="154"/>
      <c r="K9" s="136"/>
      <c r="L9" s="155"/>
      <c r="M9" s="136"/>
      <c r="N9" s="136"/>
      <c r="O9" s="139"/>
      <c r="P9" s="140"/>
      <c r="Q9" s="141"/>
      <c r="R9" s="142"/>
      <c r="S9" s="143"/>
      <c r="U9" s="152" t="str">
        <f>Birók!P23</f>
        <v xml:space="preserve"> </v>
      </c>
      <c r="Y9" s="388"/>
      <c r="Z9" s="388"/>
      <c r="AA9" s="403" t="s">
        <v>96</v>
      </c>
      <c r="AB9" s="404">
        <v>60</v>
      </c>
      <c r="AC9" s="404">
        <v>40</v>
      </c>
      <c r="AD9" s="404">
        <v>25</v>
      </c>
      <c r="AE9" s="404">
        <v>10</v>
      </c>
      <c r="AF9" s="404">
        <v>5</v>
      </c>
      <c r="AG9" s="404">
        <v>2</v>
      </c>
      <c r="AH9" s="404">
        <v>1</v>
      </c>
      <c r="AI9"/>
      <c r="AJ9"/>
      <c r="AK9"/>
    </row>
    <row r="10" spans="1:37" s="34" customFormat="1" ht="12.9" customHeight="1" x14ac:dyDescent="0.25">
      <c r="A10" s="145"/>
      <c r="B10" s="279"/>
      <c r="C10" s="275"/>
      <c r="D10" s="275"/>
      <c r="E10" s="156"/>
      <c r="F10" s="147"/>
      <c r="G10" s="147"/>
      <c r="H10" s="148"/>
      <c r="I10" s="136"/>
      <c r="J10" s="157"/>
      <c r="K10" s="149" t="s">
        <v>0</v>
      </c>
      <c r="L10" s="158" t="s">
        <v>168</v>
      </c>
      <c r="M10" s="151" t="str">
        <f>UPPER(IF(OR(L10="a",L10="as"),K8,IF(OR(L10="b",L10="bs"),K12,)))</f>
        <v>BEBTO TEAM</v>
      </c>
      <c r="N10" s="159"/>
      <c r="O10" s="160"/>
      <c r="P10" s="160"/>
      <c r="Q10" s="141"/>
      <c r="R10" s="142"/>
      <c r="S10" s="143"/>
      <c r="U10" s="152" t="str">
        <f>Birók!P24</f>
        <v xml:space="preserve"> </v>
      </c>
      <c r="Y10" s="388"/>
      <c r="Z10" s="388"/>
      <c r="AA10" s="403" t="s">
        <v>97</v>
      </c>
      <c r="AB10" s="404">
        <v>40</v>
      </c>
      <c r="AC10" s="404">
        <v>25</v>
      </c>
      <c r="AD10" s="404">
        <v>15</v>
      </c>
      <c r="AE10" s="404">
        <v>7</v>
      </c>
      <c r="AF10" s="404">
        <v>4</v>
      </c>
      <c r="AG10" s="404">
        <v>1</v>
      </c>
      <c r="AH10" s="404">
        <v>0</v>
      </c>
      <c r="AI10"/>
      <c r="AJ10"/>
      <c r="AK10"/>
    </row>
    <row r="11" spans="1:37" s="34" customFormat="1" ht="12.9" customHeight="1" x14ac:dyDescent="0.25">
      <c r="A11" s="145">
        <v>3</v>
      </c>
      <c r="B11" s="242">
        <f>IF($E11="","",VLOOKUP($E11,'F14 csapat ELO'!$A$7:$O$22,14))</f>
        <v>0</v>
      </c>
      <c r="C11" s="266">
        <f>IF($E11="","",VLOOKUP($E11,'F14 csapat ELO'!$A$7:$O$22,15))</f>
        <v>154</v>
      </c>
      <c r="D11" s="266">
        <f>IF($E11="","",VLOOKUP($E11,'F14 csapat ELO'!$A$7:$O$22,5))</f>
        <v>0</v>
      </c>
      <c r="E11" s="134">
        <v>7</v>
      </c>
      <c r="F11" s="153" t="str">
        <f>UPPER(IF($E11="","",VLOOKUP($E11,'F14 csapat ELO'!$A$7:$O$22,2)))</f>
        <v>FUTURE TT</v>
      </c>
      <c r="G11" s="153">
        <f>IF($E11="","",VLOOKUP($E11,'F14 csapat ELO'!$A$7:$O$22,3))</f>
        <v>0</v>
      </c>
      <c r="H11" s="153"/>
      <c r="I11" s="153">
        <f>IF($E11="","",VLOOKUP($E11,'F14 csapat ELO'!$A$7:$O$22,4))</f>
        <v>0</v>
      </c>
      <c r="J11" s="137"/>
      <c r="K11" s="136"/>
      <c r="L11" s="161"/>
      <c r="M11" s="136" t="s">
        <v>165</v>
      </c>
      <c r="N11" s="162"/>
      <c r="O11" s="160"/>
      <c r="P11" s="160"/>
      <c r="Q11" s="141"/>
      <c r="R11" s="142"/>
      <c r="S11" s="143"/>
      <c r="U11" s="152" t="str">
        <f>Birók!P25</f>
        <v xml:space="preserve"> </v>
      </c>
      <c r="Y11" s="388"/>
      <c r="Z11" s="388"/>
      <c r="AA11" s="403" t="s">
        <v>98</v>
      </c>
      <c r="AB11" s="404">
        <v>25</v>
      </c>
      <c r="AC11" s="404">
        <v>15</v>
      </c>
      <c r="AD11" s="404">
        <v>10</v>
      </c>
      <c r="AE11" s="404">
        <v>6</v>
      </c>
      <c r="AF11" s="404">
        <v>3</v>
      </c>
      <c r="AG11" s="404">
        <v>1</v>
      </c>
      <c r="AH11" s="404">
        <v>0</v>
      </c>
      <c r="AI11"/>
      <c r="AJ11"/>
      <c r="AK11"/>
    </row>
    <row r="12" spans="1:37" s="34" customFormat="1" ht="12.9" customHeight="1" x14ac:dyDescent="0.25">
      <c r="A12" s="145"/>
      <c r="B12" s="279"/>
      <c r="C12" s="275"/>
      <c r="D12" s="275"/>
      <c r="E12" s="156"/>
      <c r="F12" s="147"/>
      <c r="G12" s="147"/>
      <c r="H12" s="148"/>
      <c r="I12" s="424" t="s">
        <v>0</v>
      </c>
      <c r="J12" s="150" t="s">
        <v>164</v>
      </c>
      <c r="K12" s="151" t="str">
        <f>UPPER(IF(OR(J12="a",J12="as"),F11,IF(OR(J12="b",J12="bs"),F13,)))</f>
        <v>FUTURE TT</v>
      </c>
      <c r="L12" s="163"/>
      <c r="M12" s="136"/>
      <c r="N12" s="162"/>
      <c r="O12" s="160"/>
      <c r="P12" s="160"/>
      <c r="Q12" s="141"/>
      <c r="R12" s="142"/>
      <c r="S12" s="143"/>
      <c r="U12" s="152" t="str">
        <f>Birók!P26</f>
        <v xml:space="preserve"> </v>
      </c>
      <c r="Y12" s="388"/>
      <c r="Z12" s="388"/>
      <c r="AA12" s="403" t="s">
        <v>103</v>
      </c>
      <c r="AB12" s="404">
        <v>15</v>
      </c>
      <c r="AC12" s="404">
        <v>10</v>
      </c>
      <c r="AD12" s="404">
        <v>6</v>
      </c>
      <c r="AE12" s="404">
        <v>3</v>
      </c>
      <c r="AF12" s="404">
        <v>1</v>
      </c>
      <c r="AG12" s="404">
        <v>0</v>
      </c>
      <c r="AH12" s="404">
        <v>0</v>
      </c>
      <c r="AI12"/>
      <c r="AJ12"/>
      <c r="AK12"/>
    </row>
    <row r="13" spans="1:37" s="34" customFormat="1" ht="12.9" customHeight="1" x14ac:dyDescent="0.25">
      <c r="A13" s="145">
        <v>4</v>
      </c>
      <c r="B13" s="242">
        <f>IF($E13="","",VLOOKUP($E13,'F14 csapat ELO'!$A$7:$O$22,14))</f>
        <v>0</v>
      </c>
      <c r="C13" s="266">
        <f>IF($E13="","",VLOOKUP($E13,'F14 csapat ELO'!$A$7:$O$22,15))</f>
        <v>224</v>
      </c>
      <c r="D13" s="266">
        <f>IF($E13="","",VLOOKUP($E13,'F14 csapat ELO'!$A$7:$O$22,5))</f>
        <v>0</v>
      </c>
      <c r="E13" s="134">
        <v>11</v>
      </c>
      <c r="F13" s="153" t="str">
        <f>UPPER(IF($E13="","",VLOOKUP($E13,'F14 csapat ELO'!$A$7:$O$22,2)))</f>
        <v>OMSZK PARK TK</v>
      </c>
      <c r="G13" s="153">
        <f>IF($E13="","",VLOOKUP($E13,'F14 csapat ELO'!$A$7:$O$22,3))</f>
        <v>0</v>
      </c>
      <c r="H13" s="153"/>
      <c r="I13" s="153">
        <f>IF($E13="","",VLOOKUP($E13,'F14 csapat ELO'!$A$7:$O$22,4))</f>
        <v>0</v>
      </c>
      <c r="J13" s="164"/>
      <c r="K13" s="136" t="s">
        <v>165</v>
      </c>
      <c r="L13" s="136"/>
      <c r="M13" s="136"/>
      <c r="N13" s="162"/>
      <c r="O13" s="160"/>
      <c r="P13" s="160"/>
      <c r="Q13" s="141"/>
      <c r="R13" s="142"/>
      <c r="S13" s="143"/>
      <c r="U13" s="152" t="str">
        <f>Birók!P27</f>
        <v xml:space="preserve"> </v>
      </c>
      <c r="Y13" s="388"/>
      <c r="Z13" s="388"/>
      <c r="AA13" s="403" t="s">
        <v>99</v>
      </c>
      <c r="AB13" s="404">
        <v>10</v>
      </c>
      <c r="AC13" s="404">
        <v>6</v>
      </c>
      <c r="AD13" s="404">
        <v>3</v>
      </c>
      <c r="AE13" s="404">
        <v>1</v>
      </c>
      <c r="AF13" s="404">
        <v>0</v>
      </c>
      <c r="AG13" s="404">
        <v>0</v>
      </c>
      <c r="AH13" s="404">
        <v>0</v>
      </c>
      <c r="AI13"/>
      <c r="AJ13"/>
      <c r="AK13"/>
    </row>
    <row r="14" spans="1:37" s="34" customFormat="1" ht="12.9" customHeight="1" x14ac:dyDescent="0.25">
      <c r="A14" s="145"/>
      <c r="B14" s="279"/>
      <c r="C14" s="275"/>
      <c r="D14" s="275"/>
      <c r="E14" s="156"/>
      <c r="F14" s="136"/>
      <c r="G14" s="136"/>
      <c r="H14" s="65"/>
      <c r="I14" s="165"/>
      <c r="J14" s="157"/>
      <c r="K14" s="136"/>
      <c r="L14" s="136"/>
      <c r="M14" s="149" t="s">
        <v>0</v>
      </c>
      <c r="N14" s="158" t="s">
        <v>168</v>
      </c>
      <c r="O14" s="151" t="str">
        <f>UPPER(IF(OR(N14="a",N14="as"),M10,IF(OR(N14="b",N14="bs"),M18,)))</f>
        <v>BEBTO TEAM</v>
      </c>
      <c r="P14" s="159"/>
      <c r="Q14" s="141"/>
      <c r="R14" s="142"/>
      <c r="S14" s="143"/>
      <c r="U14" s="152" t="str">
        <f>Birók!P28</f>
        <v xml:space="preserve"> </v>
      </c>
      <c r="Y14" s="388"/>
      <c r="Z14" s="388"/>
      <c r="AA14" s="403" t="s">
        <v>100</v>
      </c>
      <c r="AB14" s="404">
        <v>3</v>
      </c>
      <c r="AC14" s="404">
        <v>2</v>
      </c>
      <c r="AD14" s="404">
        <v>1</v>
      </c>
      <c r="AE14" s="404">
        <v>0</v>
      </c>
      <c r="AF14" s="404">
        <v>0</v>
      </c>
      <c r="AG14" s="404">
        <v>0</v>
      </c>
      <c r="AH14" s="404">
        <v>0</v>
      </c>
      <c r="AI14"/>
      <c r="AJ14"/>
      <c r="AK14"/>
    </row>
    <row r="15" spans="1:37" s="34" customFormat="1" ht="12.9" customHeight="1" x14ac:dyDescent="0.25">
      <c r="A15" s="133">
        <v>5</v>
      </c>
      <c r="B15" s="242">
        <f>IF($E15="","",VLOOKUP($E15,'F14 csapat ELO'!$A$7:$O$22,14))</f>
        <v>0</v>
      </c>
      <c r="C15" s="266">
        <f>IF($E15="","",VLOOKUP($E15,'F14 csapat ELO'!$A$7:$O$22,15))</f>
        <v>132</v>
      </c>
      <c r="D15" s="266">
        <f>IF($E15="","",VLOOKUP($E15,'F14 csapat ELO'!$A$7:$O$22,5))</f>
        <v>0</v>
      </c>
      <c r="E15" s="134">
        <v>4</v>
      </c>
      <c r="F15" s="135" t="str">
        <f>UPPER(IF($E15="","",VLOOKUP($E15,'F14 csapat ELO'!$A$7:$O$22,2)))</f>
        <v>2 NEXON DUNAKESZI TK 2</v>
      </c>
      <c r="G15" s="135">
        <f>IF($E15="","",VLOOKUP($E15,'F14 csapat ELO'!$A$7:$O$22,3))</f>
        <v>0</v>
      </c>
      <c r="H15" s="135"/>
      <c r="I15" s="135">
        <f>IF($E15="","",VLOOKUP($E15,'F14 csapat ELO'!$A$7:$O$22,4))</f>
        <v>0</v>
      </c>
      <c r="J15" s="166"/>
      <c r="K15" s="136"/>
      <c r="L15" s="136"/>
      <c r="M15" s="136"/>
      <c r="N15" s="162"/>
      <c r="O15" s="160" t="s">
        <v>172</v>
      </c>
      <c r="P15" s="162"/>
      <c r="Q15" s="141"/>
      <c r="R15" s="142"/>
      <c r="S15" s="143"/>
      <c r="U15" s="152" t="str">
        <f>Birók!P29</f>
        <v xml:space="preserve"> </v>
      </c>
      <c r="Y15" s="388"/>
      <c r="Z15" s="388"/>
      <c r="AA15" s="403"/>
      <c r="AB15" s="403"/>
      <c r="AC15" s="403"/>
      <c r="AD15" s="403"/>
      <c r="AE15" s="403"/>
      <c r="AF15" s="403"/>
      <c r="AG15" s="403"/>
      <c r="AH15" s="403"/>
      <c r="AI15"/>
      <c r="AJ15"/>
      <c r="AK15"/>
    </row>
    <row r="16" spans="1:37" s="34" customFormat="1" ht="12.9" customHeight="1" thickBot="1" x14ac:dyDescent="0.3">
      <c r="A16" s="145"/>
      <c r="B16" s="279"/>
      <c r="C16" s="275"/>
      <c r="D16" s="275"/>
      <c r="E16" s="156"/>
      <c r="F16" s="147"/>
      <c r="G16" s="147"/>
      <c r="H16" s="148"/>
      <c r="I16" s="424" t="s">
        <v>0</v>
      </c>
      <c r="J16" s="150" t="s">
        <v>168</v>
      </c>
      <c r="K16" s="151" t="str">
        <f>UPPER(IF(OR(J16="a",J16="as"),F15,IF(OR(J16="b",J16="bs"),F17,)))</f>
        <v>2 NEXON DUNAKESZI TK 2</v>
      </c>
      <c r="L16" s="151"/>
      <c r="M16" s="136"/>
      <c r="N16" s="162"/>
      <c r="O16" s="160"/>
      <c r="P16" s="162"/>
      <c r="Q16" s="141"/>
      <c r="R16" s="142"/>
      <c r="S16" s="143"/>
      <c r="U16" s="167" t="str">
        <f>Birók!P30</f>
        <v>Egyik sem</v>
      </c>
      <c r="Y16" s="388"/>
      <c r="Z16" s="388"/>
      <c r="AA16" s="403" t="s">
        <v>66</v>
      </c>
      <c r="AB16" s="404">
        <v>150</v>
      </c>
      <c r="AC16" s="404">
        <v>120</v>
      </c>
      <c r="AD16" s="404">
        <v>90</v>
      </c>
      <c r="AE16" s="404">
        <v>60</v>
      </c>
      <c r="AF16" s="404">
        <v>40</v>
      </c>
      <c r="AG16" s="404">
        <v>25</v>
      </c>
      <c r="AH16" s="404">
        <v>15</v>
      </c>
      <c r="AI16"/>
      <c r="AJ16"/>
      <c r="AK16"/>
    </row>
    <row r="17" spans="1:37" s="34" customFormat="1" ht="12.9" customHeight="1" x14ac:dyDescent="0.25">
      <c r="A17" s="145">
        <v>6</v>
      </c>
      <c r="B17" s="242">
        <f>IF($E17="","",VLOOKUP($E17,'F14 csapat ELO'!$A$7:$O$22,14))</f>
        <v>0</v>
      </c>
      <c r="C17" s="266">
        <f>IF($E17="","",VLOOKUP($E17,'F14 csapat ELO'!$A$7:$O$22,15))</f>
        <v>171</v>
      </c>
      <c r="D17" s="266">
        <f>IF($E17="","",VLOOKUP($E17,'F14 csapat ELO'!$A$7:$O$22,5))</f>
        <v>0</v>
      </c>
      <c r="E17" s="134">
        <v>8</v>
      </c>
      <c r="F17" s="153" t="str">
        <f>UPPER(IF($E17="","",VLOOKUP($E17,'F14 csapat ELO'!$A$7:$O$22,2)))</f>
        <v>TSZSK GYULA</v>
      </c>
      <c r="G17" s="153">
        <f>IF($E17="","",VLOOKUP($E17,'F14 csapat ELO'!$A$7:$O$22,3))</f>
        <v>0</v>
      </c>
      <c r="H17" s="153"/>
      <c r="I17" s="153">
        <f>IF($E17="","",VLOOKUP($E17,'F14 csapat ELO'!$A$7:$O$22,4))</f>
        <v>0</v>
      </c>
      <c r="J17" s="154"/>
      <c r="K17" s="136" t="s">
        <v>169</v>
      </c>
      <c r="L17" s="155"/>
      <c r="M17" s="136"/>
      <c r="N17" s="162"/>
      <c r="O17" s="160"/>
      <c r="P17" s="162"/>
      <c r="Q17" s="141"/>
      <c r="R17" s="142"/>
      <c r="S17" s="143"/>
      <c r="Y17" s="388"/>
      <c r="Z17" s="388"/>
      <c r="AA17" s="403" t="s">
        <v>91</v>
      </c>
      <c r="AB17" s="404">
        <v>120</v>
      </c>
      <c r="AC17" s="404">
        <v>90</v>
      </c>
      <c r="AD17" s="404">
        <v>60</v>
      </c>
      <c r="AE17" s="404">
        <v>40</v>
      </c>
      <c r="AF17" s="404">
        <v>25</v>
      </c>
      <c r="AG17" s="404">
        <v>15</v>
      </c>
      <c r="AH17" s="404">
        <v>8</v>
      </c>
      <c r="AI17"/>
      <c r="AJ17"/>
      <c r="AK17"/>
    </row>
    <row r="18" spans="1:37" s="34" customFormat="1" ht="12.9" customHeight="1" x14ac:dyDescent="0.25">
      <c r="A18" s="145"/>
      <c r="B18" s="279"/>
      <c r="C18" s="275"/>
      <c r="D18" s="275"/>
      <c r="E18" s="156"/>
      <c r="F18" s="147"/>
      <c r="G18" s="147"/>
      <c r="H18" s="148"/>
      <c r="I18" s="136"/>
      <c r="J18" s="157"/>
      <c r="K18" s="149" t="s">
        <v>0</v>
      </c>
      <c r="L18" s="158" t="s">
        <v>168</v>
      </c>
      <c r="M18" s="151" t="str">
        <f>UPPER(IF(OR(L18="a",L18="as"),K16,IF(OR(L18="b",L18="bs"),K20,)))</f>
        <v>2 NEXON DUNAKESZI TK 2</v>
      </c>
      <c r="N18" s="168"/>
      <c r="O18" s="160"/>
      <c r="P18" s="162"/>
      <c r="Q18" s="141"/>
      <c r="R18" s="142"/>
      <c r="S18" s="143"/>
      <c r="Y18" s="388"/>
      <c r="Z18" s="388"/>
      <c r="AA18" s="403" t="s">
        <v>92</v>
      </c>
      <c r="AB18" s="404">
        <v>90</v>
      </c>
      <c r="AC18" s="404">
        <v>60</v>
      </c>
      <c r="AD18" s="404">
        <v>40</v>
      </c>
      <c r="AE18" s="404">
        <v>25</v>
      </c>
      <c r="AF18" s="404">
        <v>15</v>
      </c>
      <c r="AG18" s="404">
        <v>8</v>
      </c>
      <c r="AH18" s="404">
        <v>4</v>
      </c>
      <c r="AI18"/>
      <c r="AJ18"/>
      <c r="AK18"/>
    </row>
    <row r="19" spans="1:37" s="34" customFormat="1" ht="12.9" customHeight="1" x14ac:dyDescent="0.25">
      <c r="A19" s="145">
        <v>7</v>
      </c>
      <c r="B19" s="242">
        <f>IF($E19="","",VLOOKUP($E19,'F14 csapat ELO'!$A$7:$O$22,14))</f>
        <v>0</v>
      </c>
      <c r="C19" s="266">
        <f>IF($E19="","",VLOOKUP($E19,'F14 csapat ELO'!$A$7:$O$22,15))</f>
        <v>141</v>
      </c>
      <c r="D19" s="266">
        <f>IF($E19="","",VLOOKUP($E19,'F14 csapat ELO'!$A$7:$O$22,5))</f>
        <v>0</v>
      </c>
      <c r="E19" s="134">
        <v>6</v>
      </c>
      <c r="F19" s="153" t="str">
        <f>UPPER(IF($E19="","",VLOOKUP($E19,'F14 csapat ELO'!$A$7:$O$22,2)))</f>
        <v>GYAC</v>
      </c>
      <c r="G19" s="153">
        <f>IF($E19="","",VLOOKUP($E19,'F14 csapat ELO'!$A$7:$O$22,3))</f>
        <v>0</v>
      </c>
      <c r="H19" s="153"/>
      <c r="I19" s="153">
        <f>IF($E19="","",VLOOKUP($E19,'F14 csapat ELO'!$A$7:$O$22,4))</f>
        <v>0</v>
      </c>
      <c r="J19" s="137"/>
      <c r="K19" s="136"/>
      <c r="L19" s="161"/>
      <c r="M19" s="160" t="s">
        <v>167</v>
      </c>
      <c r="N19" s="160"/>
      <c r="O19" s="160"/>
      <c r="P19" s="162"/>
      <c r="Q19" s="141"/>
      <c r="R19" s="142"/>
      <c r="S19" s="143"/>
      <c r="Y19" s="388"/>
      <c r="Z19" s="388"/>
      <c r="AA19" s="403" t="s">
        <v>93</v>
      </c>
      <c r="AB19" s="404">
        <v>60</v>
      </c>
      <c r="AC19" s="404">
        <v>40</v>
      </c>
      <c r="AD19" s="404">
        <v>25</v>
      </c>
      <c r="AE19" s="404">
        <v>15</v>
      </c>
      <c r="AF19" s="404">
        <v>8</v>
      </c>
      <c r="AG19" s="404">
        <v>4</v>
      </c>
      <c r="AH19" s="404">
        <v>2</v>
      </c>
      <c r="AI19"/>
      <c r="AJ19"/>
      <c r="AK19"/>
    </row>
    <row r="20" spans="1:37" s="34" customFormat="1" ht="12.9" customHeight="1" x14ac:dyDescent="0.25">
      <c r="A20" s="145"/>
      <c r="B20" s="279"/>
      <c r="C20" s="275"/>
      <c r="D20" s="275"/>
      <c r="E20" s="146"/>
      <c r="F20" s="147"/>
      <c r="G20" s="147"/>
      <c r="H20" s="148"/>
      <c r="I20" s="424" t="s">
        <v>0</v>
      </c>
      <c r="J20" s="150" t="s">
        <v>164</v>
      </c>
      <c r="K20" s="151" t="str">
        <f>UPPER(IF(OR(J20="a",J20="as"),F19,IF(OR(J20="b",J20="bs"),F21,)))</f>
        <v>GYAC</v>
      </c>
      <c r="L20" s="163"/>
      <c r="M20" s="136"/>
      <c r="N20" s="160"/>
      <c r="O20" s="160"/>
      <c r="P20" s="162"/>
      <c r="Q20" s="141"/>
      <c r="R20" s="142"/>
      <c r="S20" s="143"/>
      <c r="Y20" s="388"/>
      <c r="Z20" s="388"/>
      <c r="AA20" s="403" t="s">
        <v>94</v>
      </c>
      <c r="AB20" s="404">
        <v>40</v>
      </c>
      <c r="AC20" s="404">
        <v>25</v>
      </c>
      <c r="AD20" s="404">
        <v>15</v>
      </c>
      <c r="AE20" s="404">
        <v>8</v>
      </c>
      <c r="AF20" s="404">
        <v>4</v>
      </c>
      <c r="AG20" s="404">
        <v>2</v>
      </c>
      <c r="AH20" s="404">
        <v>1</v>
      </c>
      <c r="AI20"/>
      <c r="AJ20"/>
      <c r="AK20"/>
    </row>
    <row r="21" spans="1:37" s="34" customFormat="1" ht="12.9" customHeight="1" x14ac:dyDescent="0.25">
      <c r="A21" s="145">
        <v>8</v>
      </c>
      <c r="B21" s="242">
        <f>IF($E21="","",VLOOKUP($E21,'F14 csapat ELO'!$A$7:$O$22,14))</f>
        <v>0</v>
      </c>
      <c r="C21" s="266">
        <f>IF($E21="","",VLOOKUP($E21,'F14 csapat ELO'!$A$7:$O$22,15))</f>
        <v>246</v>
      </c>
      <c r="D21" s="266">
        <f>IF($E21="","",VLOOKUP($E21,'F14 csapat ELO'!$A$7:$O$22,5))</f>
        <v>0</v>
      </c>
      <c r="E21" s="134">
        <v>13</v>
      </c>
      <c r="F21" s="153" t="str">
        <f>UPPER(IF($E21="","",VLOOKUP($E21,'F14 csapat ELO'!$A$7:$O$22,2)))</f>
        <v>TRÉNING CENTER</v>
      </c>
      <c r="G21" s="153">
        <f>IF($E21="","",VLOOKUP($E21,'F14 csapat ELO'!$A$7:$O$22,3))</f>
        <v>0</v>
      </c>
      <c r="H21" s="153"/>
      <c r="I21" s="153">
        <f>IF($E21="","",VLOOKUP($E21,'F14 csapat ELO'!$A$7:$O$22,4))</f>
        <v>0</v>
      </c>
      <c r="J21" s="164"/>
      <c r="K21" s="136" t="s">
        <v>165</v>
      </c>
      <c r="L21" s="136"/>
      <c r="M21" s="136"/>
      <c r="N21" s="160"/>
      <c r="O21" s="160"/>
      <c r="P21" s="162"/>
      <c r="Q21" s="141"/>
      <c r="R21" s="142"/>
      <c r="S21" s="143"/>
      <c r="Y21" s="388"/>
      <c r="Z21" s="388"/>
      <c r="AA21" s="403" t="s">
        <v>95</v>
      </c>
      <c r="AB21" s="404">
        <v>25</v>
      </c>
      <c r="AC21" s="404">
        <v>15</v>
      </c>
      <c r="AD21" s="404">
        <v>10</v>
      </c>
      <c r="AE21" s="404">
        <v>6</v>
      </c>
      <c r="AF21" s="404">
        <v>3</v>
      </c>
      <c r="AG21" s="404">
        <v>1</v>
      </c>
      <c r="AH21" s="404">
        <v>0</v>
      </c>
      <c r="AI21"/>
      <c r="AJ21"/>
      <c r="AK21"/>
    </row>
    <row r="22" spans="1:37" s="34" customFormat="1" ht="12.9" customHeight="1" x14ac:dyDescent="0.25">
      <c r="A22" s="145"/>
      <c r="B22" s="279"/>
      <c r="C22" s="275"/>
      <c r="D22" s="275"/>
      <c r="E22" s="146"/>
      <c r="F22" s="165"/>
      <c r="G22" s="165"/>
      <c r="H22" s="169"/>
      <c r="I22" s="165"/>
      <c r="J22" s="157"/>
      <c r="K22" s="136"/>
      <c r="L22" s="136"/>
      <c r="M22" s="136"/>
      <c r="N22" s="160"/>
      <c r="O22" s="149" t="s">
        <v>0</v>
      </c>
      <c r="P22" s="158" t="s">
        <v>162</v>
      </c>
      <c r="Q22" s="151" t="str">
        <f>UPPER(IF(OR(P22="a",P22="as"),O14,IF(OR(P22="b",P22="bs"),O30,)))</f>
        <v>1 NEXON DUNAKESZI TK 1</v>
      </c>
      <c r="R22" s="159"/>
      <c r="S22" s="143"/>
      <c r="Y22" s="388"/>
      <c r="Z22" s="388"/>
      <c r="AA22" s="403" t="s">
        <v>96</v>
      </c>
      <c r="AB22" s="404">
        <v>15</v>
      </c>
      <c r="AC22" s="404">
        <v>10</v>
      </c>
      <c r="AD22" s="404">
        <v>6</v>
      </c>
      <c r="AE22" s="404">
        <v>3</v>
      </c>
      <c r="AF22" s="404">
        <v>1</v>
      </c>
      <c r="AG22" s="404">
        <v>0</v>
      </c>
      <c r="AH22" s="404">
        <v>0</v>
      </c>
      <c r="AI22"/>
      <c r="AJ22"/>
      <c r="AK22"/>
    </row>
    <row r="23" spans="1:37" s="34" customFormat="1" ht="12.9" customHeight="1" x14ac:dyDescent="0.25">
      <c r="A23" s="145">
        <v>9</v>
      </c>
      <c r="B23" s="242">
        <f>IF($E23="","",VLOOKUP($E23,'F14 csapat ELO'!$A$7:$O$22,14))</f>
        <v>0</v>
      </c>
      <c r="C23" s="266">
        <f>IF($E23="","",VLOOKUP($E23,'F14 csapat ELO'!$A$7:$O$22,15))</f>
        <v>194</v>
      </c>
      <c r="D23" s="266">
        <f>IF($E23="","",VLOOKUP($E23,'F14 csapat ELO'!$A$7:$O$22,5))</f>
        <v>0</v>
      </c>
      <c r="E23" s="134">
        <v>9</v>
      </c>
      <c r="F23" s="153" t="str">
        <f>UPPER(IF($E23="","",VLOOKUP($E23,'F14 csapat ELO'!$A$7:$O$22,2)))</f>
        <v>BUDAÖRSI SC</v>
      </c>
      <c r="G23" s="153">
        <f>IF($E23="","",VLOOKUP($E23,'F14 csapat ELO'!$A$7:$O$22,3))</f>
        <v>0</v>
      </c>
      <c r="H23" s="153"/>
      <c r="I23" s="153">
        <f>IF($E23="","",VLOOKUP($E23,'F14 csapat ELO'!$A$7:$O$22,4))</f>
        <v>0</v>
      </c>
      <c r="J23" s="137"/>
      <c r="K23" s="136"/>
      <c r="L23" s="136"/>
      <c r="M23" s="136"/>
      <c r="N23" s="160"/>
      <c r="O23" s="136"/>
      <c r="P23" s="162"/>
      <c r="Q23" s="160" t="s">
        <v>167</v>
      </c>
      <c r="R23" s="160"/>
      <c r="S23" s="143"/>
      <c r="Y23" s="388"/>
      <c r="Z23" s="388"/>
      <c r="AA23" s="403" t="s">
        <v>97</v>
      </c>
      <c r="AB23" s="404">
        <v>10</v>
      </c>
      <c r="AC23" s="404">
        <v>6</v>
      </c>
      <c r="AD23" s="404">
        <v>3</v>
      </c>
      <c r="AE23" s="404">
        <v>1</v>
      </c>
      <c r="AF23" s="404">
        <v>0</v>
      </c>
      <c r="AG23" s="404">
        <v>0</v>
      </c>
      <c r="AH23" s="404">
        <v>0</v>
      </c>
      <c r="AI23"/>
      <c r="AJ23"/>
      <c r="AK23"/>
    </row>
    <row r="24" spans="1:37" s="34" customFormat="1" ht="12.9" customHeight="1" x14ac:dyDescent="0.25">
      <c r="A24" s="145"/>
      <c r="B24" s="279"/>
      <c r="C24" s="275"/>
      <c r="D24" s="275"/>
      <c r="E24" s="146"/>
      <c r="F24" s="147"/>
      <c r="G24" s="147"/>
      <c r="H24" s="148"/>
      <c r="I24" s="424" t="s">
        <v>0</v>
      </c>
      <c r="J24" s="150" t="s">
        <v>66</v>
      </c>
      <c r="K24" s="151" t="str">
        <f>UPPER(IF(OR(J24="a",J24="as"),F23,IF(OR(J24="b",J24="bs"),F25,)))</f>
        <v>BUDAÖRSI SC</v>
      </c>
      <c r="L24" s="151"/>
      <c r="M24" s="136"/>
      <c r="N24" s="160"/>
      <c r="O24" s="160"/>
      <c r="P24" s="162"/>
      <c r="Q24" s="141"/>
      <c r="R24" s="142"/>
      <c r="S24" s="143"/>
      <c r="Y24" s="388"/>
      <c r="Z24" s="388"/>
      <c r="AA24" s="403" t="s">
        <v>98</v>
      </c>
      <c r="AB24" s="404">
        <v>6</v>
      </c>
      <c r="AC24" s="404">
        <v>3</v>
      </c>
      <c r="AD24" s="404">
        <v>1</v>
      </c>
      <c r="AE24" s="404">
        <v>0</v>
      </c>
      <c r="AF24" s="404">
        <v>0</v>
      </c>
      <c r="AG24" s="404">
        <v>0</v>
      </c>
      <c r="AH24" s="404">
        <v>0</v>
      </c>
      <c r="AI24"/>
      <c r="AJ24"/>
      <c r="AK24"/>
    </row>
    <row r="25" spans="1:37" s="34" customFormat="1" ht="12.9" customHeight="1" x14ac:dyDescent="0.25">
      <c r="A25" s="145">
        <v>10</v>
      </c>
      <c r="B25" s="242">
        <f>IF($E25="","",VLOOKUP($E25,'F14 csapat ELO'!$A$7:$O$22,14))</f>
        <v>0</v>
      </c>
      <c r="C25" s="266">
        <f>IF($E25="","",VLOOKUP($E25,'F14 csapat ELO'!$A$7:$O$22,15))</f>
        <v>270</v>
      </c>
      <c r="D25" s="266">
        <f>IF($E25="","",VLOOKUP($E25,'F14 csapat ELO'!$A$7:$O$22,5))</f>
        <v>0</v>
      </c>
      <c r="E25" s="134">
        <v>14</v>
      </c>
      <c r="F25" s="153" t="str">
        <f>UPPER(IF($E25="","",VLOOKUP($E25,'F14 csapat ELO'!$A$7:$O$22,2)))</f>
        <v>SVSE-GYSEV</v>
      </c>
      <c r="G25" s="153">
        <f>IF($E25="","",VLOOKUP($E25,'F14 csapat ELO'!$A$7:$O$22,3))</f>
        <v>0</v>
      </c>
      <c r="H25" s="153"/>
      <c r="I25" s="153">
        <f>IF($E25="","",VLOOKUP($E25,'F14 csapat ELO'!$A$7:$O$22,4))</f>
        <v>0</v>
      </c>
      <c r="J25" s="154"/>
      <c r="K25" s="160" t="s">
        <v>167</v>
      </c>
      <c r="L25" s="155"/>
      <c r="M25" s="136"/>
      <c r="N25" s="160"/>
      <c r="O25" s="160"/>
      <c r="P25" s="162"/>
      <c r="Q25" s="141"/>
      <c r="R25" s="142"/>
      <c r="S25" s="143"/>
      <c r="Y25" s="388"/>
      <c r="Z25" s="388"/>
      <c r="AA25" s="403" t="s">
        <v>103</v>
      </c>
      <c r="AB25" s="404">
        <v>3</v>
      </c>
      <c r="AC25" s="404">
        <v>2</v>
      </c>
      <c r="AD25" s="404">
        <v>1</v>
      </c>
      <c r="AE25" s="404">
        <v>0</v>
      </c>
      <c r="AF25" s="404">
        <v>0</v>
      </c>
      <c r="AG25" s="404">
        <v>0</v>
      </c>
      <c r="AH25" s="404">
        <v>0</v>
      </c>
      <c r="AI25"/>
      <c r="AJ25"/>
      <c r="AK25"/>
    </row>
    <row r="26" spans="1:37" s="34" customFormat="1" ht="12.9" customHeight="1" x14ac:dyDescent="0.25">
      <c r="A26" s="145"/>
      <c r="B26" s="279"/>
      <c r="C26" s="275"/>
      <c r="D26" s="275"/>
      <c r="E26" s="156"/>
      <c r="F26" s="147"/>
      <c r="G26" s="147"/>
      <c r="H26" s="148"/>
      <c r="I26" s="136"/>
      <c r="J26" s="157"/>
      <c r="K26" s="149" t="s">
        <v>0</v>
      </c>
      <c r="L26" s="158" t="s">
        <v>166</v>
      </c>
      <c r="M26" s="151" t="str">
        <f>UPPER(IF(OR(L26="a",L26="as"),K24,IF(OR(L26="b",L26="bs"),K28,)))</f>
        <v>4 NEXON DUNAKESZI TK 4</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42">
        <f>IF($E27="","",VLOOKUP($E27,'F14 csapat ELO'!$A$7:$O$22,14))</f>
        <v>0</v>
      </c>
      <c r="C27" s="266">
        <f>IF($E27="","",VLOOKUP($E27,'F14 csapat ELO'!$A$7:$O$22,15))</f>
        <v>214</v>
      </c>
      <c r="D27" s="266">
        <f>IF($E27="","",VLOOKUP($E27,'F14 csapat ELO'!$A$7:$O$22,5))</f>
        <v>0</v>
      </c>
      <c r="E27" s="134">
        <v>10</v>
      </c>
      <c r="F27" s="153" t="str">
        <f>UPPER(IF($E27="","",VLOOKUP($E27,'F14 csapat ELO'!$A$7:$O$22,2)))</f>
        <v>4 NEXON DUNAKESZI TK 4</v>
      </c>
      <c r="G27" s="153">
        <f>IF($E27="","",VLOOKUP($E27,'F14 csapat ELO'!$A$7:$O$22,3))</f>
        <v>0</v>
      </c>
      <c r="H27" s="153"/>
      <c r="I27" s="153">
        <f>IF($E27="","",VLOOKUP($E27,'F14 csapat ELO'!$A$7:$O$22,4))</f>
        <v>0</v>
      </c>
      <c r="J27" s="137"/>
      <c r="K27" s="136"/>
      <c r="L27" s="161"/>
      <c r="M27" s="136" t="s">
        <v>171</v>
      </c>
      <c r="N27" s="162"/>
      <c r="O27" s="160"/>
      <c r="P27" s="162"/>
      <c r="Q27" s="141"/>
      <c r="R27" s="142"/>
      <c r="S27" s="143"/>
      <c r="Y27"/>
      <c r="Z27"/>
      <c r="AA27"/>
      <c r="AB27"/>
      <c r="AC27"/>
      <c r="AD27"/>
      <c r="AE27"/>
      <c r="AF27"/>
      <c r="AG27"/>
      <c r="AH27"/>
      <c r="AI27"/>
      <c r="AJ27"/>
      <c r="AK27"/>
    </row>
    <row r="28" spans="1:37" s="34" customFormat="1" ht="12.9" customHeight="1" x14ac:dyDescent="0.25">
      <c r="A28" s="170"/>
      <c r="B28" s="279"/>
      <c r="C28" s="275"/>
      <c r="D28" s="275"/>
      <c r="E28" s="156"/>
      <c r="F28" s="147"/>
      <c r="G28" s="147"/>
      <c r="H28" s="148"/>
      <c r="I28" s="424" t="s">
        <v>0</v>
      </c>
      <c r="J28" s="150" t="s">
        <v>66</v>
      </c>
      <c r="K28" s="151" t="str">
        <f>UPPER(IF(OR(J28="a",J28="as"),F27,IF(OR(J28="b",J28="bs"),F29,)))</f>
        <v>4 NEXON DUNAKESZI TK 4</v>
      </c>
      <c r="L28" s="163"/>
      <c r="M28" s="136"/>
      <c r="N28" s="162"/>
      <c r="O28" s="160"/>
      <c r="P28" s="162"/>
      <c r="Q28" s="141"/>
      <c r="R28" s="142"/>
      <c r="S28" s="143"/>
    </row>
    <row r="29" spans="1:37" s="34" customFormat="1" ht="12.9" customHeight="1" x14ac:dyDescent="0.25">
      <c r="A29" s="133">
        <v>12</v>
      </c>
      <c r="B29" s="242">
        <f>IF($E29="","",VLOOKUP($E29,'F14 csapat ELO'!$A$7:$O$22,14))</f>
        <v>0</v>
      </c>
      <c r="C29" s="266">
        <f>IF($E29="","",VLOOKUP($E29,'F14 csapat ELO'!$A$7:$O$22,15))</f>
        <v>81</v>
      </c>
      <c r="D29" s="266">
        <f>IF($E29="","",VLOOKUP($E29,'F14 csapat ELO'!$A$7:$O$22,5))</f>
        <v>0</v>
      </c>
      <c r="E29" s="134">
        <v>3</v>
      </c>
      <c r="F29" s="135" t="str">
        <f>UPPER(IF($E29="","",VLOOKUP($E29,'F14 csapat ELO'!$A$7:$O$22,2)))</f>
        <v>SZVUK SE</v>
      </c>
      <c r="G29" s="135">
        <f>IF($E29="","",VLOOKUP($E29,'F14 csapat ELO'!$A$7:$O$22,3))</f>
        <v>0</v>
      </c>
      <c r="H29" s="135"/>
      <c r="I29" s="135">
        <f>IF($E29="","",VLOOKUP($E29,'F14 csapat ELO'!$A$7:$O$22,4))</f>
        <v>0</v>
      </c>
      <c r="J29" s="164"/>
      <c r="K29" s="160" t="s">
        <v>167</v>
      </c>
      <c r="L29" s="136"/>
      <c r="M29" s="136"/>
      <c r="N29" s="162"/>
      <c r="O29" s="160"/>
      <c r="P29" s="162"/>
      <c r="Q29" s="141"/>
      <c r="R29" s="142"/>
      <c r="S29" s="143"/>
    </row>
    <row r="30" spans="1:37" s="34" customFormat="1" ht="12.9" customHeight="1" x14ac:dyDescent="0.25">
      <c r="A30" s="145"/>
      <c r="B30" s="279"/>
      <c r="C30" s="275"/>
      <c r="D30" s="275"/>
      <c r="E30" s="156"/>
      <c r="F30" s="136"/>
      <c r="G30" s="136"/>
      <c r="H30" s="65"/>
      <c r="I30" s="165"/>
      <c r="J30" s="157"/>
      <c r="K30" s="136"/>
      <c r="L30" s="136"/>
      <c r="M30" s="149" t="s">
        <v>0</v>
      </c>
      <c r="N30" s="158" t="s">
        <v>173</v>
      </c>
      <c r="O30" s="151" t="str">
        <f>UPPER(IF(OR(N30="a",N30="as"),M26,IF(OR(N30="b",N30="bs"),M34,)))</f>
        <v>1 NEXON DUNAKESZI TK 1</v>
      </c>
      <c r="P30" s="168"/>
      <c r="Q30" s="141"/>
      <c r="R30" s="142"/>
      <c r="S30" s="143"/>
    </row>
    <row r="31" spans="1:37" s="34" customFormat="1" ht="12.9" customHeight="1" x14ac:dyDescent="0.25">
      <c r="A31" s="145">
        <v>13</v>
      </c>
      <c r="B31" s="242">
        <f>IF($E31="","",VLOOKUP($E31,'F14 csapat ELO'!$A$7:$O$22,14))</f>
        <v>0</v>
      </c>
      <c r="C31" s="266">
        <f>IF($E31="","",VLOOKUP($E31,'F14 csapat ELO'!$A$7:$O$22,15))</f>
        <v>228</v>
      </c>
      <c r="D31" s="266">
        <f>IF($E31="","",VLOOKUP($E31,'F14 csapat ELO'!$A$7:$O$22,5))</f>
        <v>0</v>
      </c>
      <c r="E31" s="134">
        <v>12</v>
      </c>
      <c r="F31" s="153" t="str">
        <f>UPPER(IF($E31="","",VLOOKUP($E31,'F14 csapat ELO'!$A$7:$O$22,2)))</f>
        <v>CENTERPÁLYA SE</v>
      </c>
      <c r="G31" s="153">
        <f>IF($E31="","",VLOOKUP($E31,'F14 csapat ELO'!$A$7:$O$22,3))</f>
        <v>0</v>
      </c>
      <c r="H31" s="153"/>
      <c r="I31" s="153">
        <f>IF($E31="","",VLOOKUP($E31,'F14 csapat ELO'!$A$7:$O$22,4))</f>
        <v>0</v>
      </c>
      <c r="J31" s="166"/>
      <c r="K31" s="136"/>
      <c r="L31" s="136"/>
      <c r="M31" s="136"/>
      <c r="N31" s="162"/>
      <c r="O31" s="160" t="s">
        <v>167</v>
      </c>
      <c r="P31" s="160"/>
      <c r="Q31" s="141"/>
      <c r="R31" s="142"/>
      <c r="S31" s="143"/>
    </row>
    <row r="32" spans="1:37" s="34" customFormat="1" ht="12.9" customHeight="1" x14ac:dyDescent="0.25">
      <c r="A32" s="145"/>
      <c r="B32" s="279"/>
      <c r="C32" s="275"/>
      <c r="D32" s="275"/>
      <c r="E32" s="156"/>
      <c r="F32" s="147"/>
      <c r="G32" s="147"/>
      <c r="H32" s="148"/>
      <c r="I32" s="149" t="s">
        <v>0</v>
      </c>
      <c r="J32" s="150" t="s">
        <v>166</v>
      </c>
      <c r="K32" s="151" t="str">
        <f>UPPER(IF(OR(J32="a",J32="as"),F31,IF(OR(J32="b",J32="bs"),F33,)))</f>
        <v>3 NEXON DUNAKESZI TK 3</v>
      </c>
      <c r="L32" s="151"/>
      <c r="M32" s="136"/>
      <c r="N32" s="162"/>
      <c r="O32" s="160"/>
      <c r="P32" s="160"/>
      <c r="Q32" s="141"/>
      <c r="R32" s="142"/>
      <c r="S32" s="143"/>
    </row>
    <row r="33" spans="1:19" s="34" customFormat="1" ht="12.9" customHeight="1" x14ac:dyDescent="0.25">
      <c r="A33" s="145">
        <v>14</v>
      </c>
      <c r="B33" s="242">
        <f>IF($E33="","",VLOOKUP($E33,'F14 csapat ELO'!$A$7:$O$22,14))</f>
        <v>0</v>
      </c>
      <c r="C33" s="266">
        <f>IF($E33="","",VLOOKUP($E33,'F14 csapat ELO'!$A$7:$O$22,15))</f>
        <v>135</v>
      </c>
      <c r="D33" s="266">
        <f>IF($E33="","",VLOOKUP($E33,'F14 csapat ELO'!$A$7:$O$22,5))</f>
        <v>0</v>
      </c>
      <c r="E33" s="134">
        <v>5</v>
      </c>
      <c r="F33" s="153" t="str">
        <f>UPPER(IF($E33="","",VLOOKUP($E33,'F14 csapat ELO'!$A$7:$O$22,2)))</f>
        <v>3 NEXON DUNAKESZI TK 3</v>
      </c>
      <c r="G33" s="153">
        <f>IF($E33="","",VLOOKUP($E33,'F14 csapat ELO'!$A$7:$O$22,3))</f>
        <v>0</v>
      </c>
      <c r="H33" s="153"/>
      <c r="I33" s="153">
        <f>IF($E33="","",VLOOKUP($E33,'F14 csapat ELO'!$A$7:$O$22,4))</f>
        <v>0</v>
      </c>
      <c r="J33" s="154"/>
      <c r="K33" s="160" t="s">
        <v>167</v>
      </c>
      <c r="L33" s="155"/>
      <c r="M33" s="136"/>
      <c r="N33" s="162"/>
      <c r="O33" s="160"/>
      <c r="P33" s="160"/>
      <c r="Q33" s="141"/>
      <c r="R33" s="142"/>
      <c r="S33" s="143"/>
    </row>
    <row r="34" spans="1:19" s="34" customFormat="1" ht="12.9" customHeight="1" x14ac:dyDescent="0.25">
      <c r="A34" s="145"/>
      <c r="B34" s="279"/>
      <c r="C34" s="275"/>
      <c r="D34" s="275"/>
      <c r="E34" s="156"/>
      <c r="F34" s="147"/>
      <c r="G34" s="147"/>
      <c r="H34" s="148"/>
      <c r="I34" s="136"/>
      <c r="J34" s="157"/>
      <c r="K34" s="149" t="s">
        <v>0</v>
      </c>
      <c r="L34" s="158" t="s">
        <v>162</v>
      </c>
      <c r="M34" s="151" t="str">
        <f>UPPER(IF(OR(L34="a",L34="as"),K32,IF(OR(L34="b",L34="bs"),K36,)))</f>
        <v>1 NEXON DUNAKESZI TK 1</v>
      </c>
      <c r="N34" s="168"/>
      <c r="O34" s="160"/>
      <c r="P34" s="160"/>
      <c r="Q34" s="141"/>
      <c r="R34" s="142"/>
      <c r="S34" s="143"/>
    </row>
    <row r="35" spans="1:19" s="34" customFormat="1" ht="12.9" customHeight="1" x14ac:dyDescent="0.25">
      <c r="A35" s="145">
        <v>15</v>
      </c>
      <c r="B35" s="242" t="str">
        <f>IF($E35="","",VLOOKUP($E35,'F14 csapat ELO'!$A$7:$O$22,14))</f>
        <v/>
      </c>
      <c r="C35" s="266" t="str">
        <f>IF($E35="","",VLOOKUP($E35,'F14 csapat ELO'!$A$7:$O$22,15))</f>
        <v/>
      </c>
      <c r="D35" s="266" t="str">
        <f>IF($E35="","",VLOOKUP($E35,'F14 csapat ELO'!$A$7:$O$22,5))</f>
        <v/>
      </c>
      <c r="E35" s="134"/>
      <c r="F35" s="153" t="s">
        <v>161</v>
      </c>
      <c r="G35" s="153" t="str">
        <f>IF($E35="","",VLOOKUP($E35,'F14 csapat ELO'!$A$7:$O$22,3))</f>
        <v/>
      </c>
      <c r="H35" s="153"/>
      <c r="I35" s="153" t="str">
        <f>IF($E35="","",VLOOKUP($E35,'F14 csapat ELO'!$A$7:$O$22,4))</f>
        <v/>
      </c>
      <c r="J35" s="137"/>
      <c r="K35" s="136"/>
      <c r="L35" s="161"/>
      <c r="M35" s="136" t="s">
        <v>170</v>
      </c>
      <c r="N35" s="160"/>
      <c r="O35" s="160"/>
      <c r="P35" s="160"/>
      <c r="Q35" s="141"/>
      <c r="R35" s="142"/>
      <c r="S35" s="143"/>
    </row>
    <row r="36" spans="1:19" s="34" customFormat="1" ht="12.9" customHeight="1" x14ac:dyDescent="0.25">
      <c r="A36" s="145"/>
      <c r="B36" s="279"/>
      <c r="C36" s="275"/>
      <c r="D36" s="275"/>
      <c r="E36" s="146"/>
      <c r="F36" s="147"/>
      <c r="G36" s="147"/>
      <c r="H36" s="148"/>
      <c r="I36" s="149" t="s">
        <v>0</v>
      </c>
      <c r="J36" s="150" t="s">
        <v>162</v>
      </c>
      <c r="K36" s="151" t="str">
        <f>UPPER(IF(OR(J36="a",J36="as"),F35,IF(OR(J36="b",J36="bs"),F37,)))</f>
        <v>1 NEXON DUNAKESZI TK 1</v>
      </c>
      <c r="L36" s="163"/>
      <c r="M36" s="136"/>
      <c r="N36" s="160"/>
      <c r="O36" s="160"/>
      <c r="P36" s="160"/>
      <c r="Q36" s="141"/>
      <c r="R36" s="142"/>
      <c r="S36" s="143"/>
    </row>
    <row r="37" spans="1:19" s="34" customFormat="1" ht="12.9" customHeight="1" x14ac:dyDescent="0.25">
      <c r="A37" s="133">
        <v>16</v>
      </c>
      <c r="B37" s="242">
        <f>IF($E37="","",VLOOKUP($E37,'F14 csapat ELO'!$A$7:$O$22,14))</f>
        <v>0</v>
      </c>
      <c r="C37" s="266">
        <f>IF($E37="","",VLOOKUP($E37,'F14 csapat ELO'!$A$7:$O$22,15))</f>
        <v>81</v>
      </c>
      <c r="D37" s="266">
        <f>IF($E37="","",VLOOKUP($E37,'F14 csapat ELO'!$A$7:$O$22,5))</f>
        <v>0</v>
      </c>
      <c r="E37" s="134">
        <v>2</v>
      </c>
      <c r="F37" s="135" t="str">
        <f>UPPER(IF($E37="","",VLOOKUP($E37,'F14 csapat ELO'!$A$7:$O$22,2)))</f>
        <v>1 NEXON DUNAKESZI TK 1</v>
      </c>
      <c r="G37" s="135">
        <f>IF($E37="","",VLOOKUP($E37,'F14 csapat ELO'!$A$7:$O$22,3))</f>
        <v>0</v>
      </c>
      <c r="H37" s="153"/>
      <c r="I37" s="135">
        <f>IF($E37="","",VLOOKUP($E37,'F14 csapat ELO'!$A$7:$O$22,4))</f>
        <v>0</v>
      </c>
      <c r="J37" s="164"/>
      <c r="K37" s="136"/>
      <c r="L37" s="136"/>
      <c r="M37" s="136"/>
      <c r="N37" s="160"/>
      <c r="O37" s="160"/>
      <c r="P37" s="160"/>
      <c r="Q37" s="141"/>
      <c r="R37" s="142"/>
      <c r="S37" s="143"/>
    </row>
    <row r="38" spans="1:19" s="34" customFormat="1" ht="9.6" customHeight="1" x14ac:dyDescent="0.25">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H44" s="34" t="s">
        <v>174</v>
      </c>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44</v>
      </c>
      <c r="B49" s="184"/>
      <c r="C49" s="184"/>
      <c r="D49" s="270"/>
      <c r="E49" s="185" t="s">
        <v>5</v>
      </c>
      <c r="F49" s="186" t="s">
        <v>46</v>
      </c>
      <c r="G49" s="185"/>
      <c r="H49" s="187"/>
      <c r="I49" s="188"/>
      <c r="J49" s="185" t="s">
        <v>5</v>
      </c>
      <c r="K49" s="186" t="s">
        <v>55</v>
      </c>
      <c r="L49" s="189"/>
      <c r="M49" s="186" t="s">
        <v>56</v>
      </c>
      <c r="N49" s="190"/>
      <c r="O49" s="191" t="s">
        <v>57</v>
      </c>
      <c r="P49" s="191"/>
      <c r="Q49" s="192"/>
      <c r="R49" s="193"/>
    </row>
    <row r="50" spans="1:18" s="18" customFormat="1" ht="9" customHeight="1" x14ac:dyDescent="0.25">
      <c r="A50" s="271" t="s">
        <v>45</v>
      </c>
      <c r="B50" s="272"/>
      <c r="C50" s="273"/>
      <c r="D50" s="274"/>
      <c r="E50" s="195">
        <v>1</v>
      </c>
      <c r="F50" s="86" t="str">
        <f>IF(E50&gt;$R$57,,UPPER(VLOOKUP(E50,'F14 csapat ELO'!$A$7:$Q$134,2)))</f>
        <v>BEBTO TEAM</v>
      </c>
      <c r="G50" s="196"/>
      <c r="H50" s="86"/>
      <c r="I50" s="85"/>
      <c r="J50" s="197" t="s">
        <v>6</v>
      </c>
      <c r="K50" s="194"/>
      <c r="L50" s="198"/>
      <c r="M50" s="194"/>
      <c r="N50" s="199"/>
      <c r="O50" s="200" t="s">
        <v>47</v>
      </c>
      <c r="P50" s="201"/>
      <c r="Q50" s="201"/>
      <c r="R50" s="202"/>
    </row>
    <row r="51" spans="1:18" s="18" customFormat="1" ht="9" customHeight="1" x14ac:dyDescent="0.25">
      <c r="A51" s="207" t="s">
        <v>54</v>
      </c>
      <c r="B51" s="205"/>
      <c r="C51" s="267"/>
      <c r="D51" s="208"/>
      <c r="E51" s="195">
        <v>2</v>
      </c>
      <c r="F51" s="86" t="str">
        <f>IF(E51&gt;$R$57,,UPPER(VLOOKUP(E51,'F14 csapat ELO'!$A$7:$Q$134,2)))</f>
        <v>1 NEXON DUNAKESZI TK 1</v>
      </c>
      <c r="G51" s="196"/>
      <c r="H51" s="86"/>
      <c r="I51" s="85"/>
      <c r="J51" s="197" t="s">
        <v>7</v>
      </c>
      <c r="K51" s="194"/>
      <c r="L51" s="198"/>
      <c r="M51" s="194"/>
      <c r="N51" s="199"/>
      <c r="O51" s="203"/>
      <c r="P51" s="204"/>
      <c r="Q51" s="205"/>
      <c r="R51" s="206"/>
    </row>
    <row r="52" spans="1:18" s="18" customFormat="1" ht="9" customHeight="1" x14ac:dyDescent="0.25">
      <c r="A52" s="236"/>
      <c r="B52" s="237"/>
      <c r="C52" s="268"/>
      <c r="D52" s="238"/>
      <c r="E52" s="195">
        <v>3</v>
      </c>
      <c r="F52" s="86" t="str">
        <f>IF(E52&gt;$R$57,,UPPER(VLOOKUP(E52,'F14 csapat ELO'!$A$7:$Q$134,2)))</f>
        <v>SZVUK SE</v>
      </c>
      <c r="G52" s="196"/>
      <c r="H52" s="86"/>
      <c r="I52" s="85"/>
      <c r="J52" s="197" t="s">
        <v>8</v>
      </c>
      <c r="K52" s="194"/>
      <c r="L52" s="198"/>
      <c r="M52" s="194"/>
      <c r="N52" s="199"/>
      <c r="O52" s="200" t="s">
        <v>48</v>
      </c>
      <c r="P52" s="201"/>
      <c r="Q52" s="201"/>
      <c r="R52" s="202"/>
    </row>
    <row r="53" spans="1:18" s="18" customFormat="1" ht="9" customHeight="1" x14ac:dyDescent="0.25">
      <c r="A53" s="209"/>
      <c r="B53" s="127"/>
      <c r="C53" s="127"/>
      <c r="D53" s="210"/>
      <c r="E53" s="195">
        <v>4</v>
      </c>
      <c r="F53" s="86" t="str">
        <f>IF(E53&gt;$R$57,,UPPER(VLOOKUP(E53,'F14 csapat ELO'!$A$7:$Q$134,2)))</f>
        <v>2 NEXON DUNAKESZI TK 2</v>
      </c>
      <c r="G53" s="196"/>
      <c r="H53" s="86"/>
      <c r="I53" s="85"/>
      <c r="J53" s="197" t="s">
        <v>9</v>
      </c>
      <c r="K53" s="194"/>
      <c r="L53" s="198"/>
      <c r="M53" s="194"/>
      <c r="N53" s="199"/>
      <c r="O53" s="194"/>
      <c r="P53" s="198"/>
      <c r="Q53" s="194"/>
      <c r="R53" s="199"/>
    </row>
    <row r="54" spans="1:18" s="18" customFormat="1" ht="9" customHeight="1" x14ac:dyDescent="0.25">
      <c r="A54" s="224"/>
      <c r="B54" s="239"/>
      <c r="C54" s="239"/>
      <c r="D54" s="269"/>
      <c r="E54" s="195"/>
      <c r="F54" s="86"/>
      <c r="G54" s="196"/>
      <c r="H54" s="86"/>
      <c r="I54" s="85"/>
      <c r="J54" s="197" t="s">
        <v>10</v>
      </c>
      <c r="K54" s="194"/>
      <c r="L54" s="198"/>
      <c r="M54" s="194"/>
      <c r="N54" s="199"/>
      <c r="O54" s="205"/>
      <c r="P54" s="204"/>
      <c r="Q54" s="205"/>
      <c r="R54" s="206"/>
    </row>
    <row r="55" spans="1:18" s="18" customFormat="1" ht="9" customHeight="1" x14ac:dyDescent="0.25">
      <c r="A55" s="225"/>
      <c r="B55" s="22"/>
      <c r="C55" s="127"/>
      <c r="D55" s="210"/>
      <c r="E55" s="195"/>
      <c r="F55" s="86"/>
      <c r="G55" s="196"/>
      <c r="H55" s="86"/>
      <c r="I55" s="85"/>
      <c r="J55" s="197" t="s">
        <v>11</v>
      </c>
      <c r="K55" s="194"/>
      <c r="L55" s="198"/>
      <c r="M55" s="194"/>
      <c r="N55" s="199"/>
      <c r="O55" s="200" t="s">
        <v>34</v>
      </c>
      <c r="P55" s="201"/>
      <c r="Q55" s="201"/>
      <c r="R55" s="202"/>
    </row>
    <row r="56" spans="1:18" s="18" customFormat="1" ht="9" customHeight="1" x14ac:dyDescent="0.25">
      <c r="A56" s="225"/>
      <c r="B56" s="22"/>
      <c r="C56" s="264"/>
      <c r="D56" s="234"/>
      <c r="E56" s="195"/>
      <c r="F56" s="86"/>
      <c r="G56" s="196"/>
      <c r="H56" s="86"/>
      <c r="I56" s="85"/>
      <c r="J56" s="197" t="s">
        <v>12</v>
      </c>
      <c r="K56" s="194"/>
      <c r="L56" s="198"/>
      <c r="M56" s="194"/>
      <c r="N56" s="199"/>
      <c r="O56" s="194"/>
      <c r="P56" s="198"/>
      <c r="Q56" s="194"/>
      <c r="R56" s="199"/>
    </row>
    <row r="57" spans="1:18" s="18" customFormat="1" ht="9" customHeight="1" x14ac:dyDescent="0.25">
      <c r="A57" s="226"/>
      <c r="B57" s="223"/>
      <c r="C57" s="265"/>
      <c r="D57" s="235"/>
      <c r="E57" s="211"/>
      <c r="F57" s="212"/>
      <c r="G57" s="213"/>
      <c r="H57" s="212"/>
      <c r="I57" s="214"/>
      <c r="J57" s="215" t="s">
        <v>13</v>
      </c>
      <c r="K57" s="205"/>
      <c r="L57" s="204"/>
      <c r="M57" s="205"/>
      <c r="N57" s="206"/>
      <c r="O57" s="205" t="str">
        <f>R4</f>
        <v>Rákóczi Andrea</v>
      </c>
      <c r="P57" s="204"/>
      <c r="Q57" s="205"/>
      <c r="R57" s="216">
        <f>MIN(4,'F14 csapat ELO'!Q5)</f>
        <v>4</v>
      </c>
    </row>
  </sheetData>
  <mergeCells count="1">
    <mergeCell ref="A4:C4"/>
  </mergeCells>
  <conditionalFormatting sqref="B39 B41 B43 B45 B47">
    <cfRule type="cellIs" dxfId="115" priority="4" stopIfTrue="1" operator="equal">
      <formula>"QA"</formula>
    </cfRule>
    <cfRule type="cellIs" dxfId="114" priority="5" stopIfTrue="1" operator="equal">
      <formula>"DA"</formula>
    </cfRule>
  </conditionalFormatting>
  <conditionalFormatting sqref="E7 E9 E11 E13 E15 E17 E19 E21 E23 E25 E27 E29 E31 E33 E35 E37">
    <cfRule type="expression" dxfId="113" priority="2" stopIfTrue="1">
      <formula>$E7&lt;5</formula>
    </cfRule>
  </conditionalFormatting>
  <conditionalFormatting sqref="E39 E41 E43 E45 E47">
    <cfRule type="expression" dxfId="112" priority="10" stopIfTrue="1">
      <formula>AND($E39&lt;9,$C39&gt;0)</formula>
    </cfRule>
  </conditionalFormatting>
  <conditionalFormatting sqref="F7 F9 F11 F13 F15 F17 F19 F21 F23 F25 F27 F29 F31 F33 F35 F37">
    <cfRule type="cellIs" dxfId="111" priority="1" stopIfTrue="1" operator="equal">
      <formula>"Bye"</formula>
    </cfRule>
  </conditionalFormatting>
  <conditionalFormatting sqref="F39 F41 F43 F45 F47">
    <cfRule type="cellIs" dxfId="110" priority="8" stopIfTrue="1" operator="equal">
      <formula>"Bye"</formula>
    </cfRule>
  </conditionalFormatting>
  <conditionalFormatting sqref="F39:I39 F41:I41 F43:I43 F45:I45 F47:I47">
    <cfRule type="expression" dxfId="109" priority="9" stopIfTrue="1">
      <formula>AND($E39&lt;9,$C39&gt;0)</formula>
    </cfRule>
  </conditionalFormatting>
  <conditionalFormatting sqref="H7 H9 H11 H13 H15 H17 H19 H21 H23 H25 H27 H29 H31 H33 H35 H37">
    <cfRule type="expression" dxfId="108" priority="14" stopIfTrue="1">
      <formula>AND($E7&lt;9,$C7&gt;0)</formula>
    </cfRule>
  </conditionalFormatting>
  <conditionalFormatting sqref="I8 K10 I12 M14 I16 K18 I20 O22 I24 K26 I28 M30 I32 K34 I36 M40 I42 K44 I46">
    <cfRule type="expression" dxfId="107" priority="11" stopIfTrue="1">
      <formula>AND($O$1="CU",I8="Umpire")</formula>
    </cfRule>
    <cfRule type="expression" dxfId="106" priority="12" stopIfTrue="1">
      <formula>AND($O$1="CU",I8&lt;&gt;"Umpire",J8&lt;&gt;"")</formula>
    </cfRule>
    <cfRule type="expression" dxfId="105" priority="13" stopIfTrue="1">
      <formula>AND($O$1="CU",I8&lt;&gt;"Umpire")</formula>
    </cfRule>
  </conditionalFormatting>
  <conditionalFormatting sqref="J8 L10 J12 N14 J16 L18 J20 P22 J24 L26 J28 N30 J32 L34 J36 R57">
    <cfRule type="expression" dxfId="104" priority="3" stopIfTrue="1">
      <formula>$O$1="CU"</formula>
    </cfRule>
  </conditionalFormatting>
  <conditionalFormatting sqref="K8 M10 K12 O14 K16 M18 K20 Q22 K24 M26 K28 O30 K32 M34 K36 O40 K42 M44 K46">
    <cfRule type="expression" dxfId="103" priority="6" stopIfTrue="1">
      <formula>J8="as"</formula>
    </cfRule>
    <cfRule type="expression" dxfId="102" priority="7" stopIfTrue="1">
      <formula>J8="bs"</formula>
    </cfRule>
  </conditionalFormatting>
  <dataValidations count="1">
    <dataValidation type="list" allowBlank="1" showInputMessage="1" sqref="I46 I42 K44 M40 I8 M14 K10 K18 K26 K34 M30 I12 I36 O22 I16 I32 I24 I20 I28" xr:uid="{00000000-0002-0000-15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22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0159B-20A6-4552-BCAB-0A9878C12F96}">
  <sheetPr codeName="Sheet17">
    <tabColor indexed="42"/>
  </sheetPr>
  <dimension ref="A1:Q156"/>
  <sheetViews>
    <sheetView showGridLines="0" showZeros="0" workbookViewId="0">
      <pane ySplit="6" topLeftCell="A8" activePane="bottomLeft" state="frozen"/>
      <selection activeCell="F3" sqref="F3"/>
      <selection pane="bottomLeft"/>
    </sheetView>
  </sheetViews>
  <sheetFormatPr defaultRowHeight="13.2" x14ac:dyDescent="0.25"/>
  <cols>
    <col min="1" max="1" width="3.88671875" style="521" customWidth="1"/>
    <col min="2" max="2" width="16.5546875" style="521" customWidth="1"/>
    <col min="3" max="3" width="14" style="521" customWidth="1"/>
    <col min="4" max="4" width="13.88671875" style="594" customWidth="1"/>
    <col min="5" max="5" width="12.109375" style="595" customWidth="1"/>
    <col min="6" max="6" width="6.109375" style="596" hidden="1" customWidth="1"/>
    <col min="7" max="7" width="29.88671875" style="596" customWidth="1"/>
    <col min="8" max="8" width="7.6640625" style="594" customWidth="1"/>
    <col min="9" max="13" width="7.44140625" style="594" hidden="1" customWidth="1"/>
    <col min="14" max="15" width="7.44140625" style="594" customWidth="1"/>
    <col min="16" max="16" width="7.44140625" style="594" hidden="1" customWidth="1"/>
    <col min="17" max="17" width="7.44140625" style="594" customWidth="1"/>
    <col min="18" max="256" width="8.88671875" style="521"/>
    <col min="257" max="257" width="3.88671875" style="521" customWidth="1"/>
    <col min="258" max="258" width="16.5546875" style="521" customWidth="1"/>
    <col min="259" max="259" width="14" style="521" customWidth="1"/>
    <col min="260" max="260" width="13.88671875" style="521" customWidth="1"/>
    <col min="261" max="261" width="12.109375" style="521" customWidth="1"/>
    <col min="262" max="262" width="0" style="521" hidden="1" customWidth="1"/>
    <col min="263" max="263" width="29.88671875" style="521" customWidth="1"/>
    <col min="264" max="264" width="7.6640625" style="521" customWidth="1"/>
    <col min="265" max="269" width="0" style="521" hidden="1" customWidth="1"/>
    <col min="270" max="271" width="7.44140625" style="521" customWidth="1"/>
    <col min="272" max="272" width="0" style="521" hidden="1" customWidth="1"/>
    <col min="273" max="273" width="7.44140625" style="521" customWidth="1"/>
    <col min="274" max="512" width="8.88671875" style="521"/>
    <col min="513" max="513" width="3.88671875" style="521" customWidth="1"/>
    <col min="514" max="514" width="16.5546875" style="521" customWidth="1"/>
    <col min="515" max="515" width="14" style="521" customWidth="1"/>
    <col min="516" max="516" width="13.88671875" style="521" customWidth="1"/>
    <col min="517" max="517" width="12.109375" style="521" customWidth="1"/>
    <col min="518" max="518" width="0" style="521" hidden="1" customWidth="1"/>
    <col min="519" max="519" width="29.88671875" style="521" customWidth="1"/>
    <col min="520" max="520" width="7.6640625" style="521" customWidth="1"/>
    <col min="521" max="525" width="0" style="521" hidden="1" customWidth="1"/>
    <col min="526" max="527" width="7.44140625" style="521" customWidth="1"/>
    <col min="528" max="528" width="0" style="521" hidden="1" customWidth="1"/>
    <col min="529" max="529" width="7.44140625" style="521" customWidth="1"/>
    <col min="530" max="768" width="8.88671875" style="521"/>
    <col min="769" max="769" width="3.88671875" style="521" customWidth="1"/>
    <col min="770" max="770" width="16.5546875" style="521" customWidth="1"/>
    <col min="771" max="771" width="14" style="521" customWidth="1"/>
    <col min="772" max="772" width="13.88671875" style="521" customWidth="1"/>
    <col min="773" max="773" width="12.109375" style="521" customWidth="1"/>
    <col min="774" max="774" width="0" style="521" hidden="1" customWidth="1"/>
    <col min="775" max="775" width="29.88671875" style="521" customWidth="1"/>
    <col min="776" max="776" width="7.6640625" style="521" customWidth="1"/>
    <col min="777" max="781" width="0" style="521" hidden="1" customWidth="1"/>
    <col min="782" max="783" width="7.44140625" style="521" customWidth="1"/>
    <col min="784" max="784" width="0" style="521" hidden="1" customWidth="1"/>
    <col min="785" max="785" width="7.44140625" style="521" customWidth="1"/>
    <col min="786" max="1024" width="8.88671875" style="521"/>
    <col min="1025" max="1025" width="3.88671875" style="521" customWidth="1"/>
    <col min="1026" max="1026" width="16.5546875" style="521" customWidth="1"/>
    <col min="1027" max="1027" width="14" style="521" customWidth="1"/>
    <col min="1028" max="1028" width="13.88671875" style="521" customWidth="1"/>
    <col min="1029" max="1029" width="12.109375" style="521" customWidth="1"/>
    <col min="1030" max="1030" width="0" style="521" hidden="1" customWidth="1"/>
    <col min="1031" max="1031" width="29.88671875" style="521" customWidth="1"/>
    <col min="1032" max="1032" width="7.6640625" style="521" customWidth="1"/>
    <col min="1033" max="1037" width="0" style="521" hidden="1" customWidth="1"/>
    <col min="1038" max="1039" width="7.44140625" style="521" customWidth="1"/>
    <col min="1040" max="1040" width="0" style="521" hidden="1" customWidth="1"/>
    <col min="1041" max="1041" width="7.44140625" style="521" customWidth="1"/>
    <col min="1042" max="1280" width="8.88671875" style="521"/>
    <col min="1281" max="1281" width="3.88671875" style="521" customWidth="1"/>
    <col min="1282" max="1282" width="16.5546875" style="521" customWidth="1"/>
    <col min="1283" max="1283" width="14" style="521" customWidth="1"/>
    <col min="1284" max="1284" width="13.88671875" style="521" customWidth="1"/>
    <col min="1285" max="1285" width="12.109375" style="521" customWidth="1"/>
    <col min="1286" max="1286" width="0" style="521" hidden="1" customWidth="1"/>
    <col min="1287" max="1287" width="29.88671875" style="521" customWidth="1"/>
    <col min="1288" max="1288" width="7.6640625" style="521" customWidth="1"/>
    <col min="1289" max="1293" width="0" style="521" hidden="1" customWidth="1"/>
    <col min="1294" max="1295" width="7.44140625" style="521" customWidth="1"/>
    <col min="1296" max="1296" width="0" style="521" hidden="1" customWidth="1"/>
    <col min="1297" max="1297" width="7.44140625" style="521" customWidth="1"/>
    <col min="1298" max="1536" width="8.88671875" style="521"/>
    <col min="1537" max="1537" width="3.88671875" style="521" customWidth="1"/>
    <col min="1538" max="1538" width="16.5546875" style="521" customWidth="1"/>
    <col min="1539" max="1539" width="14" style="521" customWidth="1"/>
    <col min="1540" max="1540" width="13.88671875" style="521" customWidth="1"/>
    <col min="1541" max="1541" width="12.109375" style="521" customWidth="1"/>
    <col min="1542" max="1542" width="0" style="521" hidden="1" customWidth="1"/>
    <col min="1543" max="1543" width="29.88671875" style="521" customWidth="1"/>
    <col min="1544" max="1544" width="7.6640625" style="521" customWidth="1"/>
    <col min="1545" max="1549" width="0" style="521" hidden="1" customWidth="1"/>
    <col min="1550" max="1551" width="7.44140625" style="521" customWidth="1"/>
    <col min="1552" max="1552" width="0" style="521" hidden="1" customWidth="1"/>
    <col min="1553" max="1553" width="7.44140625" style="521" customWidth="1"/>
    <col min="1554" max="1792" width="8.88671875" style="521"/>
    <col min="1793" max="1793" width="3.88671875" style="521" customWidth="1"/>
    <col min="1794" max="1794" width="16.5546875" style="521" customWidth="1"/>
    <col min="1795" max="1795" width="14" style="521" customWidth="1"/>
    <col min="1796" max="1796" width="13.88671875" style="521" customWidth="1"/>
    <col min="1797" max="1797" width="12.109375" style="521" customWidth="1"/>
    <col min="1798" max="1798" width="0" style="521" hidden="1" customWidth="1"/>
    <col min="1799" max="1799" width="29.88671875" style="521" customWidth="1"/>
    <col min="1800" max="1800" width="7.6640625" style="521" customWidth="1"/>
    <col min="1801" max="1805" width="0" style="521" hidden="1" customWidth="1"/>
    <col min="1806" max="1807" width="7.44140625" style="521" customWidth="1"/>
    <col min="1808" max="1808" width="0" style="521" hidden="1" customWidth="1"/>
    <col min="1809" max="1809" width="7.44140625" style="521" customWidth="1"/>
    <col min="1810" max="2048" width="8.88671875" style="521"/>
    <col min="2049" max="2049" width="3.88671875" style="521" customWidth="1"/>
    <col min="2050" max="2050" width="16.5546875" style="521" customWidth="1"/>
    <col min="2051" max="2051" width="14" style="521" customWidth="1"/>
    <col min="2052" max="2052" width="13.88671875" style="521" customWidth="1"/>
    <col min="2053" max="2053" width="12.109375" style="521" customWidth="1"/>
    <col min="2054" max="2054" width="0" style="521" hidden="1" customWidth="1"/>
    <col min="2055" max="2055" width="29.88671875" style="521" customWidth="1"/>
    <col min="2056" max="2056" width="7.6640625" style="521" customWidth="1"/>
    <col min="2057" max="2061" width="0" style="521" hidden="1" customWidth="1"/>
    <col min="2062" max="2063" width="7.44140625" style="521" customWidth="1"/>
    <col min="2064" max="2064" width="0" style="521" hidden="1" customWidth="1"/>
    <col min="2065" max="2065" width="7.44140625" style="521" customWidth="1"/>
    <col min="2066" max="2304" width="8.88671875" style="521"/>
    <col min="2305" max="2305" width="3.88671875" style="521" customWidth="1"/>
    <col min="2306" max="2306" width="16.5546875" style="521" customWidth="1"/>
    <col min="2307" max="2307" width="14" style="521" customWidth="1"/>
    <col min="2308" max="2308" width="13.88671875" style="521" customWidth="1"/>
    <col min="2309" max="2309" width="12.109375" style="521" customWidth="1"/>
    <col min="2310" max="2310" width="0" style="521" hidden="1" customWidth="1"/>
    <col min="2311" max="2311" width="29.88671875" style="521" customWidth="1"/>
    <col min="2312" max="2312" width="7.6640625" style="521" customWidth="1"/>
    <col min="2313" max="2317" width="0" style="521" hidden="1" customWidth="1"/>
    <col min="2318" max="2319" width="7.44140625" style="521" customWidth="1"/>
    <col min="2320" max="2320" width="0" style="521" hidden="1" customWidth="1"/>
    <col min="2321" max="2321" width="7.44140625" style="521" customWidth="1"/>
    <col min="2322" max="2560" width="8.88671875" style="521"/>
    <col min="2561" max="2561" width="3.88671875" style="521" customWidth="1"/>
    <col min="2562" max="2562" width="16.5546875" style="521" customWidth="1"/>
    <col min="2563" max="2563" width="14" style="521" customWidth="1"/>
    <col min="2564" max="2564" width="13.88671875" style="521" customWidth="1"/>
    <col min="2565" max="2565" width="12.109375" style="521" customWidth="1"/>
    <col min="2566" max="2566" width="0" style="521" hidden="1" customWidth="1"/>
    <col min="2567" max="2567" width="29.88671875" style="521" customWidth="1"/>
    <col min="2568" max="2568" width="7.6640625" style="521" customWidth="1"/>
    <col min="2569" max="2573" width="0" style="521" hidden="1" customWidth="1"/>
    <col min="2574" max="2575" width="7.44140625" style="521" customWidth="1"/>
    <col min="2576" max="2576" width="0" style="521" hidden="1" customWidth="1"/>
    <col min="2577" max="2577" width="7.44140625" style="521" customWidth="1"/>
    <col min="2578" max="2816" width="8.88671875" style="521"/>
    <col min="2817" max="2817" width="3.88671875" style="521" customWidth="1"/>
    <col min="2818" max="2818" width="16.5546875" style="521" customWidth="1"/>
    <col min="2819" max="2819" width="14" style="521" customWidth="1"/>
    <col min="2820" max="2820" width="13.88671875" style="521" customWidth="1"/>
    <col min="2821" max="2821" width="12.109375" style="521" customWidth="1"/>
    <col min="2822" max="2822" width="0" style="521" hidden="1" customWidth="1"/>
    <col min="2823" max="2823" width="29.88671875" style="521" customWidth="1"/>
    <col min="2824" max="2824" width="7.6640625" style="521" customWidth="1"/>
    <col min="2825" max="2829" width="0" style="521" hidden="1" customWidth="1"/>
    <col min="2830" max="2831" width="7.44140625" style="521" customWidth="1"/>
    <col min="2832" max="2832" width="0" style="521" hidden="1" customWidth="1"/>
    <col min="2833" max="2833" width="7.44140625" style="521" customWidth="1"/>
    <col min="2834" max="3072" width="8.88671875" style="521"/>
    <col min="3073" max="3073" width="3.88671875" style="521" customWidth="1"/>
    <col min="3074" max="3074" width="16.5546875" style="521" customWidth="1"/>
    <col min="3075" max="3075" width="14" style="521" customWidth="1"/>
    <col min="3076" max="3076" width="13.88671875" style="521" customWidth="1"/>
    <col min="3077" max="3077" width="12.109375" style="521" customWidth="1"/>
    <col min="3078" max="3078" width="0" style="521" hidden="1" customWidth="1"/>
    <col min="3079" max="3079" width="29.88671875" style="521" customWidth="1"/>
    <col min="3080" max="3080" width="7.6640625" style="521" customWidth="1"/>
    <col min="3081" max="3085" width="0" style="521" hidden="1" customWidth="1"/>
    <col min="3086" max="3087" width="7.44140625" style="521" customWidth="1"/>
    <col min="3088" max="3088" width="0" style="521" hidden="1" customWidth="1"/>
    <col min="3089" max="3089" width="7.44140625" style="521" customWidth="1"/>
    <col min="3090" max="3328" width="8.88671875" style="521"/>
    <col min="3329" max="3329" width="3.88671875" style="521" customWidth="1"/>
    <col min="3330" max="3330" width="16.5546875" style="521" customWidth="1"/>
    <col min="3331" max="3331" width="14" style="521" customWidth="1"/>
    <col min="3332" max="3332" width="13.88671875" style="521" customWidth="1"/>
    <col min="3333" max="3333" width="12.109375" style="521" customWidth="1"/>
    <col min="3334" max="3334" width="0" style="521" hidden="1" customWidth="1"/>
    <col min="3335" max="3335" width="29.88671875" style="521" customWidth="1"/>
    <col min="3336" max="3336" width="7.6640625" style="521" customWidth="1"/>
    <col min="3337" max="3341" width="0" style="521" hidden="1" customWidth="1"/>
    <col min="3342" max="3343" width="7.44140625" style="521" customWidth="1"/>
    <col min="3344" max="3344" width="0" style="521" hidden="1" customWidth="1"/>
    <col min="3345" max="3345" width="7.44140625" style="521" customWidth="1"/>
    <col min="3346" max="3584" width="8.88671875" style="521"/>
    <col min="3585" max="3585" width="3.88671875" style="521" customWidth="1"/>
    <col min="3586" max="3586" width="16.5546875" style="521" customWidth="1"/>
    <col min="3587" max="3587" width="14" style="521" customWidth="1"/>
    <col min="3588" max="3588" width="13.88671875" style="521" customWidth="1"/>
    <col min="3589" max="3589" width="12.109375" style="521" customWidth="1"/>
    <col min="3590" max="3590" width="0" style="521" hidden="1" customWidth="1"/>
    <col min="3591" max="3591" width="29.88671875" style="521" customWidth="1"/>
    <col min="3592" max="3592" width="7.6640625" style="521" customWidth="1"/>
    <col min="3593" max="3597" width="0" style="521" hidden="1" customWidth="1"/>
    <col min="3598" max="3599" width="7.44140625" style="521" customWidth="1"/>
    <col min="3600" max="3600" width="0" style="521" hidden="1" customWidth="1"/>
    <col min="3601" max="3601" width="7.44140625" style="521" customWidth="1"/>
    <col min="3602" max="3840" width="8.88671875" style="521"/>
    <col min="3841" max="3841" width="3.88671875" style="521" customWidth="1"/>
    <col min="3842" max="3842" width="16.5546875" style="521" customWidth="1"/>
    <col min="3843" max="3843" width="14" style="521" customWidth="1"/>
    <col min="3844" max="3844" width="13.88671875" style="521" customWidth="1"/>
    <col min="3845" max="3845" width="12.109375" style="521" customWidth="1"/>
    <col min="3846" max="3846" width="0" style="521" hidden="1" customWidth="1"/>
    <col min="3847" max="3847" width="29.88671875" style="521" customWidth="1"/>
    <col min="3848" max="3848" width="7.6640625" style="521" customWidth="1"/>
    <col min="3849" max="3853" width="0" style="521" hidden="1" customWidth="1"/>
    <col min="3854" max="3855" width="7.44140625" style="521" customWidth="1"/>
    <col min="3856" max="3856" width="0" style="521" hidden="1" customWidth="1"/>
    <col min="3857" max="3857" width="7.44140625" style="521" customWidth="1"/>
    <col min="3858" max="4096" width="8.88671875" style="521"/>
    <col min="4097" max="4097" width="3.88671875" style="521" customWidth="1"/>
    <col min="4098" max="4098" width="16.5546875" style="521" customWidth="1"/>
    <col min="4099" max="4099" width="14" style="521" customWidth="1"/>
    <col min="4100" max="4100" width="13.88671875" style="521" customWidth="1"/>
    <col min="4101" max="4101" width="12.109375" style="521" customWidth="1"/>
    <col min="4102" max="4102" width="0" style="521" hidden="1" customWidth="1"/>
    <col min="4103" max="4103" width="29.88671875" style="521" customWidth="1"/>
    <col min="4104" max="4104" width="7.6640625" style="521" customWidth="1"/>
    <col min="4105" max="4109" width="0" style="521" hidden="1" customWidth="1"/>
    <col min="4110" max="4111" width="7.44140625" style="521" customWidth="1"/>
    <col min="4112" max="4112" width="0" style="521" hidden="1" customWidth="1"/>
    <col min="4113" max="4113" width="7.44140625" style="521" customWidth="1"/>
    <col min="4114" max="4352" width="8.88671875" style="521"/>
    <col min="4353" max="4353" width="3.88671875" style="521" customWidth="1"/>
    <col min="4354" max="4354" width="16.5546875" style="521" customWidth="1"/>
    <col min="4355" max="4355" width="14" style="521" customWidth="1"/>
    <col min="4356" max="4356" width="13.88671875" style="521" customWidth="1"/>
    <col min="4357" max="4357" width="12.109375" style="521" customWidth="1"/>
    <col min="4358" max="4358" width="0" style="521" hidden="1" customWidth="1"/>
    <col min="4359" max="4359" width="29.88671875" style="521" customWidth="1"/>
    <col min="4360" max="4360" width="7.6640625" style="521" customWidth="1"/>
    <col min="4361" max="4365" width="0" style="521" hidden="1" customWidth="1"/>
    <col min="4366" max="4367" width="7.44140625" style="521" customWidth="1"/>
    <col min="4368" max="4368" width="0" style="521" hidden="1" customWidth="1"/>
    <col min="4369" max="4369" width="7.44140625" style="521" customWidth="1"/>
    <col min="4370" max="4608" width="8.88671875" style="521"/>
    <col min="4609" max="4609" width="3.88671875" style="521" customWidth="1"/>
    <col min="4610" max="4610" width="16.5546875" style="521" customWidth="1"/>
    <col min="4611" max="4611" width="14" style="521" customWidth="1"/>
    <col min="4612" max="4612" width="13.88671875" style="521" customWidth="1"/>
    <col min="4613" max="4613" width="12.109375" style="521" customWidth="1"/>
    <col min="4614" max="4614" width="0" style="521" hidden="1" customWidth="1"/>
    <col min="4615" max="4615" width="29.88671875" style="521" customWidth="1"/>
    <col min="4616" max="4616" width="7.6640625" style="521" customWidth="1"/>
    <col min="4617" max="4621" width="0" style="521" hidden="1" customWidth="1"/>
    <col min="4622" max="4623" width="7.44140625" style="521" customWidth="1"/>
    <col min="4624" max="4624" width="0" style="521" hidden="1" customWidth="1"/>
    <col min="4625" max="4625" width="7.44140625" style="521" customWidth="1"/>
    <col min="4626" max="4864" width="8.88671875" style="521"/>
    <col min="4865" max="4865" width="3.88671875" style="521" customWidth="1"/>
    <col min="4866" max="4866" width="16.5546875" style="521" customWidth="1"/>
    <col min="4867" max="4867" width="14" style="521" customWidth="1"/>
    <col min="4868" max="4868" width="13.88671875" style="521" customWidth="1"/>
    <col min="4869" max="4869" width="12.109375" style="521" customWidth="1"/>
    <col min="4870" max="4870" width="0" style="521" hidden="1" customWidth="1"/>
    <col min="4871" max="4871" width="29.88671875" style="521" customWidth="1"/>
    <col min="4872" max="4872" width="7.6640625" style="521" customWidth="1"/>
    <col min="4873" max="4877" width="0" style="521" hidden="1" customWidth="1"/>
    <col min="4878" max="4879" width="7.44140625" style="521" customWidth="1"/>
    <col min="4880" max="4880" width="0" style="521" hidden="1" customWidth="1"/>
    <col min="4881" max="4881" width="7.44140625" style="521" customWidth="1"/>
    <col min="4882" max="5120" width="8.88671875" style="521"/>
    <col min="5121" max="5121" width="3.88671875" style="521" customWidth="1"/>
    <col min="5122" max="5122" width="16.5546875" style="521" customWidth="1"/>
    <col min="5123" max="5123" width="14" style="521" customWidth="1"/>
    <col min="5124" max="5124" width="13.88671875" style="521" customWidth="1"/>
    <col min="5125" max="5125" width="12.109375" style="521" customWidth="1"/>
    <col min="5126" max="5126" width="0" style="521" hidden="1" customWidth="1"/>
    <col min="5127" max="5127" width="29.88671875" style="521" customWidth="1"/>
    <col min="5128" max="5128" width="7.6640625" style="521" customWidth="1"/>
    <col min="5129" max="5133" width="0" style="521" hidden="1" customWidth="1"/>
    <col min="5134" max="5135" width="7.44140625" style="521" customWidth="1"/>
    <col min="5136" max="5136" width="0" style="521" hidden="1" customWidth="1"/>
    <col min="5137" max="5137" width="7.44140625" style="521" customWidth="1"/>
    <col min="5138" max="5376" width="8.88671875" style="521"/>
    <col min="5377" max="5377" width="3.88671875" style="521" customWidth="1"/>
    <col min="5378" max="5378" width="16.5546875" style="521" customWidth="1"/>
    <col min="5379" max="5379" width="14" style="521" customWidth="1"/>
    <col min="5380" max="5380" width="13.88671875" style="521" customWidth="1"/>
    <col min="5381" max="5381" width="12.109375" style="521" customWidth="1"/>
    <col min="5382" max="5382" width="0" style="521" hidden="1" customWidth="1"/>
    <col min="5383" max="5383" width="29.88671875" style="521" customWidth="1"/>
    <col min="5384" max="5384" width="7.6640625" style="521" customWidth="1"/>
    <col min="5385" max="5389" width="0" style="521" hidden="1" customWidth="1"/>
    <col min="5390" max="5391" width="7.44140625" style="521" customWidth="1"/>
    <col min="5392" max="5392" width="0" style="521" hidden="1" customWidth="1"/>
    <col min="5393" max="5393" width="7.44140625" style="521" customWidth="1"/>
    <col min="5394" max="5632" width="8.88671875" style="521"/>
    <col min="5633" max="5633" width="3.88671875" style="521" customWidth="1"/>
    <col min="5634" max="5634" width="16.5546875" style="521" customWidth="1"/>
    <col min="5635" max="5635" width="14" style="521" customWidth="1"/>
    <col min="5636" max="5636" width="13.88671875" style="521" customWidth="1"/>
    <col min="5637" max="5637" width="12.109375" style="521" customWidth="1"/>
    <col min="5638" max="5638" width="0" style="521" hidden="1" customWidth="1"/>
    <col min="5639" max="5639" width="29.88671875" style="521" customWidth="1"/>
    <col min="5640" max="5640" width="7.6640625" style="521" customWidth="1"/>
    <col min="5641" max="5645" width="0" style="521" hidden="1" customWidth="1"/>
    <col min="5646" max="5647" width="7.44140625" style="521" customWidth="1"/>
    <col min="5648" max="5648" width="0" style="521" hidden="1" customWidth="1"/>
    <col min="5649" max="5649" width="7.44140625" style="521" customWidth="1"/>
    <col min="5650" max="5888" width="8.88671875" style="521"/>
    <col min="5889" max="5889" width="3.88671875" style="521" customWidth="1"/>
    <col min="5890" max="5890" width="16.5546875" style="521" customWidth="1"/>
    <col min="5891" max="5891" width="14" style="521" customWidth="1"/>
    <col min="5892" max="5892" width="13.88671875" style="521" customWidth="1"/>
    <col min="5893" max="5893" width="12.109375" style="521" customWidth="1"/>
    <col min="5894" max="5894" width="0" style="521" hidden="1" customWidth="1"/>
    <col min="5895" max="5895" width="29.88671875" style="521" customWidth="1"/>
    <col min="5896" max="5896" width="7.6640625" style="521" customWidth="1"/>
    <col min="5897" max="5901" width="0" style="521" hidden="1" customWidth="1"/>
    <col min="5902" max="5903" width="7.44140625" style="521" customWidth="1"/>
    <col min="5904" max="5904" width="0" style="521" hidden="1" customWidth="1"/>
    <col min="5905" max="5905" width="7.44140625" style="521" customWidth="1"/>
    <col min="5906" max="6144" width="8.88671875" style="521"/>
    <col min="6145" max="6145" width="3.88671875" style="521" customWidth="1"/>
    <col min="6146" max="6146" width="16.5546875" style="521" customWidth="1"/>
    <col min="6147" max="6147" width="14" style="521" customWidth="1"/>
    <col min="6148" max="6148" width="13.88671875" style="521" customWidth="1"/>
    <col min="6149" max="6149" width="12.109375" style="521" customWidth="1"/>
    <col min="6150" max="6150" width="0" style="521" hidden="1" customWidth="1"/>
    <col min="6151" max="6151" width="29.88671875" style="521" customWidth="1"/>
    <col min="6152" max="6152" width="7.6640625" style="521" customWidth="1"/>
    <col min="6153" max="6157" width="0" style="521" hidden="1" customWidth="1"/>
    <col min="6158" max="6159" width="7.44140625" style="521" customWidth="1"/>
    <col min="6160" max="6160" width="0" style="521" hidden="1" customWidth="1"/>
    <col min="6161" max="6161" width="7.44140625" style="521" customWidth="1"/>
    <col min="6162" max="6400" width="8.88671875" style="521"/>
    <col min="6401" max="6401" width="3.88671875" style="521" customWidth="1"/>
    <col min="6402" max="6402" width="16.5546875" style="521" customWidth="1"/>
    <col min="6403" max="6403" width="14" style="521" customWidth="1"/>
    <col min="6404" max="6404" width="13.88671875" style="521" customWidth="1"/>
    <col min="6405" max="6405" width="12.109375" style="521" customWidth="1"/>
    <col min="6406" max="6406" width="0" style="521" hidden="1" customWidth="1"/>
    <col min="6407" max="6407" width="29.88671875" style="521" customWidth="1"/>
    <col min="6408" max="6408" width="7.6640625" style="521" customWidth="1"/>
    <col min="6409" max="6413" width="0" style="521" hidden="1" customWidth="1"/>
    <col min="6414" max="6415" width="7.44140625" style="521" customWidth="1"/>
    <col min="6416" max="6416" width="0" style="521" hidden="1" customWidth="1"/>
    <col min="6417" max="6417" width="7.44140625" style="521" customWidth="1"/>
    <col min="6418" max="6656" width="8.88671875" style="521"/>
    <col min="6657" max="6657" width="3.88671875" style="521" customWidth="1"/>
    <col min="6658" max="6658" width="16.5546875" style="521" customWidth="1"/>
    <col min="6659" max="6659" width="14" style="521" customWidth="1"/>
    <col min="6660" max="6660" width="13.88671875" style="521" customWidth="1"/>
    <col min="6661" max="6661" width="12.109375" style="521" customWidth="1"/>
    <col min="6662" max="6662" width="0" style="521" hidden="1" customWidth="1"/>
    <col min="6663" max="6663" width="29.88671875" style="521" customWidth="1"/>
    <col min="6664" max="6664" width="7.6640625" style="521" customWidth="1"/>
    <col min="6665" max="6669" width="0" style="521" hidden="1" customWidth="1"/>
    <col min="6670" max="6671" width="7.44140625" style="521" customWidth="1"/>
    <col min="6672" max="6672" width="0" style="521" hidden="1" customWidth="1"/>
    <col min="6673" max="6673" width="7.44140625" style="521" customWidth="1"/>
    <col min="6674" max="6912" width="8.88671875" style="521"/>
    <col min="6913" max="6913" width="3.88671875" style="521" customWidth="1"/>
    <col min="6914" max="6914" width="16.5546875" style="521" customWidth="1"/>
    <col min="6915" max="6915" width="14" style="521" customWidth="1"/>
    <col min="6916" max="6916" width="13.88671875" style="521" customWidth="1"/>
    <col min="6917" max="6917" width="12.109375" style="521" customWidth="1"/>
    <col min="6918" max="6918" width="0" style="521" hidden="1" customWidth="1"/>
    <col min="6919" max="6919" width="29.88671875" style="521" customWidth="1"/>
    <col min="6920" max="6920" width="7.6640625" style="521" customWidth="1"/>
    <col min="6921" max="6925" width="0" style="521" hidden="1" customWidth="1"/>
    <col min="6926" max="6927" width="7.44140625" style="521" customWidth="1"/>
    <col min="6928" max="6928" width="0" style="521" hidden="1" customWidth="1"/>
    <col min="6929" max="6929" width="7.44140625" style="521" customWidth="1"/>
    <col min="6930" max="7168" width="8.88671875" style="521"/>
    <col min="7169" max="7169" width="3.88671875" style="521" customWidth="1"/>
    <col min="7170" max="7170" width="16.5546875" style="521" customWidth="1"/>
    <col min="7171" max="7171" width="14" style="521" customWidth="1"/>
    <col min="7172" max="7172" width="13.88671875" style="521" customWidth="1"/>
    <col min="7173" max="7173" width="12.109375" style="521" customWidth="1"/>
    <col min="7174" max="7174" width="0" style="521" hidden="1" customWidth="1"/>
    <col min="7175" max="7175" width="29.88671875" style="521" customWidth="1"/>
    <col min="7176" max="7176" width="7.6640625" style="521" customWidth="1"/>
    <col min="7177" max="7181" width="0" style="521" hidden="1" customWidth="1"/>
    <col min="7182" max="7183" width="7.44140625" style="521" customWidth="1"/>
    <col min="7184" max="7184" width="0" style="521" hidden="1" customWidth="1"/>
    <col min="7185" max="7185" width="7.44140625" style="521" customWidth="1"/>
    <col min="7186" max="7424" width="8.88671875" style="521"/>
    <col min="7425" max="7425" width="3.88671875" style="521" customWidth="1"/>
    <col min="7426" max="7426" width="16.5546875" style="521" customWidth="1"/>
    <col min="7427" max="7427" width="14" style="521" customWidth="1"/>
    <col min="7428" max="7428" width="13.88671875" style="521" customWidth="1"/>
    <col min="7429" max="7429" width="12.109375" style="521" customWidth="1"/>
    <col min="7430" max="7430" width="0" style="521" hidden="1" customWidth="1"/>
    <col min="7431" max="7431" width="29.88671875" style="521" customWidth="1"/>
    <col min="7432" max="7432" width="7.6640625" style="521" customWidth="1"/>
    <col min="7433" max="7437" width="0" style="521" hidden="1" customWidth="1"/>
    <col min="7438" max="7439" width="7.44140625" style="521" customWidth="1"/>
    <col min="7440" max="7440" width="0" style="521" hidden="1" customWidth="1"/>
    <col min="7441" max="7441" width="7.44140625" style="521" customWidth="1"/>
    <col min="7442" max="7680" width="8.88671875" style="521"/>
    <col min="7681" max="7681" width="3.88671875" style="521" customWidth="1"/>
    <col min="7682" max="7682" width="16.5546875" style="521" customWidth="1"/>
    <col min="7683" max="7683" width="14" style="521" customWidth="1"/>
    <col min="7684" max="7684" width="13.88671875" style="521" customWidth="1"/>
    <col min="7685" max="7685" width="12.109375" style="521" customWidth="1"/>
    <col min="7686" max="7686" width="0" style="521" hidden="1" customWidth="1"/>
    <col min="7687" max="7687" width="29.88671875" style="521" customWidth="1"/>
    <col min="7688" max="7688" width="7.6640625" style="521" customWidth="1"/>
    <col min="7689" max="7693" width="0" style="521" hidden="1" customWidth="1"/>
    <col min="7694" max="7695" width="7.44140625" style="521" customWidth="1"/>
    <col min="7696" max="7696" width="0" style="521" hidden="1" customWidth="1"/>
    <col min="7697" max="7697" width="7.44140625" style="521" customWidth="1"/>
    <col min="7698" max="7936" width="8.88671875" style="521"/>
    <col min="7937" max="7937" width="3.88671875" style="521" customWidth="1"/>
    <col min="7938" max="7938" width="16.5546875" style="521" customWidth="1"/>
    <col min="7939" max="7939" width="14" style="521" customWidth="1"/>
    <col min="7940" max="7940" width="13.88671875" style="521" customWidth="1"/>
    <col min="7941" max="7941" width="12.109375" style="521" customWidth="1"/>
    <col min="7942" max="7942" width="0" style="521" hidden="1" customWidth="1"/>
    <col min="7943" max="7943" width="29.88671875" style="521" customWidth="1"/>
    <col min="7944" max="7944" width="7.6640625" style="521" customWidth="1"/>
    <col min="7945" max="7949" width="0" style="521" hidden="1" customWidth="1"/>
    <col min="7950" max="7951" width="7.44140625" style="521" customWidth="1"/>
    <col min="7952" max="7952" width="0" style="521" hidden="1" customWidth="1"/>
    <col min="7953" max="7953" width="7.44140625" style="521" customWidth="1"/>
    <col min="7954" max="8192" width="8.88671875" style="521"/>
    <col min="8193" max="8193" width="3.88671875" style="521" customWidth="1"/>
    <col min="8194" max="8194" width="16.5546875" style="521" customWidth="1"/>
    <col min="8195" max="8195" width="14" style="521" customWidth="1"/>
    <col min="8196" max="8196" width="13.88671875" style="521" customWidth="1"/>
    <col min="8197" max="8197" width="12.109375" style="521" customWidth="1"/>
    <col min="8198" max="8198" width="0" style="521" hidden="1" customWidth="1"/>
    <col min="8199" max="8199" width="29.88671875" style="521" customWidth="1"/>
    <col min="8200" max="8200" width="7.6640625" style="521" customWidth="1"/>
    <col min="8201" max="8205" width="0" style="521" hidden="1" customWidth="1"/>
    <col min="8206" max="8207" width="7.44140625" style="521" customWidth="1"/>
    <col min="8208" max="8208" width="0" style="521" hidden="1" customWidth="1"/>
    <col min="8209" max="8209" width="7.44140625" style="521" customWidth="1"/>
    <col min="8210" max="8448" width="8.88671875" style="521"/>
    <col min="8449" max="8449" width="3.88671875" style="521" customWidth="1"/>
    <col min="8450" max="8450" width="16.5546875" style="521" customWidth="1"/>
    <col min="8451" max="8451" width="14" style="521" customWidth="1"/>
    <col min="8452" max="8452" width="13.88671875" style="521" customWidth="1"/>
    <col min="8453" max="8453" width="12.109375" style="521" customWidth="1"/>
    <col min="8454" max="8454" width="0" style="521" hidden="1" customWidth="1"/>
    <col min="8455" max="8455" width="29.88671875" style="521" customWidth="1"/>
    <col min="8456" max="8456" width="7.6640625" style="521" customWidth="1"/>
    <col min="8457" max="8461" width="0" style="521" hidden="1" customWidth="1"/>
    <col min="8462" max="8463" width="7.44140625" style="521" customWidth="1"/>
    <col min="8464" max="8464" width="0" style="521" hidden="1" customWidth="1"/>
    <col min="8465" max="8465" width="7.44140625" style="521" customWidth="1"/>
    <col min="8466" max="8704" width="8.88671875" style="521"/>
    <col min="8705" max="8705" width="3.88671875" style="521" customWidth="1"/>
    <col min="8706" max="8706" width="16.5546875" style="521" customWidth="1"/>
    <col min="8707" max="8707" width="14" style="521" customWidth="1"/>
    <col min="8708" max="8708" width="13.88671875" style="521" customWidth="1"/>
    <col min="8709" max="8709" width="12.109375" style="521" customWidth="1"/>
    <col min="8710" max="8710" width="0" style="521" hidden="1" customWidth="1"/>
    <col min="8711" max="8711" width="29.88671875" style="521" customWidth="1"/>
    <col min="8712" max="8712" width="7.6640625" style="521" customWidth="1"/>
    <col min="8713" max="8717" width="0" style="521" hidden="1" customWidth="1"/>
    <col min="8718" max="8719" width="7.44140625" style="521" customWidth="1"/>
    <col min="8720" max="8720" width="0" style="521" hidden="1" customWidth="1"/>
    <col min="8721" max="8721" width="7.44140625" style="521" customWidth="1"/>
    <col min="8722" max="8960" width="8.88671875" style="521"/>
    <col min="8961" max="8961" width="3.88671875" style="521" customWidth="1"/>
    <col min="8962" max="8962" width="16.5546875" style="521" customWidth="1"/>
    <col min="8963" max="8963" width="14" style="521" customWidth="1"/>
    <col min="8964" max="8964" width="13.88671875" style="521" customWidth="1"/>
    <col min="8965" max="8965" width="12.109375" style="521" customWidth="1"/>
    <col min="8966" max="8966" width="0" style="521" hidden="1" customWidth="1"/>
    <col min="8967" max="8967" width="29.88671875" style="521" customWidth="1"/>
    <col min="8968" max="8968" width="7.6640625" style="521" customWidth="1"/>
    <col min="8969" max="8973" width="0" style="521" hidden="1" customWidth="1"/>
    <col min="8974" max="8975" width="7.44140625" style="521" customWidth="1"/>
    <col min="8976" max="8976" width="0" style="521" hidden="1" customWidth="1"/>
    <col min="8977" max="8977" width="7.44140625" style="521" customWidth="1"/>
    <col min="8978" max="9216" width="8.88671875" style="521"/>
    <col min="9217" max="9217" width="3.88671875" style="521" customWidth="1"/>
    <col min="9218" max="9218" width="16.5546875" style="521" customWidth="1"/>
    <col min="9219" max="9219" width="14" style="521" customWidth="1"/>
    <col min="9220" max="9220" width="13.88671875" style="521" customWidth="1"/>
    <col min="9221" max="9221" width="12.109375" style="521" customWidth="1"/>
    <col min="9222" max="9222" width="0" style="521" hidden="1" customWidth="1"/>
    <col min="9223" max="9223" width="29.88671875" style="521" customWidth="1"/>
    <col min="9224" max="9224" width="7.6640625" style="521" customWidth="1"/>
    <col min="9225" max="9229" width="0" style="521" hidden="1" customWidth="1"/>
    <col min="9230" max="9231" width="7.44140625" style="521" customWidth="1"/>
    <col min="9232" max="9232" width="0" style="521" hidden="1" customWidth="1"/>
    <col min="9233" max="9233" width="7.44140625" style="521" customWidth="1"/>
    <col min="9234" max="9472" width="8.88671875" style="521"/>
    <col min="9473" max="9473" width="3.88671875" style="521" customWidth="1"/>
    <col min="9474" max="9474" width="16.5546875" style="521" customWidth="1"/>
    <col min="9475" max="9475" width="14" style="521" customWidth="1"/>
    <col min="9476" max="9476" width="13.88671875" style="521" customWidth="1"/>
    <col min="9477" max="9477" width="12.109375" style="521" customWidth="1"/>
    <col min="9478" max="9478" width="0" style="521" hidden="1" customWidth="1"/>
    <col min="9479" max="9479" width="29.88671875" style="521" customWidth="1"/>
    <col min="9480" max="9480" width="7.6640625" style="521" customWidth="1"/>
    <col min="9481" max="9485" width="0" style="521" hidden="1" customWidth="1"/>
    <col min="9486" max="9487" width="7.44140625" style="521" customWidth="1"/>
    <col min="9488" max="9488" width="0" style="521" hidden="1" customWidth="1"/>
    <col min="9489" max="9489" width="7.44140625" style="521" customWidth="1"/>
    <col min="9490" max="9728" width="8.88671875" style="521"/>
    <col min="9729" max="9729" width="3.88671875" style="521" customWidth="1"/>
    <col min="9730" max="9730" width="16.5546875" style="521" customWidth="1"/>
    <col min="9731" max="9731" width="14" style="521" customWidth="1"/>
    <col min="9732" max="9732" width="13.88671875" style="521" customWidth="1"/>
    <col min="9733" max="9733" width="12.109375" style="521" customWidth="1"/>
    <col min="9734" max="9734" width="0" style="521" hidden="1" customWidth="1"/>
    <col min="9735" max="9735" width="29.88671875" style="521" customWidth="1"/>
    <col min="9736" max="9736" width="7.6640625" style="521" customWidth="1"/>
    <col min="9737" max="9741" width="0" style="521" hidden="1" customWidth="1"/>
    <col min="9742" max="9743" width="7.44140625" style="521" customWidth="1"/>
    <col min="9744" max="9744" width="0" style="521" hidden="1" customWidth="1"/>
    <col min="9745" max="9745" width="7.44140625" style="521" customWidth="1"/>
    <col min="9746" max="9984" width="8.88671875" style="521"/>
    <col min="9985" max="9985" width="3.88671875" style="521" customWidth="1"/>
    <col min="9986" max="9986" width="16.5546875" style="521" customWidth="1"/>
    <col min="9987" max="9987" width="14" style="521" customWidth="1"/>
    <col min="9988" max="9988" width="13.88671875" style="521" customWidth="1"/>
    <col min="9989" max="9989" width="12.109375" style="521" customWidth="1"/>
    <col min="9990" max="9990" width="0" style="521" hidden="1" customWidth="1"/>
    <col min="9991" max="9991" width="29.88671875" style="521" customWidth="1"/>
    <col min="9992" max="9992" width="7.6640625" style="521" customWidth="1"/>
    <col min="9993" max="9997" width="0" style="521" hidden="1" customWidth="1"/>
    <col min="9998" max="9999" width="7.44140625" style="521" customWidth="1"/>
    <col min="10000" max="10000" width="0" style="521" hidden="1" customWidth="1"/>
    <col min="10001" max="10001" width="7.44140625" style="521" customWidth="1"/>
    <col min="10002" max="10240" width="8.88671875" style="521"/>
    <col min="10241" max="10241" width="3.88671875" style="521" customWidth="1"/>
    <col min="10242" max="10242" width="16.5546875" style="521" customWidth="1"/>
    <col min="10243" max="10243" width="14" style="521" customWidth="1"/>
    <col min="10244" max="10244" width="13.88671875" style="521" customWidth="1"/>
    <col min="10245" max="10245" width="12.109375" style="521" customWidth="1"/>
    <col min="10246" max="10246" width="0" style="521" hidden="1" customWidth="1"/>
    <col min="10247" max="10247" width="29.88671875" style="521" customWidth="1"/>
    <col min="10248" max="10248" width="7.6640625" style="521" customWidth="1"/>
    <col min="10249" max="10253" width="0" style="521" hidden="1" customWidth="1"/>
    <col min="10254" max="10255" width="7.44140625" style="521" customWidth="1"/>
    <col min="10256" max="10256" width="0" style="521" hidden="1" customWidth="1"/>
    <col min="10257" max="10257" width="7.44140625" style="521" customWidth="1"/>
    <col min="10258" max="10496" width="8.88671875" style="521"/>
    <col min="10497" max="10497" width="3.88671875" style="521" customWidth="1"/>
    <col min="10498" max="10498" width="16.5546875" style="521" customWidth="1"/>
    <col min="10499" max="10499" width="14" style="521" customWidth="1"/>
    <col min="10500" max="10500" width="13.88671875" style="521" customWidth="1"/>
    <col min="10501" max="10501" width="12.109375" style="521" customWidth="1"/>
    <col min="10502" max="10502" width="0" style="521" hidden="1" customWidth="1"/>
    <col min="10503" max="10503" width="29.88671875" style="521" customWidth="1"/>
    <col min="10504" max="10504" width="7.6640625" style="521" customWidth="1"/>
    <col min="10505" max="10509" width="0" style="521" hidden="1" customWidth="1"/>
    <col min="10510" max="10511" width="7.44140625" style="521" customWidth="1"/>
    <col min="10512" max="10512" width="0" style="521" hidden="1" customWidth="1"/>
    <col min="10513" max="10513" width="7.44140625" style="521" customWidth="1"/>
    <col min="10514" max="10752" width="8.88671875" style="521"/>
    <col min="10753" max="10753" width="3.88671875" style="521" customWidth="1"/>
    <col min="10754" max="10754" width="16.5546875" style="521" customWidth="1"/>
    <col min="10755" max="10755" width="14" style="521" customWidth="1"/>
    <col min="10756" max="10756" width="13.88671875" style="521" customWidth="1"/>
    <col min="10757" max="10757" width="12.109375" style="521" customWidth="1"/>
    <col min="10758" max="10758" width="0" style="521" hidden="1" customWidth="1"/>
    <col min="10759" max="10759" width="29.88671875" style="521" customWidth="1"/>
    <col min="10760" max="10760" width="7.6640625" style="521" customWidth="1"/>
    <col min="10761" max="10765" width="0" style="521" hidden="1" customWidth="1"/>
    <col min="10766" max="10767" width="7.44140625" style="521" customWidth="1"/>
    <col min="10768" max="10768" width="0" style="521" hidden="1" customWidth="1"/>
    <col min="10769" max="10769" width="7.44140625" style="521" customWidth="1"/>
    <col min="10770" max="11008" width="8.88671875" style="521"/>
    <col min="11009" max="11009" width="3.88671875" style="521" customWidth="1"/>
    <col min="11010" max="11010" width="16.5546875" style="521" customWidth="1"/>
    <col min="11011" max="11011" width="14" style="521" customWidth="1"/>
    <col min="11012" max="11012" width="13.88671875" style="521" customWidth="1"/>
    <col min="11013" max="11013" width="12.109375" style="521" customWidth="1"/>
    <col min="11014" max="11014" width="0" style="521" hidden="1" customWidth="1"/>
    <col min="11015" max="11015" width="29.88671875" style="521" customWidth="1"/>
    <col min="11016" max="11016" width="7.6640625" style="521" customWidth="1"/>
    <col min="11017" max="11021" width="0" style="521" hidden="1" customWidth="1"/>
    <col min="11022" max="11023" width="7.44140625" style="521" customWidth="1"/>
    <col min="11024" max="11024" width="0" style="521" hidden="1" customWidth="1"/>
    <col min="11025" max="11025" width="7.44140625" style="521" customWidth="1"/>
    <col min="11026" max="11264" width="8.88671875" style="521"/>
    <col min="11265" max="11265" width="3.88671875" style="521" customWidth="1"/>
    <col min="11266" max="11266" width="16.5546875" style="521" customWidth="1"/>
    <col min="11267" max="11267" width="14" style="521" customWidth="1"/>
    <col min="11268" max="11268" width="13.88671875" style="521" customWidth="1"/>
    <col min="11269" max="11269" width="12.109375" style="521" customWidth="1"/>
    <col min="11270" max="11270" width="0" style="521" hidden="1" customWidth="1"/>
    <col min="11271" max="11271" width="29.88671875" style="521" customWidth="1"/>
    <col min="11272" max="11272" width="7.6640625" style="521" customWidth="1"/>
    <col min="11273" max="11277" width="0" style="521" hidden="1" customWidth="1"/>
    <col min="11278" max="11279" width="7.44140625" style="521" customWidth="1"/>
    <col min="11280" max="11280" width="0" style="521" hidden="1" customWidth="1"/>
    <col min="11281" max="11281" width="7.44140625" style="521" customWidth="1"/>
    <col min="11282" max="11520" width="8.88671875" style="521"/>
    <col min="11521" max="11521" width="3.88671875" style="521" customWidth="1"/>
    <col min="11522" max="11522" width="16.5546875" style="521" customWidth="1"/>
    <col min="11523" max="11523" width="14" style="521" customWidth="1"/>
    <col min="11524" max="11524" width="13.88671875" style="521" customWidth="1"/>
    <col min="11525" max="11525" width="12.109375" style="521" customWidth="1"/>
    <col min="11526" max="11526" width="0" style="521" hidden="1" customWidth="1"/>
    <col min="11527" max="11527" width="29.88671875" style="521" customWidth="1"/>
    <col min="11528" max="11528" width="7.6640625" style="521" customWidth="1"/>
    <col min="11529" max="11533" width="0" style="521" hidden="1" customWidth="1"/>
    <col min="11534" max="11535" width="7.44140625" style="521" customWidth="1"/>
    <col min="11536" max="11536" width="0" style="521" hidden="1" customWidth="1"/>
    <col min="11537" max="11537" width="7.44140625" style="521" customWidth="1"/>
    <col min="11538" max="11776" width="8.88671875" style="521"/>
    <col min="11777" max="11777" width="3.88671875" style="521" customWidth="1"/>
    <col min="11778" max="11778" width="16.5546875" style="521" customWidth="1"/>
    <col min="11779" max="11779" width="14" style="521" customWidth="1"/>
    <col min="11780" max="11780" width="13.88671875" style="521" customWidth="1"/>
    <col min="11781" max="11781" width="12.109375" style="521" customWidth="1"/>
    <col min="11782" max="11782" width="0" style="521" hidden="1" customWidth="1"/>
    <col min="11783" max="11783" width="29.88671875" style="521" customWidth="1"/>
    <col min="11784" max="11784" width="7.6640625" style="521" customWidth="1"/>
    <col min="11785" max="11789" width="0" style="521" hidden="1" customWidth="1"/>
    <col min="11790" max="11791" width="7.44140625" style="521" customWidth="1"/>
    <col min="11792" max="11792" width="0" style="521" hidden="1" customWidth="1"/>
    <col min="11793" max="11793" width="7.44140625" style="521" customWidth="1"/>
    <col min="11794" max="12032" width="8.88671875" style="521"/>
    <col min="12033" max="12033" width="3.88671875" style="521" customWidth="1"/>
    <col min="12034" max="12034" width="16.5546875" style="521" customWidth="1"/>
    <col min="12035" max="12035" width="14" style="521" customWidth="1"/>
    <col min="12036" max="12036" width="13.88671875" style="521" customWidth="1"/>
    <col min="12037" max="12037" width="12.109375" style="521" customWidth="1"/>
    <col min="12038" max="12038" width="0" style="521" hidden="1" customWidth="1"/>
    <col min="12039" max="12039" width="29.88671875" style="521" customWidth="1"/>
    <col min="12040" max="12040" width="7.6640625" style="521" customWidth="1"/>
    <col min="12041" max="12045" width="0" style="521" hidden="1" customWidth="1"/>
    <col min="12046" max="12047" width="7.44140625" style="521" customWidth="1"/>
    <col min="12048" max="12048" width="0" style="521" hidden="1" customWidth="1"/>
    <col min="12049" max="12049" width="7.44140625" style="521" customWidth="1"/>
    <col min="12050" max="12288" width="8.88671875" style="521"/>
    <col min="12289" max="12289" width="3.88671875" style="521" customWidth="1"/>
    <col min="12290" max="12290" width="16.5546875" style="521" customWidth="1"/>
    <col min="12291" max="12291" width="14" style="521" customWidth="1"/>
    <col min="12292" max="12292" width="13.88671875" style="521" customWidth="1"/>
    <col min="12293" max="12293" width="12.109375" style="521" customWidth="1"/>
    <col min="12294" max="12294" width="0" style="521" hidden="1" customWidth="1"/>
    <col min="12295" max="12295" width="29.88671875" style="521" customWidth="1"/>
    <col min="12296" max="12296" width="7.6640625" style="521" customWidth="1"/>
    <col min="12297" max="12301" width="0" style="521" hidden="1" customWidth="1"/>
    <col min="12302" max="12303" width="7.44140625" style="521" customWidth="1"/>
    <col min="12304" max="12304" width="0" style="521" hidden="1" customWidth="1"/>
    <col min="12305" max="12305" width="7.44140625" style="521" customWidth="1"/>
    <col min="12306" max="12544" width="8.88671875" style="521"/>
    <col min="12545" max="12545" width="3.88671875" style="521" customWidth="1"/>
    <col min="12546" max="12546" width="16.5546875" style="521" customWidth="1"/>
    <col min="12547" max="12547" width="14" style="521" customWidth="1"/>
    <col min="12548" max="12548" width="13.88671875" style="521" customWidth="1"/>
    <col min="12549" max="12549" width="12.109375" style="521" customWidth="1"/>
    <col min="12550" max="12550" width="0" style="521" hidden="1" customWidth="1"/>
    <col min="12551" max="12551" width="29.88671875" style="521" customWidth="1"/>
    <col min="12552" max="12552" width="7.6640625" style="521" customWidth="1"/>
    <col min="12553" max="12557" width="0" style="521" hidden="1" customWidth="1"/>
    <col min="12558" max="12559" width="7.44140625" style="521" customWidth="1"/>
    <col min="12560" max="12560" width="0" style="521" hidden="1" customWidth="1"/>
    <col min="12561" max="12561" width="7.44140625" style="521" customWidth="1"/>
    <col min="12562" max="12800" width="8.88671875" style="521"/>
    <col min="12801" max="12801" width="3.88671875" style="521" customWidth="1"/>
    <col min="12802" max="12802" width="16.5546875" style="521" customWidth="1"/>
    <col min="12803" max="12803" width="14" style="521" customWidth="1"/>
    <col min="12804" max="12804" width="13.88671875" style="521" customWidth="1"/>
    <col min="12805" max="12805" width="12.109375" style="521" customWidth="1"/>
    <col min="12806" max="12806" width="0" style="521" hidden="1" customWidth="1"/>
    <col min="12807" max="12807" width="29.88671875" style="521" customWidth="1"/>
    <col min="12808" max="12808" width="7.6640625" style="521" customWidth="1"/>
    <col min="12809" max="12813" width="0" style="521" hidden="1" customWidth="1"/>
    <col min="12814" max="12815" width="7.44140625" style="521" customWidth="1"/>
    <col min="12816" max="12816" width="0" style="521" hidden="1" customWidth="1"/>
    <col min="12817" max="12817" width="7.44140625" style="521" customWidth="1"/>
    <col min="12818" max="13056" width="8.88671875" style="521"/>
    <col min="13057" max="13057" width="3.88671875" style="521" customWidth="1"/>
    <col min="13058" max="13058" width="16.5546875" style="521" customWidth="1"/>
    <col min="13059" max="13059" width="14" style="521" customWidth="1"/>
    <col min="13060" max="13060" width="13.88671875" style="521" customWidth="1"/>
    <col min="13061" max="13061" width="12.109375" style="521" customWidth="1"/>
    <col min="13062" max="13062" width="0" style="521" hidden="1" customWidth="1"/>
    <col min="13063" max="13063" width="29.88671875" style="521" customWidth="1"/>
    <col min="13064" max="13064" width="7.6640625" style="521" customWidth="1"/>
    <col min="13065" max="13069" width="0" style="521" hidden="1" customWidth="1"/>
    <col min="13070" max="13071" width="7.44140625" style="521" customWidth="1"/>
    <col min="13072" max="13072" width="0" style="521" hidden="1" customWidth="1"/>
    <col min="13073" max="13073" width="7.44140625" style="521" customWidth="1"/>
    <col min="13074" max="13312" width="8.88671875" style="521"/>
    <col min="13313" max="13313" width="3.88671875" style="521" customWidth="1"/>
    <col min="13314" max="13314" width="16.5546875" style="521" customWidth="1"/>
    <col min="13315" max="13315" width="14" style="521" customWidth="1"/>
    <col min="13316" max="13316" width="13.88671875" style="521" customWidth="1"/>
    <col min="13317" max="13317" width="12.109375" style="521" customWidth="1"/>
    <col min="13318" max="13318" width="0" style="521" hidden="1" customWidth="1"/>
    <col min="13319" max="13319" width="29.88671875" style="521" customWidth="1"/>
    <col min="13320" max="13320" width="7.6640625" style="521" customWidth="1"/>
    <col min="13321" max="13325" width="0" style="521" hidden="1" customWidth="1"/>
    <col min="13326" max="13327" width="7.44140625" style="521" customWidth="1"/>
    <col min="13328" max="13328" width="0" style="521" hidden="1" customWidth="1"/>
    <col min="13329" max="13329" width="7.44140625" style="521" customWidth="1"/>
    <col min="13330" max="13568" width="8.88671875" style="521"/>
    <col min="13569" max="13569" width="3.88671875" style="521" customWidth="1"/>
    <col min="13570" max="13570" width="16.5546875" style="521" customWidth="1"/>
    <col min="13571" max="13571" width="14" style="521" customWidth="1"/>
    <col min="13572" max="13572" width="13.88671875" style="521" customWidth="1"/>
    <col min="13573" max="13573" width="12.109375" style="521" customWidth="1"/>
    <col min="13574" max="13574" width="0" style="521" hidden="1" customWidth="1"/>
    <col min="13575" max="13575" width="29.88671875" style="521" customWidth="1"/>
    <col min="13576" max="13576" width="7.6640625" style="521" customWidth="1"/>
    <col min="13577" max="13581" width="0" style="521" hidden="1" customWidth="1"/>
    <col min="13582" max="13583" width="7.44140625" style="521" customWidth="1"/>
    <col min="13584" max="13584" width="0" style="521" hidden="1" customWidth="1"/>
    <col min="13585" max="13585" width="7.44140625" style="521" customWidth="1"/>
    <col min="13586" max="13824" width="8.88671875" style="521"/>
    <col min="13825" max="13825" width="3.88671875" style="521" customWidth="1"/>
    <col min="13826" max="13826" width="16.5546875" style="521" customWidth="1"/>
    <col min="13827" max="13827" width="14" style="521" customWidth="1"/>
    <col min="13828" max="13828" width="13.88671875" style="521" customWidth="1"/>
    <col min="13829" max="13829" width="12.109375" style="521" customWidth="1"/>
    <col min="13830" max="13830" width="0" style="521" hidden="1" customWidth="1"/>
    <col min="13831" max="13831" width="29.88671875" style="521" customWidth="1"/>
    <col min="13832" max="13832" width="7.6640625" style="521" customWidth="1"/>
    <col min="13833" max="13837" width="0" style="521" hidden="1" customWidth="1"/>
    <col min="13838" max="13839" width="7.44140625" style="521" customWidth="1"/>
    <col min="13840" max="13840" width="0" style="521" hidden="1" customWidth="1"/>
    <col min="13841" max="13841" width="7.44140625" style="521" customWidth="1"/>
    <col min="13842" max="14080" width="8.88671875" style="521"/>
    <col min="14081" max="14081" width="3.88671875" style="521" customWidth="1"/>
    <col min="14082" max="14082" width="16.5546875" style="521" customWidth="1"/>
    <col min="14083" max="14083" width="14" style="521" customWidth="1"/>
    <col min="14084" max="14084" width="13.88671875" style="521" customWidth="1"/>
    <col min="14085" max="14085" width="12.109375" style="521" customWidth="1"/>
    <col min="14086" max="14086" width="0" style="521" hidden="1" customWidth="1"/>
    <col min="14087" max="14087" width="29.88671875" style="521" customWidth="1"/>
    <col min="14088" max="14088" width="7.6640625" style="521" customWidth="1"/>
    <col min="14089" max="14093" width="0" style="521" hidden="1" customWidth="1"/>
    <col min="14094" max="14095" width="7.44140625" style="521" customWidth="1"/>
    <col min="14096" max="14096" width="0" style="521" hidden="1" customWidth="1"/>
    <col min="14097" max="14097" width="7.44140625" style="521" customWidth="1"/>
    <col min="14098" max="14336" width="8.88671875" style="521"/>
    <col min="14337" max="14337" width="3.88671875" style="521" customWidth="1"/>
    <col min="14338" max="14338" width="16.5546875" style="521" customWidth="1"/>
    <col min="14339" max="14339" width="14" style="521" customWidth="1"/>
    <col min="14340" max="14340" width="13.88671875" style="521" customWidth="1"/>
    <col min="14341" max="14341" width="12.109375" style="521" customWidth="1"/>
    <col min="14342" max="14342" width="0" style="521" hidden="1" customWidth="1"/>
    <col min="14343" max="14343" width="29.88671875" style="521" customWidth="1"/>
    <col min="14344" max="14344" width="7.6640625" style="521" customWidth="1"/>
    <col min="14345" max="14349" width="0" style="521" hidden="1" customWidth="1"/>
    <col min="14350" max="14351" width="7.44140625" style="521" customWidth="1"/>
    <col min="14352" max="14352" width="0" style="521" hidden="1" customWidth="1"/>
    <col min="14353" max="14353" width="7.44140625" style="521" customWidth="1"/>
    <col min="14354" max="14592" width="8.88671875" style="521"/>
    <col min="14593" max="14593" width="3.88671875" style="521" customWidth="1"/>
    <col min="14594" max="14594" width="16.5546875" style="521" customWidth="1"/>
    <col min="14595" max="14595" width="14" style="521" customWidth="1"/>
    <col min="14596" max="14596" width="13.88671875" style="521" customWidth="1"/>
    <col min="14597" max="14597" width="12.109375" style="521" customWidth="1"/>
    <col min="14598" max="14598" width="0" style="521" hidden="1" customWidth="1"/>
    <col min="14599" max="14599" width="29.88671875" style="521" customWidth="1"/>
    <col min="14600" max="14600" width="7.6640625" style="521" customWidth="1"/>
    <col min="14601" max="14605" width="0" style="521" hidden="1" customWidth="1"/>
    <col min="14606" max="14607" width="7.44140625" style="521" customWidth="1"/>
    <col min="14608" max="14608" width="0" style="521" hidden="1" customWidth="1"/>
    <col min="14609" max="14609" width="7.44140625" style="521" customWidth="1"/>
    <col min="14610" max="14848" width="8.88671875" style="521"/>
    <col min="14849" max="14849" width="3.88671875" style="521" customWidth="1"/>
    <col min="14850" max="14850" width="16.5546875" style="521" customWidth="1"/>
    <col min="14851" max="14851" width="14" style="521" customWidth="1"/>
    <col min="14852" max="14852" width="13.88671875" style="521" customWidth="1"/>
    <col min="14853" max="14853" width="12.109375" style="521" customWidth="1"/>
    <col min="14854" max="14854" width="0" style="521" hidden="1" customWidth="1"/>
    <col min="14855" max="14855" width="29.88671875" style="521" customWidth="1"/>
    <col min="14856" max="14856" width="7.6640625" style="521" customWidth="1"/>
    <col min="14857" max="14861" width="0" style="521" hidden="1" customWidth="1"/>
    <col min="14862" max="14863" width="7.44140625" style="521" customWidth="1"/>
    <col min="14864" max="14864" width="0" style="521" hidden="1" customWidth="1"/>
    <col min="14865" max="14865" width="7.44140625" style="521" customWidth="1"/>
    <col min="14866" max="15104" width="8.88671875" style="521"/>
    <col min="15105" max="15105" width="3.88671875" style="521" customWidth="1"/>
    <col min="15106" max="15106" width="16.5546875" style="521" customWidth="1"/>
    <col min="15107" max="15107" width="14" style="521" customWidth="1"/>
    <col min="15108" max="15108" width="13.88671875" style="521" customWidth="1"/>
    <col min="15109" max="15109" width="12.109375" style="521" customWidth="1"/>
    <col min="15110" max="15110" width="0" style="521" hidden="1" customWidth="1"/>
    <col min="15111" max="15111" width="29.88671875" style="521" customWidth="1"/>
    <col min="15112" max="15112" width="7.6640625" style="521" customWidth="1"/>
    <col min="15113" max="15117" width="0" style="521" hidden="1" customWidth="1"/>
    <col min="15118" max="15119" width="7.44140625" style="521" customWidth="1"/>
    <col min="15120" max="15120" width="0" style="521" hidden="1" customWidth="1"/>
    <col min="15121" max="15121" width="7.44140625" style="521" customWidth="1"/>
    <col min="15122" max="15360" width="8.88671875" style="521"/>
    <col min="15361" max="15361" width="3.88671875" style="521" customWidth="1"/>
    <col min="15362" max="15362" width="16.5546875" style="521" customWidth="1"/>
    <col min="15363" max="15363" width="14" style="521" customWidth="1"/>
    <col min="15364" max="15364" width="13.88671875" style="521" customWidth="1"/>
    <col min="15365" max="15365" width="12.109375" style="521" customWidth="1"/>
    <col min="15366" max="15366" width="0" style="521" hidden="1" customWidth="1"/>
    <col min="15367" max="15367" width="29.88671875" style="521" customWidth="1"/>
    <col min="15368" max="15368" width="7.6640625" style="521" customWidth="1"/>
    <col min="15369" max="15373" width="0" style="521" hidden="1" customWidth="1"/>
    <col min="15374" max="15375" width="7.44140625" style="521" customWidth="1"/>
    <col min="15376" max="15376" width="0" style="521" hidden="1" customWidth="1"/>
    <col min="15377" max="15377" width="7.44140625" style="521" customWidth="1"/>
    <col min="15378" max="15616" width="8.88671875" style="521"/>
    <col min="15617" max="15617" width="3.88671875" style="521" customWidth="1"/>
    <col min="15618" max="15618" width="16.5546875" style="521" customWidth="1"/>
    <col min="15619" max="15619" width="14" style="521" customWidth="1"/>
    <col min="15620" max="15620" width="13.88671875" style="521" customWidth="1"/>
    <col min="15621" max="15621" width="12.109375" style="521" customWidth="1"/>
    <col min="15622" max="15622" width="0" style="521" hidden="1" customWidth="1"/>
    <col min="15623" max="15623" width="29.88671875" style="521" customWidth="1"/>
    <col min="15624" max="15624" width="7.6640625" style="521" customWidth="1"/>
    <col min="15625" max="15629" width="0" style="521" hidden="1" customWidth="1"/>
    <col min="15630" max="15631" width="7.44140625" style="521" customWidth="1"/>
    <col min="15632" max="15632" width="0" style="521" hidden="1" customWidth="1"/>
    <col min="15633" max="15633" width="7.44140625" style="521" customWidth="1"/>
    <col min="15634" max="15872" width="8.88671875" style="521"/>
    <col min="15873" max="15873" width="3.88671875" style="521" customWidth="1"/>
    <col min="15874" max="15874" width="16.5546875" style="521" customWidth="1"/>
    <col min="15875" max="15875" width="14" style="521" customWidth="1"/>
    <col min="15876" max="15876" width="13.88671875" style="521" customWidth="1"/>
    <col min="15877" max="15877" width="12.109375" style="521" customWidth="1"/>
    <col min="15878" max="15878" width="0" style="521" hidden="1" customWidth="1"/>
    <col min="15879" max="15879" width="29.88671875" style="521" customWidth="1"/>
    <col min="15880" max="15880" width="7.6640625" style="521" customWidth="1"/>
    <col min="15881" max="15885" width="0" style="521" hidden="1" customWidth="1"/>
    <col min="15886" max="15887" width="7.44140625" style="521" customWidth="1"/>
    <col min="15888" max="15888" width="0" style="521" hidden="1" customWidth="1"/>
    <col min="15889" max="15889" width="7.44140625" style="521" customWidth="1"/>
    <col min="15890" max="16128" width="8.88671875" style="521"/>
    <col min="16129" max="16129" width="3.88671875" style="521" customWidth="1"/>
    <col min="16130" max="16130" width="16.5546875" style="521" customWidth="1"/>
    <col min="16131" max="16131" width="14" style="521" customWidth="1"/>
    <col min="16132" max="16132" width="13.88671875" style="521" customWidth="1"/>
    <col min="16133" max="16133" width="12.109375" style="521" customWidth="1"/>
    <col min="16134" max="16134" width="0" style="521" hidden="1" customWidth="1"/>
    <col min="16135" max="16135" width="29.88671875" style="521" customWidth="1"/>
    <col min="16136" max="16136" width="7.6640625" style="521" customWidth="1"/>
    <col min="16137" max="16141" width="0" style="521" hidden="1" customWidth="1"/>
    <col min="16142" max="16143" width="7.44140625" style="521" customWidth="1"/>
    <col min="16144" max="16144" width="0" style="521" hidden="1" customWidth="1"/>
    <col min="16145" max="16145" width="7.44140625" style="521" customWidth="1"/>
    <col min="16146" max="16384" width="8.88671875" style="521"/>
  </cols>
  <sheetData>
    <row r="1" spans="1:17" ht="24.6" x14ac:dyDescent="0.4">
      <c r="A1" s="512" t="str">
        <f>[3]Altalanos!$A$6</f>
        <v>Vidék Bajnokság</v>
      </c>
      <c r="B1" s="513"/>
      <c r="C1" s="513"/>
      <c r="D1" s="514"/>
      <c r="E1" s="515" t="s">
        <v>53</v>
      </c>
      <c r="F1" s="516"/>
      <c r="G1" s="517"/>
      <c r="H1" s="518"/>
      <c r="I1" s="518"/>
      <c r="J1" s="519"/>
      <c r="K1" s="519"/>
      <c r="L1" s="519"/>
      <c r="M1" s="519"/>
      <c r="N1" s="519"/>
      <c r="O1" s="519"/>
      <c r="P1" s="519"/>
      <c r="Q1" s="520"/>
    </row>
    <row r="2" spans="1:17" ht="13.8" thickBot="1" x14ac:dyDescent="0.3">
      <c r="B2" s="522" t="s">
        <v>52</v>
      </c>
      <c r="C2" s="523" t="str">
        <f>[3]Altalanos!$C$8</f>
        <v>F16 csapat</v>
      </c>
      <c r="D2" s="516"/>
      <c r="E2" s="515" t="s">
        <v>35</v>
      </c>
      <c r="F2" s="524"/>
      <c r="G2" s="524"/>
      <c r="H2" s="525"/>
      <c r="I2" s="525"/>
      <c r="J2" s="518"/>
      <c r="K2" s="518"/>
      <c r="L2" s="518"/>
      <c r="M2" s="518"/>
      <c r="N2" s="526"/>
      <c r="O2" s="527"/>
      <c r="P2" s="527"/>
      <c r="Q2" s="526"/>
    </row>
    <row r="3" spans="1:17" s="537" customFormat="1" ht="13.8" thickBot="1" x14ac:dyDescent="0.3">
      <c r="A3" s="528" t="s">
        <v>51</v>
      </c>
      <c r="B3" s="529"/>
      <c r="C3" s="529"/>
      <c r="D3" s="529"/>
      <c r="E3" s="529"/>
      <c r="F3" s="529"/>
      <c r="G3" s="529"/>
      <c r="H3" s="529"/>
      <c r="I3" s="530"/>
      <c r="J3" s="531"/>
      <c r="K3" s="532"/>
      <c r="L3" s="532"/>
      <c r="M3" s="532"/>
      <c r="N3" s="533" t="s">
        <v>34</v>
      </c>
      <c r="O3" s="534"/>
      <c r="P3" s="535"/>
      <c r="Q3" s="536"/>
    </row>
    <row r="4" spans="1:17" s="537" customFormat="1" x14ac:dyDescent="0.25">
      <c r="A4" s="538" t="s">
        <v>25</v>
      </c>
      <c r="B4" s="538"/>
      <c r="C4" s="539" t="s">
        <v>22</v>
      </c>
      <c r="D4" s="538" t="s">
        <v>30</v>
      </c>
      <c r="E4" s="540"/>
      <c r="G4" s="541"/>
      <c r="H4" s="542" t="s">
        <v>31</v>
      </c>
      <c r="I4" s="543"/>
      <c r="J4" s="544"/>
      <c r="K4" s="545"/>
      <c r="L4" s="545"/>
      <c r="M4" s="545"/>
      <c r="N4" s="544"/>
      <c r="O4" s="546"/>
      <c r="P4" s="546"/>
      <c r="Q4" s="547"/>
    </row>
    <row r="5" spans="1:17" s="537" customFormat="1" ht="13.8" thickBot="1" x14ac:dyDescent="0.3">
      <c r="A5" s="548" t="str">
        <f>[3]Altalanos!$A$10</f>
        <v>2026.06.20-30</v>
      </c>
      <c r="B5" s="548"/>
      <c r="C5" s="549" t="str">
        <f>[3]Altalanos!$C$10</f>
        <v>SZEGED</v>
      </c>
      <c r="D5" s="550" t="str">
        <f>[3]Altalanos!$D$10</f>
        <v xml:space="preserve">  </v>
      </c>
      <c r="E5" s="550"/>
      <c r="F5" s="550"/>
      <c r="G5" s="550"/>
      <c r="H5" s="551" t="str">
        <f>[3]Altalanos!$E$10</f>
        <v>Rákóczi Andrea</v>
      </c>
      <c r="I5" s="552"/>
      <c r="J5" s="553"/>
      <c r="K5" s="554"/>
      <c r="L5" s="554"/>
      <c r="M5" s="554"/>
      <c r="N5" s="553"/>
      <c r="O5" s="550"/>
      <c r="P5" s="550"/>
      <c r="Q5" s="555"/>
    </row>
    <row r="6" spans="1:17" ht="30" customHeight="1" thickBot="1" x14ac:dyDescent="0.3">
      <c r="A6" s="556" t="s">
        <v>36</v>
      </c>
      <c r="B6" s="557" t="s">
        <v>28</v>
      </c>
      <c r="C6" s="557" t="s">
        <v>29</v>
      </c>
      <c r="D6" s="557" t="s">
        <v>32</v>
      </c>
      <c r="E6" s="558" t="s">
        <v>33</v>
      </c>
      <c r="F6" s="558" t="s">
        <v>37</v>
      </c>
      <c r="G6" s="558" t="s">
        <v>110</v>
      </c>
      <c r="H6" s="559" t="s">
        <v>38</v>
      </c>
      <c r="I6" s="560"/>
      <c r="J6" s="561" t="s">
        <v>17</v>
      </c>
      <c r="K6" s="562" t="s">
        <v>15</v>
      </c>
      <c r="L6" s="563" t="s">
        <v>1</v>
      </c>
      <c r="M6" s="564" t="s">
        <v>16</v>
      </c>
      <c r="N6" s="565" t="s">
        <v>49</v>
      </c>
      <c r="O6" s="566" t="s">
        <v>39</v>
      </c>
      <c r="P6" s="567" t="s">
        <v>2</v>
      </c>
      <c r="Q6" s="558" t="s">
        <v>40</v>
      </c>
    </row>
    <row r="7" spans="1:17" s="580" customFormat="1" ht="18.899999999999999" customHeight="1" x14ac:dyDescent="0.25">
      <c r="A7" s="568">
        <v>1</v>
      </c>
      <c r="B7" s="569" t="s">
        <v>148</v>
      </c>
      <c r="C7" s="569"/>
      <c r="D7" s="570"/>
      <c r="E7" s="571"/>
      <c r="F7" s="572"/>
      <c r="G7" s="573"/>
      <c r="H7" s="570"/>
      <c r="I7" s="570"/>
      <c r="J7" s="574"/>
      <c r="K7" s="575"/>
      <c r="L7" s="576"/>
      <c r="M7" s="575"/>
      <c r="N7" s="577"/>
      <c r="O7" s="570">
        <v>17</v>
      </c>
      <c r="P7" s="578"/>
      <c r="Q7" s="579"/>
    </row>
    <row r="8" spans="1:17" s="580" customFormat="1" ht="18.899999999999999" customHeight="1" x14ac:dyDescent="0.25">
      <c r="A8" s="568">
        <v>2</v>
      </c>
      <c r="B8" s="569" t="s">
        <v>141</v>
      </c>
      <c r="C8" s="569"/>
      <c r="D8" s="570"/>
      <c r="E8" s="571"/>
      <c r="F8" s="581"/>
      <c r="G8" s="582"/>
      <c r="H8" s="570"/>
      <c r="I8" s="570"/>
      <c r="J8" s="574"/>
      <c r="K8" s="575"/>
      <c r="L8" s="576"/>
      <c r="M8" s="575"/>
      <c r="N8" s="577"/>
      <c r="O8" s="570">
        <v>22</v>
      </c>
      <c r="P8" s="578"/>
      <c r="Q8" s="579"/>
    </row>
    <row r="9" spans="1:17" s="580" customFormat="1" ht="18.899999999999999" customHeight="1" x14ac:dyDescent="0.25">
      <c r="A9" s="568">
        <v>3</v>
      </c>
      <c r="B9" s="569" t="s">
        <v>138</v>
      </c>
      <c r="C9" s="569"/>
      <c r="D9" s="570"/>
      <c r="E9" s="571"/>
      <c r="F9" s="581"/>
      <c r="G9" s="582"/>
      <c r="H9" s="570"/>
      <c r="I9" s="570"/>
      <c r="J9" s="574"/>
      <c r="K9" s="575"/>
      <c r="L9" s="576"/>
      <c r="M9" s="575"/>
      <c r="N9" s="577"/>
      <c r="O9" s="570">
        <v>32</v>
      </c>
      <c r="P9" s="583"/>
      <c r="Q9" s="584"/>
    </row>
    <row r="10" spans="1:17" s="580" customFormat="1" ht="18.899999999999999" customHeight="1" x14ac:dyDescent="0.25">
      <c r="A10" s="568">
        <v>4</v>
      </c>
      <c r="B10" s="569" t="s">
        <v>139</v>
      </c>
      <c r="C10" s="569"/>
      <c r="D10" s="570"/>
      <c r="E10" s="571"/>
      <c r="F10" s="581"/>
      <c r="G10" s="582"/>
      <c r="H10" s="570"/>
      <c r="I10" s="570"/>
      <c r="J10" s="574"/>
      <c r="K10" s="575"/>
      <c r="L10" s="576"/>
      <c r="M10" s="575"/>
      <c r="N10" s="577"/>
      <c r="O10" s="570">
        <v>40</v>
      </c>
      <c r="P10" s="585"/>
      <c r="Q10" s="586"/>
    </row>
    <row r="11" spans="1:17" s="580" customFormat="1" ht="18.899999999999999" customHeight="1" x14ac:dyDescent="0.25">
      <c r="A11" s="568">
        <v>5</v>
      </c>
      <c r="B11" s="569" t="s">
        <v>140</v>
      </c>
      <c r="C11" s="569"/>
      <c r="D11" s="570"/>
      <c r="E11" s="571"/>
      <c r="F11" s="581"/>
      <c r="G11" s="582"/>
      <c r="H11" s="570"/>
      <c r="I11" s="570"/>
      <c r="J11" s="574"/>
      <c r="K11" s="575"/>
      <c r="L11" s="576"/>
      <c r="M11" s="575"/>
      <c r="N11" s="577"/>
      <c r="O11" s="570">
        <v>87</v>
      </c>
      <c r="P11" s="585"/>
      <c r="Q11" s="586"/>
    </row>
    <row r="12" spans="1:17" s="580" customFormat="1" ht="18.899999999999999" customHeight="1" x14ac:dyDescent="0.25">
      <c r="A12" s="568">
        <v>6</v>
      </c>
      <c r="B12" s="569" t="s">
        <v>149</v>
      </c>
      <c r="C12" s="569"/>
      <c r="D12" s="570"/>
      <c r="E12" s="571"/>
      <c r="F12" s="581"/>
      <c r="G12" s="582"/>
      <c r="H12" s="570"/>
      <c r="I12" s="570"/>
      <c r="J12" s="574"/>
      <c r="K12" s="575"/>
      <c r="L12" s="576"/>
      <c r="M12" s="575"/>
      <c r="N12" s="577"/>
      <c r="O12" s="570">
        <v>91</v>
      </c>
      <c r="P12" s="585"/>
      <c r="Q12" s="586"/>
    </row>
    <row r="13" spans="1:17" s="580" customFormat="1" ht="18.899999999999999" customHeight="1" x14ac:dyDescent="0.25">
      <c r="A13" s="568">
        <v>7</v>
      </c>
      <c r="B13" s="569" t="s">
        <v>123</v>
      </c>
      <c r="C13" s="569"/>
      <c r="D13" s="570"/>
      <c r="E13" s="571"/>
      <c r="F13" s="581"/>
      <c r="G13" s="582"/>
      <c r="H13" s="570"/>
      <c r="I13" s="570"/>
      <c r="J13" s="574"/>
      <c r="K13" s="575"/>
      <c r="L13" s="576"/>
      <c r="M13" s="575"/>
      <c r="N13" s="577"/>
      <c r="O13" s="570">
        <v>126</v>
      </c>
      <c r="P13" s="585"/>
      <c r="Q13" s="586"/>
    </row>
    <row r="14" spans="1:17" s="580" customFormat="1" ht="18.899999999999999" customHeight="1" x14ac:dyDescent="0.25">
      <c r="A14" s="568">
        <v>8</v>
      </c>
      <c r="B14" s="569" t="s">
        <v>142</v>
      </c>
      <c r="C14" s="569"/>
      <c r="D14" s="570"/>
      <c r="E14" s="571"/>
      <c r="F14" s="581"/>
      <c r="G14" s="582"/>
      <c r="H14" s="570"/>
      <c r="I14" s="570"/>
      <c r="J14" s="574"/>
      <c r="K14" s="575"/>
      <c r="L14" s="576"/>
      <c r="M14" s="575"/>
      <c r="N14" s="577"/>
      <c r="O14" s="570">
        <v>171</v>
      </c>
      <c r="P14" s="585"/>
      <c r="Q14" s="586"/>
    </row>
    <row r="15" spans="1:17" s="580" customFormat="1" ht="18.899999999999999" customHeight="1" x14ac:dyDescent="0.25">
      <c r="A15" s="568">
        <v>9</v>
      </c>
      <c r="B15" s="569" t="s">
        <v>143</v>
      </c>
      <c r="C15" s="569"/>
      <c r="D15" s="570"/>
      <c r="E15" s="571"/>
      <c r="F15" s="579"/>
      <c r="G15" s="579"/>
      <c r="H15" s="570"/>
      <c r="I15" s="570"/>
      <c r="J15" s="574"/>
      <c r="K15" s="575"/>
      <c r="L15" s="576"/>
      <c r="M15" s="587"/>
      <c r="N15" s="577"/>
      <c r="O15" s="570">
        <v>217</v>
      </c>
      <c r="P15" s="579"/>
      <c r="Q15" s="579"/>
    </row>
    <row r="16" spans="1:17" s="580" customFormat="1" ht="18.899999999999999" customHeight="1" x14ac:dyDescent="0.25">
      <c r="A16" s="568">
        <v>10</v>
      </c>
      <c r="B16" s="588" t="s">
        <v>144</v>
      </c>
      <c r="C16" s="569"/>
      <c r="D16" s="570"/>
      <c r="E16" s="571"/>
      <c r="F16" s="579"/>
      <c r="G16" s="579"/>
      <c r="H16" s="570"/>
      <c r="I16" s="570"/>
      <c r="J16" s="574"/>
      <c r="K16" s="575"/>
      <c r="L16" s="576"/>
      <c r="M16" s="587"/>
      <c r="N16" s="577"/>
      <c r="O16" s="570">
        <v>223</v>
      </c>
      <c r="P16" s="578"/>
      <c r="Q16" s="579"/>
    </row>
    <row r="17" spans="1:17" s="580" customFormat="1" ht="18.899999999999999" customHeight="1" x14ac:dyDescent="0.25">
      <c r="A17" s="568">
        <v>11</v>
      </c>
      <c r="B17" s="569" t="s">
        <v>319</v>
      </c>
      <c r="C17" s="569"/>
      <c r="D17" s="570"/>
      <c r="E17" s="571"/>
      <c r="F17" s="579"/>
      <c r="G17" s="579"/>
      <c r="H17" s="570"/>
      <c r="I17" s="570"/>
      <c r="J17" s="574"/>
      <c r="K17" s="575"/>
      <c r="L17" s="576"/>
      <c r="M17" s="587"/>
      <c r="N17" s="577"/>
      <c r="O17" s="570">
        <v>257</v>
      </c>
      <c r="P17" s="578"/>
      <c r="Q17" s="579"/>
    </row>
    <row r="18" spans="1:17" s="580" customFormat="1" ht="18.899999999999999" customHeight="1" x14ac:dyDescent="0.25">
      <c r="A18" s="568">
        <v>12</v>
      </c>
      <c r="B18" s="569" t="s">
        <v>131</v>
      </c>
      <c r="C18" s="569"/>
      <c r="D18" s="570"/>
      <c r="E18" s="571"/>
      <c r="F18" s="579"/>
      <c r="G18" s="579"/>
      <c r="H18" s="570"/>
      <c r="I18" s="570"/>
      <c r="J18" s="574"/>
      <c r="K18" s="575"/>
      <c r="L18" s="576"/>
      <c r="M18" s="587"/>
      <c r="N18" s="577"/>
      <c r="O18" s="570">
        <v>265</v>
      </c>
      <c r="P18" s="578"/>
      <c r="Q18" s="579"/>
    </row>
    <row r="19" spans="1:17" s="580" customFormat="1" ht="18.899999999999999" customHeight="1" x14ac:dyDescent="0.25">
      <c r="A19" s="568">
        <v>13</v>
      </c>
      <c r="B19" s="569" t="s">
        <v>147</v>
      </c>
      <c r="C19" s="569"/>
      <c r="D19" s="570"/>
      <c r="E19" s="571"/>
      <c r="F19" s="579"/>
      <c r="G19" s="579"/>
      <c r="H19" s="570"/>
      <c r="I19" s="570"/>
      <c r="J19" s="574"/>
      <c r="K19" s="575"/>
      <c r="L19" s="576"/>
      <c r="M19" s="587"/>
      <c r="N19" s="577"/>
      <c r="O19" s="570">
        <v>271</v>
      </c>
      <c r="P19" s="578"/>
      <c r="Q19" s="579"/>
    </row>
    <row r="20" spans="1:17" s="580" customFormat="1" ht="18.899999999999999" customHeight="1" x14ac:dyDescent="0.25">
      <c r="A20" s="568">
        <v>14</v>
      </c>
      <c r="B20" s="569" t="s">
        <v>146</v>
      </c>
      <c r="C20" s="569"/>
      <c r="D20" s="570"/>
      <c r="E20" s="571"/>
      <c r="F20" s="579"/>
      <c r="G20" s="579"/>
      <c r="H20" s="570"/>
      <c r="I20" s="570"/>
      <c r="J20" s="574"/>
      <c r="K20" s="575"/>
      <c r="L20" s="576"/>
      <c r="M20" s="587"/>
      <c r="N20" s="577"/>
      <c r="O20" s="570">
        <v>297</v>
      </c>
      <c r="P20" s="578"/>
      <c r="Q20" s="579"/>
    </row>
    <row r="21" spans="1:17" s="580" customFormat="1" ht="18.899999999999999" customHeight="1" x14ac:dyDescent="0.25">
      <c r="A21" s="568">
        <v>15</v>
      </c>
      <c r="B21" s="569"/>
      <c r="C21" s="569"/>
      <c r="D21" s="570"/>
      <c r="E21" s="571"/>
      <c r="F21" s="579"/>
      <c r="G21" s="579"/>
      <c r="H21" s="570"/>
      <c r="I21" s="570"/>
      <c r="J21" s="574"/>
      <c r="K21" s="575"/>
      <c r="L21" s="576"/>
      <c r="M21" s="587"/>
      <c r="N21" s="577"/>
      <c r="O21" s="570"/>
      <c r="P21" s="578"/>
      <c r="Q21" s="579"/>
    </row>
    <row r="22" spans="1:17" s="580" customFormat="1" ht="18.899999999999999" customHeight="1" x14ac:dyDescent="0.25">
      <c r="A22" s="568">
        <v>16</v>
      </c>
      <c r="B22" s="569"/>
      <c r="C22" s="569"/>
      <c r="D22" s="570"/>
      <c r="E22" s="571"/>
      <c r="F22" s="579"/>
      <c r="G22" s="579"/>
      <c r="H22" s="570"/>
      <c r="I22" s="570"/>
      <c r="J22" s="574"/>
      <c r="K22" s="575"/>
      <c r="L22" s="576"/>
      <c r="M22" s="587"/>
      <c r="N22" s="577"/>
      <c r="O22" s="570"/>
      <c r="P22" s="578"/>
      <c r="Q22" s="579"/>
    </row>
    <row r="23" spans="1:17" s="580" customFormat="1" ht="18.899999999999999" customHeight="1" x14ac:dyDescent="0.25">
      <c r="A23" s="568">
        <v>17</v>
      </c>
      <c r="B23" s="569"/>
      <c r="C23" s="569"/>
      <c r="D23" s="570"/>
      <c r="E23" s="571"/>
      <c r="F23" s="579"/>
      <c r="G23" s="579"/>
      <c r="H23" s="570"/>
      <c r="I23" s="570"/>
      <c r="J23" s="574"/>
      <c r="K23" s="575"/>
      <c r="L23" s="576"/>
      <c r="M23" s="587"/>
      <c r="N23" s="577"/>
      <c r="O23" s="570"/>
      <c r="P23" s="578"/>
      <c r="Q23" s="579"/>
    </row>
    <row r="24" spans="1:17" s="580" customFormat="1" ht="18.899999999999999" customHeight="1" x14ac:dyDescent="0.25">
      <c r="A24" s="568">
        <v>18</v>
      </c>
      <c r="B24" s="569"/>
      <c r="C24" s="569"/>
      <c r="D24" s="570"/>
      <c r="E24" s="571"/>
      <c r="F24" s="579"/>
      <c r="G24" s="579"/>
      <c r="H24" s="570"/>
      <c r="I24" s="570"/>
      <c r="J24" s="574"/>
      <c r="K24" s="575"/>
      <c r="L24" s="576"/>
      <c r="M24" s="587"/>
      <c r="N24" s="577"/>
      <c r="O24" s="570"/>
      <c r="P24" s="578"/>
      <c r="Q24" s="579"/>
    </row>
    <row r="25" spans="1:17" s="580" customFormat="1" ht="18.899999999999999" customHeight="1" x14ac:dyDescent="0.25">
      <c r="A25" s="568">
        <v>19</v>
      </c>
      <c r="B25" s="569"/>
      <c r="C25" s="569"/>
      <c r="D25" s="570"/>
      <c r="E25" s="571"/>
      <c r="F25" s="579"/>
      <c r="G25" s="579"/>
      <c r="H25" s="570"/>
      <c r="I25" s="570"/>
      <c r="J25" s="574"/>
      <c r="K25" s="575"/>
      <c r="L25" s="576"/>
      <c r="M25" s="587"/>
      <c r="N25" s="577"/>
      <c r="O25" s="570"/>
      <c r="P25" s="578"/>
      <c r="Q25" s="579"/>
    </row>
    <row r="26" spans="1:17" s="580" customFormat="1" ht="18.899999999999999" customHeight="1" x14ac:dyDescent="0.25">
      <c r="A26" s="568">
        <v>20</v>
      </c>
      <c r="B26" s="569"/>
      <c r="C26" s="569"/>
      <c r="D26" s="570"/>
      <c r="E26" s="571"/>
      <c r="F26" s="579"/>
      <c r="G26" s="579"/>
      <c r="H26" s="570"/>
      <c r="I26" s="570"/>
      <c r="J26" s="574"/>
      <c r="K26" s="575"/>
      <c r="L26" s="576"/>
      <c r="M26" s="587"/>
      <c r="N26" s="577"/>
      <c r="O26" s="570"/>
      <c r="P26" s="578"/>
      <c r="Q26" s="579"/>
    </row>
    <row r="27" spans="1:17" s="580" customFormat="1" ht="18.899999999999999" customHeight="1" x14ac:dyDescent="0.25">
      <c r="A27" s="568">
        <v>21</v>
      </c>
      <c r="B27" s="569"/>
      <c r="C27" s="569"/>
      <c r="D27" s="570"/>
      <c r="E27" s="571"/>
      <c r="F27" s="579"/>
      <c r="G27" s="579"/>
      <c r="H27" s="570"/>
      <c r="I27" s="570"/>
      <c r="J27" s="574"/>
      <c r="K27" s="575"/>
      <c r="L27" s="576"/>
      <c r="M27" s="587"/>
      <c r="N27" s="577"/>
      <c r="O27" s="570"/>
      <c r="P27" s="578"/>
      <c r="Q27" s="579"/>
    </row>
    <row r="28" spans="1:17" s="580" customFormat="1" ht="18.899999999999999" customHeight="1" x14ac:dyDescent="0.25">
      <c r="A28" s="568">
        <v>22</v>
      </c>
      <c r="B28" s="569"/>
      <c r="C28" s="569"/>
      <c r="D28" s="570"/>
      <c r="E28" s="589"/>
      <c r="F28" s="590"/>
      <c r="G28" s="584"/>
      <c r="H28" s="570"/>
      <c r="I28" s="570"/>
      <c r="J28" s="574"/>
      <c r="K28" s="575"/>
      <c r="L28" s="576"/>
      <c r="M28" s="587"/>
      <c r="N28" s="577"/>
      <c r="O28" s="570"/>
      <c r="P28" s="578"/>
      <c r="Q28" s="579"/>
    </row>
    <row r="29" spans="1:17" s="580" customFormat="1" ht="18.899999999999999" customHeight="1" x14ac:dyDescent="0.25">
      <c r="A29" s="568">
        <v>23</v>
      </c>
      <c r="B29" s="569"/>
      <c r="C29" s="569"/>
      <c r="D29" s="570"/>
      <c r="E29" s="591"/>
      <c r="F29" s="579"/>
      <c r="G29" s="579"/>
      <c r="H29" s="570"/>
      <c r="I29" s="570"/>
      <c r="J29" s="574"/>
      <c r="K29" s="575"/>
      <c r="L29" s="576"/>
      <c r="M29" s="587"/>
      <c r="N29" s="577"/>
      <c r="O29" s="570"/>
      <c r="P29" s="578"/>
      <c r="Q29" s="579"/>
    </row>
    <row r="30" spans="1:17" s="580" customFormat="1" ht="18.899999999999999" customHeight="1" x14ac:dyDescent="0.25">
      <c r="A30" s="568">
        <v>24</v>
      </c>
      <c r="B30" s="569"/>
      <c r="C30" s="569"/>
      <c r="D30" s="570"/>
      <c r="E30" s="571"/>
      <c r="F30" s="579"/>
      <c r="G30" s="579"/>
      <c r="H30" s="570"/>
      <c r="I30" s="570"/>
      <c r="J30" s="574"/>
      <c r="K30" s="575"/>
      <c r="L30" s="576"/>
      <c r="M30" s="587"/>
      <c r="N30" s="577"/>
      <c r="O30" s="570"/>
      <c r="P30" s="578"/>
      <c r="Q30" s="579"/>
    </row>
    <row r="31" spans="1:17" s="580" customFormat="1" ht="18.899999999999999" customHeight="1" x14ac:dyDescent="0.25">
      <c r="A31" s="568">
        <v>25</v>
      </c>
      <c r="B31" s="569"/>
      <c r="C31" s="569"/>
      <c r="D31" s="570"/>
      <c r="E31" s="571"/>
      <c r="F31" s="579"/>
      <c r="G31" s="579"/>
      <c r="H31" s="570"/>
      <c r="I31" s="570"/>
      <c r="J31" s="574"/>
      <c r="K31" s="575"/>
      <c r="L31" s="576"/>
      <c r="M31" s="587"/>
      <c r="N31" s="577"/>
      <c r="O31" s="570"/>
      <c r="P31" s="578"/>
      <c r="Q31" s="579"/>
    </row>
    <row r="32" spans="1:17" s="580" customFormat="1" ht="18.899999999999999" customHeight="1" x14ac:dyDescent="0.25">
      <c r="A32" s="568">
        <v>26</v>
      </c>
      <c r="B32" s="569"/>
      <c r="C32" s="569"/>
      <c r="D32" s="570"/>
      <c r="E32" s="592"/>
      <c r="F32" s="579"/>
      <c r="G32" s="579"/>
      <c r="H32" s="570"/>
      <c r="I32" s="570"/>
      <c r="J32" s="574"/>
      <c r="K32" s="575"/>
      <c r="L32" s="576"/>
      <c r="M32" s="587"/>
      <c r="N32" s="577"/>
      <c r="O32" s="570"/>
      <c r="P32" s="578"/>
      <c r="Q32" s="579"/>
    </row>
    <row r="33" spans="1:17" s="580" customFormat="1" ht="18.899999999999999" customHeight="1" x14ac:dyDescent="0.25">
      <c r="A33" s="568">
        <v>27</v>
      </c>
      <c r="B33" s="569"/>
      <c r="C33" s="569"/>
      <c r="D33" s="570"/>
      <c r="E33" s="571"/>
      <c r="F33" s="579"/>
      <c r="G33" s="579"/>
      <c r="H33" s="570"/>
      <c r="I33" s="570"/>
      <c r="J33" s="574"/>
      <c r="K33" s="575"/>
      <c r="L33" s="576"/>
      <c r="M33" s="587"/>
      <c r="N33" s="577"/>
      <c r="O33" s="570"/>
      <c r="P33" s="578"/>
      <c r="Q33" s="579"/>
    </row>
    <row r="34" spans="1:17" s="580" customFormat="1" ht="18.899999999999999" customHeight="1" x14ac:dyDescent="0.25">
      <c r="A34" s="568">
        <v>28</v>
      </c>
      <c r="B34" s="569"/>
      <c r="C34" s="569"/>
      <c r="D34" s="570"/>
      <c r="E34" s="571"/>
      <c r="F34" s="579"/>
      <c r="G34" s="579"/>
      <c r="H34" s="570"/>
      <c r="I34" s="570"/>
      <c r="J34" s="574"/>
      <c r="K34" s="575"/>
      <c r="L34" s="576"/>
      <c r="M34" s="587"/>
      <c r="N34" s="577"/>
      <c r="O34" s="570"/>
      <c r="P34" s="578"/>
      <c r="Q34" s="579"/>
    </row>
    <row r="35" spans="1:17" s="580" customFormat="1" ht="18.899999999999999" customHeight="1" x14ac:dyDescent="0.25">
      <c r="A35" s="568">
        <v>29</v>
      </c>
      <c r="B35" s="569"/>
      <c r="C35" s="569"/>
      <c r="D35" s="570"/>
      <c r="E35" s="571"/>
      <c r="F35" s="579"/>
      <c r="G35" s="579"/>
      <c r="H35" s="570"/>
      <c r="I35" s="570"/>
      <c r="J35" s="574"/>
      <c r="K35" s="575"/>
      <c r="L35" s="576"/>
      <c r="M35" s="587"/>
      <c r="N35" s="577"/>
      <c r="O35" s="570"/>
      <c r="P35" s="578"/>
      <c r="Q35" s="579"/>
    </row>
    <row r="36" spans="1:17" s="580" customFormat="1" ht="18.899999999999999" customHeight="1" x14ac:dyDescent="0.25">
      <c r="A36" s="568">
        <v>30</v>
      </c>
      <c r="B36" s="569"/>
      <c r="C36" s="569"/>
      <c r="D36" s="570"/>
      <c r="E36" s="571"/>
      <c r="F36" s="579"/>
      <c r="G36" s="579"/>
      <c r="H36" s="570"/>
      <c r="I36" s="570"/>
      <c r="J36" s="574"/>
      <c r="K36" s="575"/>
      <c r="L36" s="576"/>
      <c r="M36" s="587"/>
      <c r="N36" s="577"/>
      <c r="O36" s="570"/>
      <c r="P36" s="578"/>
      <c r="Q36" s="579"/>
    </row>
    <row r="37" spans="1:17" s="580" customFormat="1" ht="18.899999999999999" customHeight="1" x14ac:dyDescent="0.25">
      <c r="A37" s="568">
        <v>31</v>
      </c>
      <c r="B37" s="569"/>
      <c r="C37" s="569"/>
      <c r="D37" s="570"/>
      <c r="E37" s="571"/>
      <c r="F37" s="579"/>
      <c r="G37" s="579"/>
      <c r="H37" s="570"/>
      <c r="I37" s="570"/>
      <c r="J37" s="574"/>
      <c r="K37" s="575"/>
      <c r="L37" s="576"/>
      <c r="M37" s="587"/>
      <c r="N37" s="577"/>
      <c r="O37" s="570"/>
      <c r="P37" s="578"/>
      <c r="Q37" s="579"/>
    </row>
    <row r="38" spans="1:17" s="580" customFormat="1" ht="18.899999999999999" customHeight="1" x14ac:dyDescent="0.25">
      <c r="A38" s="568">
        <v>32</v>
      </c>
      <c r="B38" s="569"/>
      <c r="C38" s="569"/>
      <c r="D38" s="570"/>
      <c r="E38" s="571"/>
      <c r="F38" s="579"/>
      <c r="G38" s="579"/>
      <c r="H38" s="581"/>
      <c r="I38" s="582"/>
      <c r="J38" s="574"/>
      <c r="K38" s="575"/>
      <c r="L38" s="576"/>
      <c r="M38" s="587"/>
      <c r="N38" s="577"/>
      <c r="O38" s="579"/>
      <c r="P38" s="578"/>
      <c r="Q38" s="579"/>
    </row>
    <row r="39" spans="1:17" s="580" customFormat="1" ht="18.899999999999999" customHeight="1" x14ac:dyDescent="0.25">
      <c r="A39" s="568">
        <v>33</v>
      </c>
      <c r="B39" s="569"/>
      <c r="C39" s="569"/>
      <c r="D39" s="570"/>
      <c r="E39" s="571"/>
      <c r="F39" s="579"/>
      <c r="G39" s="579"/>
      <c r="H39" s="581"/>
      <c r="I39" s="582"/>
      <c r="J39" s="574"/>
      <c r="K39" s="575"/>
      <c r="L39" s="576"/>
      <c r="M39" s="587"/>
      <c r="N39" s="584"/>
      <c r="O39" s="579"/>
      <c r="P39" s="578"/>
      <c r="Q39" s="579"/>
    </row>
    <row r="40" spans="1:17" s="580" customFormat="1" ht="18.899999999999999" customHeight="1" x14ac:dyDescent="0.25">
      <c r="A40" s="568">
        <v>34</v>
      </c>
      <c r="B40" s="569"/>
      <c r="C40" s="569"/>
      <c r="D40" s="570"/>
      <c r="E40" s="571"/>
      <c r="F40" s="579"/>
      <c r="G40" s="579"/>
      <c r="H40" s="581"/>
      <c r="I40" s="582"/>
      <c r="J40" s="574" t="e">
        <f>IF(AND(Q40="",#REF!&gt;0,#REF!&lt;5),K40,)</f>
        <v>#REF!</v>
      </c>
      <c r="K40" s="575" t="str">
        <f>IF(D40="","ZZZ9",IF(AND(#REF!&gt;0,#REF!&lt;5),D40&amp;#REF!,D40&amp;"9"))</f>
        <v>ZZZ9</v>
      </c>
      <c r="L40" s="576">
        <f t="shared" ref="L40:L103" si="0">IF(Q40="",999,Q40)</f>
        <v>999</v>
      </c>
      <c r="M40" s="587">
        <f t="shared" ref="M40:M103" si="1">IF(P40=999,999,1)</f>
        <v>999</v>
      </c>
      <c r="N40" s="584"/>
      <c r="O40" s="579"/>
      <c r="P40" s="578">
        <f t="shared" ref="P40:P103" si="2">IF(N40="DA",1,IF(N40="WC",2,IF(N40="SE",3,IF(N40="Q",4,IF(N40="LL",5,999)))))</f>
        <v>999</v>
      </c>
      <c r="Q40" s="579"/>
    </row>
    <row r="41" spans="1:17" s="580" customFormat="1" ht="18.899999999999999" customHeight="1" x14ac:dyDescent="0.25">
      <c r="A41" s="568">
        <v>35</v>
      </c>
      <c r="B41" s="569"/>
      <c r="C41" s="569"/>
      <c r="D41" s="570"/>
      <c r="E41" s="571"/>
      <c r="F41" s="579"/>
      <c r="G41" s="579"/>
      <c r="H41" s="581"/>
      <c r="I41" s="582"/>
      <c r="J41" s="574" t="e">
        <f>IF(AND(Q41="",#REF!&gt;0,#REF!&lt;5),K41,)</f>
        <v>#REF!</v>
      </c>
      <c r="K41" s="575" t="str">
        <f>IF(D41="","ZZZ9",IF(AND(#REF!&gt;0,#REF!&lt;5),D41&amp;#REF!,D41&amp;"9"))</f>
        <v>ZZZ9</v>
      </c>
      <c r="L41" s="576">
        <f t="shared" si="0"/>
        <v>999</v>
      </c>
      <c r="M41" s="587">
        <f t="shared" si="1"/>
        <v>999</v>
      </c>
      <c r="N41" s="584"/>
      <c r="O41" s="579"/>
      <c r="P41" s="578">
        <f t="shared" si="2"/>
        <v>999</v>
      </c>
      <c r="Q41" s="579"/>
    </row>
    <row r="42" spans="1:17" s="580" customFormat="1" ht="18.899999999999999" customHeight="1" x14ac:dyDescent="0.25">
      <c r="A42" s="568">
        <v>36</v>
      </c>
      <c r="B42" s="569"/>
      <c r="C42" s="569"/>
      <c r="D42" s="570"/>
      <c r="E42" s="571"/>
      <c r="F42" s="579"/>
      <c r="G42" s="579"/>
      <c r="H42" s="581"/>
      <c r="I42" s="582"/>
      <c r="J42" s="574" t="e">
        <f>IF(AND(Q42="",#REF!&gt;0,#REF!&lt;5),K42,)</f>
        <v>#REF!</v>
      </c>
      <c r="K42" s="575" t="str">
        <f>IF(D42="","ZZZ9",IF(AND(#REF!&gt;0,#REF!&lt;5),D42&amp;#REF!,D42&amp;"9"))</f>
        <v>ZZZ9</v>
      </c>
      <c r="L42" s="576">
        <f t="shared" si="0"/>
        <v>999</v>
      </c>
      <c r="M42" s="587">
        <f t="shared" si="1"/>
        <v>999</v>
      </c>
      <c r="N42" s="584"/>
      <c r="O42" s="579"/>
      <c r="P42" s="578">
        <f t="shared" si="2"/>
        <v>999</v>
      </c>
      <c r="Q42" s="579"/>
    </row>
    <row r="43" spans="1:17" s="580" customFormat="1" ht="18.899999999999999" customHeight="1" x14ac:dyDescent="0.25">
      <c r="A43" s="568">
        <v>37</v>
      </c>
      <c r="B43" s="569"/>
      <c r="C43" s="569"/>
      <c r="D43" s="570"/>
      <c r="E43" s="571"/>
      <c r="F43" s="579"/>
      <c r="G43" s="579"/>
      <c r="H43" s="581"/>
      <c r="I43" s="582"/>
      <c r="J43" s="574" t="e">
        <f>IF(AND(Q43="",#REF!&gt;0,#REF!&lt;5),K43,)</f>
        <v>#REF!</v>
      </c>
      <c r="K43" s="575" t="str">
        <f>IF(D43="","ZZZ9",IF(AND(#REF!&gt;0,#REF!&lt;5),D43&amp;#REF!,D43&amp;"9"))</f>
        <v>ZZZ9</v>
      </c>
      <c r="L43" s="576">
        <f t="shared" si="0"/>
        <v>999</v>
      </c>
      <c r="M43" s="587">
        <f t="shared" si="1"/>
        <v>999</v>
      </c>
      <c r="N43" s="584"/>
      <c r="O43" s="579"/>
      <c r="P43" s="578">
        <f t="shared" si="2"/>
        <v>999</v>
      </c>
      <c r="Q43" s="579"/>
    </row>
    <row r="44" spans="1:17" s="580" customFormat="1" ht="18.899999999999999" customHeight="1" x14ac:dyDescent="0.25">
      <c r="A44" s="568">
        <v>38</v>
      </c>
      <c r="B44" s="569"/>
      <c r="C44" s="569"/>
      <c r="D44" s="570"/>
      <c r="E44" s="571"/>
      <c r="F44" s="579"/>
      <c r="G44" s="579"/>
      <c r="H44" s="581"/>
      <c r="I44" s="582"/>
      <c r="J44" s="574" t="e">
        <f>IF(AND(Q44="",#REF!&gt;0,#REF!&lt;5),K44,)</f>
        <v>#REF!</v>
      </c>
      <c r="K44" s="575" t="str">
        <f>IF(D44="","ZZZ9",IF(AND(#REF!&gt;0,#REF!&lt;5),D44&amp;#REF!,D44&amp;"9"))</f>
        <v>ZZZ9</v>
      </c>
      <c r="L44" s="576">
        <f t="shared" si="0"/>
        <v>999</v>
      </c>
      <c r="M44" s="587">
        <f t="shared" si="1"/>
        <v>999</v>
      </c>
      <c r="N44" s="584"/>
      <c r="O44" s="579"/>
      <c r="P44" s="578">
        <f t="shared" si="2"/>
        <v>999</v>
      </c>
      <c r="Q44" s="579"/>
    </row>
    <row r="45" spans="1:17" s="580" customFormat="1" ht="18.899999999999999" customHeight="1" x14ac:dyDescent="0.25">
      <c r="A45" s="568">
        <v>39</v>
      </c>
      <c r="B45" s="569"/>
      <c r="C45" s="569"/>
      <c r="D45" s="570"/>
      <c r="E45" s="571"/>
      <c r="F45" s="579"/>
      <c r="G45" s="579"/>
      <c r="H45" s="581"/>
      <c r="I45" s="582"/>
      <c r="J45" s="574" t="e">
        <f>IF(AND(Q45="",#REF!&gt;0,#REF!&lt;5),K45,)</f>
        <v>#REF!</v>
      </c>
      <c r="K45" s="575" t="str">
        <f>IF(D45="","ZZZ9",IF(AND(#REF!&gt;0,#REF!&lt;5),D45&amp;#REF!,D45&amp;"9"))</f>
        <v>ZZZ9</v>
      </c>
      <c r="L45" s="576">
        <f t="shared" si="0"/>
        <v>999</v>
      </c>
      <c r="M45" s="587">
        <f t="shared" si="1"/>
        <v>999</v>
      </c>
      <c r="N45" s="584"/>
      <c r="O45" s="579"/>
      <c r="P45" s="578">
        <f t="shared" si="2"/>
        <v>999</v>
      </c>
      <c r="Q45" s="579"/>
    </row>
    <row r="46" spans="1:17" s="580" customFormat="1" ht="18.899999999999999" customHeight="1" x14ac:dyDescent="0.25">
      <c r="A46" s="568">
        <v>40</v>
      </c>
      <c r="B46" s="569"/>
      <c r="C46" s="569"/>
      <c r="D46" s="570"/>
      <c r="E46" s="571"/>
      <c r="F46" s="579"/>
      <c r="G46" s="579"/>
      <c r="H46" s="581"/>
      <c r="I46" s="582"/>
      <c r="J46" s="574" t="e">
        <f>IF(AND(Q46="",#REF!&gt;0,#REF!&lt;5),K46,)</f>
        <v>#REF!</v>
      </c>
      <c r="K46" s="575" t="str">
        <f>IF(D46="","ZZZ9",IF(AND(#REF!&gt;0,#REF!&lt;5),D46&amp;#REF!,D46&amp;"9"))</f>
        <v>ZZZ9</v>
      </c>
      <c r="L46" s="576">
        <f t="shared" si="0"/>
        <v>999</v>
      </c>
      <c r="M46" s="587">
        <f t="shared" si="1"/>
        <v>999</v>
      </c>
      <c r="N46" s="584"/>
      <c r="O46" s="579"/>
      <c r="P46" s="578">
        <f t="shared" si="2"/>
        <v>999</v>
      </c>
      <c r="Q46" s="579"/>
    </row>
    <row r="47" spans="1:17" s="580" customFormat="1" ht="18.899999999999999" customHeight="1" x14ac:dyDescent="0.25">
      <c r="A47" s="568">
        <v>41</v>
      </c>
      <c r="B47" s="569"/>
      <c r="C47" s="569"/>
      <c r="D47" s="570"/>
      <c r="E47" s="571"/>
      <c r="F47" s="579"/>
      <c r="G47" s="579"/>
      <c r="H47" s="581"/>
      <c r="I47" s="582"/>
      <c r="J47" s="574" t="e">
        <f>IF(AND(Q47="",#REF!&gt;0,#REF!&lt;5),K47,)</f>
        <v>#REF!</v>
      </c>
      <c r="K47" s="575" t="str">
        <f>IF(D47="","ZZZ9",IF(AND(#REF!&gt;0,#REF!&lt;5),D47&amp;#REF!,D47&amp;"9"))</f>
        <v>ZZZ9</v>
      </c>
      <c r="L47" s="576">
        <f t="shared" si="0"/>
        <v>999</v>
      </c>
      <c r="M47" s="587">
        <f t="shared" si="1"/>
        <v>999</v>
      </c>
      <c r="N47" s="584"/>
      <c r="O47" s="579"/>
      <c r="P47" s="578">
        <f t="shared" si="2"/>
        <v>999</v>
      </c>
      <c r="Q47" s="579"/>
    </row>
    <row r="48" spans="1:17" s="580" customFormat="1" ht="18.899999999999999" customHeight="1" x14ac:dyDescent="0.25">
      <c r="A48" s="568">
        <v>42</v>
      </c>
      <c r="B48" s="569"/>
      <c r="C48" s="569"/>
      <c r="D48" s="570"/>
      <c r="E48" s="571"/>
      <c r="F48" s="579"/>
      <c r="G48" s="579"/>
      <c r="H48" s="581"/>
      <c r="I48" s="582"/>
      <c r="J48" s="574" t="e">
        <f>IF(AND(Q48="",#REF!&gt;0,#REF!&lt;5),K48,)</f>
        <v>#REF!</v>
      </c>
      <c r="K48" s="575" t="str">
        <f>IF(D48="","ZZZ9",IF(AND(#REF!&gt;0,#REF!&lt;5),D48&amp;#REF!,D48&amp;"9"))</f>
        <v>ZZZ9</v>
      </c>
      <c r="L48" s="576">
        <f t="shared" si="0"/>
        <v>999</v>
      </c>
      <c r="M48" s="587">
        <f t="shared" si="1"/>
        <v>999</v>
      </c>
      <c r="N48" s="584"/>
      <c r="O48" s="579"/>
      <c r="P48" s="578">
        <f t="shared" si="2"/>
        <v>999</v>
      </c>
      <c r="Q48" s="579"/>
    </row>
    <row r="49" spans="1:17" s="580" customFormat="1" ht="18.899999999999999" customHeight="1" x14ac:dyDescent="0.25">
      <c r="A49" s="568">
        <v>43</v>
      </c>
      <c r="B49" s="569"/>
      <c r="C49" s="569"/>
      <c r="D49" s="570"/>
      <c r="E49" s="571"/>
      <c r="F49" s="579"/>
      <c r="G49" s="579"/>
      <c r="H49" s="581"/>
      <c r="I49" s="582"/>
      <c r="J49" s="574" t="e">
        <f>IF(AND(Q49="",#REF!&gt;0,#REF!&lt;5),K49,)</f>
        <v>#REF!</v>
      </c>
      <c r="K49" s="575" t="str">
        <f>IF(D49="","ZZZ9",IF(AND(#REF!&gt;0,#REF!&lt;5),D49&amp;#REF!,D49&amp;"9"))</f>
        <v>ZZZ9</v>
      </c>
      <c r="L49" s="576">
        <f t="shared" si="0"/>
        <v>999</v>
      </c>
      <c r="M49" s="587">
        <f t="shared" si="1"/>
        <v>999</v>
      </c>
      <c r="N49" s="584"/>
      <c r="O49" s="579"/>
      <c r="P49" s="578">
        <f t="shared" si="2"/>
        <v>999</v>
      </c>
      <c r="Q49" s="579"/>
    </row>
    <row r="50" spans="1:17" s="580" customFormat="1" ht="18.899999999999999" customHeight="1" x14ac:dyDescent="0.25">
      <c r="A50" s="568">
        <v>44</v>
      </c>
      <c r="B50" s="569"/>
      <c r="C50" s="569"/>
      <c r="D50" s="570"/>
      <c r="E50" s="571"/>
      <c r="F50" s="579"/>
      <c r="G50" s="579"/>
      <c r="H50" s="581"/>
      <c r="I50" s="582"/>
      <c r="J50" s="574" t="e">
        <f>IF(AND(Q50="",#REF!&gt;0,#REF!&lt;5),K50,)</f>
        <v>#REF!</v>
      </c>
      <c r="K50" s="575" t="str">
        <f>IF(D50="","ZZZ9",IF(AND(#REF!&gt;0,#REF!&lt;5),D50&amp;#REF!,D50&amp;"9"))</f>
        <v>ZZZ9</v>
      </c>
      <c r="L50" s="576">
        <f t="shared" si="0"/>
        <v>999</v>
      </c>
      <c r="M50" s="587">
        <f t="shared" si="1"/>
        <v>999</v>
      </c>
      <c r="N50" s="584"/>
      <c r="O50" s="579"/>
      <c r="P50" s="578">
        <f t="shared" si="2"/>
        <v>999</v>
      </c>
      <c r="Q50" s="579"/>
    </row>
    <row r="51" spans="1:17" s="580" customFormat="1" ht="18.899999999999999" customHeight="1" x14ac:dyDescent="0.25">
      <c r="A51" s="568">
        <v>45</v>
      </c>
      <c r="B51" s="569"/>
      <c r="C51" s="569"/>
      <c r="D51" s="570"/>
      <c r="E51" s="571"/>
      <c r="F51" s="579"/>
      <c r="G51" s="579"/>
      <c r="H51" s="581"/>
      <c r="I51" s="582"/>
      <c r="J51" s="574" t="e">
        <f>IF(AND(Q51="",#REF!&gt;0,#REF!&lt;5),K51,)</f>
        <v>#REF!</v>
      </c>
      <c r="K51" s="575" t="str">
        <f>IF(D51="","ZZZ9",IF(AND(#REF!&gt;0,#REF!&lt;5),D51&amp;#REF!,D51&amp;"9"))</f>
        <v>ZZZ9</v>
      </c>
      <c r="L51" s="576">
        <f t="shared" si="0"/>
        <v>999</v>
      </c>
      <c r="M51" s="587">
        <f t="shared" si="1"/>
        <v>999</v>
      </c>
      <c r="N51" s="584"/>
      <c r="O51" s="579"/>
      <c r="P51" s="578">
        <f t="shared" si="2"/>
        <v>999</v>
      </c>
      <c r="Q51" s="579"/>
    </row>
    <row r="52" spans="1:17" s="580" customFormat="1" ht="18.899999999999999" customHeight="1" x14ac:dyDescent="0.25">
      <c r="A52" s="568">
        <v>46</v>
      </c>
      <c r="B52" s="569"/>
      <c r="C52" s="569"/>
      <c r="D52" s="570"/>
      <c r="E52" s="571"/>
      <c r="F52" s="579"/>
      <c r="G52" s="579"/>
      <c r="H52" s="581"/>
      <c r="I52" s="582"/>
      <c r="J52" s="574" t="e">
        <f>IF(AND(Q52="",#REF!&gt;0,#REF!&lt;5),K52,)</f>
        <v>#REF!</v>
      </c>
      <c r="K52" s="575" t="str">
        <f>IF(D52="","ZZZ9",IF(AND(#REF!&gt;0,#REF!&lt;5),D52&amp;#REF!,D52&amp;"9"))</f>
        <v>ZZZ9</v>
      </c>
      <c r="L52" s="576">
        <f t="shared" si="0"/>
        <v>999</v>
      </c>
      <c r="M52" s="587">
        <f t="shared" si="1"/>
        <v>999</v>
      </c>
      <c r="N52" s="584"/>
      <c r="O52" s="579"/>
      <c r="P52" s="578">
        <f t="shared" si="2"/>
        <v>999</v>
      </c>
      <c r="Q52" s="579"/>
    </row>
    <row r="53" spans="1:17" s="580" customFormat="1" ht="18.899999999999999" customHeight="1" x14ac:dyDescent="0.25">
      <c r="A53" s="568">
        <v>47</v>
      </c>
      <c r="B53" s="569"/>
      <c r="C53" s="569"/>
      <c r="D53" s="570"/>
      <c r="E53" s="571"/>
      <c r="F53" s="579"/>
      <c r="G53" s="579"/>
      <c r="H53" s="581"/>
      <c r="I53" s="582"/>
      <c r="J53" s="574" t="e">
        <f>IF(AND(Q53="",#REF!&gt;0,#REF!&lt;5),K53,)</f>
        <v>#REF!</v>
      </c>
      <c r="K53" s="575" t="str">
        <f>IF(D53="","ZZZ9",IF(AND(#REF!&gt;0,#REF!&lt;5),D53&amp;#REF!,D53&amp;"9"))</f>
        <v>ZZZ9</v>
      </c>
      <c r="L53" s="576">
        <f t="shared" si="0"/>
        <v>999</v>
      </c>
      <c r="M53" s="587">
        <f t="shared" si="1"/>
        <v>999</v>
      </c>
      <c r="N53" s="584"/>
      <c r="O53" s="579"/>
      <c r="P53" s="578">
        <f t="shared" si="2"/>
        <v>999</v>
      </c>
      <c r="Q53" s="579"/>
    </row>
    <row r="54" spans="1:17" s="580" customFormat="1" ht="18.899999999999999" customHeight="1" x14ac:dyDescent="0.25">
      <c r="A54" s="568">
        <v>48</v>
      </c>
      <c r="B54" s="569"/>
      <c r="C54" s="569"/>
      <c r="D54" s="570"/>
      <c r="E54" s="571"/>
      <c r="F54" s="579"/>
      <c r="G54" s="579"/>
      <c r="H54" s="581"/>
      <c r="I54" s="582"/>
      <c r="J54" s="574" t="e">
        <f>IF(AND(Q54="",#REF!&gt;0,#REF!&lt;5),K54,)</f>
        <v>#REF!</v>
      </c>
      <c r="K54" s="575" t="str">
        <f>IF(D54="","ZZZ9",IF(AND(#REF!&gt;0,#REF!&lt;5),D54&amp;#REF!,D54&amp;"9"))</f>
        <v>ZZZ9</v>
      </c>
      <c r="L54" s="576">
        <f t="shared" si="0"/>
        <v>999</v>
      </c>
      <c r="M54" s="587">
        <f t="shared" si="1"/>
        <v>999</v>
      </c>
      <c r="N54" s="584"/>
      <c r="O54" s="579"/>
      <c r="P54" s="578">
        <f t="shared" si="2"/>
        <v>999</v>
      </c>
      <c r="Q54" s="579"/>
    </row>
    <row r="55" spans="1:17" s="580" customFormat="1" ht="18.899999999999999" customHeight="1" x14ac:dyDescent="0.25">
      <c r="A55" s="568">
        <v>49</v>
      </c>
      <c r="B55" s="569"/>
      <c r="C55" s="569"/>
      <c r="D55" s="570"/>
      <c r="E55" s="571"/>
      <c r="F55" s="579"/>
      <c r="G55" s="579"/>
      <c r="H55" s="581"/>
      <c r="I55" s="582"/>
      <c r="J55" s="574" t="e">
        <f>IF(AND(Q55="",#REF!&gt;0,#REF!&lt;5),K55,)</f>
        <v>#REF!</v>
      </c>
      <c r="K55" s="575" t="str">
        <f>IF(D55="","ZZZ9",IF(AND(#REF!&gt;0,#REF!&lt;5),D55&amp;#REF!,D55&amp;"9"))</f>
        <v>ZZZ9</v>
      </c>
      <c r="L55" s="576">
        <f t="shared" si="0"/>
        <v>999</v>
      </c>
      <c r="M55" s="587">
        <f t="shared" si="1"/>
        <v>999</v>
      </c>
      <c r="N55" s="584"/>
      <c r="O55" s="579"/>
      <c r="P55" s="578">
        <f t="shared" si="2"/>
        <v>999</v>
      </c>
      <c r="Q55" s="579"/>
    </row>
    <row r="56" spans="1:17" s="580" customFormat="1" ht="18.899999999999999" customHeight="1" x14ac:dyDescent="0.25">
      <c r="A56" s="568">
        <v>50</v>
      </c>
      <c r="B56" s="569"/>
      <c r="C56" s="569"/>
      <c r="D56" s="570"/>
      <c r="E56" s="571"/>
      <c r="F56" s="579"/>
      <c r="G56" s="579"/>
      <c r="H56" s="581"/>
      <c r="I56" s="582"/>
      <c r="J56" s="574" t="e">
        <f>IF(AND(Q56="",#REF!&gt;0,#REF!&lt;5),K56,)</f>
        <v>#REF!</v>
      </c>
      <c r="K56" s="575" t="str">
        <f>IF(D56="","ZZZ9",IF(AND(#REF!&gt;0,#REF!&lt;5),D56&amp;#REF!,D56&amp;"9"))</f>
        <v>ZZZ9</v>
      </c>
      <c r="L56" s="576">
        <f t="shared" si="0"/>
        <v>999</v>
      </c>
      <c r="M56" s="587">
        <f t="shared" si="1"/>
        <v>999</v>
      </c>
      <c r="N56" s="584"/>
      <c r="O56" s="579"/>
      <c r="P56" s="578">
        <f t="shared" si="2"/>
        <v>999</v>
      </c>
      <c r="Q56" s="579"/>
    </row>
    <row r="57" spans="1:17" s="580" customFormat="1" ht="18.899999999999999" customHeight="1" x14ac:dyDescent="0.25">
      <c r="A57" s="568">
        <v>51</v>
      </c>
      <c r="B57" s="569"/>
      <c r="C57" s="569"/>
      <c r="D57" s="570"/>
      <c r="E57" s="571"/>
      <c r="F57" s="579"/>
      <c r="G57" s="579"/>
      <c r="H57" s="581"/>
      <c r="I57" s="582"/>
      <c r="J57" s="574" t="e">
        <f>IF(AND(Q57="",#REF!&gt;0,#REF!&lt;5),K57,)</f>
        <v>#REF!</v>
      </c>
      <c r="K57" s="575" t="str">
        <f>IF(D57="","ZZZ9",IF(AND(#REF!&gt;0,#REF!&lt;5),D57&amp;#REF!,D57&amp;"9"))</f>
        <v>ZZZ9</v>
      </c>
      <c r="L57" s="576">
        <f t="shared" si="0"/>
        <v>999</v>
      </c>
      <c r="M57" s="587">
        <f t="shared" si="1"/>
        <v>999</v>
      </c>
      <c r="N57" s="584"/>
      <c r="O57" s="579"/>
      <c r="P57" s="578">
        <f t="shared" si="2"/>
        <v>999</v>
      </c>
      <c r="Q57" s="579"/>
    </row>
    <row r="58" spans="1:17" s="580" customFormat="1" ht="18.899999999999999" customHeight="1" x14ac:dyDescent="0.25">
      <c r="A58" s="568">
        <v>52</v>
      </c>
      <c r="B58" s="569"/>
      <c r="C58" s="569"/>
      <c r="D58" s="570"/>
      <c r="E58" s="571"/>
      <c r="F58" s="579"/>
      <c r="G58" s="579"/>
      <c r="H58" s="581"/>
      <c r="I58" s="582"/>
      <c r="J58" s="574" t="e">
        <f>IF(AND(Q58="",#REF!&gt;0,#REF!&lt;5),K58,)</f>
        <v>#REF!</v>
      </c>
      <c r="K58" s="575" t="str">
        <f>IF(D58="","ZZZ9",IF(AND(#REF!&gt;0,#REF!&lt;5),D58&amp;#REF!,D58&amp;"9"))</f>
        <v>ZZZ9</v>
      </c>
      <c r="L58" s="576">
        <f t="shared" si="0"/>
        <v>999</v>
      </c>
      <c r="M58" s="587">
        <f t="shared" si="1"/>
        <v>999</v>
      </c>
      <c r="N58" s="584"/>
      <c r="O58" s="579"/>
      <c r="P58" s="578">
        <f t="shared" si="2"/>
        <v>999</v>
      </c>
      <c r="Q58" s="579"/>
    </row>
    <row r="59" spans="1:17" s="580" customFormat="1" ht="18.899999999999999" customHeight="1" x14ac:dyDescent="0.25">
      <c r="A59" s="568">
        <v>53</v>
      </c>
      <c r="B59" s="569"/>
      <c r="C59" s="569"/>
      <c r="D59" s="570"/>
      <c r="E59" s="571"/>
      <c r="F59" s="579"/>
      <c r="G59" s="579"/>
      <c r="H59" s="581"/>
      <c r="I59" s="582"/>
      <c r="J59" s="574" t="e">
        <f>IF(AND(Q59="",#REF!&gt;0,#REF!&lt;5),K59,)</f>
        <v>#REF!</v>
      </c>
      <c r="K59" s="575" t="str">
        <f>IF(D59="","ZZZ9",IF(AND(#REF!&gt;0,#REF!&lt;5),D59&amp;#REF!,D59&amp;"9"))</f>
        <v>ZZZ9</v>
      </c>
      <c r="L59" s="576">
        <f t="shared" si="0"/>
        <v>999</v>
      </c>
      <c r="M59" s="587">
        <f t="shared" si="1"/>
        <v>999</v>
      </c>
      <c r="N59" s="584"/>
      <c r="O59" s="579"/>
      <c r="P59" s="578">
        <f t="shared" si="2"/>
        <v>999</v>
      </c>
      <c r="Q59" s="579"/>
    </row>
    <row r="60" spans="1:17" s="580" customFormat="1" ht="18.899999999999999" customHeight="1" x14ac:dyDescent="0.25">
      <c r="A60" s="568">
        <v>54</v>
      </c>
      <c r="B60" s="569"/>
      <c r="C60" s="569"/>
      <c r="D60" s="570"/>
      <c r="E60" s="571"/>
      <c r="F60" s="579"/>
      <c r="G60" s="579"/>
      <c r="H60" s="581"/>
      <c r="I60" s="582"/>
      <c r="J60" s="574" t="e">
        <f>IF(AND(Q60="",#REF!&gt;0,#REF!&lt;5),K60,)</f>
        <v>#REF!</v>
      </c>
      <c r="K60" s="575" t="str">
        <f>IF(D60="","ZZZ9",IF(AND(#REF!&gt;0,#REF!&lt;5),D60&amp;#REF!,D60&amp;"9"))</f>
        <v>ZZZ9</v>
      </c>
      <c r="L60" s="576">
        <f t="shared" si="0"/>
        <v>999</v>
      </c>
      <c r="M60" s="587">
        <f t="shared" si="1"/>
        <v>999</v>
      </c>
      <c r="N60" s="584"/>
      <c r="O60" s="579"/>
      <c r="P60" s="578">
        <f t="shared" si="2"/>
        <v>999</v>
      </c>
      <c r="Q60" s="579"/>
    </row>
    <row r="61" spans="1:17" s="580" customFormat="1" ht="18.899999999999999" customHeight="1" x14ac:dyDescent="0.25">
      <c r="A61" s="568">
        <v>55</v>
      </c>
      <c r="B61" s="569"/>
      <c r="C61" s="569"/>
      <c r="D61" s="570"/>
      <c r="E61" s="571"/>
      <c r="F61" s="579"/>
      <c r="G61" s="579"/>
      <c r="H61" s="581"/>
      <c r="I61" s="582"/>
      <c r="J61" s="574" t="e">
        <f>IF(AND(Q61="",#REF!&gt;0,#REF!&lt;5),K61,)</f>
        <v>#REF!</v>
      </c>
      <c r="K61" s="575" t="str">
        <f>IF(D61="","ZZZ9",IF(AND(#REF!&gt;0,#REF!&lt;5),D61&amp;#REF!,D61&amp;"9"))</f>
        <v>ZZZ9</v>
      </c>
      <c r="L61" s="576">
        <f t="shared" si="0"/>
        <v>999</v>
      </c>
      <c r="M61" s="587">
        <f t="shared" si="1"/>
        <v>999</v>
      </c>
      <c r="N61" s="584"/>
      <c r="O61" s="579"/>
      <c r="P61" s="578">
        <f t="shared" si="2"/>
        <v>999</v>
      </c>
      <c r="Q61" s="579"/>
    </row>
    <row r="62" spans="1:17" s="580" customFormat="1" ht="18.899999999999999" customHeight="1" x14ac:dyDescent="0.25">
      <c r="A62" s="568">
        <v>56</v>
      </c>
      <c r="B62" s="569"/>
      <c r="C62" s="569"/>
      <c r="D62" s="570"/>
      <c r="E62" s="571"/>
      <c r="F62" s="579"/>
      <c r="G62" s="579"/>
      <c r="H62" s="581"/>
      <c r="I62" s="582"/>
      <c r="J62" s="574" t="e">
        <f>IF(AND(Q62="",#REF!&gt;0,#REF!&lt;5),K62,)</f>
        <v>#REF!</v>
      </c>
      <c r="K62" s="575" t="str">
        <f>IF(D62="","ZZZ9",IF(AND(#REF!&gt;0,#REF!&lt;5),D62&amp;#REF!,D62&amp;"9"))</f>
        <v>ZZZ9</v>
      </c>
      <c r="L62" s="576">
        <f t="shared" si="0"/>
        <v>999</v>
      </c>
      <c r="M62" s="587">
        <f t="shared" si="1"/>
        <v>999</v>
      </c>
      <c r="N62" s="584"/>
      <c r="O62" s="579"/>
      <c r="P62" s="578">
        <f t="shared" si="2"/>
        <v>999</v>
      </c>
      <c r="Q62" s="579"/>
    </row>
    <row r="63" spans="1:17" s="580" customFormat="1" ht="18.899999999999999" customHeight="1" x14ac:dyDescent="0.25">
      <c r="A63" s="568">
        <v>57</v>
      </c>
      <c r="B63" s="569"/>
      <c r="C63" s="569"/>
      <c r="D63" s="570"/>
      <c r="E63" s="571"/>
      <c r="F63" s="579"/>
      <c r="G63" s="579"/>
      <c r="H63" s="581"/>
      <c r="I63" s="582"/>
      <c r="J63" s="574" t="e">
        <f>IF(AND(Q63="",#REF!&gt;0,#REF!&lt;5),K63,)</f>
        <v>#REF!</v>
      </c>
      <c r="K63" s="575" t="str">
        <f>IF(D63="","ZZZ9",IF(AND(#REF!&gt;0,#REF!&lt;5),D63&amp;#REF!,D63&amp;"9"))</f>
        <v>ZZZ9</v>
      </c>
      <c r="L63" s="576">
        <f t="shared" si="0"/>
        <v>999</v>
      </c>
      <c r="M63" s="587">
        <f t="shared" si="1"/>
        <v>999</v>
      </c>
      <c r="N63" s="584"/>
      <c r="O63" s="579"/>
      <c r="P63" s="578">
        <f t="shared" si="2"/>
        <v>999</v>
      </c>
      <c r="Q63" s="579"/>
    </row>
    <row r="64" spans="1:17" s="580" customFormat="1" ht="18.899999999999999" customHeight="1" x14ac:dyDescent="0.25">
      <c r="A64" s="568">
        <v>58</v>
      </c>
      <c r="B64" s="569"/>
      <c r="C64" s="569"/>
      <c r="D64" s="570"/>
      <c r="E64" s="571"/>
      <c r="F64" s="579"/>
      <c r="G64" s="579"/>
      <c r="H64" s="581"/>
      <c r="I64" s="582"/>
      <c r="J64" s="574" t="e">
        <f>IF(AND(Q64="",#REF!&gt;0,#REF!&lt;5),K64,)</f>
        <v>#REF!</v>
      </c>
      <c r="K64" s="575" t="str">
        <f>IF(D64="","ZZZ9",IF(AND(#REF!&gt;0,#REF!&lt;5),D64&amp;#REF!,D64&amp;"9"))</f>
        <v>ZZZ9</v>
      </c>
      <c r="L64" s="576">
        <f t="shared" si="0"/>
        <v>999</v>
      </c>
      <c r="M64" s="587">
        <f t="shared" si="1"/>
        <v>999</v>
      </c>
      <c r="N64" s="584"/>
      <c r="O64" s="579"/>
      <c r="P64" s="578">
        <f t="shared" si="2"/>
        <v>999</v>
      </c>
      <c r="Q64" s="579"/>
    </row>
    <row r="65" spans="1:17" s="580" customFormat="1" ht="18.899999999999999" customHeight="1" x14ac:dyDescent="0.25">
      <c r="A65" s="568">
        <v>59</v>
      </c>
      <c r="B65" s="569"/>
      <c r="C65" s="569"/>
      <c r="D65" s="570"/>
      <c r="E65" s="571"/>
      <c r="F65" s="579"/>
      <c r="G65" s="579"/>
      <c r="H65" s="581"/>
      <c r="I65" s="582"/>
      <c r="J65" s="574" t="e">
        <f>IF(AND(Q65="",#REF!&gt;0,#REF!&lt;5),K65,)</f>
        <v>#REF!</v>
      </c>
      <c r="K65" s="575" t="str">
        <f>IF(D65="","ZZZ9",IF(AND(#REF!&gt;0,#REF!&lt;5),D65&amp;#REF!,D65&amp;"9"))</f>
        <v>ZZZ9</v>
      </c>
      <c r="L65" s="576">
        <f t="shared" si="0"/>
        <v>999</v>
      </c>
      <c r="M65" s="587">
        <f t="shared" si="1"/>
        <v>999</v>
      </c>
      <c r="N65" s="584"/>
      <c r="O65" s="579"/>
      <c r="P65" s="578">
        <f t="shared" si="2"/>
        <v>999</v>
      </c>
      <c r="Q65" s="579"/>
    </row>
    <row r="66" spans="1:17" s="580" customFormat="1" ht="18.899999999999999" customHeight="1" x14ac:dyDescent="0.25">
      <c r="A66" s="568">
        <v>60</v>
      </c>
      <c r="B66" s="569"/>
      <c r="C66" s="569"/>
      <c r="D66" s="570"/>
      <c r="E66" s="571"/>
      <c r="F66" s="579"/>
      <c r="G66" s="579"/>
      <c r="H66" s="581"/>
      <c r="I66" s="582"/>
      <c r="J66" s="574" t="e">
        <f>IF(AND(Q66="",#REF!&gt;0,#REF!&lt;5),K66,)</f>
        <v>#REF!</v>
      </c>
      <c r="K66" s="575" t="str">
        <f>IF(D66="","ZZZ9",IF(AND(#REF!&gt;0,#REF!&lt;5),D66&amp;#REF!,D66&amp;"9"))</f>
        <v>ZZZ9</v>
      </c>
      <c r="L66" s="576">
        <f t="shared" si="0"/>
        <v>999</v>
      </c>
      <c r="M66" s="587">
        <f t="shared" si="1"/>
        <v>999</v>
      </c>
      <c r="N66" s="584"/>
      <c r="O66" s="579"/>
      <c r="P66" s="578">
        <f t="shared" si="2"/>
        <v>999</v>
      </c>
      <c r="Q66" s="579"/>
    </row>
    <row r="67" spans="1:17" s="580" customFormat="1" ht="18.899999999999999" customHeight="1" x14ac:dyDescent="0.25">
      <c r="A67" s="568">
        <v>61</v>
      </c>
      <c r="B67" s="569"/>
      <c r="C67" s="569"/>
      <c r="D67" s="570"/>
      <c r="E67" s="571"/>
      <c r="F67" s="579"/>
      <c r="G67" s="579"/>
      <c r="H67" s="581"/>
      <c r="I67" s="582"/>
      <c r="J67" s="574" t="e">
        <f>IF(AND(Q67="",#REF!&gt;0,#REF!&lt;5),K67,)</f>
        <v>#REF!</v>
      </c>
      <c r="K67" s="575" t="str">
        <f>IF(D67="","ZZZ9",IF(AND(#REF!&gt;0,#REF!&lt;5),D67&amp;#REF!,D67&amp;"9"))</f>
        <v>ZZZ9</v>
      </c>
      <c r="L67" s="576">
        <f t="shared" si="0"/>
        <v>999</v>
      </c>
      <c r="M67" s="587">
        <f t="shared" si="1"/>
        <v>999</v>
      </c>
      <c r="N67" s="584"/>
      <c r="O67" s="579"/>
      <c r="P67" s="578">
        <f t="shared" si="2"/>
        <v>999</v>
      </c>
      <c r="Q67" s="579"/>
    </row>
    <row r="68" spans="1:17" s="580" customFormat="1" ht="18.899999999999999" customHeight="1" x14ac:dyDescent="0.25">
      <c r="A68" s="568">
        <v>62</v>
      </c>
      <c r="B68" s="569"/>
      <c r="C68" s="569"/>
      <c r="D68" s="570"/>
      <c r="E68" s="571"/>
      <c r="F68" s="579"/>
      <c r="G68" s="579"/>
      <c r="H68" s="581"/>
      <c r="I68" s="582"/>
      <c r="J68" s="574" t="e">
        <f>IF(AND(Q68="",#REF!&gt;0,#REF!&lt;5),K68,)</f>
        <v>#REF!</v>
      </c>
      <c r="K68" s="575" t="str">
        <f>IF(D68="","ZZZ9",IF(AND(#REF!&gt;0,#REF!&lt;5),D68&amp;#REF!,D68&amp;"9"))</f>
        <v>ZZZ9</v>
      </c>
      <c r="L68" s="576">
        <f t="shared" si="0"/>
        <v>999</v>
      </c>
      <c r="M68" s="587">
        <f t="shared" si="1"/>
        <v>999</v>
      </c>
      <c r="N68" s="584"/>
      <c r="O68" s="579"/>
      <c r="P68" s="578">
        <f t="shared" si="2"/>
        <v>999</v>
      </c>
      <c r="Q68" s="579"/>
    </row>
    <row r="69" spans="1:17" s="580" customFormat="1" ht="18.899999999999999" customHeight="1" x14ac:dyDescent="0.25">
      <c r="A69" s="568">
        <v>63</v>
      </c>
      <c r="B69" s="569"/>
      <c r="C69" s="569"/>
      <c r="D69" s="570"/>
      <c r="E69" s="571"/>
      <c r="F69" s="579"/>
      <c r="G69" s="579"/>
      <c r="H69" s="581"/>
      <c r="I69" s="582"/>
      <c r="J69" s="574" t="e">
        <f>IF(AND(Q69="",#REF!&gt;0,#REF!&lt;5),K69,)</f>
        <v>#REF!</v>
      </c>
      <c r="K69" s="575" t="str">
        <f>IF(D69="","ZZZ9",IF(AND(#REF!&gt;0,#REF!&lt;5),D69&amp;#REF!,D69&amp;"9"))</f>
        <v>ZZZ9</v>
      </c>
      <c r="L69" s="576">
        <f t="shared" si="0"/>
        <v>999</v>
      </c>
      <c r="M69" s="587">
        <f t="shared" si="1"/>
        <v>999</v>
      </c>
      <c r="N69" s="584"/>
      <c r="O69" s="579"/>
      <c r="P69" s="578">
        <f t="shared" si="2"/>
        <v>999</v>
      </c>
      <c r="Q69" s="579"/>
    </row>
    <row r="70" spans="1:17" s="580" customFormat="1" ht="18.899999999999999" customHeight="1" x14ac:dyDescent="0.25">
      <c r="A70" s="568">
        <v>64</v>
      </c>
      <c r="B70" s="569"/>
      <c r="C70" s="569"/>
      <c r="D70" s="570"/>
      <c r="E70" s="571"/>
      <c r="F70" s="579"/>
      <c r="G70" s="579"/>
      <c r="H70" s="581"/>
      <c r="I70" s="582"/>
      <c r="J70" s="574" t="e">
        <f>IF(AND(Q70="",#REF!&gt;0,#REF!&lt;5),K70,)</f>
        <v>#REF!</v>
      </c>
      <c r="K70" s="575" t="str">
        <f>IF(D70="","ZZZ9",IF(AND(#REF!&gt;0,#REF!&lt;5),D70&amp;#REF!,D70&amp;"9"))</f>
        <v>ZZZ9</v>
      </c>
      <c r="L70" s="576">
        <f t="shared" si="0"/>
        <v>999</v>
      </c>
      <c r="M70" s="587">
        <f t="shared" si="1"/>
        <v>999</v>
      </c>
      <c r="N70" s="584"/>
      <c r="O70" s="579"/>
      <c r="P70" s="578">
        <f t="shared" si="2"/>
        <v>999</v>
      </c>
      <c r="Q70" s="579"/>
    </row>
    <row r="71" spans="1:17" s="580" customFormat="1" ht="18.899999999999999" customHeight="1" x14ac:dyDescent="0.25">
      <c r="A71" s="568">
        <v>65</v>
      </c>
      <c r="B71" s="569"/>
      <c r="C71" s="569"/>
      <c r="D71" s="570"/>
      <c r="E71" s="571"/>
      <c r="F71" s="579"/>
      <c r="G71" s="579"/>
      <c r="H71" s="581"/>
      <c r="I71" s="582"/>
      <c r="J71" s="574" t="e">
        <f>IF(AND(Q71="",#REF!&gt;0,#REF!&lt;5),K71,)</f>
        <v>#REF!</v>
      </c>
      <c r="K71" s="575" t="str">
        <f>IF(D71="","ZZZ9",IF(AND(#REF!&gt;0,#REF!&lt;5),D71&amp;#REF!,D71&amp;"9"))</f>
        <v>ZZZ9</v>
      </c>
      <c r="L71" s="576">
        <f t="shared" si="0"/>
        <v>999</v>
      </c>
      <c r="M71" s="587">
        <f t="shared" si="1"/>
        <v>999</v>
      </c>
      <c r="N71" s="584"/>
      <c r="O71" s="579"/>
      <c r="P71" s="578">
        <f t="shared" si="2"/>
        <v>999</v>
      </c>
      <c r="Q71" s="579"/>
    </row>
    <row r="72" spans="1:17" s="580" customFormat="1" ht="18.899999999999999" customHeight="1" x14ac:dyDescent="0.25">
      <c r="A72" s="568">
        <v>66</v>
      </c>
      <c r="B72" s="569"/>
      <c r="C72" s="569"/>
      <c r="D72" s="570"/>
      <c r="E72" s="571"/>
      <c r="F72" s="579"/>
      <c r="G72" s="579"/>
      <c r="H72" s="581"/>
      <c r="I72" s="582"/>
      <c r="J72" s="574" t="e">
        <f>IF(AND(Q72="",#REF!&gt;0,#REF!&lt;5),K72,)</f>
        <v>#REF!</v>
      </c>
      <c r="K72" s="575" t="str">
        <f>IF(D72="","ZZZ9",IF(AND(#REF!&gt;0,#REF!&lt;5),D72&amp;#REF!,D72&amp;"9"))</f>
        <v>ZZZ9</v>
      </c>
      <c r="L72" s="576">
        <f t="shared" si="0"/>
        <v>999</v>
      </c>
      <c r="M72" s="587">
        <f t="shared" si="1"/>
        <v>999</v>
      </c>
      <c r="N72" s="584"/>
      <c r="O72" s="579"/>
      <c r="P72" s="578">
        <f t="shared" si="2"/>
        <v>999</v>
      </c>
      <c r="Q72" s="579"/>
    </row>
    <row r="73" spans="1:17" s="580" customFormat="1" ht="18.899999999999999" customHeight="1" x14ac:dyDescent="0.25">
      <c r="A73" s="568">
        <v>67</v>
      </c>
      <c r="B73" s="569"/>
      <c r="C73" s="569"/>
      <c r="D73" s="570"/>
      <c r="E73" s="571"/>
      <c r="F73" s="579"/>
      <c r="G73" s="579"/>
      <c r="H73" s="581"/>
      <c r="I73" s="582"/>
      <c r="J73" s="574" t="e">
        <f>IF(AND(Q73="",#REF!&gt;0,#REF!&lt;5),K73,)</f>
        <v>#REF!</v>
      </c>
      <c r="K73" s="575" t="str">
        <f>IF(D73="","ZZZ9",IF(AND(#REF!&gt;0,#REF!&lt;5),D73&amp;#REF!,D73&amp;"9"))</f>
        <v>ZZZ9</v>
      </c>
      <c r="L73" s="576">
        <f t="shared" si="0"/>
        <v>999</v>
      </c>
      <c r="M73" s="587">
        <f t="shared" si="1"/>
        <v>999</v>
      </c>
      <c r="N73" s="584"/>
      <c r="O73" s="579"/>
      <c r="P73" s="578">
        <f t="shared" si="2"/>
        <v>999</v>
      </c>
      <c r="Q73" s="579"/>
    </row>
    <row r="74" spans="1:17" s="580" customFormat="1" ht="18.899999999999999" customHeight="1" x14ac:dyDescent="0.25">
      <c r="A74" s="568">
        <v>68</v>
      </c>
      <c r="B74" s="569"/>
      <c r="C74" s="569"/>
      <c r="D74" s="570"/>
      <c r="E74" s="571"/>
      <c r="F74" s="579"/>
      <c r="G74" s="579"/>
      <c r="H74" s="581"/>
      <c r="I74" s="582"/>
      <c r="J74" s="574" t="e">
        <f>IF(AND(Q74="",#REF!&gt;0,#REF!&lt;5),K74,)</f>
        <v>#REF!</v>
      </c>
      <c r="K74" s="575" t="str">
        <f>IF(D74="","ZZZ9",IF(AND(#REF!&gt;0,#REF!&lt;5),D74&amp;#REF!,D74&amp;"9"))</f>
        <v>ZZZ9</v>
      </c>
      <c r="L74" s="576">
        <f t="shared" si="0"/>
        <v>999</v>
      </c>
      <c r="M74" s="587">
        <f t="shared" si="1"/>
        <v>999</v>
      </c>
      <c r="N74" s="584"/>
      <c r="O74" s="579"/>
      <c r="P74" s="578">
        <f t="shared" si="2"/>
        <v>999</v>
      </c>
      <c r="Q74" s="579"/>
    </row>
    <row r="75" spans="1:17" s="580" customFormat="1" ht="18.899999999999999" customHeight="1" x14ac:dyDescent="0.25">
      <c r="A75" s="568">
        <v>69</v>
      </c>
      <c r="B75" s="569"/>
      <c r="C75" s="569"/>
      <c r="D75" s="570"/>
      <c r="E75" s="571"/>
      <c r="F75" s="579"/>
      <c r="G75" s="579"/>
      <c r="H75" s="581"/>
      <c r="I75" s="582"/>
      <c r="J75" s="574" t="e">
        <f>IF(AND(Q75="",#REF!&gt;0,#REF!&lt;5),K75,)</f>
        <v>#REF!</v>
      </c>
      <c r="K75" s="575" t="str">
        <f>IF(D75="","ZZZ9",IF(AND(#REF!&gt;0,#REF!&lt;5),D75&amp;#REF!,D75&amp;"9"))</f>
        <v>ZZZ9</v>
      </c>
      <c r="L75" s="576">
        <f t="shared" si="0"/>
        <v>999</v>
      </c>
      <c r="M75" s="587">
        <f t="shared" si="1"/>
        <v>999</v>
      </c>
      <c r="N75" s="584"/>
      <c r="O75" s="579"/>
      <c r="P75" s="578">
        <f t="shared" si="2"/>
        <v>999</v>
      </c>
      <c r="Q75" s="579"/>
    </row>
    <row r="76" spans="1:17" s="580" customFormat="1" ht="18.899999999999999" customHeight="1" x14ac:dyDescent="0.25">
      <c r="A76" s="568">
        <v>70</v>
      </c>
      <c r="B76" s="569"/>
      <c r="C76" s="569"/>
      <c r="D76" s="570"/>
      <c r="E76" s="571"/>
      <c r="F76" s="579"/>
      <c r="G76" s="579"/>
      <c r="H76" s="581"/>
      <c r="I76" s="582"/>
      <c r="J76" s="574" t="e">
        <f>IF(AND(Q76="",#REF!&gt;0,#REF!&lt;5),K76,)</f>
        <v>#REF!</v>
      </c>
      <c r="K76" s="575" t="str">
        <f>IF(D76="","ZZZ9",IF(AND(#REF!&gt;0,#REF!&lt;5),D76&amp;#REF!,D76&amp;"9"))</f>
        <v>ZZZ9</v>
      </c>
      <c r="L76" s="576">
        <f t="shared" si="0"/>
        <v>999</v>
      </c>
      <c r="M76" s="587">
        <f t="shared" si="1"/>
        <v>999</v>
      </c>
      <c r="N76" s="584"/>
      <c r="O76" s="579"/>
      <c r="P76" s="578">
        <f t="shared" si="2"/>
        <v>999</v>
      </c>
      <c r="Q76" s="579"/>
    </row>
    <row r="77" spans="1:17" s="580" customFormat="1" ht="18.899999999999999" customHeight="1" x14ac:dyDescent="0.25">
      <c r="A77" s="568">
        <v>71</v>
      </c>
      <c r="B77" s="569"/>
      <c r="C77" s="569"/>
      <c r="D77" s="570"/>
      <c r="E77" s="571"/>
      <c r="F77" s="579"/>
      <c r="G77" s="579"/>
      <c r="H77" s="581"/>
      <c r="I77" s="582"/>
      <c r="J77" s="574" t="e">
        <f>IF(AND(Q77="",#REF!&gt;0,#REF!&lt;5),K77,)</f>
        <v>#REF!</v>
      </c>
      <c r="K77" s="575" t="str">
        <f>IF(D77="","ZZZ9",IF(AND(#REF!&gt;0,#REF!&lt;5),D77&amp;#REF!,D77&amp;"9"))</f>
        <v>ZZZ9</v>
      </c>
      <c r="L77" s="576">
        <f t="shared" si="0"/>
        <v>999</v>
      </c>
      <c r="M77" s="587">
        <f t="shared" si="1"/>
        <v>999</v>
      </c>
      <c r="N77" s="584"/>
      <c r="O77" s="579"/>
      <c r="P77" s="578">
        <f t="shared" si="2"/>
        <v>999</v>
      </c>
      <c r="Q77" s="579"/>
    </row>
    <row r="78" spans="1:17" s="580" customFormat="1" ht="18.899999999999999" customHeight="1" x14ac:dyDescent="0.25">
      <c r="A78" s="568">
        <v>72</v>
      </c>
      <c r="B78" s="569"/>
      <c r="C78" s="569"/>
      <c r="D78" s="570"/>
      <c r="E78" s="571"/>
      <c r="F78" s="579"/>
      <c r="G78" s="579"/>
      <c r="H78" s="581"/>
      <c r="I78" s="582"/>
      <c r="J78" s="574" t="e">
        <f>IF(AND(Q78="",#REF!&gt;0,#REF!&lt;5),K78,)</f>
        <v>#REF!</v>
      </c>
      <c r="K78" s="575" t="str">
        <f>IF(D78="","ZZZ9",IF(AND(#REF!&gt;0,#REF!&lt;5),D78&amp;#REF!,D78&amp;"9"))</f>
        <v>ZZZ9</v>
      </c>
      <c r="L78" s="576">
        <f t="shared" si="0"/>
        <v>999</v>
      </c>
      <c r="M78" s="587">
        <f t="shared" si="1"/>
        <v>999</v>
      </c>
      <c r="N78" s="584"/>
      <c r="O78" s="579"/>
      <c r="P78" s="578">
        <f t="shared" si="2"/>
        <v>999</v>
      </c>
      <c r="Q78" s="579"/>
    </row>
    <row r="79" spans="1:17" s="580" customFormat="1" ht="18.899999999999999" customHeight="1" x14ac:dyDescent="0.25">
      <c r="A79" s="568">
        <v>73</v>
      </c>
      <c r="B79" s="569"/>
      <c r="C79" s="569"/>
      <c r="D79" s="570"/>
      <c r="E79" s="571"/>
      <c r="F79" s="579"/>
      <c r="G79" s="579"/>
      <c r="H79" s="581"/>
      <c r="I79" s="582"/>
      <c r="J79" s="574" t="e">
        <f>IF(AND(Q79="",#REF!&gt;0,#REF!&lt;5),K79,)</f>
        <v>#REF!</v>
      </c>
      <c r="K79" s="575" t="str">
        <f>IF(D79="","ZZZ9",IF(AND(#REF!&gt;0,#REF!&lt;5),D79&amp;#REF!,D79&amp;"9"))</f>
        <v>ZZZ9</v>
      </c>
      <c r="L79" s="576">
        <f t="shared" si="0"/>
        <v>999</v>
      </c>
      <c r="M79" s="587">
        <f t="shared" si="1"/>
        <v>999</v>
      </c>
      <c r="N79" s="584"/>
      <c r="O79" s="579"/>
      <c r="P79" s="578">
        <f t="shared" si="2"/>
        <v>999</v>
      </c>
      <c r="Q79" s="579"/>
    </row>
    <row r="80" spans="1:17" s="580" customFormat="1" ht="18.899999999999999" customHeight="1" x14ac:dyDescent="0.25">
      <c r="A80" s="568">
        <v>74</v>
      </c>
      <c r="B80" s="569"/>
      <c r="C80" s="569"/>
      <c r="D80" s="570"/>
      <c r="E80" s="571"/>
      <c r="F80" s="579"/>
      <c r="G80" s="579"/>
      <c r="H80" s="581"/>
      <c r="I80" s="582"/>
      <c r="J80" s="574" t="e">
        <f>IF(AND(Q80="",#REF!&gt;0,#REF!&lt;5),K80,)</f>
        <v>#REF!</v>
      </c>
      <c r="K80" s="575" t="str">
        <f>IF(D80="","ZZZ9",IF(AND(#REF!&gt;0,#REF!&lt;5),D80&amp;#REF!,D80&amp;"9"))</f>
        <v>ZZZ9</v>
      </c>
      <c r="L80" s="576">
        <f t="shared" si="0"/>
        <v>999</v>
      </c>
      <c r="M80" s="587">
        <f t="shared" si="1"/>
        <v>999</v>
      </c>
      <c r="N80" s="584"/>
      <c r="O80" s="579"/>
      <c r="P80" s="578">
        <f t="shared" si="2"/>
        <v>999</v>
      </c>
      <c r="Q80" s="579"/>
    </row>
    <row r="81" spans="1:17" s="580" customFormat="1" ht="18.899999999999999" customHeight="1" x14ac:dyDescent="0.25">
      <c r="A81" s="568">
        <v>75</v>
      </c>
      <c r="B81" s="569"/>
      <c r="C81" s="569"/>
      <c r="D81" s="570"/>
      <c r="E81" s="571"/>
      <c r="F81" s="579"/>
      <c r="G81" s="579"/>
      <c r="H81" s="581"/>
      <c r="I81" s="582"/>
      <c r="J81" s="574" t="e">
        <f>IF(AND(Q81="",#REF!&gt;0,#REF!&lt;5),K81,)</f>
        <v>#REF!</v>
      </c>
      <c r="K81" s="575" t="str">
        <f>IF(D81="","ZZZ9",IF(AND(#REF!&gt;0,#REF!&lt;5),D81&amp;#REF!,D81&amp;"9"))</f>
        <v>ZZZ9</v>
      </c>
      <c r="L81" s="576">
        <f t="shared" si="0"/>
        <v>999</v>
      </c>
      <c r="M81" s="587">
        <f t="shared" si="1"/>
        <v>999</v>
      </c>
      <c r="N81" s="584"/>
      <c r="O81" s="579"/>
      <c r="P81" s="578">
        <f t="shared" si="2"/>
        <v>999</v>
      </c>
      <c r="Q81" s="579"/>
    </row>
    <row r="82" spans="1:17" s="580" customFormat="1" ht="18.899999999999999" customHeight="1" x14ac:dyDescent="0.25">
      <c r="A82" s="568">
        <v>76</v>
      </c>
      <c r="B82" s="569"/>
      <c r="C82" s="569"/>
      <c r="D82" s="570"/>
      <c r="E82" s="571"/>
      <c r="F82" s="579"/>
      <c r="G82" s="579"/>
      <c r="H82" s="581"/>
      <c r="I82" s="582"/>
      <c r="J82" s="574" t="e">
        <f>IF(AND(Q82="",#REF!&gt;0,#REF!&lt;5),K82,)</f>
        <v>#REF!</v>
      </c>
      <c r="K82" s="575" t="str">
        <f>IF(D82="","ZZZ9",IF(AND(#REF!&gt;0,#REF!&lt;5),D82&amp;#REF!,D82&amp;"9"))</f>
        <v>ZZZ9</v>
      </c>
      <c r="L82" s="576">
        <f t="shared" si="0"/>
        <v>999</v>
      </c>
      <c r="M82" s="587">
        <f t="shared" si="1"/>
        <v>999</v>
      </c>
      <c r="N82" s="584"/>
      <c r="O82" s="579"/>
      <c r="P82" s="578">
        <f t="shared" si="2"/>
        <v>999</v>
      </c>
      <c r="Q82" s="579"/>
    </row>
    <row r="83" spans="1:17" s="580" customFormat="1" ht="18.899999999999999" customHeight="1" x14ac:dyDescent="0.25">
      <c r="A83" s="568">
        <v>77</v>
      </c>
      <c r="B83" s="569"/>
      <c r="C83" s="569"/>
      <c r="D83" s="570"/>
      <c r="E83" s="571"/>
      <c r="F83" s="579"/>
      <c r="G83" s="579"/>
      <c r="H83" s="581"/>
      <c r="I83" s="582"/>
      <c r="J83" s="574" t="e">
        <f>IF(AND(Q83="",#REF!&gt;0,#REF!&lt;5),K83,)</f>
        <v>#REF!</v>
      </c>
      <c r="K83" s="575" t="str">
        <f>IF(D83="","ZZZ9",IF(AND(#REF!&gt;0,#REF!&lt;5),D83&amp;#REF!,D83&amp;"9"))</f>
        <v>ZZZ9</v>
      </c>
      <c r="L83" s="576">
        <f t="shared" si="0"/>
        <v>999</v>
      </c>
      <c r="M83" s="587">
        <f t="shared" si="1"/>
        <v>999</v>
      </c>
      <c r="N83" s="584"/>
      <c r="O83" s="579"/>
      <c r="P83" s="578">
        <f t="shared" si="2"/>
        <v>999</v>
      </c>
      <c r="Q83" s="579"/>
    </row>
    <row r="84" spans="1:17" s="580" customFormat="1" ht="18.899999999999999" customHeight="1" x14ac:dyDescent="0.25">
      <c r="A84" s="568">
        <v>78</v>
      </c>
      <c r="B84" s="569"/>
      <c r="C84" s="569"/>
      <c r="D84" s="570"/>
      <c r="E84" s="571"/>
      <c r="F84" s="579"/>
      <c r="G84" s="579"/>
      <c r="H84" s="581"/>
      <c r="I84" s="582"/>
      <c r="J84" s="574" t="e">
        <f>IF(AND(Q84="",#REF!&gt;0,#REF!&lt;5),K84,)</f>
        <v>#REF!</v>
      </c>
      <c r="K84" s="575" t="str">
        <f>IF(D84="","ZZZ9",IF(AND(#REF!&gt;0,#REF!&lt;5),D84&amp;#REF!,D84&amp;"9"))</f>
        <v>ZZZ9</v>
      </c>
      <c r="L84" s="576">
        <f t="shared" si="0"/>
        <v>999</v>
      </c>
      <c r="M84" s="587">
        <f t="shared" si="1"/>
        <v>999</v>
      </c>
      <c r="N84" s="584"/>
      <c r="O84" s="579"/>
      <c r="P84" s="578">
        <f t="shared" si="2"/>
        <v>999</v>
      </c>
      <c r="Q84" s="579"/>
    </row>
    <row r="85" spans="1:17" s="580" customFormat="1" ht="18.899999999999999" customHeight="1" x14ac:dyDescent="0.25">
      <c r="A85" s="568">
        <v>79</v>
      </c>
      <c r="B85" s="569"/>
      <c r="C85" s="569"/>
      <c r="D85" s="570"/>
      <c r="E85" s="571"/>
      <c r="F85" s="579"/>
      <c r="G85" s="579"/>
      <c r="H85" s="581"/>
      <c r="I85" s="582"/>
      <c r="J85" s="574" t="e">
        <f>IF(AND(Q85="",#REF!&gt;0,#REF!&lt;5),K85,)</f>
        <v>#REF!</v>
      </c>
      <c r="K85" s="575" t="str">
        <f>IF(D85="","ZZZ9",IF(AND(#REF!&gt;0,#REF!&lt;5),D85&amp;#REF!,D85&amp;"9"))</f>
        <v>ZZZ9</v>
      </c>
      <c r="L85" s="576">
        <f t="shared" si="0"/>
        <v>999</v>
      </c>
      <c r="M85" s="587">
        <f t="shared" si="1"/>
        <v>999</v>
      </c>
      <c r="N85" s="584"/>
      <c r="O85" s="579"/>
      <c r="P85" s="578">
        <f t="shared" si="2"/>
        <v>999</v>
      </c>
      <c r="Q85" s="579"/>
    </row>
    <row r="86" spans="1:17" s="580" customFormat="1" ht="18.899999999999999" customHeight="1" x14ac:dyDescent="0.25">
      <c r="A86" s="568">
        <v>80</v>
      </c>
      <c r="B86" s="569"/>
      <c r="C86" s="569"/>
      <c r="D86" s="570"/>
      <c r="E86" s="571"/>
      <c r="F86" s="579"/>
      <c r="G86" s="579"/>
      <c r="H86" s="581"/>
      <c r="I86" s="582"/>
      <c r="J86" s="574" t="e">
        <f>IF(AND(Q86="",#REF!&gt;0,#REF!&lt;5),K86,)</f>
        <v>#REF!</v>
      </c>
      <c r="K86" s="575" t="str">
        <f>IF(D86="","ZZZ9",IF(AND(#REF!&gt;0,#REF!&lt;5),D86&amp;#REF!,D86&amp;"9"))</f>
        <v>ZZZ9</v>
      </c>
      <c r="L86" s="576">
        <f t="shared" si="0"/>
        <v>999</v>
      </c>
      <c r="M86" s="587">
        <f t="shared" si="1"/>
        <v>999</v>
      </c>
      <c r="N86" s="584"/>
      <c r="O86" s="579"/>
      <c r="P86" s="578">
        <f t="shared" si="2"/>
        <v>999</v>
      </c>
      <c r="Q86" s="579"/>
    </row>
    <row r="87" spans="1:17" s="580" customFormat="1" ht="18.899999999999999" customHeight="1" x14ac:dyDescent="0.25">
      <c r="A87" s="568">
        <v>81</v>
      </c>
      <c r="B87" s="569"/>
      <c r="C87" s="569"/>
      <c r="D87" s="570"/>
      <c r="E87" s="571"/>
      <c r="F87" s="579"/>
      <c r="G87" s="579"/>
      <c r="H87" s="581"/>
      <c r="I87" s="582"/>
      <c r="J87" s="574" t="e">
        <f>IF(AND(Q87="",#REF!&gt;0,#REF!&lt;5),K87,)</f>
        <v>#REF!</v>
      </c>
      <c r="K87" s="575" t="str">
        <f>IF(D87="","ZZZ9",IF(AND(#REF!&gt;0,#REF!&lt;5),D87&amp;#REF!,D87&amp;"9"))</f>
        <v>ZZZ9</v>
      </c>
      <c r="L87" s="576">
        <f t="shared" si="0"/>
        <v>999</v>
      </c>
      <c r="M87" s="587">
        <f t="shared" si="1"/>
        <v>999</v>
      </c>
      <c r="N87" s="584"/>
      <c r="O87" s="579"/>
      <c r="P87" s="578">
        <f t="shared" si="2"/>
        <v>999</v>
      </c>
      <c r="Q87" s="579"/>
    </row>
    <row r="88" spans="1:17" s="580" customFormat="1" ht="18.899999999999999" customHeight="1" x14ac:dyDescent="0.25">
      <c r="A88" s="568">
        <v>82</v>
      </c>
      <c r="B88" s="569"/>
      <c r="C88" s="569"/>
      <c r="D88" s="570"/>
      <c r="E88" s="571"/>
      <c r="F88" s="579"/>
      <c r="G88" s="579"/>
      <c r="H88" s="581"/>
      <c r="I88" s="582"/>
      <c r="J88" s="574" t="e">
        <f>IF(AND(Q88="",#REF!&gt;0,#REF!&lt;5),K88,)</f>
        <v>#REF!</v>
      </c>
      <c r="K88" s="575" t="str">
        <f>IF(D88="","ZZZ9",IF(AND(#REF!&gt;0,#REF!&lt;5),D88&amp;#REF!,D88&amp;"9"))</f>
        <v>ZZZ9</v>
      </c>
      <c r="L88" s="576">
        <f t="shared" si="0"/>
        <v>999</v>
      </c>
      <c r="M88" s="587">
        <f t="shared" si="1"/>
        <v>999</v>
      </c>
      <c r="N88" s="584"/>
      <c r="O88" s="579"/>
      <c r="P88" s="578">
        <f t="shared" si="2"/>
        <v>999</v>
      </c>
      <c r="Q88" s="579"/>
    </row>
    <row r="89" spans="1:17" s="580" customFormat="1" ht="18.899999999999999" customHeight="1" x14ac:dyDescent="0.25">
      <c r="A89" s="568">
        <v>83</v>
      </c>
      <c r="B89" s="569"/>
      <c r="C89" s="569"/>
      <c r="D89" s="570"/>
      <c r="E89" s="571"/>
      <c r="F89" s="579"/>
      <c r="G89" s="579"/>
      <c r="H89" s="581"/>
      <c r="I89" s="582"/>
      <c r="J89" s="574" t="e">
        <f>IF(AND(Q89="",#REF!&gt;0,#REF!&lt;5),K89,)</f>
        <v>#REF!</v>
      </c>
      <c r="K89" s="575" t="str">
        <f>IF(D89="","ZZZ9",IF(AND(#REF!&gt;0,#REF!&lt;5),D89&amp;#REF!,D89&amp;"9"))</f>
        <v>ZZZ9</v>
      </c>
      <c r="L89" s="576">
        <f t="shared" si="0"/>
        <v>999</v>
      </c>
      <c r="M89" s="587">
        <f t="shared" si="1"/>
        <v>999</v>
      </c>
      <c r="N89" s="584"/>
      <c r="O89" s="579"/>
      <c r="P89" s="578">
        <f t="shared" si="2"/>
        <v>999</v>
      </c>
      <c r="Q89" s="579"/>
    </row>
    <row r="90" spans="1:17" s="580" customFormat="1" ht="18.899999999999999" customHeight="1" x14ac:dyDescent="0.25">
      <c r="A90" s="568">
        <v>84</v>
      </c>
      <c r="B90" s="569"/>
      <c r="C90" s="569"/>
      <c r="D90" s="570"/>
      <c r="E90" s="571"/>
      <c r="F90" s="579"/>
      <c r="G90" s="579"/>
      <c r="H90" s="581"/>
      <c r="I90" s="582"/>
      <c r="J90" s="574" t="e">
        <f>IF(AND(Q90="",#REF!&gt;0,#REF!&lt;5),K90,)</f>
        <v>#REF!</v>
      </c>
      <c r="K90" s="575" t="str">
        <f>IF(D90="","ZZZ9",IF(AND(#REF!&gt;0,#REF!&lt;5),D90&amp;#REF!,D90&amp;"9"))</f>
        <v>ZZZ9</v>
      </c>
      <c r="L90" s="576">
        <f t="shared" si="0"/>
        <v>999</v>
      </c>
      <c r="M90" s="587">
        <f t="shared" si="1"/>
        <v>999</v>
      </c>
      <c r="N90" s="584"/>
      <c r="O90" s="579"/>
      <c r="P90" s="578">
        <f t="shared" si="2"/>
        <v>999</v>
      </c>
      <c r="Q90" s="579"/>
    </row>
    <row r="91" spans="1:17" s="580" customFormat="1" ht="18.899999999999999" customHeight="1" x14ac:dyDescent="0.25">
      <c r="A91" s="568">
        <v>85</v>
      </c>
      <c r="B91" s="569"/>
      <c r="C91" s="569"/>
      <c r="D91" s="570"/>
      <c r="E91" s="571"/>
      <c r="F91" s="579"/>
      <c r="G91" s="579"/>
      <c r="H91" s="581"/>
      <c r="I91" s="582"/>
      <c r="J91" s="574" t="e">
        <f>IF(AND(Q91="",#REF!&gt;0,#REF!&lt;5),K91,)</f>
        <v>#REF!</v>
      </c>
      <c r="K91" s="575" t="str">
        <f>IF(D91="","ZZZ9",IF(AND(#REF!&gt;0,#REF!&lt;5),D91&amp;#REF!,D91&amp;"9"))</f>
        <v>ZZZ9</v>
      </c>
      <c r="L91" s="576">
        <f t="shared" si="0"/>
        <v>999</v>
      </c>
      <c r="M91" s="587">
        <f t="shared" si="1"/>
        <v>999</v>
      </c>
      <c r="N91" s="584"/>
      <c r="O91" s="579"/>
      <c r="P91" s="578">
        <f t="shared" si="2"/>
        <v>999</v>
      </c>
      <c r="Q91" s="579"/>
    </row>
    <row r="92" spans="1:17" s="580" customFormat="1" ht="18.899999999999999" customHeight="1" x14ac:dyDescent="0.25">
      <c r="A92" s="568">
        <v>86</v>
      </c>
      <c r="B92" s="569"/>
      <c r="C92" s="569"/>
      <c r="D92" s="570"/>
      <c r="E92" s="571"/>
      <c r="F92" s="579"/>
      <c r="G92" s="579"/>
      <c r="H92" s="581"/>
      <c r="I92" s="582"/>
      <c r="J92" s="574" t="e">
        <f>IF(AND(Q92="",#REF!&gt;0,#REF!&lt;5),K92,)</f>
        <v>#REF!</v>
      </c>
      <c r="K92" s="575" t="str">
        <f>IF(D92="","ZZZ9",IF(AND(#REF!&gt;0,#REF!&lt;5),D92&amp;#REF!,D92&amp;"9"))</f>
        <v>ZZZ9</v>
      </c>
      <c r="L92" s="576">
        <f t="shared" si="0"/>
        <v>999</v>
      </c>
      <c r="M92" s="587">
        <f t="shared" si="1"/>
        <v>999</v>
      </c>
      <c r="N92" s="584"/>
      <c r="O92" s="579"/>
      <c r="P92" s="578">
        <f t="shared" si="2"/>
        <v>999</v>
      </c>
      <c r="Q92" s="579"/>
    </row>
    <row r="93" spans="1:17" s="580" customFormat="1" ht="18.899999999999999" customHeight="1" x14ac:dyDescent="0.25">
      <c r="A93" s="568">
        <v>87</v>
      </c>
      <c r="B93" s="569"/>
      <c r="C93" s="569"/>
      <c r="D93" s="570"/>
      <c r="E93" s="571"/>
      <c r="F93" s="579"/>
      <c r="G93" s="579"/>
      <c r="H93" s="581"/>
      <c r="I93" s="582"/>
      <c r="J93" s="574" t="e">
        <f>IF(AND(Q93="",#REF!&gt;0,#REF!&lt;5),K93,)</f>
        <v>#REF!</v>
      </c>
      <c r="K93" s="575" t="str">
        <f>IF(D93="","ZZZ9",IF(AND(#REF!&gt;0,#REF!&lt;5),D93&amp;#REF!,D93&amp;"9"))</f>
        <v>ZZZ9</v>
      </c>
      <c r="L93" s="576">
        <f t="shared" si="0"/>
        <v>999</v>
      </c>
      <c r="M93" s="587">
        <f t="shared" si="1"/>
        <v>999</v>
      </c>
      <c r="N93" s="584"/>
      <c r="O93" s="579"/>
      <c r="P93" s="578">
        <f t="shared" si="2"/>
        <v>999</v>
      </c>
      <c r="Q93" s="579"/>
    </row>
    <row r="94" spans="1:17" s="580" customFormat="1" ht="18.899999999999999" customHeight="1" x14ac:dyDescent="0.25">
      <c r="A94" s="568">
        <v>88</v>
      </c>
      <c r="B94" s="569"/>
      <c r="C94" s="569"/>
      <c r="D94" s="570"/>
      <c r="E94" s="571"/>
      <c r="F94" s="579"/>
      <c r="G94" s="579"/>
      <c r="H94" s="581"/>
      <c r="I94" s="582"/>
      <c r="J94" s="574" t="e">
        <f>IF(AND(Q94="",#REF!&gt;0,#REF!&lt;5),K94,)</f>
        <v>#REF!</v>
      </c>
      <c r="K94" s="575" t="str">
        <f>IF(D94="","ZZZ9",IF(AND(#REF!&gt;0,#REF!&lt;5),D94&amp;#REF!,D94&amp;"9"))</f>
        <v>ZZZ9</v>
      </c>
      <c r="L94" s="576">
        <f t="shared" si="0"/>
        <v>999</v>
      </c>
      <c r="M94" s="587">
        <f t="shared" si="1"/>
        <v>999</v>
      </c>
      <c r="N94" s="584"/>
      <c r="O94" s="579"/>
      <c r="P94" s="578">
        <f t="shared" si="2"/>
        <v>999</v>
      </c>
      <c r="Q94" s="579"/>
    </row>
    <row r="95" spans="1:17" s="580" customFormat="1" ht="18.899999999999999" customHeight="1" x14ac:dyDescent="0.25">
      <c r="A95" s="568">
        <v>89</v>
      </c>
      <c r="B95" s="569"/>
      <c r="C95" s="569"/>
      <c r="D95" s="570"/>
      <c r="E95" s="571"/>
      <c r="F95" s="579"/>
      <c r="G95" s="579"/>
      <c r="H95" s="581"/>
      <c r="I95" s="582"/>
      <c r="J95" s="574" t="e">
        <f>IF(AND(Q95="",#REF!&gt;0,#REF!&lt;5),K95,)</f>
        <v>#REF!</v>
      </c>
      <c r="K95" s="575" t="str">
        <f>IF(D95="","ZZZ9",IF(AND(#REF!&gt;0,#REF!&lt;5),D95&amp;#REF!,D95&amp;"9"))</f>
        <v>ZZZ9</v>
      </c>
      <c r="L95" s="576">
        <f t="shared" si="0"/>
        <v>999</v>
      </c>
      <c r="M95" s="587">
        <f t="shared" si="1"/>
        <v>999</v>
      </c>
      <c r="N95" s="584"/>
      <c r="O95" s="579"/>
      <c r="P95" s="578">
        <f t="shared" si="2"/>
        <v>999</v>
      </c>
      <c r="Q95" s="579"/>
    </row>
    <row r="96" spans="1:17" s="580" customFormat="1" ht="18.899999999999999" customHeight="1" x14ac:dyDescent="0.25">
      <c r="A96" s="568">
        <v>90</v>
      </c>
      <c r="B96" s="569"/>
      <c r="C96" s="569"/>
      <c r="D96" s="570"/>
      <c r="E96" s="571"/>
      <c r="F96" s="579"/>
      <c r="G96" s="579"/>
      <c r="H96" s="581"/>
      <c r="I96" s="582"/>
      <c r="J96" s="574" t="e">
        <f>IF(AND(Q96="",#REF!&gt;0,#REF!&lt;5),K96,)</f>
        <v>#REF!</v>
      </c>
      <c r="K96" s="575" t="str">
        <f>IF(D96="","ZZZ9",IF(AND(#REF!&gt;0,#REF!&lt;5),D96&amp;#REF!,D96&amp;"9"))</f>
        <v>ZZZ9</v>
      </c>
      <c r="L96" s="576">
        <f t="shared" si="0"/>
        <v>999</v>
      </c>
      <c r="M96" s="587">
        <f t="shared" si="1"/>
        <v>999</v>
      </c>
      <c r="N96" s="584"/>
      <c r="O96" s="579"/>
      <c r="P96" s="578">
        <f t="shared" si="2"/>
        <v>999</v>
      </c>
      <c r="Q96" s="579"/>
    </row>
    <row r="97" spans="1:17" s="580" customFormat="1" ht="18.899999999999999" customHeight="1" x14ac:dyDescent="0.25">
      <c r="A97" s="568">
        <v>91</v>
      </c>
      <c r="B97" s="569"/>
      <c r="C97" s="569"/>
      <c r="D97" s="570"/>
      <c r="E97" s="571"/>
      <c r="F97" s="579"/>
      <c r="G97" s="579"/>
      <c r="H97" s="581"/>
      <c r="I97" s="582"/>
      <c r="J97" s="574" t="e">
        <f>IF(AND(Q97="",#REF!&gt;0,#REF!&lt;5),K97,)</f>
        <v>#REF!</v>
      </c>
      <c r="K97" s="575" t="str">
        <f>IF(D97="","ZZZ9",IF(AND(#REF!&gt;0,#REF!&lt;5),D97&amp;#REF!,D97&amp;"9"))</f>
        <v>ZZZ9</v>
      </c>
      <c r="L97" s="576">
        <f t="shared" si="0"/>
        <v>999</v>
      </c>
      <c r="M97" s="587">
        <f t="shared" si="1"/>
        <v>999</v>
      </c>
      <c r="N97" s="584"/>
      <c r="O97" s="579"/>
      <c r="P97" s="578">
        <f t="shared" si="2"/>
        <v>999</v>
      </c>
      <c r="Q97" s="579"/>
    </row>
    <row r="98" spans="1:17" s="580" customFormat="1" ht="18.899999999999999" customHeight="1" x14ac:dyDescent="0.25">
      <c r="A98" s="568">
        <v>92</v>
      </c>
      <c r="B98" s="569"/>
      <c r="C98" s="569"/>
      <c r="D98" s="570"/>
      <c r="E98" s="571"/>
      <c r="F98" s="579"/>
      <c r="G98" s="579"/>
      <c r="H98" s="581"/>
      <c r="I98" s="582"/>
      <c r="J98" s="574" t="e">
        <f>IF(AND(Q98="",#REF!&gt;0,#REF!&lt;5),K98,)</f>
        <v>#REF!</v>
      </c>
      <c r="K98" s="575" t="str">
        <f>IF(D98="","ZZZ9",IF(AND(#REF!&gt;0,#REF!&lt;5),D98&amp;#REF!,D98&amp;"9"))</f>
        <v>ZZZ9</v>
      </c>
      <c r="L98" s="576">
        <f t="shared" si="0"/>
        <v>999</v>
      </c>
      <c r="M98" s="587">
        <f t="shared" si="1"/>
        <v>999</v>
      </c>
      <c r="N98" s="584"/>
      <c r="O98" s="579"/>
      <c r="P98" s="578">
        <f t="shared" si="2"/>
        <v>999</v>
      </c>
      <c r="Q98" s="579"/>
    </row>
    <row r="99" spans="1:17" s="580" customFormat="1" ht="18.899999999999999" customHeight="1" x14ac:dyDescent="0.25">
      <c r="A99" s="568">
        <v>93</v>
      </c>
      <c r="B99" s="569"/>
      <c r="C99" s="569"/>
      <c r="D99" s="570"/>
      <c r="E99" s="571"/>
      <c r="F99" s="579"/>
      <c r="G99" s="579"/>
      <c r="H99" s="581"/>
      <c r="I99" s="582"/>
      <c r="J99" s="574" t="e">
        <f>IF(AND(Q99="",#REF!&gt;0,#REF!&lt;5),K99,)</f>
        <v>#REF!</v>
      </c>
      <c r="K99" s="575" t="str">
        <f>IF(D99="","ZZZ9",IF(AND(#REF!&gt;0,#REF!&lt;5),D99&amp;#REF!,D99&amp;"9"))</f>
        <v>ZZZ9</v>
      </c>
      <c r="L99" s="576">
        <f t="shared" si="0"/>
        <v>999</v>
      </c>
      <c r="M99" s="587">
        <f t="shared" si="1"/>
        <v>999</v>
      </c>
      <c r="N99" s="584"/>
      <c r="O99" s="579"/>
      <c r="P99" s="578">
        <f t="shared" si="2"/>
        <v>999</v>
      </c>
      <c r="Q99" s="579"/>
    </row>
    <row r="100" spans="1:17" s="580" customFormat="1" ht="18.899999999999999" customHeight="1" x14ac:dyDescent="0.25">
      <c r="A100" s="568">
        <v>94</v>
      </c>
      <c r="B100" s="569"/>
      <c r="C100" s="569"/>
      <c r="D100" s="570"/>
      <c r="E100" s="571"/>
      <c r="F100" s="579"/>
      <c r="G100" s="579"/>
      <c r="H100" s="581"/>
      <c r="I100" s="582"/>
      <c r="J100" s="574" t="e">
        <f>IF(AND(Q100="",#REF!&gt;0,#REF!&lt;5),K100,)</f>
        <v>#REF!</v>
      </c>
      <c r="K100" s="575" t="str">
        <f>IF(D100="","ZZZ9",IF(AND(#REF!&gt;0,#REF!&lt;5),D100&amp;#REF!,D100&amp;"9"))</f>
        <v>ZZZ9</v>
      </c>
      <c r="L100" s="576">
        <f t="shared" si="0"/>
        <v>999</v>
      </c>
      <c r="M100" s="587">
        <f t="shared" si="1"/>
        <v>999</v>
      </c>
      <c r="N100" s="584"/>
      <c r="O100" s="579"/>
      <c r="P100" s="578">
        <f t="shared" si="2"/>
        <v>999</v>
      </c>
      <c r="Q100" s="579"/>
    </row>
    <row r="101" spans="1:17" s="580" customFormat="1" ht="18.899999999999999" customHeight="1" x14ac:dyDescent="0.25">
      <c r="A101" s="568">
        <v>95</v>
      </c>
      <c r="B101" s="569"/>
      <c r="C101" s="569"/>
      <c r="D101" s="570"/>
      <c r="E101" s="571"/>
      <c r="F101" s="579"/>
      <c r="G101" s="579"/>
      <c r="H101" s="581"/>
      <c r="I101" s="582"/>
      <c r="J101" s="574" t="e">
        <f>IF(AND(Q101="",#REF!&gt;0,#REF!&lt;5),K101,)</f>
        <v>#REF!</v>
      </c>
      <c r="K101" s="575" t="str">
        <f>IF(D101="","ZZZ9",IF(AND(#REF!&gt;0,#REF!&lt;5),D101&amp;#REF!,D101&amp;"9"))</f>
        <v>ZZZ9</v>
      </c>
      <c r="L101" s="576">
        <f t="shared" si="0"/>
        <v>999</v>
      </c>
      <c r="M101" s="587">
        <f t="shared" si="1"/>
        <v>999</v>
      </c>
      <c r="N101" s="584"/>
      <c r="O101" s="579"/>
      <c r="P101" s="578">
        <f t="shared" si="2"/>
        <v>999</v>
      </c>
      <c r="Q101" s="579"/>
    </row>
    <row r="102" spans="1:17" s="580" customFormat="1" ht="18.899999999999999" customHeight="1" x14ac:dyDescent="0.25">
      <c r="A102" s="568">
        <v>96</v>
      </c>
      <c r="B102" s="569"/>
      <c r="C102" s="569"/>
      <c r="D102" s="570"/>
      <c r="E102" s="571"/>
      <c r="F102" s="579"/>
      <c r="G102" s="579"/>
      <c r="H102" s="581"/>
      <c r="I102" s="582"/>
      <c r="J102" s="574" t="e">
        <f>IF(AND(Q102="",#REF!&gt;0,#REF!&lt;5),K102,)</f>
        <v>#REF!</v>
      </c>
      <c r="K102" s="575" t="str">
        <f>IF(D102="","ZZZ9",IF(AND(#REF!&gt;0,#REF!&lt;5),D102&amp;#REF!,D102&amp;"9"))</f>
        <v>ZZZ9</v>
      </c>
      <c r="L102" s="576">
        <f t="shared" si="0"/>
        <v>999</v>
      </c>
      <c r="M102" s="587">
        <f t="shared" si="1"/>
        <v>999</v>
      </c>
      <c r="N102" s="584"/>
      <c r="O102" s="579"/>
      <c r="P102" s="578">
        <f t="shared" si="2"/>
        <v>999</v>
      </c>
      <c r="Q102" s="579"/>
    </row>
    <row r="103" spans="1:17" s="580" customFormat="1" ht="18.899999999999999" customHeight="1" x14ac:dyDescent="0.25">
      <c r="A103" s="568">
        <v>97</v>
      </c>
      <c r="B103" s="569"/>
      <c r="C103" s="569"/>
      <c r="D103" s="570"/>
      <c r="E103" s="571"/>
      <c r="F103" s="579"/>
      <c r="G103" s="579"/>
      <c r="H103" s="581"/>
      <c r="I103" s="582"/>
      <c r="J103" s="574" t="e">
        <f>IF(AND(Q103="",#REF!&gt;0,#REF!&lt;5),K103,)</f>
        <v>#REF!</v>
      </c>
      <c r="K103" s="575" t="str">
        <f>IF(D103="","ZZZ9",IF(AND(#REF!&gt;0,#REF!&lt;5),D103&amp;#REF!,D103&amp;"9"))</f>
        <v>ZZZ9</v>
      </c>
      <c r="L103" s="576">
        <f t="shared" si="0"/>
        <v>999</v>
      </c>
      <c r="M103" s="587">
        <f t="shared" si="1"/>
        <v>999</v>
      </c>
      <c r="N103" s="584"/>
      <c r="O103" s="579"/>
      <c r="P103" s="578">
        <f t="shared" si="2"/>
        <v>999</v>
      </c>
      <c r="Q103" s="579"/>
    </row>
    <row r="104" spans="1:17" s="580" customFormat="1" ht="18.899999999999999" customHeight="1" x14ac:dyDescent="0.25">
      <c r="A104" s="568">
        <v>98</v>
      </c>
      <c r="B104" s="569"/>
      <c r="C104" s="569"/>
      <c r="D104" s="570"/>
      <c r="E104" s="571"/>
      <c r="F104" s="579"/>
      <c r="G104" s="579"/>
      <c r="H104" s="581"/>
      <c r="I104" s="582"/>
      <c r="J104" s="574" t="e">
        <f>IF(AND(Q104="",#REF!&gt;0,#REF!&lt;5),K104,)</f>
        <v>#REF!</v>
      </c>
      <c r="K104" s="575" t="str">
        <f>IF(D104="","ZZZ9",IF(AND(#REF!&gt;0,#REF!&lt;5),D104&amp;#REF!,D104&amp;"9"))</f>
        <v>ZZZ9</v>
      </c>
      <c r="L104" s="576">
        <f t="shared" ref="L104:L156" si="3">IF(Q104="",999,Q104)</f>
        <v>999</v>
      </c>
      <c r="M104" s="587">
        <f t="shared" ref="M104:M156" si="4">IF(P104=999,999,1)</f>
        <v>999</v>
      </c>
      <c r="N104" s="584"/>
      <c r="O104" s="579"/>
      <c r="P104" s="578">
        <f t="shared" ref="P104:P156" si="5">IF(N104="DA",1,IF(N104="WC",2,IF(N104="SE",3,IF(N104="Q",4,IF(N104="LL",5,999)))))</f>
        <v>999</v>
      </c>
      <c r="Q104" s="579"/>
    </row>
    <row r="105" spans="1:17" s="580" customFormat="1" ht="18.899999999999999" customHeight="1" x14ac:dyDescent="0.25">
      <c r="A105" s="568">
        <v>99</v>
      </c>
      <c r="B105" s="569"/>
      <c r="C105" s="569"/>
      <c r="D105" s="570"/>
      <c r="E105" s="571"/>
      <c r="F105" s="579"/>
      <c r="G105" s="579"/>
      <c r="H105" s="581"/>
      <c r="I105" s="582"/>
      <c r="J105" s="574" t="e">
        <f>IF(AND(Q105="",#REF!&gt;0,#REF!&lt;5),K105,)</f>
        <v>#REF!</v>
      </c>
      <c r="K105" s="575" t="str">
        <f>IF(D105="","ZZZ9",IF(AND(#REF!&gt;0,#REF!&lt;5),D105&amp;#REF!,D105&amp;"9"))</f>
        <v>ZZZ9</v>
      </c>
      <c r="L105" s="576">
        <f t="shared" si="3"/>
        <v>999</v>
      </c>
      <c r="M105" s="587">
        <f t="shared" si="4"/>
        <v>999</v>
      </c>
      <c r="N105" s="584"/>
      <c r="O105" s="579"/>
      <c r="P105" s="578">
        <f t="shared" si="5"/>
        <v>999</v>
      </c>
      <c r="Q105" s="579"/>
    </row>
    <row r="106" spans="1:17" s="580" customFormat="1" ht="18.899999999999999" customHeight="1" x14ac:dyDescent="0.25">
      <c r="A106" s="568">
        <v>100</v>
      </c>
      <c r="B106" s="569"/>
      <c r="C106" s="569"/>
      <c r="D106" s="570"/>
      <c r="E106" s="571"/>
      <c r="F106" s="579"/>
      <c r="G106" s="579"/>
      <c r="H106" s="581"/>
      <c r="I106" s="582"/>
      <c r="J106" s="574" t="e">
        <f>IF(AND(Q106="",#REF!&gt;0,#REF!&lt;5),K106,)</f>
        <v>#REF!</v>
      </c>
      <c r="K106" s="575" t="str">
        <f>IF(D106="","ZZZ9",IF(AND(#REF!&gt;0,#REF!&lt;5),D106&amp;#REF!,D106&amp;"9"))</f>
        <v>ZZZ9</v>
      </c>
      <c r="L106" s="576">
        <f t="shared" si="3"/>
        <v>999</v>
      </c>
      <c r="M106" s="587">
        <f t="shared" si="4"/>
        <v>999</v>
      </c>
      <c r="N106" s="584"/>
      <c r="O106" s="579"/>
      <c r="P106" s="578">
        <f t="shared" si="5"/>
        <v>999</v>
      </c>
      <c r="Q106" s="579"/>
    </row>
    <row r="107" spans="1:17" s="580" customFormat="1" ht="18.899999999999999" customHeight="1" x14ac:dyDescent="0.25">
      <c r="A107" s="568">
        <v>101</v>
      </c>
      <c r="B107" s="569"/>
      <c r="C107" s="569"/>
      <c r="D107" s="570"/>
      <c r="E107" s="571"/>
      <c r="F107" s="579"/>
      <c r="G107" s="579"/>
      <c r="H107" s="581"/>
      <c r="I107" s="582"/>
      <c r="J107" s="574" t="e">
        <f>IF(AND(Q107="",#REF!&gt;0,#REF!&lt;5),K107,)</f>
        <v>#REF!</v>
      </c>
      <c r="K107" s="575" t="str">
        <f>IF(D107="","ZZZ9",IF(AND(#REF!&gt;0,#REF!&lt;5),D107&amp;#REF!,D107&amp;"9"))</f>
        <v>ZZZ9</v>
      </c>
      <c r="L107" s="576">
        <f t="shared" si="3"/>
        <v>999</v>
      </c>
      <c r="M107" s="587">
        <f t="shared" si="4"/>
        <v>999</v>
      </c>
      <c r="N107" s="584"/>
      <c r="O107" s="579"/>
      <c r="P107" s="578">
        <f t="shared" si="5"/>
        <v>999</v>
      </c>
      <c r="Q107" s="579"/>
    </row>
    <row r="108" spans="1:17" s="580" customFormat="1" ht="18.899999999999999" customHeight="1" x14ac:dyDescent="0.25">
      <c r="A108" s="568">
        <v>102</v>
      </c>
      <c r="B108" s="569"/>
      <c r="C108" s="569"/>
      <c r="D108" s="570"/>
      <c r="E108" s="571"/>
      <c r="F108" s="579"/>
      <c r="G108" s="579"/>
      <c r="H108" s="581"/>
      <c r="I108" s="582"/>
      <c r="J108" s="574" t="e">
        <f>IF(AND(Q108="",#REF!&gt;0,#REF!&lt;5),K108,)</f>
        <v>#REF!</v>
      </c>
      <c r="K108" s="575" t="str">
        <f>IF(D108="","ZZZ9",IF(AND(#REF!&gt;0,#REF!&lt;5),D108&amp;#REF!,D108&amp;"9"))</f>
        <v>ZZZ9</v>
      </c>
      <c r="L108" s="576">
        <f t="shared" si="3"/>
        <v>999</v>
      </c>
      <c r="M108" s="587">
        <f t="shared" si="4"/>
        <v>999</v>
      </c>
      <c r="N108" s="584"/>
      <c r="O108" s="579"/>
      <c r="P108" s="578">
        <f t="shared" si="5"/>
        <v>999</v>
      </c>
      <c r="Q108" s="579"/>
    </row>
    <row r="109" spans="1:17" s="580" customFormat="1" ht="18.899999999999999" customHeight="1" x14ac:dyDescent="0.25">
      <c r="A109" s="568">
        <v>103</v>
      </c>
      <c r="B109" s="569"/>
      <c r="C109" s="569"/>
      <c r="D109" s="570"/>
      <c r="E109" s="571"/>
      <c r="F109" s="579"/>
      <c r="G109" s="579"/>
      <c r="H109" s="581"/>
      <c r="I109" s="582"/>
      <c r="J109" s="574" t="e">
        <f>IF(AND(Q109="",#REF!&gt;0,#REF!&lt;5),K109,)</f>
        <v>#REF!</v>
      </c>
      <c r="K109" s="575" t="str">
        <f>IF(D109="","ZZZ9",IF(AND(#REF!&gt;0,#REF!&lt;5),D109&amp;#REF!,D109&amp;"9"))</f>
        <v>ZZZ9</v>
      </c>
      <c r="L109" s="576">
        <f t="shared" si="3"/>
        <v>999</v>
      </c>
      <c r="M109" s="587">
        <f t="shared" si="4"/>
        <v>999</v>
      </c>
      <c r="N109" s="584"/>
      <c r="O109" s="579"/>
      <c r="P109" s="578">
        <f t="shared" si="5"/>
        <v>999</v>
      </c>
      <c r="Q109" s="579"/>
    </row>
    <row r="110" spans="1:17" s="580" customFormat="1" ht="18.899999999999999" customHeight="1" x14ac:dyDescent="0.25">
      <c r="A110" s="568">
        <v>104</v>
      </c>
      <c r="B110" s="569"/>
      <c r="C110" s="569"/>
      <c r="D110" s="570"/>
      <c r="E110" s="571"/>
      <c r="F110" s="579"/>
      <c r="G110" s="579"/>
      <c r="H110" s="581"/>
      <c r="I110" s="582"/>
      <c r="J110" s="574" t="e">
        <f>IF(AND(Q110="",#REF!&gt;0,#REF!&lt;5),K110,)</f>
        <v>#REF!</v>
      </c>
      <c r="K110" s="575" t="str">
        <f>IF(D110="","ZZZ9",IF(AND(#REF!&gt;0,#REF!&lt;5),D110&amp;#REF!,D110&amp;"9"))</f>
        <v>ZZZ9</v>
      </c>
      <c r="L110" s="576">
        <f t="shared" si="3"/>
        <v>999</v>
      </c>
      <c r="M110" s="587">
        <f t="shared" si="4"/>
        <v>999</v>
      </c>
      <c r="N110" s="584"/>
      <c r="O110" s="579"/>
      <c r="P110" s="578">
        <f t="shared" si="5"/>
        <v>999</v>
      </c>
      <c r="Q110" s="579"/>
    </row>
    <row r="111" spans="1:17" s="580" customFormat="1" ht="18.899999999999999" customHeight="1" x14ac:dyDescent="0.25">
      <c r="A111" s="568">
        <v>105</v>
      </c>
      <c r="B111" s="569"/>
      <c r="C111" s="569"/>
      <c r="D111" s="570"/>
      <c r="E111" s="571"/>
      <c r="F111" s="579"/>
      <c r="G111" s="579"/>
      <c r="H111" s="581"/>
      <c r="I111" s="582"/>
      <c r="J111" s="574" t="e">
        <f>IF(AND(Q111="",#REF!&gt;0,#REF!&lt;5),K111,)</f>
        <v>#REF!</v>
      </c>
      <c r="K111" s="575" t="str">
        <f>IF(D111="","ZZZ9",IF(AND(#REF!&gt;0,#REF!&lt;5),D111&amp;#REF!,D111&amp;"9"))</f>
        <v>ZZZ9</v>
      </c>
      <c r="L111" s="576">
        <f t="shared" si="3"/>
        <v>999</v>
      </c>
      <c r="M111" s="587">
        <f t="shared" si="4"/>
        <v>999</v>
      </c>
      <c r="N111" s="584"/>
      <c r="O111" s="579"/>
      <c r="P111" s="578">
        <f t="shared" si="5"/>
        <v>999</v>
      </c>
      <c r="Q111" s="579"/>
    </row>
    <row r="112" spans="1:17" s="580" customFormat="1" ht="18.899999999999999" customHeight="1" x14ac:dyDescent="0.25">
      <c r="A112" s="568">
        <v>106</v>
      </c>
      <c r="B112" s="569"/>
      <c r="C112" s="569"/>
      <c r="D112" s="570"/>
      <c r="E112" s="571"/>
      <c r="F112" s="579"/>
      <c r="G112" s="579"/>
      <c r="H112" s="581"/>
      <c r="I112" s="582"/>
      <c r="J112" s="574" t="e">
        <f>IF(AND(Q112="",#REF!&gt;0,#REF!&lt;5),K112,)</f>
        <v>#REF!</v>
      </c>
      <c r="K112" s="575" t="str">
        <f>IF(D112="","ZZZ9",IF(AND(#REF!&gt;0,#REF!&lt;5),D112&amp;#REF!,D112&amp;"9"))</f>
        <v>ZZZ9</v>
      </c>
      <c r="L112" s="576">
        <f t="shared" si="3"/>
        <v>999</v>
      </c>
      <c r="M112" s="587">
        <f t="shared" si="4"/>
        <v>999</v>
      </c>
      <c r="N112" s="584"/>
      <c r="O112" s="579"/>
      <c r="P112" s="578">
        <f t="shared" si="5"/>
        <v>999</v>
      </c>
      <c r="Q112" s="579"/>
    </row>
    <row r="113" spans="1:17" s="580" customFormat="1" ht="18.899999999999999" customHeight="1" x14ac:dyDescent="0.25">
      <c r="A113" s="568">
        <v>107</v>
      </c>
      <c r="B113" s="569"/>
      <c r="C113" s="569"/>
      <c r="D113" s="570"/>
      <c r="E113" s="571"/>
      <c r="F113" s="579"/>
      <c r="G113" s="579"/>
      <c r="H113" s="581"/>
      <c r="I113" s="582"/>
      <c r="J113" s="574" t="e">
        <f>IF(AND(Q113="",#REF!&gt;0,#REF!&lt;5),K113,)</f>
        <v>#REF!</v>
      </c>
      <c r="K113" s="575" t="str">
        <f>IF(D113="","ZZZ9",IF(AND(#REF!&gt;0,#REF!&lt;5),D113&amp;#REF!,D113&amp;"9"))</f>
        <v>ZZZ9</v>
      </c>
      <c r="L113" s="576">
        <f t="shared" si="3"/>
        <v>999</v>
      </c>
      <c r="M113" s="587">
        <f t="shared" si="4"/>
        <v>999</v>
      </c>
      <c r="N113" s="584"/>
      <c r="O113" s="579"/>
      <c r="P113" s="578">
        <f t="shared" si="5"/>
        <v>999</v>
      </c>
      <c r="Q113" s="579"/>
    </row>
    <row r="114" spans="1:17" s="580" customFormat="1" ht="18.899999999999999" customHeight="1" x14ac:dyDescent="0.25">
      <c r="A114" s="568">
        <v>108</v>
      </c>
      <c r="B114" s="569"/>
      <c r="C114" s="569"/>
      <c r="D114" s="570"/>
      <c r="E114" s="571"/>
      <c r="F114" s="579"/>
      <c r="G114" s="579"/>
      <c r="H114" s="581"/>
      <c r="I114" s="582"/>
      <c r="J114" s="574" t="e">
        <f>IF(AND(Q114="",#REF!&gt;0,#REF!&lt;5),K114,)</f>
        <v>#REF!</v>
      </c>
      <c r="K114" s="575" t="str">
        <f>IF(D114="","ZZZ9",IF(AND(#REF!&gt;0,#REF!&lt;5),D114&amp;#REF!,D114&amp;"9"))</f>
        <v>ZZZ9</v>
      </c>
      <c r="L114" s="576">
        <f t="shared" si="3"/>
        <v>999</v>
      </c>
      <c r="M114" s="587">
        <f t="shared" si="4"/>
        <v>999</v>
      </c>
      <c r="N114" s="584"/>
      <c r="O114" s="579"/>
      <c r="P114" s="578">
        <f t="shared" si="5"/>
        <v>999</v>
      </c>
      <c r="Q114" s="579"/>
    </row>
    <row r="115" spans="1:17" s="580" customFormat="1" ht="18.899999999999999" customHeight="1" x14ac:dyDescent="0.25">
      <c r="A115" s="568">
        <v>109</v>
      </c>
      <c r="B115" s="569"/>
      <c r="C115" s="569"/>
      <c r="D115" s="570"/>
      <c r="E115" s="571"/>
      <c r="F115" s="579"/>
      <c r="G115" s="579"/>
      <c r="H115" s="581"/>
      <c r="I115" s="582"/>
      <c r="J115" s="574" t="e">
        <f>IF(AND(Q115="",#REF!&gt;0,#REF!&lt;5),K115,)</f>
        <v>#REF!</v>
      </c>
      <c r="K115" s="575" t="str">
        <f>IF(D115="","ZZZ9",IF(AND(#REF!&gt;0,#REF!&lt;5),D115&amp;#REF!,D115&amp;"9"))</f>
        <v>ZZZ9</v>
      </c>
      <c r="L115" s="576">
        <f t="shared" si="3"/>
        <v>999</v>
      </c>
      <c r="M115" s="587">
        <f t="shared" si="4"/>
        <v>999</v>
      </c>
      <c r="N115" s="584"/>
      <c r="O115" s="579"/>
      <c r="P115" s="578">
        <f t="shared" si="5"/>
        <v>999</v>
      </c>
      <c r="Q115" s="579"/>
    </row>
    <row r="116" spans="1:17" s="580" customFormat="1" ht="18.899999999999999" customHeight="1" x14ac:dyDescent="0.25">
      <c r="A116" s="568">
        <v>110</v>
      </c>
      <c r="B116" s="569"/>
      <c r="C116" s="569"/>
      <c r="D116" s="570"/>
      <c r="E116" s="571"/>
      <c r="F116" s="579"/>
      <c r="G116" s="579"/>
      <c r="H116" s="581"/>
      <c r="I116" s="582"/>
      <c r="J116" s="574" t="e">
        <f>IF(AND(Q116="",#REF!&gt;0,#REF!&lt;5),K116,)</f>
        <v>#REF!</v>
      </c>
      <c r="K116" s="575" t="str">
        <f>IF(D116="","ZZZ9",IF(AND(#REF!&gt;0,#REF!&lt;5),D116&amp;#REF!,D116&amp;"9"))</f>
        <v>ZZZ9</v>
      </c>
      <c r="L116" s="576">
        <f t="shared" si="3"/>
        <v>999</v>
      </c>
      <c r="M116" s="587">
        <f t="shared" si="4"/>
        <v>999</v>
      </c>
      <c r="N116" s="584"/>
      <c r="O116" s="579"/>
      <c r="P116" s="578">
        <f t="shared" si="5"/>
        <v>999</v>
      </c>
      <c r="Q116" s="579"/>
    </row>
    <row r="117" spans="1:17" s="580" customFormat="1" ht="18.899999999999999" customHeight="1" x14ac:dyDescent="0.25">
      <c r="A117" s="568">
        <v>111</v>
      </c>
      <c r="B117" s="569"/>
      <c r="C117" s="569"/>
      <c r="D117" s="570"/>
      <c r="E117" s="571"/>
      <c r="F117" s="579"/>
      <c r="G117" s="579"/>
      <c r="H117" s="581"/>
      <c r="I117" s="582"/>
      <c r="J117" s="574" t="e">
        <f>IF(AND(Q117="",#REF!&gt;0,#REF!&lt;5),K117,)</f>
        <v>#REF!</v>
      </c>
      <c r="K117" s="575" t="str">
        <f>IF(D117="","ZZZ9",IF(AND(#REF!&gt;0,#REF!&lt;5),D117&amp;#REF!,D117&amp;"9"))</f>
        <v>ZZZ9</v>
      </c>
      <c r="L117" s="576">
        <f t="shared" si="3"/>
        <v>999</v>
      </c>
      <c r="M117" s="587">
        <f t="shared" si="4"/>
        <v>999</v>
      </c>
      <c r="N117" s="584"/>
      <c r="O117" s="579"/>
      <c r="P117" s="578">
        <f t="shared" si="5"/>
        <v>999</v>
      </c>
      <c r="Q117" s="579"/>
    </row>
    <row r="118" spans="1:17" s="580" customFormat="1" ht="18.899999999999999" customHeight="1" x14ac:dyDescent="0.25">
      <c r="A118" s="568">
        <v>112</v>
      </c>
      <c r="B118" s="569"/>
      <c r="C118" s="569"/>
      <c r="D118" s="570"/>
      <c r="E118" s="571"/>
      <c r="F118" s="579"/>
      <c r="G118" s="579"/>
      <c r="H118" s="581"/>
      <c r="I118" s="582"/>
      <c r="J118" s="574" t="e">
        <f>IF(AND(Q118="",#REF!&gt;0,#REF!&lt;5),K118,)</f>
        <v>#REF!</v>
      </c>
      <c r="K118" s="575" t="str">
        <f>IF(D118="","ZZZ9",IF(AND(#REF!&gt;0,#REF!&lt;5),D118&amp;#REF!,D118&amp;"9"))</f>
        <v>ZZZ9</v>
      </c>
      <c r="L118" s="576">
        <f t="shared" si="3"/>
        <v>999</v>
      </c>
      <c r="M118" s="587">
        <f t="shared" si="4"/>
        <v>999</v>
      </c>
      <c r="N118" s="584"/>
      <c r="O118" s="579"/>
      <c r="P118" s="578">
        <f t="shared" si="5"/>
        <v>999</v>
      </c>
      <c r="Q118" s="579"/>
    </row>
    <row r="119" spans="1:17" s="580" customFormat="1" ht="18.899999999999999" customHeight="1" x14ac:dyDescent="0.25">
      <c r="A119" s="568">
        <v>113</v>
      </c>
      <c r="B119" s="569"/>
      <c r="C119" s="569"/>
      <c r="D119" s="570"/>
      <c r="E119" s="571"/>
      <c r="F119" s="579"/>
      <c r="G119" s="579"/>
      <c r="H119" s="581"/>
      <c r="I119" s="582"/>
      <c r="J119" s="574" t="e">
        <f>IF(AND(Q119="",#REF!&gt;0,#REF!&lt;5),K119,)</f>
        <v>#REF!</v>
      </c>
      <c r="K119" s="575" t="str">
        <f>IF(D119="","ZZZ9",IF(AND(#REF!&gt;0,#REF!&lt;5),D119&amp;#REF!,D119&amp;"9"))</f>
        <v>ZZZ9</v>
      </c>
      <c r="L119" s="576">
        <f t="shared" si="3"/>
        <v>999</v>
      </c>
      <c r="M119" s="587">
        <f t="shared" si="4"/>
        <v>999</v>
      </c>
      <c r="N119" s="584"/>
      <c r="O119" s="579"/>
      <c r="P119" s="578">
        <f t="shared" si="5"/>
        <v>999</v>
      </c>
      <c r="Q119" s="579"/>
    </row>
    <row r="120" spans="1:17" s="580" customFormat="1" ht="18.899999999999999" customHeight="1" x14ac:dyDescent="0.25">
      <c r="A120" s="568">
        <v>114</v>
      </c>
      <c r="B120" s="569"/>
      <c r="C120" s="569"/>
      <c r="D120" s="570"/>
      <c r="E120" s="571"/>
      <c r="F120" s="579"/>
      <c r="G120" s="579"/>
      <c r="H120" s="581"/>
      <c r="I120" s="582"/>
      <c r="J120" s="574" t="e">
        <f>IF(AND(Q120="",#REF!&gt;0,#REF!&lt;5),K120,)</f>
        <v>#REF!</v>
      </c>
      <c r="K120" s="575" t="str">
        <f>IF(D120="","ZZZ9",IF(AND(#REF!&gt;0,#REF!&lt;5),D120&amp;#REF!,D120&amp;"9"))</f>
        <v>ZZZ9</v>
      </c>
      <c r="L120" s="576">
        <f t="shared" si="3"/>
        <v>999</v>
      </c>
      <c r="M120" s="587">
        <f t="shared" si="4"/>
        <v>999</v>
      </c>
      <c r="N120" s="584"/>
      <c r="O120" s="579"/>
      <c r="P120" s="578">
        <f t="shared" si="5"/>
        <v>999</v>
      </c>
      <c r="Q120" s="579"/>
    </row>
    <row r="121" spans="1:17" s="580" customFormat="1" ht="18.899999999999999" customHeight="1" x14ac:dyDescent="0.25">
      <c r="A121" s="568">
        <v>115</v>
      </c>
      <c r="B121" s="569"/>
      <c r="C121" s="569"/>
      <c r="D121" s="570"/>
      <c r="E121" s="571"/>
      <c r="F121" s="579"/>
      <c r="G121" s="579"/>
      <c r="H121" s="581"/>
      <c r="I121" s="582"/>
      <c r="J121" s="574" t="e">
        <f>IF(AND(Q121="",#REF!&gt;0,#REF!&lt;5),K121,)</f>
        <v>#REF!</v>
      </c>
      <c r="K121" s="575" t="str">
        <f>IF(D121="","ZZZ9",IF(AND(#REF!&gt;0,#REF!&lt;5),D121&amp;#REF!,D121&amp;"9"))</f>
        <v>ZZZ9</v>
      </c>
      <c r="L121" s="576">
        <f t="shared" si="3"/>
        <v>999</v>
      </c>
      <c r="M121" s="587">
        <f t="shared" si="4"/>
        <v>999</v>
      </c>
      <c r="N121" s="584"/>
      <c r="O121" s="579"/>
      <c r="P121" s="578">
        <f t="shared" si="5"/>
        <v>999</v>
      </c>
      <c r="Q121" s="579"/>
    </row>
    <row r="122" spans="1:17" s="580" customFormat="1" ht="18.899999999999999" customHeight="1" x14ac:dyDescent="0.25">
      <c r="A122" s="568">
        <v>116</v>
      </c>
      <c r="B122" s="569"/>
      <c r="C122" s="569"/>
      <c r="D122" s="570"/>
      <c r="E122" s="571"/>
      <c r="F122" s="579"/>
      <c r="G122" s="579"/>
      <c r="H122" s="581"/>
      <c r="I122" s="582"/>
      <c r="J122" s="574" t="e">
        <f>IF(AND(Q122="",#REF!&gt;0,#REF!&lt;5),K122,)</f>
        <v>#REF!</v>
      </c>
      <c r="K122" s="575" t="str">
        <f>IF(D122="","ZZZ9",IF(AND(#REF!&gt;0,#REF!&lt;5),D122&amp;#REF!,D122&amp;"9"))</f>
        <v>ZZZ9</v>
      </c>
      <c r="L122" s="576">
        <f t="shared" si="3"/>
        <v>999</v>
      </c>
      <c r="M122" s="587">
        <f t="shared" si="4"/>
        <v>999</v>
      </c>
      <c r="N122" s="584"/>
      <c r="O122" s="579"/>
      <c r="P122" s="578">
        <f t="shared" si="5"/>
        <v>999</v>
      </c>
      <c r="Q122" s="579"/>
    </row>
    <row r="123" spans="1:17" s="580" customFormat="1" ht="18.899999999999999" customHeight="1" x14ac:dyDescent="0.25">
      <c r="A123" s="568">
        <v>117</v>
      </c>
      <c r="B123" s="569"/>
      <c r="C123" s="569"/>
      <c r="D123" s="570"/>
      <c r="E123" s="571"/>
      <c r="F123" s="579"/>
      <c r="G123" s="579"/>
      <c r="H123" s="581"/>
      <c r="I123" s="582"/>
      <c r="J123" s="574" t="e">
        <f>IF(AND(Q123="",#REF!&gt;0,#REF!&lt;5),K123,)</f>
        <v>#REF!</v>
      </c>
      <c r="K123" s="575" t="str">
        <f>IF(D123="","ZZZ9",IF(AND(#REF!&gt;0,#REF!&lt;5),D123&amp;#REF!,D123&amp;"9"))</f>
        <v>ZZZ9</v>
      </c>
      <c r="L123" s="576">
        <f t="shared" si="3"/>
        <v>999</v>
      </c>
      <c r="M123" s="587">
        <f t="shared" si="4"/>
        <v>999</v>
      </c>
      <c r="N123" s="584"/>
      <c r="O123" s="579"/>
      <c r="P123" s="578">
        <f t="shared" si="5"/>
        <v>999</v>
      </c>
      <c r="Q123" s="579"/>
    </row>
    <row r="124" spans="1:17" s="580" customFormat="1" ht="18.899999999999999" customHeight="1" x14ac:dyDescent="0.25">
      <c r="A124" s="568">
        <v>118</v>
      </c>
      <c r="B124" s="569"/>
      <c r="C124" s="569"/>
      <c r="D124" s="570"/>
      <c r="E124" s="571"/>
      <c r="F124" s="579"/>
      <c r="G124" s="579"/>
      <c r="H124" s="581"/>
      <c r="I124" s="582"/>
      <c r="J124" s="574" t="e">
        <f>IF(AND(Q124="",#REF!&gt;0,#REF!&lt;5),K124,)</f>
        <v>#REF!</v>
      </c>
      <c r="K124" s="575" t="str">
        <f>IF(D124="","ZZZ9",IF(AND(#REF!&gt;0,#REF!&lt;5),D124&amp;#REF!,D124&amp;"9"))</f>
        <v>ZZZ9</v>
      </c>
      <c r="L124" s="576">
        <f t="shared" si="3"/>
        <v>999</v>
      </c>
      <c r="M124" s="587">
        <f t="shared" si="4"/>
        <v>999</v>
      </c>
      <c r="N124" s="584"/>
      <c r="O124" s="579"/>
      <c r="P124" s="578">
        <f t="shared" si="5"/>
        <v>999</v>
      </c>
      <c r="Q124" s="579"/>
    </row>
    <row r="125" spans="1:17" s="580" customFormat="1" ht="18.899999999999999" customHeight="1" x14ac:dyDescent="0.25">
      <c r="A125" s="568">
        <v>119</v>
      </c>
      <c r="B125" s="569"/>
      <c r="C125" s="569"/>
      <c r="D125" s="570"/>
      <c r="E125" s="571"/>
      <c r="F125" s="579"/>
      <c r="G125" s="579"/>
      <c r="H125" s="581"/>
      <c r="I125" s="582"/>
      <c r="J125" s="574" t="e">
        <f>IF(AND(Q125="",#REF!&gt;0,#REF!&lt;5),K125,)</f>
        <v>#REF!</v>
      </c>
      <c r="K125" s="575" t="str">
        <f>IF(D125="","ZZZ9",IF(AND(#REF!&gt;0,#REF!&lt;5),D125&amp;#REF!,D125&amp;"9"))</f>
        <v>ZZZ9</v>
      </c>
      <c r="L125" s="576">
        <f t="shared" si="3"/>
        <v>999</v>
      </c>
      <c r="M125" s="587">
        <f t="shared" si="4"/>
        <v>999</v>
      </c>
      <c r="N125" s="584"/>
      <c r="O125" s="579"/>
      <c r="P125" s="578">
        <f t="shared" si="5"/>
        <v>999</v>
      </c>
      <c r="Q125" s="579"/>
    </row>
    <row r="126" spans="1:17" s="580" customFormat="1" ht="18.899999999999999" customHeight="1" x14ac:dyDescent="0.25">
      <c r="A126" s="568">
        <v>120</v>
      </c>
      <c r="B126" s="569"/>
      <c r="C126" s="569"/>
      <c r="D126" s="570"/>
      <c r="E126" s="571"/>
      <c r="F126" s="579"/>
      <c r="G126" s="579"/>
      <c r="H126" s="581"/>
      <c r="I126" s="582"/>
      <c r="J126" s="574" t="e">
        <f>IF(AND(Q126="",#REF!&gt;0,#REF!&lt;5),K126,)</f>
        <v>#REF!</v>
      </c>
      <c r="K126" s="575" t="str">
        <f>IF(D126="","ZZZ9",IF(AND(#REF!&gt;0,#REF!&lt;5),D126&amp;#REF!,D126&amp;"9"))</f>
        <v>ZZZ9</v>
      </c>
      <c r="L126" s="576">
        <f t="shared" si="3"/>
        <v>999</v>
      </c>
      <c r="M126" s="587">
        <f t="shared" si="4"/>
        <v>999</v>
      </c>
      <c r="N126" s="584"/>
      <c r="O126" s="579"/>
      <c r="P126" s="578">
        <f t="shared" si="5"/>
        <v>999</v>
      </c>
      <c r="Q126" s="579"/>
    </row>
    <row r="127" spans="1:17" s="580" customFormat="1" ht="18.899999999999999" customHeight="1" x14ac:dyDescent="0.25">
      <c r="A127" s="568">
        <v>121</v>
      </c>
      <c r="B127" s="569"/>
      <c r="C127" s="569"/>
      <c r="D127" s="570"/>
      <c r="E127" s="571"/>
      <c r="F127" s="579"/>
      <c r="G127" s="579"/>
      <c r="H127" s="581"/>
      <c r="I127" s="582"/>
      <c r="J127" s="574" t="e">
        <f>IF(AND(Q127="",#REF!&gt;0,#REF!&lt;5),K127,)</f>
        <v>#REF!</v>
      </c>
      <c r="K127" s="575" t="str">
        <f>IF(D127="","ZZZ9",IF(AND(#REF!&gt;0,#REF!&lt;5),D127&amp;#REF!,D127&amp;"9"))</f>
        <v>ZZZ9</v>
      </c>
      <c r="L127" s="576">
        <f t="shared" si="3"/>
        <v>999</v>
      </c>
      <c r="M127" s="587">
        <f t="shared" si="4"/>
        <v>999</v>
      </c>
      <c r="N127" s="584"/>
      <c r="O127" s="579"/>
      <c r="P127" s="578">
        <f t="shared" si="5"/>
        <v>999</v>
      </c>
      <c r="Q127" s="579"/>
    </row>
    <row r="128" spans="1:17" s="580" customFormat="1" ht="18.899999999999999" customHeight="1" x14ac:dyDescent="0.25">
      <c r="A128" s="568">
        <v>122</v>
      </c>
      <c r="B128" s="569"/>
      <c r="C128" s="569"/>
      <c r="D128" s="570"/>
      <c r="E128" s="571"/>
      <c r="F128" s="579"/>
      <c r="G128" s="579"/>
      <c r="H128" s="581"/>
      <c r="I128" s="582"/>
      <c r="J128" s="574" t="e">
        <f>IF(AND(Q128="",#REF!&gt;0,#REF!&lt;5),K128,)</f>
        <v>#REF!</v>
      </c>
      <c r="K128" s="575" t="str">
        <f>IF(D128="","ZZZ9",IF(AND(#REF!&gt;0,#REF!&lt;5),D128&amp;#REF!,D128&amp;"9"))</f>
        <v>ZZZ9</v>
      </c>
      <c r="L128" s="576">
        <f t="shared" si="3"/>
        <v>999</v>
      </c>
      <c r="M128" s="587">
        <f t="shared" si="4"/>
        <v>999</v>
      </c>
      <c r="N128" s="584"/>
      <c r="O128" s="579"/>
      <c r="P128" s="578">
        <f t="shared" si="5"/>
        <v>999</v>
      </c>
      <c r="Q128" s="579"/>
    </row>
    <row r="129" spans="1:17" s="580" customFormat="1" ht="18.899999999999999" customHeight="1" x14ac:dyDescent="0.25">
      <c r="A129" s="568">
        <v>123</v>
      </c>
      <c r="B129" s="569"/>
      <c r="C129" s="569"/>
      <c r="D129" s="570"/>
      <c r="E129" s="571"/>
      <c r="F129" s="579"/>
      <c r="G129" s="579"/>
      <c r="H129" s="581"/>
      <c r="I129" s="582"/>
      <c r="J129" s="574" t="e">
        <f>IF(AND(Q129="",#REF!&gt;0,#REF!&lt;5),K129,)</f>
        <v>#REF!</v>
      </c>
      <c r="K129" s="575" t="str">
        <f>IF(D129="","ZZZ9",IF(AND(#REF!&gt;0,#REF!&lt;5),D129&amp;#REF!,D129&amp;"9"))</f>
        <v>ZZZ9</v>
      </c>
      <c r="L129" s="576">
        <f t="shared" si="3"/>
        <v>999</v>
      </c>
      <c r="M129" s="587">
        <f t="shared" si="4"/>
        <v>999</v>
      </c>
      <c r="N129" s="584"/>
      <c r="O129" s="579"/>
      <c r="P129" s="578">
        <f t="shared" si="5"/>
        <v>999</v>
      </c>
      <c r="Q129" s="579"/>
    </row>
    <row r="130" spans="1:17" s="580" customFormat="1" ht="18.899999999999999" customHeight="1" x14ac:dyDescent="0.25">
      <c r="A130" s="568">
        <v>124</v>
      </c>
      <c r="B130" s="569"/>
      <c r="C130" s="569"/>
      <c r="D130" s="570"/>
      <c r="E130" s="571"/>
      <c r="F130" s="579"/>
      <c r="G130" s="579"/>
      <c r="H130" s="581"/>
      <c r="I130" s="582"/>
      <c r="J130" s="574" t="e">
        <f>IF(AND(Q130="",#REF!&gt;0,#REF!&lt;5),K130,)</f>
        <v>#REF!</v>
      </c>
      <c r="K130" s="575" t="str">
        <f>IF(D130="","ZZZ9",IF(AND(#REF!&gt;0,#REF!&lt;5),D130&amp;#REF!,D130&amp;"9"))</f>
        <v>ZZZ9</v>
      </c>
      <c r="L130" s="576">
        <f t="shared" si="3"/>
        <v>999</v>
      </c>
      <c r="M130" s="587">
        <f t="shared" si="4"/>
        <v>999</v>
      </c>
      <c r="N130" s="584"/>
      <c r="O130" s="579"/>
      <c r="P130" s="578">
        <f t="shared" si="5"/>
        <v>999</v>
      </c>
      <c r="Q130" s="579"/>
    </row>
    <row r="131" spans="1:17" s="580" customFormat="1" ht="18.899999999999999" customHeight="1" x14ac:dyDescent="0.25">
      <c r="A131" s="568">
        <v>125</v>
      </c>
      <c r="B131" s="569"/>
      <c r="C131" s="569"/>
      <c r="D131" s="570"/>
      <c r="E131" s="571"/>
      <c r="F131" s="579"/>
      <c r="G131" s="579"/>
      <c r="H131" s="581"/>
      <c r="I131" s="582"/>
      <c r="J131" s="574" t="e">
        <f>IF(AND(Q131="",#REF!&gt;0,#REF!&lt;5),K131,)</f>
        <v>#REF!</v>
      </c>
      <c r="K131" s="575" t="str">
        <f>IF(D131="","ZZZ9",IF(AND(#REF!&gt;0,#REF!&lt;5),D131&amp;#REF!,D131&amp;"9"))</f>
        <v>ZZZ9</v>
      </c>
      <c r="L131" s="576">
        <f t="shared" si="3"/>
        <v>999</v>
      </c>
      <c r="M131" s="587">
        <f t="shared" si="4"/>
        <v>999</v>
      </c>
      <c r="N131" s="584"/>
      <c r="O131" s="579"/>
      <c r="P131" s="578">
        <f t="shared" si="5"/>
        <v>999</v>
      </c>
      <c r="Q131" s="579"/>
    </row>
    <row r="132" spans="1:17" s="580" customFormat="1" ht="18.899999999999999" customHeight="1" x14ac:dyDescent="0.25">
      <c r="A132" s="568">
        <v>126</v>
      </c>
      <c r="B132" s="569"/>
      <c r="C132" s="569"/>
      <c r="D132" s="570"/>
      <c r="E132" s="571"/>
      <c r="F132" s="579"/>
      <c r="G132" s="579"/>
      <c r="H132" s="581"/>
      <c r="I132" s="582"/>
      <c r="J132" s="574" t="e">
        <f>IF(AND(Q132="",#REF!&gt;0,#REF!&lt;5),K132,)</f>
        <v>#REF!</v>
      </c>
      <c r="K132" s="575" t="str">
        <f>IF(D132="","ZZZ9",IF(AND(#REF!&gt;0,#REF!&lt;5),D132&amp;#REF!,D132&amp;"9"))</f>
        <v>ZZZ9</v>
      </c>
      <c r="L132" s="576">
        <f t="shared" si="3"/>
        <v>999</v>
      </c>
      <c r="M132" s="587">
        <f t="shared" si="4"/>
        <v>999</v>
      </c>
      <c r="N132" s="584"/>
      <c r="O132" s="579"/>
      <c r="P132" s="578">
        <f t="shared" si="5"/>
        <v>999</v>
      </c>
      <c r="Q132" s="579"/>
    </row>
    <row r="133" spans="1:17" s="580" customFormat="1" ht="18.899999999999999" customHeight="1" x14ac:dyDescent="0.25">
      <c r="A133" s="568">
        <v>127</v>
      </c>
      <c r="B133" s="569"/>
      <c r="C133" s="569"/>
      <c r="D133" s="570"/>
      <c r="E133" s="571"/>
      <c r="F133" s="579"/>
      <c r="G133" s="579"/>
      <c r="H133" s="581"/>
      <c r="I133" s="582"/>
      <c r="J133" s="574" t="e">
        <f>IF(AND(Q133="",#REF!&gt;0,#REF!&lt;5),K133,)</f>
        <v>#REF!</v>
      </c>
      <c r="K133" s="575" t="str">
        <f>IF(D133="","ZZZ9",IF(AND(#REF!&gt;0,#REF!&lt;5),D133&amp;#REF!,D133&amp;"9"))</f>
        <v>ZZZ9</v>
      </c>
      <c r="L133" s="576">
        <f t="shared" si="3"/>
        <v>999</v>
      </c>
      <c r="M133" s="587">
        <f t="shared" si="4"/>
        <v>999</v>
      </c>
      <c r="N133" s="584"/>
      <c r="O133" s="579"/>
      <c r="P133" s="578">
        <f t="shared" si="5"/>
        <v>999</v>
      </c>
      <c r="Q133" s="579"/>
    </row>
    <row r="134" spans="1:17" s="580" customFormat="1" ht="18.899999999999999" customHeight="1" x14ac:dyDescent="0.25">
      <c r="A134" s="568">
        <v>128</v>
      </c>
      <c r="B134" s="569"/>
      <c r="C134" s="569"/>
      <c r="D134" s="570"/>
      <c r="E134" s="571"/>
      <c r="F134" s="579"/>
      <c r="G134" s="579"/>
      <c r="H134" s="581"/>
      <c r="I134" s="582"/>
      <c r="J134" s="574" t="e">
        <f>IF(AND(Q134="",#REF!&gt;0,#REF!&lt;5),K134,)</f>
        <v>#REF!</v>
      </c>
      <c r="K134" s="575" t="str">
        <f>IF(D134="","ZZZ9",IF(AND(#REF!&gt;0,#REF!&lt;5),D134&amp;#REF!,D134&amp;"9"))</f>
        <v>ZZZ9</v>
      </c>
      <c r="L134" s="576">
        <f t="shared" si="3"/>
        <v>999</v>
      </c>
      <c r="M134" s="587">
        <f t="shared" si="4"/>
        <v>999</v>
      </c>
      <c r="N134" s="584"/>
      <c r="O134" s="582"/>
      <c r="P134" s="593">
        <f t="shared" si="5"/>
        <v>999</v>
      </c>
      <c r="Q134" s="582"/>
    </row>
    <row r="135" spans="1:17" x14ac:dyDescent="0.25">
      <c r="A135" s="568">
        <v>129</v>
      </c>
      <c r="B135" s="569"/>
      <c r="C135" s="569"/>
      <c r="D135" s="570"/>
      <c r="E135" s="571"/>
      <c r="F135" s="579"/>
      <c r="G135" s="579"/>
      <c r="H135" s="581"/>
      <c r="I135" s="582"/>
      <c r="J135" s="574" t="e">
        <f>IF(AND(Q135="",#REF!&gt;0,#REF!&lt;5),K135,)</f>
        <v>#REF!</v>
      </c>
      <c r="K135" s="575" t="str">
        <f>IF(D135="","ZZZ9",IF(AND(#REF!&gt;0,#REF!&lt;5),D135&amp;#REF!,D135&amp;"9"))</f>
        <v>ZZZ9</v>
      </c>
      <c r="L135" s="576">
        <f t="shared" si="3"/>
        <v>999</v>
      </c>
      <c r="M135" s="587">
        <f t="shared" si="4"/>
        <v>999</v>
      </c>
      <c r="N135" s="584"/>
      <c r="O135" s="579"/>
      <c r="P135" s="578">
        <f t="shared" si="5"/>
        <v>999</v>
      </c>
      <c r="Q135" s="579"/>
    </row>
    <row r="136" spans="1:17" x14ac:dyDescent="0.25">
      <c r="A136" s="568">
        <v>130</v>
      </c>
      <c r="B136" s="569"/>
      <c r="C136" s="569"/>
      <c r="D136" s="570"/>
      <c r="E136" s="571"/>
      <c r="F136" s="579"/>
      <c r="G136" s="579"/>
      <c r="H136" s="581"/>
      <c r="I136" s="582"/>
      <c r="J136" s="574" t="e">
        <f>IF(AND(Q136="",#REF!&gt;0,#REF!&lt;5),K136,)</f>
        <v>#REF!</v>
      </c>
      <c r="K136" s="575" t="str">
        <f>IF(D136="","ZZZ9",IF(AND(#REF!&gt;0,#REF!&lt;5),D136&amp;#REF!,D136&amp;"9"))</f>
        <v>ZZZ9</v>
      </c>
      <c r="L136" s="576">
        <f t="shared" si="3"/>
        <v>999</v>
      </c>
      <c r="M136" s="587">
        <f t="shared" si="4"/>
        <v>999</v>
      </c>
      <c r="N136" s="584"/>
      <c r="O136" s="579"/>
      <c r="P136" s="578">
        <f t="shared" si="5"/>
        <v>999</v>
      </c>
      <c r="Q136" s="579"/>
    </row>
    <row r="137" spans="1:17" x14ac:dyDescent="0.25">
      <c r="A137" s="568">
        <v>131</v>
      </c>
      <c r="B137" s="569"/>
      <c r="C137" s="569"/>
      <c r="D137" s="570"/>
      <c r="E137" s="571"/>
      <c r="F137" s="579"/>
      <c r="G137" s="579"/>
      <c r="H137" s="581"/>
      <c r="I137" s="582"/>
      <c r="J137" s="574" t="e">
        <f>IF(AND(Q137="",#REF!&gt;0,#REF!&lt;5),K137,)</f>
        <v>#REF!</v>
      </c>
      <c r="K137" s="575" t="str">
        <f>IF(D137="","ZZZ9",IF(AND(#REF!&gt;0,#REF!&lt;5),D137&amp;#REF!,D137&amp;"9"))</f>
        <v>ZZZ9</v>
      </c>
      <c r="L137" s="576">
        <f t="shared" si="3"/>
        <v>999</v>
      </c>
      <c r="M137" s="587">
        <f t="shared" si="4"/>
        <v>999</v>
      </c>
      <c r="N137" s="584"/>
      <c r="O137" s="579"/>
      <c r="P137" s="578">
        <f t="shared" si="5"/>
        <v>999</v>
      </c>
      <c r="Q137" s="579"/>
    </row>
    <row r="138" spans="1:17" x14ac:dyDescent="0.25">
      <c r="A138" s="568">
        <v>132</v>
      </c>
      <c r="B138" s="569"/>
      <c r="C138" s="569"/>
      <c r="D138" s="570"/>
      <c r="E138" s="571"/>
      <c r="F138" s="579"/>
      <c r="G138" s="579"/>
      <c r="H138" s="581"/>
      <c r="I138" s="582"/>
      <c r="J138" s="574" t="e">
        <f>IF(AND(Q138="",#REF!&gt;0,#REF!&lt;5),K138,)</f>
        <v>#REF!</v>
      </c>
      <c r="K138" s="575" t="str">
        <f>IF(D138="","ZZZ9",IF(AND(#REF!&gt;0,#REF!&lt;5),D138&amp;#REF!,D138&amp;"9"))</f>
        <v>ZZZ9</v>
      </c>
      <c r="L138" s="576">
        <f t="shared" si="3"/>
        <v>999</v>
      </c>
      <c r="M138" s="587">
        <f t="shared" si="4"/>
        <v>999</v>
      </c>
      <c r="N138" s="584"/>
      <c r="O138" s="579"/>
      <c r="P138" s="578">
        <f t="shared" si="5"/>
        <v>999</v>
      </c>
      <c r="Q138" s="579"/>
    </row>
    <row r="139" spans="1:17" x14ac:dyDescent="0.25">
      <c r="A139" s="568">
        <v>133</v>
      </c>
      <c r="B139" s="569"/>
      <c r="C139" s="569"/>
      <c r="D139" s="570"/>
      <c r="E139" s="571"/>
      <c r="F139" s="579"/>
      <c r="G139" s="579"/>
      <c r="H139" s="581"/>
      <c r="I139" s="582"/>
      <c r="J139" s="574" t="e">
        <f>IF(AND(Q139="",#REF!&gt;0,#REF!&lt;5),K139,)</f>
        <v>#REF!</v>
      </c>
      <c r="K139" s="575" t="str">
        <f>IF(D139="","ZZZ9",IF(AND(#REF!&gt;0,#REF!&lt;5),D139&amp;#REF!,D139&amp;"9"))</f>
        <v>ZZZ9</v>
      </c>
      <c r="L139" s="576">
        <f t="shared" si="3"/>
        <v>999</v>
      </c>
      <c r="M139" s="587">
        <f t="shared" si="4"/>
        <v>999</v>
      </c>
      <c r="N139" s="584"/>
      <c r="O139" s="579"/>
      <c r="P139" s="578">
        <f t="shared" si="5"/>
        <v>999</v>
      </c>
      <c r="Q139" s="579"/>
    </row>
    <row r="140" spans="1:17" x14ac:dyDescent="0.25">
      <c r="A140" s="568">
        <v>134</v>
      </c>
      <c r="B140" s="569"/>
      <c r="C140" s="569"/>
      <c r="D140" s="570"/>
      <c r="E140" s="571"/>
      <c r="F140" s="579"/>
      <c r="G140" s="579"/>
      <c r="H140" s="581"/>
      <c r="I140" s="582"/>
      <c r="J140" s="574" t="e">
        <f>IF(AND(Q140="",#REF!&gt;0,#REF!&lt;5),K140,)</f>
        <v>#REF!</v>
      </c>
      <c r="K140" s="575" t="str">
        <f>IF(D140="","ZZZ9",IF(AND(#REF!&gt;0,#REF!&lt;5),D140&amp;#REF!,D140&amp;"9"))</f>
        <v>ZZZ9</v>
      </c>
      <c r="L140" s="576">
        <f t="shared" si="3"/>
        <v>999</v>
      </c>
      <c r="M140" s="587">
        <f t="shared" si="4"/>
        <v>999</v>
      </c>
      <c r="N140" s="584"/>
      <c r="O140" s="579"/>
      <c r="P140" s="578">
        <f t="shared" si="5"/>
        <v>999</v>
      </c>
      <c r="Q140" s="579"/>
    </row>
    <row r="141" spans="1:17" x14ac:dyDescent="0.25">
      <c r="A141" s="568">
        <v>135</v>
      </c>
      <c r="B141" s="569"/>
      <c r="C141" s="569"/>
      <c r="D141" s="570"/>
      <c r="E141" s="571"/>
      <c r="F141" s="579"/>
      <c r="G141" s="579"/>
      <c r="H141" s="581"/>
      <c r="I141" s="582"/>
      <c r="J141" s="574" t="e">
        <f>IF(AND(Q141="",#REF!&gt;0,#REF!&lt;5),K141,)</f>
        <v>#REF!</v>
      </c>
      <c r="K141" s="575" t="str">
        <f>IF(D141="","ZZZ9",IF(AND(#REF!&gt;0,#REF!&lt;5),D141&amp;#REF!,D141&amp;"9"))</f>
        <v>ZZZ9</v>
      </c>
      <c r="L141" s="576">
        <f t="shared" si="3"/>
        <v>999</v>
      </c>
      <c r="M141" s="587">
        <f t="shared" si="4"/>
        <v>999</v>
      </c>
      <c r="N141" s="584"/>
      <c r="O141" s="582"/>
      <c r="P141" s="593">
        <f t="shared" si="5"/>
        <v>999</v>
      </c>
      <c r="Q141" s="582"/>
    </row>
    <row r="142" spans="1:17" x14ac:dyDescent="0.25">
      <c r="A142" s="568">
        <v>136</v>
      </c>
      <c r="B142" s="569"/>
      <c r="C142" s="569"/>
      <c r="D142" s="570"/>
      <c r="E142" s="571"/>
      <c r="F142" s="579"/>
      <c r="G142" s="579"/>
      <c r="H142" s="581"/>
      <c r="I142" s="582"/>
      <c r="J142" s="574" t="e">
        <f>IF(AND(Q142="",#REF!&gt;0,#REF!&lt;5),K142,)</f>
        <v>#REF!</v>
      </c>
      <c r="K142" s="575" t="str">
        <f>IF(D142="","ZZZ9",IF(AND(#REF!&gt;0,#REF!&lt;5),D142&amp;#REF!,D142&amp;"9"))</f>
        <v>ZZZ9</v>
      </c>
      <c r="L142" s="576">
        <f t="shared" si="3"/>
        <v>999</v>
      </c>
      <c r="M142" s="587">
        <f t="shared" si="4"/>
        <v>999</v>
      </c>
      <c r="N142" s="584"/>
      <c r="O142" s="579"/>
      <c r="P142" s="578">
        <f t="shared" si="5"/>
        <v>999</v>
      </c>
      <c r="Q142" s="579"/>
    </row>
    <row r="143" spans="1:17" x14ac:dyDescent="0.25">
      <c r="A143" s="568">
        <v>137</v>
      </c>
      <c r="B143" s="569"/>
      <c r="C143" s="569"/>
      <c r="D143" s="570"/>
      <c r="E143" s="571"/>
      <c r="F143" s="579"/>
      <c r="G143" s="579"/>
      <c r="H143" s="581"/>
      <c r="I143" s="582"/>
      <c r="J143" s="574" t="e">
        <f>IF(AND(Q143="",#REF!&gt;0,#REF!&lt;5),K143,)</f>
        <v>#REF!</v>
      </c>
      <c r="K143" s="575" t="str">
        <f>IF(D143="","ZZZ9",IF(AND(#REF!&gt;0,#REF!&lt;5),D143&amp;#REF!,D143&amp;"9"))</f>
        <v>ZZZ9</v>
      </c>
      <c r="L143" s="576">
        <f t="shared" si="3"/>
        <v>999</v>
      </c>
      <c r="M143" s="587">
        <f t="shared" si="4"/>
        <v>999</v>
      </c>
      <c r="N143" s="584"/>
      <c r="O143" s="579"/>
      <c r="P143" s="578">
        <f t="shared" si="5"/>
        <v>999</v>
      </c>
      <c r="Q143" s="579"/>
    </row>
    <row r="144" spans="1:17" x14ac:dyDescent="0.25">
      <c r="A144" s="568">
        <v>138</v>
      </c>
      <c r="B144" s="569"/>
      <c r="C144" s="569"/>
      <c r="D144" s="570"/>
      <c r="E144" s="571"/>
      <c r="F144" s="579"/>
      <c r="G144" s="579"/>
      <c r="H144" s="581"/>
      <c r="I144" s="582"/>
      <c r="J144" s="574" t="e">
        <f>IF(AND(Q144="",#REF!&gt;0,#REF!&lt;5),K144,)</f>
        <v>#REF!</v>
      </c>
      <c r="K144" s="575" t="str">
        <f>IF(D144="","ZZZ9",IF(AND(#REF!&gt;0,#REF!&lt;5),D144&amp;#REF!,D144&amp;"9"))</f>
        <v>ZZZ9</v>
      </c>
      <c r="L144" s="576">
        <f t="shared" si="3"/>
        <v>999</v>
      </c>
      <c r="M144" s="587">
        <f t="shared" si="4"/>
        <v>999</v>
      </c>
      <c r="N144" s="584"/>
      <c r="O144" s="579"/>
      <c r="P144" s="578">
        <f t="shared" si="5"/>
        <v>999</v>
      </c>
      <c r="Q144" s="579"/>
    </row>
    <row r="145" spans="1:17" x14ac:dyDescent="0.25">
      <c r="A145" s="568">
        <v>139</v>
      </c>
      <c r="B145" s="569"/>
      <c r="C145" s="569"/>
      <c r="D145" s="570"/>
      <c r="E145" s="571"/>
      <c r="F145" s="579"/>
      <c r="G145" s="579"/>
      <c r="H145" s="581"/>
      <c r="I145" s="582"/>
      <c r="J145" s="574" t="e">
        <f>IF(AND(Q145="",#REF!&gt;0,#REF!&lt;5),K145,)</f>
        <v>#REF!</v>
      </c>
      <c r="K145" s="575" t="str">
        <f>IF(D145="","ZZZ9",IF(AND(#REF!&gt;0,#REF!&lt;5),D145&amp;#REF!,D145&amp;"9"))</f>
        <v>ZZZ9</v>
      </c>
      <c r="L145" s="576">
        <f t="shared" si="3"/>
        <v>999</v>
      </c>
      <c r="M145" s="587">
        <f t="shared" si="4"/>
        <v>999</v>
      </c>
      <c r="N145" s="584"/>
      <c r="O145" s="579"/>
      <c r="P145" s="578">
        <f t="shared" si="5"/>
        <v>999</v>
      </c>
      <c r="Q145" s="579"/>
    </row>
    <row r="146" spans="1:17" x14ac:dyDescent="0.25">
      <c r="A146" s="568">
        <v>140</v>
      </c>
      <c r="B146" s="569"/>
      <c r="C146" s="569"/>
      <c r="D146" s="570"/>
      <c r="E146" s="571"/>
      <c r="F146" s="579"/>
      <c r="G146" s="579"/>
      <c r="H146" s="581"/>
      <c r="I146" s="582"/>
      <c r="J146" s="574" t="e">
        <f>IF(AND(Q146="",#REF!&gt;0,#REF!&lt;5),K146,)</f>
        <v>#REF!</v>
      </c>
      <c r="K146" s="575" t="str">
        <f>IF(D146="","ZZZ9",IF(AND(#REF!&gt;0,#REF!&lt;5),D146&amp;#REF!,D146&amp;"9"))</f>
        <v>ZZZ9</v>
      </c>
      <c r="L146" s="576">
        <f t="shared" si="3"/>
        <v>999</v>
      </c>
      <c r="M146" s="587">
        <f t="shared" si="4"/>
        <v>999</v>
      </c>
      <c r="N146" s="584"/>
      <c r="O146" s="579"/>
      <c r="P146" s="578">
        <f t="shared" si="5"/>
        <v>999</v>
      </c>
      <c r="Q146" s="579"/>
    </row>
    <row r="147" spans="1:17" x14ac:dyDescent="0.25">
      <c r="A147" s="568">
        <v>141</v>
      </c>
      <c r="B147" s="569"/>
      <c r="C147" s="569"/>
      <c r="D147" s="570"/>
      <c r="E147" s="571"/>
      <c r="F147" s="579"/>
      <c r="G147" s="579"/>
      <c r="H147" s="581"/>
      <c r="I147" s="582"/>
      <c r="J147" s="574" t="e">
        <f>IF(AND(Q147="",#REF!&gt;0,#REF!&lt;5),K147,)</f>
        <v>#REF!</v>
      </c>
      <c r="K147" s="575" t="str">
        <f>IF(D147="","ZZZ9",IF(AND(#REF!&gt;0,#REF!&lt;5),D147&amp;#REF!,D147&amp;"9"))</f>
        <v>ZZZ9</v>
      </c>
      <c r="L147" s="576">
        <f t="shared" si="3"/>
        <v>999</v>
      </c>
      <c r="M147" s="587">
        <f t="shared" si="4"/>
        <v>999</v>
      </c>
      <c r="N147" s="584"/>
      <c r="O147" s="579"/>
      <c r="P147" s="578">
        <f t="shared" si="5"/>
        <v>999</v>
      </c>
      <c r="Q147" s="579"/>
    </row>
    <row r="148" spans="1:17" x14ac:dyDescent="0.25">
      <c r="A148" s="568">
        <v>142</v>
      </c>
      <c r="B148" s="569"/>
      <c r="C148" s="569"/>
      <c r="D148" s="570"/>
      <c r="E148" s="571"/>
      <c r="F148" s="579"/>
      <c r="G148" s="579"/>
      <c r="H148" s="581"/>
      <c r="I148" s="582"/>
      <c r="J148" s="574" t="e">
        <f>IF(AND(Q148="",#REF!&gt;0,#REF!&lt;5),K148,)</f>
        <v>#REF!</v>
      </c>
      <c r="K148" s="575" t="str">
        <f>IF(D148="","ZZZ9",IF(AND(#REF!&gt;0,#REF!&lt;5),D148&amp;#REF!,D148&amp;"9"))</f>
        <v>ZZZ9</v>
      </c>
      <c r="L148" s="576">
        <f t="shared" si="3"/>
        <v>999</v>
      </c>
      <c r="M148" s="587">
        <f t="shared" si="4"/>
        <v>999</v>
      </c>
      <c r="N148" s="584"/>
      <c r="O148" s="582"/>
      <c r="P148" s="593">
        <f t="shared" si="5"/>
        <v>999</v>
      </c>
      <c r="Q148" s="582"/>
    </row>
    <row r="149" spans="1:17" x14ac:dyDescent="0.25">
      <c r="A149" s="568">
        <v>143</v>
      </c>
      <c r="B149" s="569"/>
      <c r="C149" s="569"/>
      <c r="D149" s="570"/>
      <c r="E149" s="571"/>
      <c r="F149" s="579"/>
      <c r="G149" s="579"/>
      <c r="H149" s="581"/>
      <c r="I149" s="582"/>
      <c r="J149" s="574" t="e">
        <f>IF(AND(Q149="",#REF!&gt;0,#REF!&lt;5),K149,)</f>
        <v>#REF!</v>
      </c>
      <c r="K149" s="575" t="str">
        <f>IF(D149="","ZZZ9",IF(AND(#REF!&gt;0,#REF!&lt;5),D149&amp;#REF!,D149&amp;"9"))</f>
        <v>ZZZ9</v>
      </c>
      <c r="L149" s="576">
        <f t="shared" si="3"/>
        <v>999</v>
      </c>
      <c r="M149" s="587">
        <f t="shared" si="4"/>
        <v>999</v>
      </c>
      <c r="N149" s="584"/>
      <c r="O149" s="579"/>
      <c r="P149" s="578">
        <f t="shared" si="5"/>
        <v>999</v>
      </c>
      <c r="Q149" s="579"/>
    </row>
    <row r="150" spans="1:17" x14ac:dyDescent="0.25">
      <c r="A150" s="568">
        <v>144</v>
      </c>
      <c r="B150" s="569"/>
      <c r="C150" s="569"/>
      <c r="D150" s="570"/>
      <c r="E150" s="571"/>
      <c r="F150" s="579"/>
      <c r="G150" s="579"/>
      <c r="H150" s="581"/>
      <c r="I150" s="582"/>
      <c r="J150" s="574" t="e">
        <f>IF(AND(Q150="",#REF!&gt;0,#REF!&lt;5),K150,)</f>
        <v>#REF!</v>
      </c>
      <c r="K150" s="575" t="str">
        <f>IF(D150="","ZZZ9",IF(AND(#REF!&gt;0,#REF!&lt;5),D150&amp;#REF!,D150&amp;"9"))</f>
        <v>ZZZ9</v>
      </c>
      <c r="L150" s="576">
        <f t="shared" si="3"/>
        <v>999</v>
      </c>
      <c r="M150" s="587">
        <f t="shared" si="4"/>
        <v>999</v>
      </c>
      <c r="N150" s="584"/>
      <c r="O150" s="579"/>
      <c r="P150" s="578">
        <f t="shared" si="5"/>
        <v>999</v>
      </c>
      <c r="Q150" s="579"/>
    </row>
    <row r="151" spans="1:17" x14ac:dyDescent="0.25">
      <c r="A151" s="568">
        <v>145</v>
      </c>
      <c r="B151" s="569"/>
      <c r="C151" s="569"/>
      <c r="D151" s="570"/>
      <c r="E151" s="571"/>
      <c r="F151" s="579"/>
      <c r="G151" s="579"/>
      <c r="H151" s="581"/>
      <c r="I151" s="582"/>
      <c r="J151" s="574" t="e">
        <f>IF(AND(Q151="",#REF!&gt;0,#REF!&lt;5),K151,)</f>
        <v>#REF!</v>
      </c>
      <c r="K151" s="575" t="str">
        <f>IF(D151="","ZZZ9",IF(AND(#REF!&gt;0,#REF!&lt;5),D151&amp;#REF!,D151&amp;"9"))</f>
        <v>ZZZ9</v>
      </c>
      <c r="L151" s="576">
        <f t="shared" si="3"/>
        <v>999</v>
      </c>
      <c r="M151" s="587">
        <f t="shared" si="4"/>
        <v>999</v>
      </c>
      <c r="N151" s="584"/>
      <c r="O151" s="579"/>
      <c r="P151" s="578">
        <f t="shared" si="5"/>
        <v>999</v>
      </c>
      <c r="Q151" s="579"/>
    </row>
    <row r="152" spans="1:17" x14ac:dyDescent="0.25">
      <c r="A152" s="568">
        <v>146</v>
      </c>
      <c r="B152" s="569"/>
      <c r="C152" s="569"/>
      <c r="D152" s="570"/>
      <c r="E152" s="571"/>
      <c r="F152" s="579"/>
      <c r="G152" s="579"/>
      <c r="H152" s="581"/>
      <c r="I152" s="582"/>
      <c r="J152" s="574" t="e">
        <f>IF(AND(Q152="",#REF!&gt;0,#REF!&lt;5),K152,)</f>
        <v>#REF!</v>
      </c>
      <c r="K152" s="575" t="str">
        <f>IF(D152="","ZZZ9",IF(AND(#REF!&gt;0,#REF!&lt;5),D152&amp;#REF!,D152&amp;"9"))</f>
        <v>ZZZ9</v>
      </c>
      <c r="L152" s="576">
        <f t="shared" si="3"/>
        <v>999</v>
      </c>
      <c r="M152" s="587">
        <f t="shared" si="4"/>
        <v>999</v>
      </c>
      <c r="N152" s="584"/>
      <c r="O152" s="579"/>
      <c r="P152" s="578">
        <f t="shared" si="5"/>
        <v>999</v>
      </c>
      <c r="Q152" s="579"/>
    </row>
    <row r="153" spans="1:17" x14ac:dyDescent="0.25">
      <c r="A153" s="568">
        <v>147</v>
      </c>
      <c r="B153" s="569"/>
      <c r="C153" s="569"/>
      <c r="D153" s="570"/>
      <c r="E153" s="571"/>
      <c r="F153" s="579"/>
      <c r="G153" s="579"/>
      <c r="H153" s="581"/>
      <c r="I153" s="582"/>
      <c r="J153" s="574" t="e">
        <f>IF(AND(Q153="",#REF!&gt;0,#REF!&lt;5),K153,)</f>
        <v>#REF!</v>
      </c>
      <c r="K153" s="575" t="str">
        <f>IF(D153="","ZZZ9",IF(AND(#REF!&gt;0,#REF!&lt;5),D153&amp;#REF!,D153&amp;"9"))</f>
        <v>ZZZ9</v>
      </c>
      <c r="L153" s="576">
        <f t="shared" si="3"/>
        <v>999</v>
      </c>
      <c r="M153" s="587">
        <f t="shared" si="4"/>
        <v>999</v>
      </c>
      <c r="N153" s="584"/>
      <c r="O153" s="579"/>
      <c r="P153" s="578">
        <f t="shared" si="5"/>
        <v>999</v>
      </c>
      <c r="Q153" s="579"/>
    </row>
    <row r="154" spans="1:17" x14ac:dyDescent="0.25">
      <c r="A154" s="568">
        <v>148</v>
      </c>
      <c r="B154" s="569"/>
      <c r="C154" s="569"/>
      <c r="D154" s="570"/>
      <c r="E154" s="571"/>
      <c r="F154" s="579"/>
      <c r="G154" s="579"/>
      <c r="H154" s="581"/>
      <c r="I154" s="582"/>
      <c r="J154" s="574" t="e">
        <f>IF(AND(Q154="",#REF!&gt;0,#REF!&lt;5),K154,)</f>
        <v>#REF!</v>
      </c>
      <c r="K154" s="575" t="str">
        <f>IF(D154="","ZZZ9",IF(AND(#REF!&gt;0,#REF!&lt;5),D154&amp;#REF!,D154&amp;"9"))</f>
        <v>ZZZ9</v>
      </c>
      <c r="L154" s="576">
        <f t="shared" si="3"/>
        <v>999</v>
      </c>
      <c r="M154" s="587">
        <f t="shared" si="4"/>
        <v>999</v>
      </c>
      <c r="N154" s="584"/>
      <c r="O154" s="579"/>
      <c r="P154" s="578">
        <f t="shared" si="5"/>
        <v>999</v>
      </c>
      <c r="Q154" s="579"/>
    </row>
    <row r="155" spans="1:17" x14ac:dyDescent="0.25">
      <c r="A155" s="568">
        <v>149</v>
      </c>
      <c r="B155" s="569"/>
      <c r="C155" s="569"/>
      <c r="D155" s="570"/>
      <c r="E155" s="571"/>
      <c r="F155" s="579"/>
      <c r="G155" s="579"/>
      <c r="H155" s="581"/>
      <c r="I155" s="582"/>
      <c r="J155" s="574" t="e">
        <f>IF(AND(Q155="",#REF!&gt;0,#REF!&lt;5),K155,)</f>
        <v>#REF!</v>
      </c>
      <c r="K155" s="575" t="str">
        <f>IF(D155="","ZZZ9",IF(AND(#REF!&gt;0,#REF!&lt;5),D155&amp;#REF!,D155&amp;"9"))</f>
        <v>ZZZ9</v>
      </c>
      <c r="L155" s="576">
        <f t="shared" si="3"/>
        <v>999</v>
      </c>
      <c r="M155" s="587">
        <f t="shared" si="4"/>
        <v>999</v>
      </c>
      <c r="N155" s="584"/>
      <c r="O155" s="579"/>
      <c r="P155" s="578">
        <f t="shared" si="5"/>
        <v>999</v>
      </c>
      <c r="Q155" s="579"/>
    </row>
    <row r="156" spans="1:17" x14ac:dyDescent="0.25">
      <c r="A156" s="568">
        <v>150</v>
      </c>
      <c r="B156" s="569"/>
      <c r="C156" s="569"/>
      <c r="D156" s="570"/>
      <c r="E156" s="571"/>
      <c r="F156" s="579"/>
      <c r="G156" s="579"/>
      <c r="H156" s="581"/>
      <c r="I156" s="582"/>
      <c r="J156" s="574" t="e">
        <f>IF(AND(Q156="",#REF!&gt;0,#REF!&lt;5),K156,)</f>
        <v>#REF!</v>
      </c>
      <c r="K156" s="575" t="str">
        <f>IF(D156="","ZZZ9",IF(AND(#REF!&gt;0,#REF!&lt;5),D156&amp;#REF!,D156&amp;"9"))</f>
        <v>ZZZ9</v>
      </c>
      <c r="L156" s="576">
        <f t="shared" si="3"/>
        <v>999</v>
      </c>
      <c r="M156" s="587">
        <f t="shared" si="4"/>
        <v>999</v>
      </c>
      <c r="N156" s="584"/>
      <c r="O156" s="579"/>
      <c r="P156" s="578">
        <f t="shared" si="5"/>
        <v>999</v>
      </c>
      <c r="Q156" s="579"/>
    </row>
  </sheetData>
  <conditionalFormatting sqref="A7:D156">
    <cfRule type="expression" dxfId="101" priority="14" stopIfTrue="1">
      <formula>$Q7&gt;=1</formula>
    </cfRule>
  </conditionalFormatting>
  <conditionalFormatting sqref="B7:D37">
    <cfRule type="expression" dxfId="100" priority="1" stopIfTrue="1">
      <formula>$Q7&gt;=1</formula>
    </cfRule>
  </conditionalFormatting>
  <conditionalFormatting sqref="E7:E14">
    <cfRule type="expression" dxfId="99" priority="6" stopIfTrue="1">
      <formula>AND(ROUNDDOWN(($A$4-E7)/365.25,0)&lt;=13,G7&lt;&gt;"OK")</formula>
    </cfRule>
    <cfRule type="expression" dxfId="98" priority="7" stopIfTrue="1">
      <formula>AND(ROUNDDOWN(($A$4-E7)/365.25,0)&lt;=14,G7&lt;&gt;"OK")</formula>
    </cfRule>
    <cfRule type="expression" dxfId="97" priority="8" stopIfTrue="1">
      <formula>AND(ROUNDDOWN(($A$4-E7)/365.25,0)&lt;=17,G7&lt;&gt;"OK")</formula>
    </cfRule>
    <cfRule type="expression" dxfId="96" priority="11" stopIfTrue="1">
      <formula>AND(ROUNDDOWN(($A$4-E7)/365.25,0)&lt;=13,G7&lt;&gt;"OK")</formula>
    </cfRule>
    <cfRule type="expression" dxfId="95" priority="12" stopIfTrue="1">
      <formula>AND(ROUNDDOWN(($A$4-E7)/365.25,0)&lt;=14,G7&lt;&gt;"OK")</formula>
    </cfRule>
    <cfRule type="expression" dxfId="94" priority="13" stopIfTrue="1">
      <formula>AND(ROUNDDOWN(($A$4-E7)/365.25,0)&lt;=17,G7&lt;&gt;"OK")</formula>
    </cfRule>
  </conditionalFormatting>
  <conditionalFormatting sqref="E7:E27 E29:E37">
    <cfRule type="expression" dxfId="93" priority="2" stopIfTrue="1">
      <formula>AND(ROUNDDOWN(($A$4-E7)/365.25,0)&lt;=13,G7&lt;&gt;"OK")</formula>
    </cfRule>
    <cfRule type="expression" dxfId="92" priority="3" stopIfTrue="1">
      <formula>AND(ROUNDDOWN(($A$4-E7)/365.25,0)&lt;=14,G7&lt;&gt;"OK")</formula>
    </cfRule>
    <cfRule type="expression" dxfId="91" priority="4" stopIfTrue="1">
      <formula>AND(ROUNDDOWN(($A$4-E7)/365.25,0)&lt;=17,G7&lt;&gt;"OK")</formula>
    </cfRule>
  </conditionalFormatting>
  <conditionalFormatting sqref="E7:E156">
    <cfRule type="expression" dxfId="90" priority="16" stopIfTrue="1">
      <formula>AND(ROUNDDOWN(($A$4-E7)/365.25,0)&lt;=13,G7&lt;&gt;"OK")</formula>
    </cfRule>
    <cfRule type="expression" dxfId="89" priority="17" stopIfTrue="1">
      <formula>AND(ROUNDDOWN(($A$4-E7)/365.25,0)&lt;=14,G7&lt;&gt;"OK")</formula>
    </cfRule>
    <cfRule type="expression" dxfId="88" priority="18" stopIfTrue="1">
      <formula>AND(ROUNDDOWN(($A$4-E7)/365.25,0)&lt;=17,G7&lt;&gt;"OK")</formula>
    </cfRule>
  </conditionalFormatting>
  <conditionalFormatting sqref="J7:J156">
    <cfRule type="cellIs" dxfId="87"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86433" r:id="rId4" name="Button 1">
              <controlPr defaultSize="0" print="0" autoFill="0" autoPict="0" macro="[3]!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EE74E-9905-4676-B634-E91CCA30A2EB}">
  <sheetPr codeName="Sheet144">
    <tabColor indexed="11"/>
    <pageSetUpPr fitToPage="1"/>
  </sheetPr>
  <dimension ref="A1:AK57"/>
  <sheetViews>
    <sheetView showGridLines="0" showZeros="0" zoomScaleNormal="100" workbookViewId="0"/>
  </sheetViews>
  <sheetFormatPr defaultRowHeight="13.2" x14ac:dyDescent="0.25"/>
  <cols>
    <col min="1" max="2" width="3.33203125" style="521" customWidth="1"/>
    <col min="3" max="4" width="4.6640625" style="521" customWidth="1"/>
    <col min="5" max="5" width="4.33203125" style="521" customWidth="1"/>
    <col min="6" max="6" width="12.6640625" style="521" customWidth="1"/>
    <col min="7" max="7" width="2.6640625" style="521" customWidth="1"/>
    <col min="8" max="8" width="7.6640625" style="521" customWidth="1"/>
    <col min="9" max="9" width="5.88671875" style="521" customWidth="1"/>
    <col min="10" max="10" width="1.6640625" style="749" customWidth="1"/>
    <col min="11" max="11" width="10.6640625" style="521" customWidth="1"/>
    <col min="12" max="12" width="1.6640625" style="749" customWidth="1"/>
    <col min="13" max="13" width="10.6640625" style="521" customWidth="1"/>
    <col min="14" max="14" width="1.6640625" style="750" customWidth="1"/>
    <col min="15" max="15" width="10.6640625" style="521" customWidth="1"/>
    <col min="16" max="16" width="1.6640625" style="749" customWidth="1"/>
    <col min="17" max="17" width="10.6640625" style="521" customWidth="1"/>
    <col min="18" max="18" width="1.6640625" style="750" customWidth="1"/>
    <col min="19" max="19" width="9.109375" style="521" hidden="1" customWidth="1"/>
    <col min="20" max="20" width="8.6640625" style="521" customWidth="1"/>
    <col min="21" max="21" width="9.109375" style="521" hidden="1" customWidth="1"/>
    <col min="22" max="24" width="8.88671875" style="521"/>
    <col min="25" max="34" width="9.109375" style="521" hidden="1" customWidth="1"/>
    <col min="35" max="37" width="9.109375" style="521" customWidth="1"/>
    <col min="38" max="256" width="8.88671875" style="521"/>
    <col min="257" max="258" width="3.33203125" style="521" customWidth="1"/>
    <col min="259" max="260" width="4.6640625" style="521" customWidth="1"/>
    <col min="261" max="261" width="4.33203125" style="521" customWidth="1"/>
    <col min="262" max="262" width="12.6640625" style="521" customWidth="1"/>
    <col min="263" max="263" width="2.6640625" style="521" customWidth="1"/>
    <col min="264" max="264" width="7.6640625" style="521" customWidth="1"/>
    <col min="265" max="265" width="5.88671875" style="521" customWidth="1"/>
    <col min="266" max="266" width="1.6640625" style="521" customWidth="1"/>
    <col min="267" max="267" width="10.6640625" style="521" customWidth="1"/>
    <col min="268" max="268" width="1.6640625" style="521" customWidth="1"/>
    <col min="269" max="269" width="10.6640625" style="521" customWidth="1"/>
    <col min="270" max="270" width="1.6640625" style="521" customWidth="1"/>
    <col min="271" max="271" width="10.6640625" style="521" customWidth="1"/>
    <col min="272" max="272" width="1.6640625" style="521" customWidth="1"/>
    <col min="273" max="273" width="10.6640625" style="521" customWidth="1"/>
    <col min="274" max="274" width="1.6640625" style="521" customWidth="1"/>
    <col min="275" max="275" width="0" style="521" hidden="1" customWidth="1"/>
    <col min="276" max="276" width="8.6640625" style="521" customWidth="1"/>
    <col min="277" max="277" width="0" style="521" hidden="1" customWidth="1"/>
    <col min="278" max="280" width="8.88671875" style="521"/>
    <col min="281" max="290" width="0" style="521" hidden="1" customWidth="1"/>
    <col min="291" max="293" width="9.109375" style="521" customWidth="1"/>
    <col min="294" max="512" width="8.88671875" style="521"/>
    <col min="513" max="514" width="3.33203125" style="521" customWidth="1"/>
    <col min="515" max="516" width="4.6640625" style="521" customWidth="1"/>
    <col min="517" max="517" width="4.33203125" style="521" customWidth="1"/>
    <col min="518" max="518" width="12.6640625" style="521" customWidth="1"/>
    <col min="519" max="519" width="2.6640625" style="521" customWidth="1"/>
    <col min="520" max="520" width="7.6640625" style="521" customWidth="1"/>
    <col min="521" max="521" width="5.88671875" style="521" customWidth="1"/>
    <col min="522" max="522" width="1.6640625" style="521" customWidth="1"/>
    <col min="523" max="523" width="10.6640625" style="521" customWidth="1"/>
    <col min="524" max="524" width="1.6640625" style="521" customWidth="1"/>
    <col min="525" max="525" width="10.6640625" style="521" customWidth="1"/>
    <col min="526" max="526" width="1.6640625" style="521" customWidth="1"/>
    <col min="527" max="527" width="10.6640625" style="521" customWidth="1"/>
    <col min="528" max="528" width="1.6640625" style="521" customWidth="1"/>
    <col min="529" max="529" width="10.6640625" style="521" customWidth="1"/>
    <col min="530" max="530" width="1.6640625" style="521" customWidth="1"/>
    <col min="531" max="531" width="0" style="521" hidden="1" customWidth="1"/>
    <col min="532" max="532" width="8.6640625" style="521" customWidth="1"/>
    <col min="533" max="533" width="0" style="521" hidden="1" customWidth="1"/>
    <col min="534" max="536" width="8.88671875" style="521"/>
    <col min="537" max="546" width="0" style="521" hidden="1" customWidth="1"/>
    <col min="547" max="549" width="9.109375" style="521" customWidth="1"/>
    <col min="550" max="768" width="8.88671875" style="521"/>
    <col min="769" max="770" width="3.33203125" style="521" customWidth="1"/>
    <col min="771" max="772" width="4.6640625" style="521" customWidth="1"/>
    <col min="773" max="773" width="4.33203125" style="521" customWidth="1"/>
    <col min="774" max="774" width="12.6640625" style="521" customWidth="1"/>
    <col min="775" max="775" width="2.6640625" style="521" customWidth="1"/>
    <col min="776" max="776" width="7.6640625" style="521" customWidth="1"/>
    <col min="777" max="777" width="5.88671875" style="521" customWidth="1"/>
    <col min="778" max="778" width="1.6640625" style="521" customWidth="1"/>
    <col min="779" max="779" width="10.6640625" style="521" customWidth="1"/>
    <col min="780" max="780" width="1.6640625" style="521" customWidth="1"/>
    <col min="781" max="781" width="10.6640625" style="521" customWidth="1"/>
    <col min="782" max="782" width="1.6640625" style="521" customWidth="1"/>
    <col min="783" max="783" width="10.6640625" style="521" customWidth="1"/>
    <col min="784" max="784" width="1.6640625" style="521" customWidth="1"/>
    <col min="785" max="785" width="10.6640625" style="521" customWidth="1"/>
    <col min="786" max="786" width="1.6640625" style="521" customWidth="1"/>
    <col min="787" max="787" width="0" style="521" hidden="1" customWidth="1"/>
    <col min="788" max="788" width="8.6640625" style="521" customWidth="1"/>
    <col min="789" max="789" width="0" style="521" hidden="1" customWidth="1"/>
    <col min="790" max="792" width="8.88671875" style="521"/>
    <col min="793" max="802" width="0" style="521" hidden="1" customWidth="1"/>
    <col min="803" max="805" width="9.109375" style="521" customWidth="1"/>
    <col min="806" max="1024" width="8.88671875" style="521"/>
    <col min="1025" max="1026" width="3.33203125" style="521" customWidth="1"/>
    <col min="1027" max="1028" width="4.6640625" style="521" customWidth="1"/>
    <col min="1029" max="1029" width="4.33203125" style="521" customWidth="1"/>
    <col min="1030" max="1030" width="12.6640625" style="521" customWidth="1"/>
    <col min="1031" max="1031" width="2.6640625" style="521" customWidth="1"/>
    <col min="1032" max="1032" width="7.6640625" style="521" customWidth="1"/>
    <col min="1033" max="1033" width="5.88671875" style="521" customWidth="1"/>
    <col min="1034" max="1034" width="1.6640625" style="521" customWidth="1"/>
    <col min="1035" max="1035" width="10.6640625" style="521" customWidth="1"/>
    <col min="1036" max="1036" width="1.6640625" style="521" customWidth="1"/>
    <col min="1037" max="1037" width="10.6640625" style="521" customWidth="1"/>
    <col min="1038" max="1038" width="1.6640625" style="521" customWidth="1"/>
    <col min="1039" max="1039" width="10.6640625" style="521" customWidth="1"/>
    <col min="1040" max="1040" width="1.6640625" style="521" customWidth="1"/>
    <col min="1041" max="1041" width="10.6640625" style="521" customWidth="1"/>
    <col min="1042" max="1042" width="1.6640625" style="521" customWidth="1"/>
    <col min="1043" max="1043" width="0" style="521" hidden="1" customWidth="1"/>
    <col min="1044" max="1044" width="8.6640625" style="521" customWidth="1"/>
    <col min="1045" max="1045" width="0" style="521" hidden="1" customWidth="1"/>
    <col min="1046" max="1048" width="8.88671875" style="521"/>
    <col min="1049" max="1058" width="0" style="521" hidden="1" customWidth="1"/>
    <col min="1059" max="1061" width="9.109375" style="521" customWidth="1"/>
    <col min="1062" max="1280" width="8.88671875" style="521"/>
    <col min="1281" max="1282" width="3.33203125" style="521" customWidth="1"/>
    <col min="1283" max="1284" width="4.6640625" style="521" customWidth="1"/>
    <col min="1285" max="1285" width="4.33203125" style="521" customWidth="1"/>
    <col min="1286" max="1286" width="12.6640625" style="521" customWidth="1"/>
    <col min="1287" max="1287" width="2.6640625" style="521" customWidth="1"/>
    <col min="1288" max="1288" width="7.6640625" style="521" customWidth="1"/>
    <col min="1289" max="1289" width="5.88671875" style="521" customWidth="1"/>
    <col min="1290" max="1290" width="1.6640625" style="521" customWidth="1"/>
    <col min="1291" max="1291" width="10.6640625" style="521" customWidth="1"/>
    <col min="1292" max="1292" width="1.6640625" style="521" customWidth="1"/>
    <col min="1293" max="1293" width="10.6640625" style="521" customWidth="1"/>
    <col min="1294" max="1294" width="1.6640625" style="521" customWidth="1"/>
    <col min="1295" max="1295" width="10.6640625" style="521" customWidth="1"/>
    <col min="1296" max="1296" width="1.6640625" style="521" customWidth="1"/>
    <col min="1297" max="1297" width="10.6640625" style="521" customWidth="1"/>
    <col min="1298" max="1298" width="1.6640625" style="521" customWidth="1"/>
    <col min="1299" max="1299" width="0" style="521" hidden="1" customWidth="1"/>
    <col min="1300" max="1300" width="8.6640625" style="521" customWidth="1"/>
    <col min="1301" max="1301" width="0" style="521" hidden="1" customWidth="1"/>
    <col min="1302" max="1304" width="8.88671875" style="521"/>
    <col min="1305" max="1314" width="0" style="521" hidden="1" customWidth="1"/>
    <col min="1315" max="1317" width="9.109375" style="521" customWidth="1"/>
    <col min="1318" max="1536" width="8.88671875" style="521"/>
    <col min="1537" max="1538" width="3.33203125" style="521" customWidth="1"/>
    <col min="1539" max="1540" width="4.6640625" style="521" customWidth="1"/>
    <col min="1541" max="1541" width="4.33203125" style="521" customWidth="1"/>
    <col min="1542" max="1542" width="12.6640625" style="521" customWidth="1"/>
    <col min="1543" max="1543" width="2.6640625" style="521" customWidth="1"/>
    <col min="1544" max="1544" width="7.6640625" style="521" customWidth="1"/>
    <col min="1545" max="1545" width="5.88671875" style="521" customWidth="1"/>
    <col min="1546" max="1546" width="1.6640625" style="521" customWidth="1"/>
    <col min="1547" max="1547" width="10.6640625" style="521" customWidth="1"/>
    <col min="1548" max="1548" width="1.6640625" style="521" customWidth="1"/>
    <col min="1549" max="1549" width="10.6640625" style="521" customWidth="1"/>
    <col min="1550" max="1550" width="1.6640625" style="521" customWidth="1"/>
    <col min="1551" max="1551" width="10.6640625" style="521" customWidth="1"/>
    <col min="1552" max="1552" width="1.6640625" style="521" customWidth="1"/>
    <col min="1553" max="1553" width="10.6640625" style="521" customWidth="1"/>
    <col min="1554" max="1554" width="1.6640625" style="521" customWidth="1"/>
    <col min="1555" max="1555" width="0" style="521" hidden="1" customWidth="1"/>
    <col min="1556" max="1556" width="8.6640625" style="521" customWidth="1"/>
    <col min="1557" max="1557" width="0" style="521" hidden="1" customWidth="1"/>
    <col min="1558" max="1560" width="8.88671875" style="521"/>
    <col min="1561" max="1570" width="0" style="521" hidden="1" customWidth="1"/>
    <col min="1571" max="1573" width="9.109375" style="521" customWidth="1"/>
    <col min="1574" max="1792" width="8.88671875" style="521"/>
    <col min="1793" max="1794" width="3.33203125" style="521" customWidth="1"/>
    <col min="1795" max="1796" width="4.6640625" style="521" customWidth="1"/>
    <col min="1797" max="1797" width="4.33203125" style="521" customWidth="1"/>
    <col min="1798" max="1798" width="12.6640625" style="521" customWidth="1"/>
    <col min="1799" max="1799" width="2.6640625" style="521" customWidth="1"/>
    <col min="1800" max="1800" width="7.6640625" style="521" customWidth="1"/>
    <col min="1801" max="1801" width="5.88671875" style="521" customWidth="1"/>
    <col min="1802" max="1802" width="1.6640625" style="521" customWidth="1"/>
    <col min="1803" max="1803" width="10.6640625" style="521" customWidth="1"/>
    <col min="1804" max="1804" width="1.6640625" style="521" customWidth="1"/>
    <col min="1805" max="1805" width="10.6640625" style="521" customWidth="1"/>
    <col min="1806" max="1806" width="1.6640625" style="521" customWidth="1"/>
    <col min="1807" max="1807" width="10.6640625" style="521" customWidth="1"/>
    <col min="1808" max="1808" width="1.6640625" style="521" customWidth="1"/>
    <col min="1809" max="1809" width="10.6640625" style="521" customWidth="1"/>
    <col min="1810" max="1810" width="1.6640625" style="521" customWidth="1"/>
    <col min="1811" max="1811" width="0" style="521" hidden="1" customWidth="1"/>
    <col min="1812" max="1812" width="8.6640625" style="521" customWidth="1"/>
    <col min="1813" max="1813" width="0" style="521" hidden="1" customWidth="1"/>
    <col min="1814" max="1816" width="8.88671875" style="521"/>
    <col min="1817" max="1826" width="0" style="521" hidden="1" customWidth="1"/>
    <col min="1827" max="1829" width="9.109375" style="521" customWidth="1"/>
    <col min="1830" max="2048" width="8.88671875" style="521"/>
    <col min="2049" max="2050" width="3.33203125" style="521" customWidth="1"/>
    <col min="2051" max="2052" width="4.6640625" style="521" customWidth="1"/>
    <col min="2053" max="2053" width="4.33203125" style="521" customWidth="1"/>
    <col min="2054" max="2054" width="12.6640625" style="521" customWidth="1"/>
    <col min="2055" max="2055" width="2.6640625" style="521" customWidth="1"/>
    <col min="2056" max="2056" width="7.6640625" style="521" customWidth="1"/>
    <col min="2057" max="2057" width="5.88671875" style="521" customWidth="1"/>
    <col min="2058" max="2058" width="1.6640625" style="521" customWidth="1"/>
    <col min="2059" max="2059" width="10.6640625" style="521" customWidth="1"/>
    <col min="2060" max="2060" width="1.6640625" style="521" customWidth="1"/>
    <col min="2061" max="2061" width="10.6640625" style="521" customWidth="1"/>
    <col min="2062" max="2062" width="1.6640625" style="521" customWidth="1"/>
    <col min="2063" max="2063" width="10.6640625" style="521" customWidth="1"/>
    <col min="2064" max="2064" width="1.6640625" style="521" customWidth="1"/>
    <col min="2065" max="2065" width="10.6640625" style="521" customWidth="1"/>
    <col min="2066" max="2066" width="1.6640625" style="521" customWidth="1"/>
    <col min="2067" max="2067" width="0" style="521" hidden="1" customWidth="1"/>
    <col min="2068" max="2068" width="8.6640625" style="521" customWidth="1"/>
    <col min="2069" max="2069" width="0" style="521" hidden="1" customWidth="1"/>
    <col min="2070" max="2072" width="8.88671875" style="521"/>
    <col min="2073" max="2082" width="0" style="521" hidden="1" customWidth="1"/>
    <col min="2083" max="2085" width="9.109375" style="521" customWidth="1"/>
    <col min="2086" max="2304" width="8.88671875" style="521"/>
    <col min="2305" max="2306" width="3.33203125" style="521" customWidth="1"/>
    <col min="2307" max="2308" width="4.6640625" style="521" customWidth="1"/>
    <col min="2309" max="2309" width="4.33203125" style="521" customWidth="1"/>
    <col min="2310" max="2310" width="12.6640625" style="521" customWidth="1"/>
    <col min="2311" max="2311" width="2.6640625" style="521" customWidth="1"/>
    <col min="2312" max="2312" width="7.6640625" style="521" customWidth="1"/>
    <col min="2313" max="2313" width="5.88671875" style="521" customWidth="1"/>
    <col min="2314" max="2314" width="1.6640625" style="521" customWidth="1"/>
    <col min="2315" max="2315" width="10.6640625" style="521" customWidth="1"/>
    <col min="2316" max="2316" width="1.6640625" style="521" customWidth="1"/>
    <col min="2317" max="2317" width="10.6640625" style="521" customWidth="1"/>
    <col min="2318" max="2318" width="1.6640625" style="521" customWidth="1"/>
    <col min="2319" max="2319" width="10.6640625" style="521" customWidth="1"/>
    <col min="2320" max="2320" width="1.6640625" style="521" customWidth="1"/>
    <col min="2321" max="2321" width="10.6640625" style="521" customWidth="1"/>
    <col min="2322" max="2322" width="1.6640625" style="521" customWidth="1"/>
    <col min="2323" max="2323" width="0" style="521" hidden="1" customWidth="1"/>
    <col min="2324" max="2324" width="8.6640625" style="521" customWidth="1"/>
    <col min="2325" max="2325" width="0" style="521" hidden="1" customWidth="1"/>
    <col min="2326" max="2328" width="8.88671875" style="521"/>
    <col min="2329" max="2338" width="0" style="521" hidden="1" customWidth="1"/>
    <col min="2339" max="2341" width="9.109375" style="521" customWidth="1"/>
    <col min="2342" max="2560" width="8.88671875" style="521"/>
    <col min="2561" max="2562" width="3.33203125" style="521" customWidth="1"/>
    <col min="2563" max="2564" width="4.6640625" style="521" customWidth="1"/>
    <col min="2565" max="2565" width="4.33203125" style="521" customWidth="1"/>
    <col min="2566" max="2566" width="12.6640625" style="521" customWidth="1"/>
    <col min="2567" max="2567" width="2.6640625" style="521" customWidth="1"/>
    <col min="2568" max="2568" width="7.6640625" style="521" customWidth="1"/>
    <col min="2569" max="2569" width="5.88671875" style="521" customWidth="1"/>
    <col min="2570" max="2570" width="1.6640625" style="521" customWidth="1"/>
    <col min="2571" max="2571" width="10.6640625" style="521" customWidth="1"/>
    <col min="2572" max="2572" width="1.6640625" style="521" customWidth="1"/>
    <col min="2573" max="2573" width="10.6640625" style="521" customWidth="1"/>
    <col min="2574" max="2574" width="1.6640625" style="521" customWidth="1"/>
    <col min="2575" max="2575" width="10.6640625" style="521" customWidth="1"/>
    <col min="2576" max="2576" width="1.6640625" style="521" customWidth="1"/>
    <col min="2577" max="2577" width="10.6640625" style="521" customWidth="1"/>
    <col min="2578" max="2578" width="1.6640625" style="521" customWidth="1"/>
    <col min="2579" max="2579" width="0" style="521" hidden="1" customWidth="1"/>
    <col min="2580" max="2580" width="8.6640625" style="521" customWidth="1"/>
    <col min="2581" max="2581" width="0" style="521" hidden="1" customWidth="1"/>
    <col min="2582" max="2584" width="8.88671875" style="521"/>
    <col min="2585" max="2594" width="0" style="521" hidden="1" customWidth="1"/>
    <col min="2595" max="2597" width="9.109375" style="521" customWidth="1"/>
    <col min="2598" max="2816" width="8.88671875" style="521"/>
    <col min="2817" max="2818" width="3.33203125" style="521" customWidth="1"/>
    <col min="2819" max="2820" width="4.6640625" style="521" customWidth="1"/>
    <col min="2821" max="2821" width="4.33203125" style="521" customWidth="1"/>
    <col min="2822" max="2822" width="12.6640625" style="521" customWidth="1"/>
    <col min="2823" max="2823" width="2.6640625" style="521" customWidth="1"/>
    <col min="2824" max="2824" width="7.6640625" style="521" customWidth="1"/>
    <col min="2825" max="2825" width="5.88671875" style="521" customWidth="1"/>
    <col min="2826" max="2826" width="1.6640625" style="521" customWidth="1"/>
    <col min="2827" max="2827" width="10.6640625" style="521" customWidth="1"/>
    <col min="2828" max="2828" width="1.6640625" style="521" customWidth="1"/>
    <col min="2829" max="2829" width="10.6640625" style="521" customWidth="1"/>
    <col min="2830" max="2830" width="1.6640625" style="521" customWidth="1"/>
    <col min="2831" max="2831" width="10.6640625" style="521" customWidth="1"/>
    <col min="2832" max="2832" width="1.6640625" style="521" customWidth="1"/>
    <col min="2833" max="2833" width="10.6640625" style="521" customWidth="1"/>
    <col min="2834" max="2834" width="1.6640625" style="521" customWidth="1"/>
    <col min="2835" max="2835" width="0" style="521" hidden="1" customWidth="1"/>
    <col min="2836" max="2836" width="8.6640625" style="521" customWidth="1"/>
    <col min="2837" max="2837" width="0" style="521" hidden="1" customWidth="1"/>
    <col min="2838" max="2840" width="8.88671875" style="521"/>
    <col min="2841" max="2850" width="0" style="521" hidden="1" customWidth="1"/>
    <col min="2851" max="2853" width="9.109375" style="521" customWidth="1"/>
    <col min="2854" max="3072" width="8.88671875" style="521"/>
    <col min="3073" max="3074" width="3.33203125" style="521" customWidth="1"/>
    <col min="3075" max="3076" width="4.6640625" style="521" customWidth="1"/>
    <col min="3077" max="3077" width="4.33203125" style="521" customWidth="1"/>
    <col min="3078" max="3078" width="12.6640625" style="521" customWidth="1"/>
    <col min="3079" max="3079" width="2.6640625" style="521" customWidth="1"/>
    <col min="3080" max="3080" width="7.6640625" style="521" customWidth="1"/>
    <col min="3081" max="3081" width="5.88671875" style="521" customWidth="1"/>
    <col min="3082" max="3082" width="1.6640625" style="521" customWidth="1"/>
    <col min="3083" max="3083" width="10.6640625" style="521" customWidth="1"/>
    <col min="3084" max="3084" width="1.6640625" style="521" customWidth="1"/>
    <col min="3085" max="3085" width="10.6640625" style="521" customWidth="1"/>
    <col min="3086" max="3086" width="1.6640625" style="521" customWidth="1"/>
    <col min="3087" max="3087" width="10.6640625" style="521" customWidth="1"/>
    <col min="3088" max="3088" width="1.6640625" style="521" customWidth="1"/>
    <col min="3089" max="3089" width="10.6640625" style="521" customWidth="1"/>
    <col min="3090" max="3090" width="1.6640625" style="521" customWidth="1"/>
    <col min="3091" max="3091" width="0" style="521" hidden="1" customWidth="1"/>
    <col min="3092" max="3092" width="8.6640625" style="521" customWidth="1"/>
    <col min="3093" max="3093" width="0" style="521" hidden="1" customWidth="1"/>
    <col min="3094" max="3096" width="8.88671875" style="521"/>
    <col min="3097" max="3106" width="0" style="521" hidden="1" customWidth="1"/>
    <col min="3107" max="3109" width="9.109375" style="521" customWidth="1"/>
    <col min="3110" max="3328" width="8.88671875" style="521"/>
    <col min="3329" max="3330" width="3.33203125" style="521" customWidth="1"/>
    <col min="3331" max="3332" width="4.6640625" style="521" customWidth="1"/>
    <col min="3333" max="3333" width="4.33203125" style="521" customWidth="1"/>
    <col min="3334" max="3334" width="12.6640625" style="521" customWidth="1"/>
    <col min="3335" max="3335" width="2.6640625" style="521" customWidth="1"/>
    <col min="3336" max="3336" width="7.6640625" style="521" customWidth="1"/>
    <col min="3337" max="3337" width="5.88671875" style="521" customWidth="1"/>
    <col min="3338" max="3338" width="1.6640625" style="521" customWidth="1"/>
    <col min="3339" max="3339" width="10.6640625" style="521" customWidth="1"/>
    <col min="3340" max="3340" width="1.6640625" style="521" customWidth="1"/>
    <col min="3341" max="3341" width="10.6640625" style="521" customWidth="1"/>
    <col min="3342" max="3342" width="1.6640625" style="521" customWidth="1"/>
    <col min="3343" max="3343" width="10.6640625" style="521" customWidth="1"/>
    <col min="3344" max="3344" width="1.6640625" style="521" customWidth="1"/>
    <col min="3345" max="3345" width="10.6640625" style="521" customWidth="1"/>
    <col min="3346" max="3346" width="1.6640625" style="521" customWidth="1"/>
    <col min="3347" max="3347" width="0" style="521" hidden="1" customWidth="1"/>
    <col min="3348" max="3348" width="8.6640625" style="521" customWidth="1"/>
    <col min="3349" max="3349" width="0" style="521" hidden="1" customWidth="1"/>
    <col min="3350" max="3352" width="8.88671875" style="521"/>
    <col min="3353" max="3362" width="0" style="521" hidden="1" customWidth="1"/>
    <col min="3363" max="3365" width="9.109375" style="521" customWidth="1"/>
    <col min="3366" max="3584" width="8.88671875" style="521"/>
    <col min="3585" max="3586" width="3.33203125" style="521" customWidth="1"/>
    <col min="3587" max="3588" width="4.6640625" style="521" customWidth="1"/>
    <col min="3589" max="3589" width="4.33203125" style="521" customWidth="1"/>
    <col min="3590" max="3590" width="12.6640625" style="521" customWidth="1"/>
    <col min="3591" max="3591" width="2.6640625" style="521" customWidth="1"/>
    <col min="3592" max="3592" width="7.6640625" style="521" customWidth="1"/>
    <col min="3593" max="3593" width="5.88671875" style="521" customWidth="1"/>
    <col min="3594" max="3594" width="1.6640625" style="521" customWidth="1"/>
    <col min="3595" max="3595" width="10.6640625" style="521" customWidth="1"/>
    <col min="3596" max="3596" width="1.6640625" style="521" customWidth="1"/>
    <col min="3597" max="3597" width="10.6640625" style="521" customWidth="1"/>
    <col min="3598" max="3598" width="1.6640625" style="521" customWidth="1"/>
    <col min="3599" max="3599" width="10.6640625" style="521" customWidth="1"/>
    <col min="3600" max="3600" width="1.6640625" style="521" customWidth="1"/>
    <col min="3601" max="3601" width="10.6640625" style="521" customWidth="1"/>
    <col min="3602" max="3602" width="1.6640625" style="521" customWidth="1"/>
    <col min="3603" max="3603" width="0" style="521" hidden="1" customWidth="1"/>
    <col min="3604" max="3604" width="8.6640625" style="521" customWidth="1"/>
    <col min="3605" max="3605" width="0" style="521" hidden="1" customWidth="1"/>
    <col min="3606" max="3608" width="8.88671875" style="521"/>
    <col min="3609" max="3618" width="0" style="521" hidden="1" customWidth="1"/>
    <col min="3619" max="3621" width="9.109375" style="521" customWidth="1"/>
    <col min="3622" max="3840" width="8.88671875" style="521"/>
    <col min="3841" max="3842" width="3.33203125" style="521" customWidth="1"/>
    <col min="3843" max="3844" width="4.6640625" style="521" customWidth="1"/>
    <col min="3845" max="3845" width="4.33203125" style="521" customWidth="1"/>
    <col min="3846" max="3846" width="12.6640625" style="521" customWidth="1"/>
    <col min="3847" max="3847" width="2.6640625" style="521" customWidth="1"/>
    <col min="3848" max="3848" width="7.6640625" style="521" customWidth="1"/>
    <col min="3849" max="3849" width="5.88671875" style="521" customWidth="1"/>
    <col min="3850" max="3850" width="1.6640625" style="521" customWidth="1"/>
    <col min="3851" max="3851" width="10.6640625" style="521" customWidth="1"/>
    <col min="3852" max="3852" width="1.6640625" style="521" customWidth="1"/>
    <col min="3853" max="3853" width="10.6640625" style="521" customWidth="1"/>
    <col min="3854" max="3854" width="1.6640625" style="521" customWidth="1"/>
    <col min="3855" max="3855" width="10.6640625" style="521" customWidth="1"/>
    <col min="3856" max="3856" width="1.6640625" style="521" customWidth="1"/>
    <col min="3857" max="3857" width="10.6640625" style="521" customWidth="1"/>
    <col min="3858" max="3858" width="1.6640625" style="521" customWidth="1"/>
    <col min="3859" max="3859" width="0" style="521" hidden="1" customWidth="1"/>
    <col min="3860" max="3860" width="8.6640625" style="521" customWidth="1"/>
    <col min="3861" max="3861" width="0" style="521" hidden="1" customWidth="1"/>
    <col min="3862" max="3864" width="8.88671875" style="521"/>
    <col min="3865" max="3874" width="0" style="521" hidden="1" customWidth="1"/>
    <col min="3875" max="3877" width="9.109375" style="521" customWidth="1"/>
    <col min="3878" max="4096" width="8.88671875" style="521"/>
    <col min="4097" max="4098" width="3.33203125" style="521" customWidth="1"/>
    <col min="4099" max="4100" width="4.6640625" style="521" customWidth="1"/>
    <col min="4101" max="4101" width="4.33203125" style="521" customWidth="1"/>
    <col min="4102" max="4102" width="12.6640625" style="521" customWidth="1"/>
    <col min="4103" max="4103" width="2.6640625" style="521" customWidth="1"/>
    <col min="4104" max="4104" width="7.6640625" style="521" customWidth="1"/>
    <col min="4105" max="4105" width="5.88671875" style="521" customWidth="1"/>
    <col min="4106" max="4106" width="1.6640625" style="521" customWidth="1"/>
    <col min="4107" max="4107" width="10.6640625" style="521" customWidth="1"/>
    <col min="4108" max="4108" width="1.6640625" style="521" customWidth="1"/>
    <col min="4109" max="4109" width="10.6640625" style="521" customWidth="1"/>
    <col min="4110" max="4110" width="1.6640625" style="521" customWidth="1"/>
    <col min="4111" max="4111" width="10.6640625" style="521" customWidth="1"/>
    <col min="4112" max="4112" width="1.6640625" style="521" customWidth="1"/>
    <col min="4113" max="4113" width="10.6640625" style="521" customWidth="1"/>
    <col min="4114" max="4114" width="1.6640625" style="521" customWidth="1"/>
    <col min="4115" max="4115" width="0" style="521" hidden="1" customWidth="1"/>
    <col min="4116" max="4116" width="8.6640625" style="521" customWidth="1"/>
    <col min="4117" max="4117" width="0" style="521" hidden="1" customWidth="1"/>
    <col min="4118" max="4120" width="8.88671875" style="521"/>
    <col min="4121" max="4130" width="0" style="521" hidden="1" customWidth="1"/>
    <col min="4131" max="4133" width="9.109375" style="521" customWidth="1"/>
    <col min="4134" max="4352" width="8.88671875" style="521"/>
    <col min="4353" max="4354" width="3.33203125" style="521" customWidth="1"/>
    <col min="4355" max="4356" width="4.6640625" style="521" customWidth="1"/>
    <col min="4357" max="4357" width="4.33203125" style="521" customWidth="1"/>
    <col min="4358" max="4358" width="12.6640625" style="521" customWidth="1"/>
    <col min="4359" max="4359" width="2.6640625" style="521" customWidth="1"/>
    <col min="4360" max="4360" width="7.6640625" style="521" customWidth="1"/>
    <col min="4361" max="4361" width="5.88671875" style="521" customWidth="1"/>
    <col min="4362" max="4362" width="1.6640625" style="521" customWidth="1"/>
    <col min="4363" max="4363" width="10.6640625" style="521" customWidth="1"/>
    <col min="4364" max="4364" width="1.6640625" style="521" customWidth="1"/>
    <col min="4365" max="4365" width="10.6640625" style="521" customWidth="1"/>
    <col min="4366" max="4366" width="1.6640625" style="521" customWidth="1"/>
    <col min="4367" max="4367" width="10.6640625" style="521" customWidth="1"/>
    <col min="4368" max="4368" width="1.6640625" style="521" customWidth="1"/>
    <col min="4369" max="4369" width="10.6640625" style="521" customWidth="1"/>
    <col min="4370" max="4370" width="1.6640625" style="521" customWidth="1"/>
    <col min="4371" max="4371" width="0" style="521" hidden="1" customWidth="1"/>
    <col min="4372" max="4372" width="8.6640625" style="521" customWidth="1"/>
    <col min="4373" max="4373" width="0" style="521" hidden="1" customWidth="1"/>
    <col min="4374" max="4376" width="8.88671875" style="521"/>
    <col min="4377" max="4386" width="0" style="521" hidden="1" customWidth="1"/>
    <col min="4387" max="4389" width="9.109375" style="521" customWidth="1"/>
    <col min="4390" max="4608" width="8.88671875" style="521"/>
    <col min="4609" max="4610" width="3.33203125" style="521" customWidth="1"/>
    <col min="4611" max="4612" width="4.6640625" style="521" customWidth="1"/>
    <col min="4613" max="4613" width="4.33203125" style="521" customWidth="1"/>
    <col min="4614" max="4614" width="12.6640625" style="521" customWidth="1"/>
    <col min="4615" max="4615" width="2.6640625" style="521" customWidth="1"/>
    <col min="4616" max="4616" width="7.6640625" style="521" customWidth="1"/>
    <col min="4617" max="4617" width="5.88671875" style="521" customWidth="1"/>
    <col min="4618" max="4618" width="1.6640625" style="521" customWidth="1"/>
    <col min="4619" max="4619" width="10.6640625" style="521" customWidth="1"/>
    <col min="4620" max="4620" width="1.6640625" style="521" customWidth="1"/>
    <col min="4621" max="4621" width="10.6640625" style="521" customWidth="1"/>
    <col min="4622" max="4622" width="1.6640625" style="521" customWidth="1"/>
    <col min="4623" max="4623" width="10.6640625" style="521" customWidth="1"/>
    <col min="4624" max="4624" width="1.6640625" style="521" customWidth="1"/>
    <col min="4625" max="4625" width="10.6640625" style="521" customWidth="1"/>
    <col min="4626" max="4626" width="1.6640625" style="521" customWidth="1"/>
    <col min="4627" max="4627" width="0" style="521" hidden="1" customWidth="1"/>
    <col min="4628" max="4628" width="8.6640625" style="521" customWidth="1"/>
    <col min="4629" max="4629" width="0" style="521" hidden="1" customWidth="1"/>
    <col min="4630" max="4632" width="8.88671875" style="521"/>
    <col min="4633" max="4642" width="0" style="521" hidden="1" customWidth="1"/>
    <col min="4643" max="4645" width="9.109375" style="521" customWidth="1"/>
    <col min="4646" max="4864" width="8.88671875" style="521"/>
    <col min="4865" max="4866" width="3.33203125" style="521" customWidth="1"/>
    <col min="4867" max="4868" width="4.6640625" style="521" customWidth="1"/>
    <col min="4869" max="4869" width="4.33203125" style="521" customWidth="1"/>
    <col min="4870" max="4870" width="12.6640625" style="521" customWidth="1"/>
    <col min="4871" max="4871" width="2.6640625" style="521" customWidth="1"/>
    <col min="4872" max="4872" width="7.6640625" style="521" customWidth="1"/>
    <col min="4873" max="4873" width="5.88671875" style="521" customWidth="1"/>
    <col min="4874" max="4874" width="1.6640625" style="521" customWidth="1"/>
    <col min="4875" max="4875" width="10.6640625" style="521" customWidth="1"/>
    <col min="4876" max="4876" width="1.6640625" style="521" customWidth="1"/>
    <col min="4877" max="4877" width="10.6640625" style="521" customWidth="1"/>
    <col min="4878" max="4878" width="1.6640625" style="521" customWidth="1"/>
    <col min="4879" max="4879" width="10.6640625" style="521" customWidth="1"/>
    <col min="4880" max="4880" width="1.6640625" style="521" customWidth="1"/>
    <col min="4881" max="4881" width="10.6640625" style="521" customWidth="1"/>
    <col min="4882" max="4882" width="1.6640625" style="521" customWidth="1"/>
    <col min="4883" max="4883" width="0" style="521" hidden="1" customWidth="1"/>
    <col min="4884" max="4884" width="8.6640625" style="521" customWidth="1"/>
    <col min="4885" max="4885" width="0" style="521" hidden="1" customWidth="1"/>
    <col min="4886" max="4888" width="8.88671875" style="521"/>
    <col min="4889" max="4898" width="0" style="521" hidden="1" customWidth="1"/>
    <col min="4899" max="4901" width="9.109375" style="521" customWidth="1"/>
    <col min="4902" max="5120" width="8.88671875" style="521"/>
    <col min="5121" max="5122" width="3.33203125" style="521" customWidth="1"/>
    <col min="5123" max="5124" width="4.6640625" style="521" customWidth="1"/>
    <col min="5125" max="5125" width="4.33203125" style="521" customWidth="1"/>
    <col min="5126" max="5126" width="12.6640625" style="521" customWidth="1"/>
    <col min="5127" max="5127" width="2.6640625" style="521" customWidth="1"/>
    <col min="5128" max="5128" width="7.6640625" style="521" customWidth="1"/>
    <col min="5129" max="5129" width="5.88671875" style="521" customWidth="1"/>
    <col min="5130" max="5130" width="1.6640625" style="521" customWidth="1"/>
    <col min="5131" max="5131" width="10.6640625" style="521" customWidth="1"/>
    <col min="5132" max="5132" width="1.6640625" style="521" customWidth="1"/>
    <col min="5133" max="5133" width="10.6640625" style="521" customWidth="1"/>
    <col min="5134" max="5134" width="1.6640625" style="521" customWidth="1"/>
    <col min="5135" max="5135" width="10.6640625" style="521" customWidth="1"/>
    <col min="5136" max="5136" width="1.6640625" style="521" customWidth="1"/>
    <col min="5137" max="5137" width="10.6640625" style="521" customWidth="1"/>
    <col min="5138" max="5138" width="1.6640625" style="521" customWidth="1"/>
    <col min="5139" max="5139" width="0" style="521" hidden="1" customWidth="1"/>
    <col min="5140" max="5140" width="8.6640625" style="521" customWidth="1"/>
    <col min="5141" max="5141" width="0" style="521" hidden="1" customWidth="1"/>
    <col min="5142" max="5144" width="8.88671875" style="521"/>
    <col min="5145" max="5154" width="0" style="521" hidden="1" customWidth="1"/>
    <col min="5155" max="5157" width="9.109375" style="521" customWidth="1"/>
    <col min="5158" max="5376" width="8.88671875" style="521"/>
    <col min="5377" max="5378" width="3.33203125" style="521" customWidth="1"/>
    <col min="5379" max="5380" width="4.6640625" style="521" customWidth="1"/>
    <col min="5381" max="5381" width="4.33203125" style="521" customWidth="1"/>
    <col min="5382" max="5382" width="12.6640625" style="521" customWidth="1"/>
    <col min="5383" max="5383" width="2.6640625" style="521" customWidth="1"/>
    <col min="5384" max="5384" width="7.6640625" style="521" customWidth="1"/>
    <col min="5385" max="5385" width="5.88671875" style="521" customWidth="1"/>
    <col min="5386" max="5386" width="1.6640625" style="521" customWidth="1"/>
    <col min="5387" max="5387" width="10.6640625" style="521" customWidth="1"/>
    <col min="5388" max="5388" width="1.6640625" style="521" customWidth="1"/>
    <col min="5389" max="5389" width="10.6640625" style="521" customWidth="1"/>
    <col min="5390" max="5390" width="1.6640625" style="521" customWidth="1"/>
    <col min="5391" max="5391" width="10.6640625" style="521" customWidth="1"/>
    <col min="5392" max="5392" width="1.6640625" style="521" customWidth="1"/>
    <col min="5393" max="5393" width="10.6640625" style="521" customWidth="1"/>
    <col min="5394" max="5394" width="1.6640625" style="521" customWidth="1"/>
    <col min="5395" max="5395" width="0" style="521" hidden="1" customWidth="1"/>
    <col min="5396" max="5396" width="8.6640625" style="521" customWidth="1"/>
    <col min="5397" max="5397" width="0" style="521" hidden="1" customWidth="1"/>
    <col min="5398" max="5400" width="8.88671875" style="521"/>
    <col min="5401" max="5410" width="0" style="521" hidden="1" customWidth="1"/>
    <col min="5411" max="5413" width="9.109375" style="521" customWidth="1"/>
    <col min="5414" max="5632" width="8.88671875" style="521"/>
    <col min="5633" max="5634" width="3.33203125" style="521" customWidth="1"/>
    <col min="5635" max="5636" width="4.6640625" style="521" customWidth="1"/>
    <col min="5637" max="5637" width="4.33203125" style="521" customWidth="1"/>
    <col min="5638" max="5638" width="12.6640625" style="521" customWidth="1"/>
    <col min="5639" max="5639" width="2.6640625" style="521" customWidth="1"/>
    <col min="5640" max="5640" width="7.6640625" style="521" customWidth="1"/>
    <col min="5641" max="5641" width="5.88671875" style="521" customWidth="1"/>
    <col min="5642" max="5642" width="1.6640625" style="521" customWidth="1"/>
    <col min="5643" max="5643" width="10.6640625" style="521" customWidth="1"/>
    <col min="5644" max="5644" width="1.6640625" style="521" customWidth="1"/>
    <col min="5645" max="5645" width="10.6640625" style="521" customWidth="1"/>
    <col min="5646" max="5646" width="1.6640625" style="521" customWidth="1"/>
    <col min="5647" max="5647" width="10.6640625" style="521" customWidth="1"/>
    <col min="5648" max="5648" width="1.6640625" style="521" customWidth="1"/>
    <col min="5649" max="5649" width="10.6640625" style="521" customWidth="1"/>
    <col min="5650" max="5650" width="1.6640625" style="521" customWidth="1"/>
    <col min="5651" max="5651" width="0" style="521" hidden="1" customWidth="1"/>
    <col min="5652" max="5652" width="8.6640625" style="521" customWidth="1"/>
    <col min="5653" max="5653" width="0" style="521" hidden="1" customWidth="1"/>
    <col min="5654" max="5656" width="8.88671875" style="521"/>
    <col min="5657" max="5666" width="0" style="521" hidden="1" customWidth="1"/>
    <col min="5667" max="5669" width="9.109375" style="521" customWidth="1"/>
    <col min="5670" max="5888" width="8.88671875" style="521"/>
    <col min="5889" max="5890" width="3.33203125" style="521" customWidth="1"/>
    <col min="5891" max="5892" width="4.6640625" style="521" customWidth="1"/>
    <col min="5893" max="5893" width="4.33203125" style="521" customWidth="1"/>
    <col min="5894" max="5894" width="12.6640625" style="521" customWidth="1"/>
    <col min="5895" max="5895" width="2.6640625" style="521" customWidth="1"/>
    <col min="5896" max="5896" width="7.6640625" style="521" customWidth="1"/>
    <col min="5897" max="5897" width="5.88671875" style="521" customWidth="1"/>
    <col min="5898" max="5898" width="1.6640625" style="521" customWidth="1"/>
    <col min="5899" max="5899" width="10.6640625" style="521" customWidth="1"/>
    <col min="5900" max="5900" width="1.6640625" style="521" customWidth="1"/>
    <col min="5901" max="5901" width="10.6640625" style="521" customWidth="1"/>
    <col min="5902" max="5902" width="1.6640625" style="521" customWidth="1"/>
    <col min="5903" max="5903" width="10.6640625" style="521" customWidth="1"/>
    <col min="5904" max="5904" width="1.6640625" style="521" customWidth="1"/>
    <col min="5905" max="5905" width="10.6640625" style="521" customWidth="1"/>
    <col min="5906" max="5906" width="1.6640625" style="521" customWidth="1"/>
    <col min="5907" max="5907" width="0" style="521" hidden="1" customWidth="1"/>
    <col min="5908" max="5908" width="8.6640625" style="521" customWidth="1"/>
    <col min="5909" max="5909" width="0" style="521" hidden="1" customWidth="1"/>
    <col min="5910" max="5912" width="8.88671875" style="521"/>
    <col min="5913" max="5922" width="0" style="521" hidden="1" customWidth="1"/>
    <col min="5923" max="5925" width="9.109375" style="521" customWidth="1"/>
    <col min="5926" max="6144" width="8.88671875" style="521"/>
    <col min="6145" max="6146" width="3.33203125" style="521" customWidth="1"/>
    <col min="6147" max="6148" width="4.6640625" style="521" customWidth="1"/>
    <col min="6149" max="6149" width="4.33203125" style="521" customWidth="1"/>
    <col min="6150" max="6150" width="12.6640625" style="521" customWidth="1"/>
    <col min="6151" max="6151" width="2.6640625" style="521" customWidth="1"/>
    <col min="6152" max="6152" width="7.6640625" style="521" customWidth="1"/>
    <col min="6153" max="6153" width="5.88671875" style="521" customWidth="1"/>
    <col min="6154" max="6154" width="1.6640625" style="521" customWidth="1"/>
    <col min="6155" max="6155" width="10.6640625" style="521" customWidth="1"/>
    <col min="6156" max="6156" width="1.6640625" style="521" customWidth="1"/>
    <col min="6157" max="6157" width="10.6640625" style="521" customWidth="1"/>
    <col min="6158" max="6158" width="1.6640625" style="521" customWidth="1"/>
    <col min="6159" max="6159" width="10.6640625" style="521" customWidth="1"/>
    <col min="6160" max="6160" width="1.6640625" style="521" customWidth="1"/>
    <col min="6161" max="6161" width="10.6640625" style="521" customWidth="1"/>
    <col min="6162" max="6162" width="1.6640625" style="521" customWidth="1"/>
    <col min="6163" max="6163" width="0" style="521" hidden="1" customWidth="1"/>
    <col min="6164" max="6164" width="8.6640625" style="521" customWidth="1"/>
    <col min="6165" max="6165" width="0" style="521" hidden="1" customWidth="1"/>
    <col min="6166" max="6168" width="8.88671875" style="521"/>
    <col min="6169" max="6178" width="0" style="521" hidden="1" customWidth="1"/>
    <col min="6179" max="6181" width="9.109375" style="521" customWidth="1"/>
    <col min="6182" max="6400" width="8.88671875" style="521"/>
    <col min="6401" max="6402" width="3.33203125" style="521" customWidth="1"/>
    <col min="6403" max="6404" width="4.6640625" style="521" customWidth="1"/>
    <col min="6405" max="6405" width="4.33203125" style="521" customWidth="1"/>
    <col min="6406" max="6406" width="12.6640625" style="521" customWidth="1"/>
    <col min="6407" max="6407" width="2.6640625" style="521" customWidth="1"/>
    <col min="6408" max="6408" width="7.6640625" style="521" customWidth="1"/>
    <col min="6409" max="6409" width="5.88671875" style="521" customWidth="1"/>
    <col min="6410" max="6410" width="1.6640625" style="521" customWidth="1"/>
    <col min="6411" max="6411" width="10.6640625" style="521" customWidth="1"/>
    <col min="6412" max="6412" width="1.6640625" style="521" customWidth="1"/>
    <col min="6413" max="6413" width="10.6640625" style="521" customWidth="1"/>
    <col min="6414" max="6414" width="1.6640625" style="521" customWidth="1"/>
    <col min="6415" max="6415" width="10.6640625" style="521" customWidth="1"/>
    <col min="6416" max="6416" width="1.6640625" style="521" customWidth="1"/>
    <col min="6417" max="6417" width="10.6640625" style="521" customWidth="1"/>
    <col min="6418" max="6418" width="1.6640625" style="521" customWidth="1"/>
    <col min="6419" max="6419" width="0" style="521" hidden="1" customWidth="1"/>
    <col min="6420" max="6420" width="8.6640625" style="521" customWidth="1"/>
    <col min="6421" max="6421" width="0" style="521" hidden="1" customWidth="1"/>
    <col min="6422" max="6424" width="8.88671875" style="521"/>
    <col min="6425" max="6434" width="0" style="521" hidden="1" customWidth="1"/>
    <col min="6435" max="6437" width="9.109375" style="521" customWidth="1"/>
    <col min="6438" max="6656" width="8.88671875" style="521"/>
    <col min="6657" max="6658" width="3.33203125" style="521" customWidth="1"/>
    <col min="6659" max="6660" width="4.6640625" style="521" customWidth="1"/>
    <col min="6661" max="6661" width="4.33203125" style="521" customWidth="1"/>
    <col min="6662" max="6662" width="12.6640625" style="521" customWidth="1"/>
    <col min="6663" max="6663" width="2.6640625" style="521" customWidth="1"/>
    <col min="6664" max="6664" width="7.6640625" style="521" customWidth="1"/>
    <col min="6665" max="6665" width="5.88671875" style="521" customWidth="1"/>
    <col min="6666" max="6666" width="1.6640625" style="521" customWidth="1"/>
    <col min="6667" max="6667" width="10.6640625" style="521" customWidth="1"/>
    <col min="6668" max="6668" width="1.6640625" style="521" customWidth="1"/>
    <col min="6669" max="6669" width="10.6640625" style="521" customWidth="1"/>
    <col min="6670" max="6670" width="1.6640625" style="521" customWidth="1"/>
    <col min="6671" max="6671" width="10.6640625" style="521" customWidth="1"/>
    <col min="6672" max="6672" width="1.6640625" style="521" customWidth="1"/>
    <col min="6673" max="6673" width="10.6640625" style="521" customWidth="1"/>
    <col min="6674" max="6674" width="1.6640625" style="521" customWidth="1"/>
    <col min="6675" max="6675" width="0" style="521" hidden="1" customWidth="1"/>
    <col min="6676" max="6676" width="8.6640625" style="521" customWidth="1"/>
    <col min="6677" max="6677" width="0" style="521" hidden="1" customWidth="1"/>
    <col min="6678" max="6680" width="8.88671875" style="521"/>
    <col min="6681" max="6690" width="0" style="521" hidden="1" customWidth="1"/>
    <col min="6691" max="6693" width="9.109375" style="521" customWidth="1"/>
    <col min="6694" max="6912" width="8.88671875" style="521"/>
    <col min="6913" max="6914" width="3.33203125" style="521" customWidth="1"/>
    <col min="6915" max="6916" width="4.6640625" style="521" customWidth="1"/>
    <col min="6917" max="6917" width="4.33203125" style="521" customWidth="1"/>
    <col min="6918" max="6918" width="12.6640625" style="521" customWidth="1"/>
    <col min="6919" max="6919" width="2.6640625" style="521" customWidth="1"/>
    <col min="6920" max="6920" width="7.6640625" style="521" customWidth="1"/>
    <col min="6921" max="6921" width="5.88671875" style="521" customWidth="1"/>
    <col min="6922" max="6922" width="1.6640625" style="521" customWidth="1"/>
    <col min="6923" max="6923" width="10.6640625" style="521" customWidth="1"/>
    <col min="6924" max="6924" width="1.6640625" style="521" customWidth="1"/>
    <col min="6925" max="6925" width="10.6640625" style="521" customWidth="1"/>
    <col min="6926" max="6926" width="1.6640625" style="521" customWidth="1"/>
    <col min="6927" max="6927" width="10.6640625" style="521" customWidth="1"/>
    <col min="6928" max="6928" width="1.6640625" style="521" customWidth="1"/>
    <col min="6929" max="6929" width="10.6640625" style="521" customWidth="1"/>
    <col min="6930" max="6930" width="1.6640625" style="521" customWidth="1"/>
    <col min="6931" max="6931" width="0" style="521" hidden="1" customWidth="1"/>
    <col min="6932" max="6932" width="8.6640625" style="521" customWidth="1"/>
    <col min="6933" max="6933" width="0" style="521" hidden="1" customWidth="1"/>
    <col min="6934" max="6936" width="8.88671875" style="521"/>
    <col min="6937" max="6946" width="0" style="521" hidden="1" customWidth="1"/>
    <col min="6947" max="6949" width="9.109375" style="521" customWidth="1"/>
    <col min="6950" max="7168" width="8.88671875" style="521"/>
    <col min="7169" max="7170" width="3.33203125" style="521" customWidth="1"/>
    <col min="7171" max="7172" width="4.6640625" style="521" customWidth="1"/>
    <col min="7173" max="7173" width="4.33203125" style="521" customWidth="1"/>
    <col min="7174" max="7174" width="12.6640625" style="521" customWidth="1"/>
    <col min="7175" max="7175" width="2.6640625" style="521" customWidth="1"/>
    <col min="7176" max="7176" width="7.6640625" style="521" customWidth="1"/>
    <col min="7177" max="7177" width="5.88671875" style="521" customWidth="1"/>
    <col min="7178" max="7178" width="1.6640625" style="521" customWidth="1"/>
    <col min="7179" max="7179" width="10.6640625" style="521" customWidth="1"/>
    <col min="7180" max="7180" width="1.6640625" style="521" customWidth="1"/>
    <col min="7181" max="7181" width="10.6640625" style="521" customWidth="1"/>
    <col min="7182" max="7182" width="1.6640625" style="521" customWidth="1"/>
    <col min="7183" max="7183" width="10.6640625" style="521" customWidth="1"/>
    <col min="7184" max="7184" width="1.6640625" style="521" customWidth="1"/>
    <col min="7185" max="7185" width="10.6640625" style="521" customWidth="1"/>
    <col min="7186" max="7186" width="1.6640625" style="521" customWidth="1"/>
    <col min="7187" max="7187" width="0" style="521" hidden="1" customWidth="1"/>
    <col min="7188" max="7188" width="8.6640625" style="521" customWidth="1"/>
    <col min="7189" max="7189" width="0" style="521" hidden="1" customWidth="1"/>
    <col min="7190" max="7192" width="8.88671875" style="521"/>
    <col min="7193" max="7202" width="0" style="521" hidden="1" customWidth="1"/>
    <col min="7203" max="7205" width="9.109375" style="521" customWidth="1"/>
    <col min="7206" max="7424" width="8.88671875" style="521"/>
    <col min="7425" max="7426" width="3.33203125" style="521" customWidth="1"/>
    <col min="7427" max="7428" width="4.6640625" style="521" customWidth="1"/>
    <col min="7429" max="7429" width="4.33203125" style="521" customWidth="1"/>
    <col min="7430" max="7430" width="12.6640625" style="521" customWidth="1"/>
    <col min="7431" max="7431" width="2.6640625" style="521" customWidth="1"/>
    <col min="7432" max="7432" width="7.6640625" style="521" customWidth="1"/>
    <col min="7433" max="7433" width="5.88671875" style="521" customWidth="1"/>
    <col min="7434" max="7434" width="1.6640625" style="521" customWidth="1"/>
    <col min="7435" max="7435" width="10.6640625" style="521" customWidth="1"/>
    <col min="7436" max="7436" width="1.6640625" style="521" customWidth="1"/>
    <col min="7437" max="7437" width="10.6640625" style="521" customWidth="1"/>
    <col min="7438" max="7438" width="1.6640625" style="521" customWidth="1"/>
    <col min="7439" max="7439" width="10.6640625" style="521" customWidth="1"/>
    <col min="7440" max="7440" width="1.6640625" style="521" customWidth="1"/>
    <col min="7441" max="7441" width="10.6640625" style="521" customWidth="1"/>
    <col min="7442" max="7442" width="1.6640625" style="521" customWidth="1"/>
    <col min="7443" max="7443" width="0" style="521" hidden="1" customWidth="1"/>
    <col min="7444" max="7444" width="8.6640625" style="521" customWidth="1"/>
    <col min="7445" max="7445" width="0" style="521" hidden="1" customWidth="1"/>
    <col min="7446" max="7448" width="8.88671875" style="521"/>
    <col min="7449" max="7458" width="0" style="521" hidden="1" customWidth="1"/>
    <col min="7459" max="7461" width="9.109375" style="521" customWidth="1"/>
    <col min="7462" max="7680" width="8.88671875" style="521"/>
    <col min="7681" max="7682" width="3.33203125" style="521" customWidth="1"/>
    <col min="7683" max="7684" width="4.6640625" style="521" customWidth="1"/>
    <col min="7685" max="7685" width="4.33203125" style="521" customWidth="1"/>
    <col min="7686" max="7686" width="12.6640625" style="521" customWidth="1"/>
    <col min="7687" max="7687" width="2.6640625" style="521" customWidth="1"/>
    <col min="7688" max="7688" width="7.6640625" style="521" customWidth="1"/>
    <col min="7689" max="7689" width="5.88671875" style="521" customWidth="1"/>
    <col min="7690" max="7690" width="1.6640625" style="521" customWidth="1"/>
    <col min="7691" max="7691" width="10.6640625" style="521" customWidth="1"/>
    <col min="7692" max="7692" width="1.6640625" style="521" customWidth="1"/>
    <col min="7693" max="7693" width="10.6640625" style="521" customWidth="1"/>
    <col min="7694" max="7694" width="1.6640625" style="521" customWidth="1"/>
    <col min="7695" max="7695" width="10.6640625" style="521" customWidth="1"/>
    <col min="7696" max="7696" width="1.6640625" style="521" customWidth="1"/>
    <col min="7697" max="7697" width="10.6640625" style="521" customWidth="1"/>
    <col min="7698" max="7698" width="1.6640625" style="521" customWidth="1"/>
    <col min="7699" max="7699" width="0" style="521" hidden="1" customWidth="1"/>
    <col min="7700" max="7700" width="8.6640625" style="521" customWidth="1"/>
    <col min="7701" max="7701" width="0" style="521" hidden="1" customWidth="1"/>
    <col min="7702" max="7704" width="8.88671875" style="521"/>
    <col min="7705" max="7714" width="0" style="521" hidden="1" customWidth="1"/>
    <col min="7715" max="7717" width="9.109375" style="521" customWidth="1"/>
    <col min="7718" max="7936" width="8.88671875" style="521"/>
    <col min="7937" max="7938" width="3.33203125" style="521" customWidth="1"/>
    <col min="7939" max="7940" width="4.6640625" style="521" customWidth="1"/>
    <col min="7941" max="7941" width="4.33203125" style="521" customWidth="1"/>
    <col min="7942" max="7942" width="12.6640625" style="521" customWidth="1"/>
    <col min="7943" max="7943" width="2.6640625" style="521" customWidth="1"/>
    <col min="7944" max="7944" width="7.6640625" style="521" customWidth="1"/>
    <col min="7945" max="7945" width="5.88671875" style="521" customWidth="1"/>
    <col min="7946" max="7946" width="1.6640625" style="521" customWidth="1"/>
    <col min="7947" max="7947" width="10.6640625" style="521" customWidth="1"/>
    <col min="7948" max="7948" width="1.6640625" style="521" customWidth="1"/>
    <col min="7949" max="7949" width="10.6640625" style="521" customWidth="1"/>
    <col min="7950" max="7950" width="1.6640625" style="521" customWidth="1"/>
    <col min="7951" max="7951" width="10.6640625" style="521" customWidth="1"/>
    <col min="7952" max="7952" width="1.6640625" style="521" customWidth="1"/>
    <col min="7953" max="7953" width="10.6640625" style="521" customWidth="1"/>
    <col min="7954" max="7954" width="1.6640625" style="521" customWidth="1"/>
    <col min="7955" max="7955" width="0" style="521" hidden="1" customWidth="1"/>
    <col min="7956" max="7956" width="8.6640625" style="521" customWidth="1"/>
    <col min="7957" max="7957" width="0" style="521" hidden="1" customWidth="1"/>
    <col min="7958" max="7960" width="8.88671875" style="521"/>
    <col min="7961" max="7970" width="0" style="521" hidden="1" customWidth="1"/>
    <col min="7971" max="7973" width="9.109375" style="521" customWidth="1"/>
    <col min="7974" max="8192" width="8.88671875" style="521"/>
    <col min="8193" max="8194" width="3.33203125" style="521" customWidth="1"/>
    <col min="8195" max="8196" width="4.6640625" style="521" customWidth="1"/>
    <col min="8197" max="8197" width="4.33203125" style="521" customWidth="1"/>
    <col min="8198" max="8198" width="12.6640625" style="521" customWidth="1"/>
    <col min="8199" max="8199" width="2.6640625" style="521" customWidth="1"/>
    <col min="8200" max="8200" width="7.6640625" style="521" customWidth="1"/>
    <col min="8201" max="8201" width="5.88671875" style="521" customWidth="1"/>
    <col min="8202" max="8202" width="1.6640625" style="521" customWidth="1"/>
    <col min="8203" max="8203" width="10.6640625" style="521" customWidth="1"/>
    <col min="8204" max="8204" width="1.6640625" style="521" customWidth="1"/>
    <col min="8205" max="8205" width="10.6640625" style="521" customWidth="1"/>
    <col min="8206" max="8206" width="1.6640625" style="521" customWidth="1"/>
    <col min="8207" max="8207" width="10.6640625" style="521" customWidth="1"/>
    <col min="8208" max="8208" width="1.6640625" style="521" customWidth="1"/>
    <col min="8209" max="8209" width="10.6640625" style="521" customWidth="1"/>
    <col min="8210" max="8210" width="1.6640625" style="521" customWidth="1"/>
    <col min="8211" max="8211" width="0" style="521" hidden="1" customWidth="1"/>
    <col min="8212" max="8212" width="8.6640625" style="521" customWidth="1"/>
    <col min="8213" max="8213" width="0" style="521" hidden="1" customWidth="1"/>
    <col min="8214" max="8216" width="8.88671875" style="521"/>
    <col min="8217" max="8226" width="0" style="521" hidden="1" customWidth="1"/>
    <col min="8227" max="8229" width="9.109375" style="521" customWidth="1"/>
    <col min="8230" max="8448" width="8.88671875" style="521"/>
    <col min="8449" max="8450" width="3.33203125" style="521" customWidth="1"/>
    <col min="8451" max="8452" width="4.6640625" style="521" customWidth="1"/>
    <col min="8453" max="8453" width="4.33203125" style="521" customWidth="1"/>
    <col min="8454" max="8454" width="12.6640625" style="521" customWidth="1"/>
    <col min="8455" max="8455" width="2.6640625" style="521" customWidth="1"/>
    <col min="8456" max="8456" width="7.6640625" style="521" customWidth="1"/>
    <col min="8457" max="8457" width="5.88671875" style="521" customWidth="1"/>
    <col min="8458" max="8458" width="1.6640625" style="521" customWidth="1"/>
    <col min="8459" max="8459" width="10.6640625" style="521" customWidth="1"/>
    <col min="8460" max="8460" width="1.6640625" style="521" customWidth="1"/>
    <col min="8461" max="8461" width="10.6640625" style="521" customWidth="1"/>
    <col min="8462" max="8462" width="1.6640625" style="521" customWidth="1"/>
    <col min="8463" max="8463" width="10.6640625" style="521" customWidth="1"/>
    <col min="8464" max="8464" width="1.6640625" style="521" customWidth="1"/>
    <col min="8465" max="8465" width="10.6640625" style="521" customWidth="1"/>
    <col min="8466" max="8466" width="1.6640625" style="521" customWidth="1"/>
    <col min="8467" max="8467" width="0" style="521" hidden="1" customWidth="1"/>
    <col min="8468" max="8468" width="8.6640625" style="521" customWidth="1"/>
    <col min="8469" max="8469" width="0" style="521" hidden="1" customWidth="1"/>
    <col min="8470" max="8472" width="8.88671875" style="521"/>
    <col min="8473" max="8482" width="0" style="521" hidden="1" customWidth="1"/>
    <col min="8483" max="8485" width="9.109375" style="521" customWidth="1"/>
    <col min="8486" max="8704" width="8.88671875" style="521"/>
    <col min="8705" max="8706" width="3.33203125" style="521" customWidth="1"/>
    <col min="8707" max="8708" width="4.6640625" style="521" customWidth="1"/>
    <col min="8709" max="8709" width="4.33203125" style="521" customWidth="1"/>
    <col min="8710" max="8710" width="12.6640625" style="521" customWidth="1"/>
    <col min="8711" max="8711" width="2.6640625" style="521" customWidth="1"/>
    <col min="8712" max="8712" width="7.6640625" style="521" customWidth="1"/>
    <col min="8713" max="8713" width="5.88671875" style="521" customWidth="1"/>
    <col min="8714" max="8714" width="1.6640625" style="521" customWidth="1"/>
    <col min="8715" max="8715" width="10.6640625" style="521" customWidth="1"/>
    <col min="8716" max="8716" width="1.6640625" style="521" customWidth="1"/>
    <col min="8717" max="8717" width="10.6640625" style="521" customWidth="1"/>
    <col min="8718" max="8718" width="1.6640625" style="521" customWidth="1"/>
    <col min="8719" max="8719" width="10.6640625" style="521" customWidth="1"/>
    <col min="8720" max="8720" width="1.6640625" style="521" customWidth="1"/>
    <col min="8721" max="8721" width="10.6640625" style="521" customWidth="1"/>
    <col min="8722" max="8722" width="1.6640625" style="521" customWidth="1"/>
    <col min="8723" max="8723" width="0" style="521" hidden="1" customWidth="1"/>
    <col min="8724" max="8724" width="8.6640625" style="521" customWidth="1"/>
    <col min="8725" max="8725" width="0" style="521" hidden="1" customWidth="1"/>
    <col min="8726" max="8728" width="8.88671875" style="521"/>
    <col min="8729" max="8738" width="0" style="521" hidden="1" customWidth="1"/>
    <col min="8739" max="8741" width="9.109375" style="521" customWidth="1"/>
    <col min="8742" max="8960" width="8.88671875" style="521"/>
    <col min="8961" max="8962" width="3.33203125" style="521" customWidth="1"/>
    <col min="8963" max="8964" width="4.6640625" style="521" customWidth="1"/>
    <col min="8965" max="8965" width="4.33203125" style="521" customWidth="1"/>
    <col min="8966" max="8966" width="12.6640625" style="521" customWidth="1"/>
    <col min="8967" max="8967" width="2.6640625" style="521" customWidth="1"/>
    <col min="8968" max="8968" width="7.6640625" style="521" customWidth="1"/>
    <col min="8969" max="8969" width="5.88671875" style="521" customWidth="1"/>
    <col min="8970" max="8970" width="1.6640625" style="521" customWidth="1"/>
    <col min="8971" max="8971" width="10.6640625" style="521" customWidth="1"/>
    <col min="8972" max="8972" width="1.6640625" style="521" customWidth="1"/>
    <col min="8973" max="8973" width="10.6640625" style="521" customWidth="1"/>
    <col min="8974" max="8974" width="1.6640625" style="521" customWidth="1"/>
    <col min="8975" max="8975" width="10.6640625" style="521" customWidth="1"/>
    <col min="8976" max="8976" width="1.6640625" style="521" customWidth="1"/>
    <col min="8977" max="8977" width="10.6640625" style="521" customWidth="1"/>
    <col min="8978" max="8978" width="1.6640625" style="521" customWidth="1"/>
    <col min="8979" max="8979" width="0" style="521" hidden="1" customWidth="1"/>
    <col min="8980" max="8980" width="8.6640625" style="521" customWidth="1"/>
    <col min="8981" max="8981" width="0" style="521" hidden="1" customWidth="1"/>
    <col min="8982" max="8984" width="8.88671875" style="521"/>
    <col min="8985" max="8994" width="0" style="521" hidden="1" customWidth="1"/>
    <col min="8995" max="8997" width="9.109375" style="521" customWidth="1"/>
    <col min="8998" max="9216" width="8.88671875" style="521"/>
    <col min="9217" max="9218" width="3.33203125" style="521" customWidth="1"/>
    <col min="9219" max="9220" width="4.6640625" style="521" customWidth="1"/>
    <col min="9221" max="9221" width="4.33203125" style="521" customWidth="1"/>
    <col min="9222" max="9222" width="12.6640625" style="521" customWidth="1"/>
    <col min="9223" max="9223" width="2.6640625" style="521" customWidth="1"/>
    <col min="9224" max="9224" width="7.6640625" style="521" customWidth="1"/>
    <col min="9225" max="9225" width="5.88671875" style="521" customWidth="1"/>
    <col min="9226" max="9226" width="1.6640625" style="521" customWidth="1"/>
    <col min="9227" max="9227" width="10.6640625" style="521" customWidth="1"/>
    <col min="9228" max="9228" width="1.6640625" style="521" customWidth="1"/>
    <col min="9229" max="9229" width="10.6640625" style="521" customWidth="1"/>
    <col min="9230" max="9230" width="1.6640625" style="521" customWidth="1"/>
    <col min="9231" max="9231" width="10.6640625" style="521" customWidth="1"/>
    <col min="9232" max="9232" width="1.6640625" style="521" customWidth="1"/>
    <col min="9233" max="9233" width="10.6640625" style="521" customWidth="1"/>
    <col min="9234" max="9234" width="1.6640625" style="521" customWidth="1"/>
    <col min="9235" max="9235" width="0" style="521" hidden="1" customWidth="1"/>
    <col min="9236" max="9236" width="8.6640625" style="521" customWidth="1"/>
    <col min="9237" max="9237" width="0" style="521" hidden="1" customWidth="1"/>
    <col min="9238" max="9240" width="8.88671875" style="521"/>
    <col min="9241" max="9250" width="0" style="521" hidden="1" customWidth="1"/>
    <col min="9251" max="9253" width="9.109375" style="521" customWidth="1"/>
    <col min="9254" max="9472" width="8.88671875" style="521"/>
    <col min="9473" max="9474" width="3.33203125" style="521" customWidth="1"/>
    <col min="9475" max="9476" width="4.6640625" style="521" customWidth="1"/>
    <col min="9477" max="9477" width="4.33203125" style="521" customWidth="1"/>
    <col min="9478" max="9478" width="12.6640625" style="521" customWidth="1"/>
    <col min="9479" max="9479" width="2.6640625" style="521" customWidth="1"/>
    <col min="9480" max="9480" width="7.6640625" style="521" customWidth="1"/>
    <col min="9481" max="9481" width="5.88671875" style="521" customWidth="1"/>
    <col min="9482" max="9482" width="1.6640625" style="521" customWidth="1"/>
    <col min="9483" max="9483" width="10.6640625" style="521" customWidth="1"/>
    <col min="9484" max="9484" width="1.6640625" style="521" customWidth="1"/>
    <col min="9485" max="9485" width="10.6640625" style="521" customWidth="1"/>
    <col min="9486" max="9486" width="1.6640625" style="521" customWidth="1"/>
    <col min="9487" max="9487" width="10.6640625" style="521" customWidth="1"/>
    <col min="9488" max="9488" width="1.6640625" style="521" customWidth="1"/>
    <col min="9489" max="9489" width="10.6640625" style="521" customWidth="1"/>
    <col min="9490" max="9490" width="1.6640625" style="521" customWidth="1"/>
    <col min="9491" max="9491" width="0" style="521" hidden="1" customWidth="1"/>
    <col min="9492" max="9492" width="8.6640625" style="521" customWidth="1"/>
    <col min="9493" max="9493" width="0" style="521" hidden="1" customWidth="1"/>
    <col min="9494" max="9496" width="8.88671875" style="521"/>
    <col min="9497" max="9506" width="0" style="521" hidden="1" customWidth="1"/>
    <col min="9507" max="9509" width="9.109375" style="521" customWidth="1"/>
    <col min="9510" max="9728" width="8.88671875" style="521"/>
    <col min="9729" max="9730" width="3.33203125" style="521" customWidth="1"/>
    <col min="9731" max="9732" width="4.6640625" style="521" customWidth="1"/>
    <col min="9733" max="9733" width="4.33203125" style="521" customWidth="1"/>
    <col min="9734" max="9734" width="12.6640625" style="521" customWidth="1"/>
    <col min="9735" max="9735" width="2.6640625" style="521" customWidth="1"/>
    <col min="9736" max="9736" width="7.6640625" style="521" customWidth="1"/>
    <col min="9737" max="9737" width="5.88671875" style="521" customWidth="1"/>
    <col min="9738" max="9738" width="1.6640625" style="521" customWidth="1"/>
    <col min="9739" max="9739" width="10.6640625" style="521" customWidth="1"/>
    <col min="9740" max="9740" width="1.6640625" style="521" customWidth="1"/>
    <col min="9741" max="9741" width="10.6640625" style="521" customWidth="1"/>
    <col min="9742" max="9742" width="1.6640625" style="521" customWidth="1"/>
    <col min="9743" max="9743" width="10.6640625" style="521" customWidth="1"/>
    <col min="9744" max="9744" width="1.6640625" style="521" customWidth="1"/>
    <col min="9745" max="9745" width="10.6640625" style="521" customWidth="1"/>
    <col min="9746" max="9746" width="1.6640625" style="521" customWidth="1"/>
    <col min="9747" max="9747" width="0" style="521" hidden="1" customWidth="1"/>
    <col min="9748" max="9748" width="8.6640625" style="521" customWidth="1"/>
    <col min="9749" max="9749" width="0" style="521" hidden="1" customWidth="1"/>
    <col min="9750" max="9752" width="8.88671875" style="521"/>
    <col min="9753" max="9762" width="0" style="521" hidden="1" customWidth="1"/>
    <col min="9763" max="9765" width="9.109375" style="521" customWidth="1"/>
    <col min="9766" max="9984" width="8.88671875" style="521"/>
    <col min="9985" max="9986" width="3.33203125" style="521" customWidth="1"/>
    <col min="9987" max="9988" width="4.6640625" style="521" customWidth="1"/>
    <col min="9989" max="9989" width="4.33203125" style="521" customWidth="1"/>
    <col min="9990" max="9990" width="12.6640625" style="521" customWidth="1"/>
    <col min="9991" max="9991" width="2.6640625" style="521" customWidth="1"/>
    <col min="9992" max="9992" width="7.6640625" style="521" customWidth="1"/>
    <col min="9993" max="9993" width="5.88671875" style="521" customWidth="1"/>
    <col min="9994" max="9994" width="1.6640625" style="521" customWidth="1"/>
    <col min="9995" max="9995" width="10.6640625" style="521" customWidth="1"/>
    <col min="9996" max="9996" width="1.6640625" style="521" customWidth="1"/>
    <col min="9997" max="9997" width="10.6640625" style="521" customWidth="1"/>
    <col min="9998" max="9998" width="1.6640625" style="521" customWidth="1"/>
    <col min="9999" max="9999" width="10.6640625" style="521" customWidth="1"/>
    <col min="10000" max="10000" width="1.6640625" style="521" customWidth="1"/>
    <col min="10001" max="10001" width="10.6640625" style="521" customWidth="1"/>
    <col min="10002" max="10002" width="1.6640625" style="521" customWidth="1"/>
    <col min="10003" max="10003" width="0" style="521" hidden="1" customWidth="1"/>
    <col min="10004" max="10004" width="8.6640625" style="521" customWidth="1"/>
    <col min="10005" max="10005" width="0" style="521" hidden="1" customWidth="1"/>
    <col min="10006" max="10008" width="8.88671875" style="521"/>
    <col min="10009" max="10018" width="0" style="521" hidden="1" customWidth="1"/>
    <col min="10019" max="10021" width="9.109375" style="521" customWidth="1"/>
    <col min="10022" max="10240" width="8.88671875" style="521"/>
    <col min="10241" max="10242" width="3.33203125" style="521" customWidth="1"/>
    <col min="10243" max="10244" width="4.6640625" style="521" customWidth="1"/>
    <col min="10245" max="10245" width="4.33203125" style="521" customWidth="1"/>
    <col min="10246" max="10246" width="12.6640625" style="521" customWidth="1"/>
    <col min="10247" max="10247" width="2.6640625" style="521" customWidth="1"/>
    <col min="10248" max="10248" width="7.6640625" style="521" customWidth="1"/>
    <col min="10249" max="10249" width="5.88671875" style="521" customWidth="1"/>
    <col min="10250" max="10250" width="1.6640625" style="521" customWidth="1"/>
    <col min="10251" max="10251" width="10.6640625" style="521" customWidth="1"/>
    <col min="10252" max="10252" width="1.6640625" style="521" customWidth="1"/>
    <col min="10253" max="10253" width="10.6640625" style="521" customWidth="1"/>
    <col min="10254" max="10254" width="1.6640625" style="521" customWidth="1"/>
    <col min="10255" max="10255" width="10.6640625" style="521" customWidth="1"/>
    <col min="10256" max="10256" width="1.6640625" style="521" customWidth="1"/>
    <col min="10257" max="10257" width="10.6640625" style="521" customWidth="1"/>
    <col min="10258" max="10258" width="1.6640625" style="521" customWidth="1"/>
    <col min="10259" max="10259" width="0" style="521" hidden="1" customWidth="1"/>
    <col min="10260" max="10260" width="8.6640625" style="521" customWidth="1"/>
    <col min="10261" max="10261" width="0" style="521" hidden="1" customWidth="1"/>
    <col min="10262" max="10264" width="8.88671875" style="521"/>
    <col min="10265" max="10274" width="0" style="521" hidden="1" customWidth="1"/>
    <col min="10275" max="10277" width="9.109375" style="521" customWidth="1"/>
    <col min="10278" max="10496" width="8.88671875" style="521"/>
    <col min="10497" max="10498" width="3.33203125" style="521" customWidth="1"/>
    <col min="10499" max="10500" width="4.6640625" style="521" customWidth="1"/>
    <col min="10501" max="10501" width="4.33203125" style="521" customWidth="1"/>
    <col min="10502" max="10502" width="12.6640625" style="521" customWidth="1"/>
    <col min="10503" max="10503" width="2.6640625" style="521" customWidth="1"/>
    <col min="10504" max="10504" width="7.6640625" style="521" customWidth="1"/>
    <col min="10505" max="10505" width="5.88671875" style="521" customWidth="1"/>
    <col min="10506" max="10506" width="1.6640625" style="521" customWidth="1"/>
    <col min="10507" max="10507" width="10.6640625" style="521" customWidth="1"/>
    <col min="10508" max="10508" width="1.6640625" style="521" customWidth="1"/>
    <col min="10509" max="10509" width="10.6640625" style="521" customWidth="1"/>
    <col min="10510" max="10510" width="1.6640625" style="521" customWidth="1"/>
    <col min="10511" max="10511" width="10.6640625" style="521" customWidth="1"/>
    <col min="10512" max="10512" width="1.6640625" style="521" customWidth="1"/>
    <col min="10513" max="10513" width="10.6640625" style="521" customWidth="1"/>
    <col min="10514" max="10514" width="1.6640625" style="521" customWidth="1"/>
    <col min="10515" max="10515" width="0" style="521" hidden="1" customWidth="1"/>
    <col min="10516" max="10516" width="8.6640625" style="521" customWidth="1"/>
    <col min="10517" max="10517" width="0" style="521" hidden="1" customWidth="1"/>
    <col min="10518" max="10520" width="8.88671875" style="521"/>
    <col min="10521" max="10530" width="0" style="521" hidden="1" customWidth="1"/>
    <col min="10531" max="10533" width="9.109375" style="521" customWidth="1"/>
    <col min="10534" max="10752" width="8.88671875" style="521"/>
    <col min="10753" max="10754" width="3.33203125" style="521" customWidth="1"/>
    <col min="10755" max="10756" width="4.6640625" style="521" customWidth="1"/>
    <col min="10757" max="10757" width="4.33203125" style="521" customWidth="1"/>
    <col min="10758" max="10758" width="12.6640625" style="521" customWidth="1"/>
    <col min="10759" max="10759" width="2.6640625" style="521" customWidth="1"/>
    <col min="10760" max="10760" width="7.6640625" style="521" customWidth="1"/>
    <col min="10761" max="10761" width="5.88671875" style="521" customWidth="1"/>
    <col min="10762" max="10762" width="1.6640625" style="521" customWidth="1"/>
    <col min="10763" max="10763" width="10.6640625" style="521" customWidth="1"/>
    <col min="10764" max="10764" width="1.6640625" style="521" customWidth="1"/>
    <col min="10765" max="10765" width="10.6640625" style="521" customWidth="1"/>
    <col min="10766" max="10766" width="1.6640625" style="521" customWidth="1"/>
    <col min="10767" max="10767" width="10.6640625" style="521" customWidth="1"/>
    <col min="10768" max="10768" width="1.6640625" style="521" customWidth="1"/>
    <col min="10769" max="10769" width="10.6640625" style="521" customWidth="1"/>
    <col min="10770" max="10770" width="1.6640625" style="521" customWidth="1"/>
    <col min="10771" max="10771" width="0" style="521" hidden="1" customWidth="1"/>
    <col min="10772" max="10772" width="8.6640625" style="521" customWidth="1"/>
    <col min="10773" max="10773" width="0" style="521" hidden="1" customWidth="1"/>
    <col min="10774" max="10776" width="8.88671875" style="521"/>
    <col min="10777" max="10786" width="0" style="521" hidden="1" customWidth="1"/>
    <col min="10787" max="10789" width="9.109375" style="521" customWidth="1"/>
    <col min="10790" max="11008" width="8.88671875" style="521"/>
    <col min="11009" max="11010" width="3.33203125" style="521" customWidth="1"/>
    <col min="11011" max="11012" width="4.6640625" style="521" customWidth="1"/>
    <col min="11013" max="11013" width="4.33203125" style="521" customWidth="1"/>
    <col min="11014" max="11014" width="12.6640625" style="521" customWidth="1"/>
    <col min="11015" max="11015" width="2.6640625" style="521" customWidth="1"/>
    <col min="11016" max="11016" width="7.6640625" style="521" customWidth="1"/>
    <col min="11017" max="11017" width="5.88671875" style="521" customWidth="1"/>
    <col min="11018" max="11018" width="1.6640625" style="521" customWidth="1"/>
    <col min="11019" max="11019" width="10.6640625" style="521" customWidth="1"/>
    <col min="11020" max="11020" width="1.6640625" style="521" customWidth="1"/>
    <col min="11021" max="11021" width="10.6640625" style="521" customWidth="1"/>
    <col min="11022" max="11022" width="1.6640625" style="521" customWidth="1"/>
    <col min="11023" max="11023" width="10.6640625" style="521" customWidth="1"/>
    <col min="11024" max="11024" width="1.6640625" style="521" customWidth="1"/>
    <col min="11025" max="11025" width="10.6640625" style="521" customWidth="1"/>
    <col min="11026" max="11026" width="1.6640625" style="521" customWidth="1"/>
    <col min="11027" max="11027" width="0" style="521" hidden="1" customWidth="1"/>
    <col min="11028" max="11028" width="8.6640625" style="521" customWidth="1"/>
    <col min="11029" max="11029" width="0" style="521" hidden="1" customWidth="1"/>
    <col min="11030" max="11032" width="8.88671875" style="521"/>
    <col min="11033" max="11042" width="0" style="521" hidden="1" customWidth="1"/>
    <col min="11043" max="11045" width="9.109375" style="521" customWidth="1"/>
    <col min="11046" max="11264" width="8.88671875" style="521"/>
    <col min="11265" max="11266" width="3.33203125" style="521" customWidth="1"/>
    <col min="11267" max="11268" width="4.6640625" style="521" customWidth="1"/>
    <col min="11269" max="11269" width="4.33203125" style="521" customWidth="1"/>
    <col min="11270" max="11270" width="12.6640625" style="521" customWidth="1"/>
    <col min="11271" max="11271" width="2.6640625" style="521" customWidth="1"/>
    <col min="11272" max="11272" width="7.6640625" style="521" customWidth="1"/>
    <col min="11273" max="11273" width="5.88671875" style="521" customWidth="1"/>
    <col min="11274" max="11274" width="1.6640625" style="521" customWidth="1"/>
    <col min="11275" max="11275" width="10.6640625" style="521" customWidth="1"/>
    <col min="11276" max="11276" width="1.6640625" style="521" customWidth="1"/>
    <col min="11277" max="11277" width="10.6640625" style="521" customWidth="1"/>
    <col min="11278" max="11278" width="1.6640625" style="521" customWidth="1"/>
    <col min="11279" max="11279" width="10.6640625" style="521" customWidth="1"/>
    <col min="11280" max="11280" width="1.6640625" style="521" customWidth="1"/>
    <col min="11281" max="11281" width="10.6640625" style="521" customWidth="1"/>
    <col min="11282" max="11282" width="1.6640625" style="521" customWidth="1"/>
    <col min="11283" max="11283" width="0" style="521" hidden="1" customWidth="1"/>
    <col min="11284" max="11284" width="8.6640625" style="521" customWidth="1"/>
    <col min="11285" max="11285" width="0" style="521" hidden="1" customWidth="1"/>
    <col min="11286" max="11288" width="8.88671875" style="521"/>
    <col min="11289" max="11298" width="0" style="521" hidden="1" customWidth="1"/>
    <col min="11299" max="11301" width="9.109375" style="521" customWidth="1"/>
    <col min="11302" max="11520" width="8.88671875" style="521"/>
    <col min="11521" max="11522" width="3.33203125" style="521" customWidth="1"/>
    <col min="11523" max="11524" width="4.6640625" style="521" customWidth="1"/>
    <col min="11525" max="11525" width="4.33203125" style="521" customWidth="1"/>
    <col min="11526" max="11526" width="12.6640625" style="521" customWidth="1"/>
    <col min="11527" max="11527" width="2.6640625" style="521" customWidth="1"/>
    <col min="11528" max="11528" width="7.6640625" style="521" customWidth="1"/>
    <col min="11529" max="11529" width="5.88671875" style="521" customWidth="1"/>
    <col min="11530" max="11530" width="1.6640625" style="521" customWidth="1"/>
    <col min="11531" max="11531" width="10.6640625" style="521" customWidth="1"/>
    <col min="11532" max="11532" width="1.6640625" style="521" customWidth="1"/>
    <col min="11533" max="11533" width="10.6640625" style="521" customWidth="1"/>
    <col min="11534" max="11534" width="1.6640625" style="521" customWidth="1"/>
    <col min="11535" max="11535" width="10.6640625" style="521" customWidth="1"/>
    <col min="11536" max="11536" width="1.6640625" style="521" customWidth="1"/>
    <col min="11537" max="11537" width="10.6640625" style="521" customWidth="1"/>
    <col min="11538" max="11538" width="1.6640625" style="521" customWidth="1"/>
    <col min="11539" max="11539" width="0" style="521" hidden="1" customWidth="1"/>
    <col min="11540" max="11540" width="8.6640625" style="521" customWidth="1"/>
    <col min="11541" max="11541" width="0" style="521" hidden="1" customWidth="1"/>
    <col min="11542" max="11544" width="8.88671875" style="521"/>
    <col min="11545" max="11554" width="0" style="521" hidden="1" customWidth="1"/>
    <col min="11555" max="11557" width="9.109375" style="521" customWidth="1"/>
    <col min="11558" max="11776" width="8.88671875" style="521"/>
    <col min="11777" max="11778" width="3.33203125" style="521" customWidth="1"/>
    <col min="11779" max="11780" width="4.6640625" style="521" customWidth="1"/>
    <col min="11781" max="11781" width="4.33203125" style="521" customWidth="1"/>
    <col min="11782" max="11782" width="12.6640625" style="521" customWidth="1"/>
    <col min="11783" max="11783" width="2.6640625" style="521" customWidth="1"/>
    <col min="11784" max="11784" width="7.6640625" style="521" customWidth="1"/>
    <col min="11785" max="11785" width="5.88671875" style="521" customWidth="1"/>
    <col min="11786" max="11786" width="1.6640625" style="521" customWidth="1"/>
    <col min="11787" max="11787" width="10.6640625" style="521" customWidth="1"/>
    <col min="11788" max="11788" width="1.6640625" style="521" customWidth="1"/>
    <col min="11789" max="11789" width="10.6640625" style="521" customWidth="1"/>
    <col min="11790" max="11790" width="1.6640625" style="521" customWidth="1"/>
    <col min="11791" max="11791" width="10.6640625" style="521" customWidth="1"/>
    <col min="11792" max="11792" width="1.6640625" style="521" customWidth="1"/>
    <col min="11793" max="11793" width="10.6640625" style="521" customWidth="1"/>
    <col min="11794" max="11794" width="1.6640625" style="521" customWidth="1"/>
    <col min="11795" max="11795" width="0" style="521" hidden="1" customWidth="1"/>
    <col min="11796" max="11796" width="8.6640625" style="521" customWidth="1"/>
    <col min="11797" max="11797" width="0" style="521" hidden="1" customWidth="1"/>
    <col min="11798" max="11800" width="8.88671875" style="521"/>
    <col min="11801" max="11810" width="0" style="521" hidden="1" customWidth="1"/>
    <col min="11811" max="11813" width="9.109375" style="521" customWidth="1"/>
    <col min="11814" max="12032" width="8.88671875" style="521"/>
    <col min="12033" max="12034" width="3.33203125" style="521" customWidth="1"/>
    <col min="12035" max="12036" width="4.6640625" style="521" customWidth="1"/>
    <col min="12037" max="12037" width="4.33203125" style="521" customWidth="1"/>
    <col min="12038" max="12038" width="12.6640625" style="521" customWidth="1"/>
    <col min="12039" max="12039" width="2.6640625" style="521" customWidth="1"/>
    <col min="12040" max="12040" width="7.6640625" style="521" customWidth="1"/>
    <col min="12041" max="12041" width="5.88671875" style="521" customWidth="1"/>
    <col min="12042" max="12042" width="1.6640625" style="521" customWidth="1"/>
    <col min="12043" max="12043" width="10.6640625" style="521" customWidth="1"/>
    <col min="12044" max="12044" width="1.6640625" style="521" customWidth="1"/>
    <col min="12045" max="12045" width="10.6640625" style="521" customWidth="1"/>
    <col min="12046" max="12046" width="1.6640625" style="521" customWidth="1"/>
    <col min="12047" max="12047" width="10.6640625" style="521" customWidth="1"/>
    <col min="12048" max="12048" width="1.6640625" style="521" customWidth="1"/>
    <col min="12049" max="12049" width="10.6640625" style="521" customWidth="1"/>
    <col min="12050" max="12050" width="1.6640625" style="521" customWidth="1"/>
    <col min="12051" max="12051" width="0" style="521" hidden="1" customWidth="1"/>
    <col min="12052" max="12052" width="8.6640625" style="521" customWidth="1"/>
    <col min="12053" max="12053" width="0" style="521" hidden="1" customWidth="1"/>
    <col min="12054" max="12056" width="8.88671875" style="521"/>
    <col min="12057" max="12066" width="0" style="521" hidden="1" customWidth="1"/>
    <col min="12067" max="12069" width="9.109375" style="521" customWidth="1"/>
    <col min="12070" max="12288" width="8.88671875" style="521"/>
    <col min="12289" max="12290" width="3.33203125" style="521" customWidth="1"/>
    <col min="12291" max="12292" width="4.6640625" style="521" customWidth="1"/>
    <col min="12293" max="12293" width="4.33203125" style="521" customWidth="1"/>
    <col min="12294" max="12294" width="12.6640625" style="521" customWidth="1"/>
    <col min="12295" max="12295" width="2.6640625" style="521" customWidth="1"/>
    <col min="12296" max="12296" width="7.6640625" style="521" customWidth="1"/>
    <col min="12297" max="12297" width="5.88671875" style="521" customWidth="1"/>
    <col min="12298" max="12298" width="1.6640625" style="521" customWidth="1"/>
    <col min="12299" max="12299" width="10.6640625" style="521" customWidth="1"/>
    <col min="12300" max="12300" width="1.6640625" style="521" customWidth="1"/>
    <col min="12301" max="12301" width="10.6640625" style="521" customWidth="1"/>
    <col min="12302" max="12302" width="1.6640625" style="521" customWidth="1"/>
    <col min="12303" max="12303" width="10.6640625" style="521" customWidth="1"/>
    <col min="12304" max="12304" width="1.6640625" style="521" customWidth="1"/>
    <col min="12305" max="12305" width="10.6640625" style="521" customWidth="1"/>
    <col min="12306" max="12306" width="1.6640625" style="521" customWidth="1"/>
    <col min="12307" max="12307" width="0" style="521" hidden="1" customWidth="1"/>
    <col min="12308" max="12308" width="8.6640625" style="521" customWidth="1"/>
    <col min="12309" max="12309" width="0" style="521" hidden="1" customWidth="1"/>
    <col min="12310" max="12312" width="8.88671875" style="521"/>
    <col min="12313" max="12322" width="0" style="521" hidden="1" customWidth="1"/>
    <col min="12323" max="12325" width="9.109375" style="521" customWidth="1"/>
    <col min="12326" max="12544" width="8.88671875" style="521"/>
    <col min="12545" max="12546" width="3.33203125" style="521" customWidth="1"/>
    <col min="12547" max="12548" width="4.6640625" style="521" customWidth="1"/>
    <col min="12549" max="12549" width="4.33203125" style="521" customWidth="1"/>
    <col min="12550" max="12550" width="12.6640625" style="521" customWidth="1"/>
    <col min="12551" max="12551" width="2.6640625" style="521" customWidth="1"/>
    <col min="12552" max="12552" width="7.6640625" style="521" customWidth="1"/>
    <col min="12553" max="12553" width="5.88671875" style="521" customWidth="1"/>
    <col min="12554" max="12554" width="1.6640625" style="521" customWidth="1"/>
    <col min="12555" max="12555" width="10.6640625" style="521" customWidth="1"/>
    <col min="12556" max="12556" width="1.6640625" style="521" customWidth="1"/>
    <col min="12557" max="12557" width="10.6640625" style="521" customWidth="1"/>
    <col min="12558" max="12558" width="1.6640625" style="521" customWidth="1"/>
    <col min="12559" max="12559" width="10.6640625" style="521" customWidth="1"/>
    <col min="12560" max="12560" width="1.6640625" style="521" customWidth="1"/>
    <col min="12561" max="12561" width="10.6640625" style="521" customWidth="1"/>
    <col min="12562" max="12562" width="1.6640625" style="521" customWidth="1"/>
    <col min="12563" max="12563" width="0" style="521" hidden="1" customWidth="1"/>
    <col min="12564" max="12564" width="8.6640625" style="521" customWidth="1"/>
    <col min="12565" max="12565" width="0" style="521" hidden="1" customWidth="1"/>
    <col min="12566" max="12568" width="8.88671875" style="521"/>
    <col min="12569" max="12578" width="0" style="521" hidden="1" customWidth="1"/>
    <col min="12579" max="12581" width="9.109375" style="521" customWidth="1"/>
    <col min="12582" max="12800" width="8.88671875" style="521"/>
    <col min="12801" max="12802" width="3.33203125" style="521" customWidth="1"/>
    <col min="12803" max="12804" width="4.6640625" style="521" customWidth="1"/>
    <col min="12805" max="12805" width="4.33203125" style="521" customWidth="1"/>
    <col min="12806" max="12806" width="12.6640625" style="521" customWidth="1"/>
    <col min="12807" max="12807" width="2.6640625" style="521" customWidth="1"/>
    <col min="12808" max="12808" width="7.6640625" style="521" customWidth="1"/>
    <col min="12809" max="12809" width="5.88671875" style="521" customWidth="1"/>
    <col min="12810" max="12810" width="1.6640625" style="521" customWidth="1"/>
    <col min="12811" max="12811" width="10.6640625" style="521" customWidth="1"/>
    <col min="12812" max="12812" width="1.6640625" style="521" customWidth="1"/>
    <col min="12813" max="12813" width="10.6640625" style="521" customWidth="1"/>
    <col min="12814" max="12814" width="1.6640625" style="521" customWidth="1"/>
    <col min="12815" max="12815" width="10.6640625" style="521" customWidth="1"/>
    <col min="12816" max="12816" width="1.6640625" style="521" customWidth="1"/>
    <col min="12817" max="12817" width="10.6640625" style="521" customWidth="1"/>
    <col min="12818" max="12818" width="1.6640625" style="521" customWidth="1"/>
    <col min="12819" max="12819" width="0" style="521" hidden="1" customWidth="1"/>
    <col min="12820" max="12820" width="8.6640625" style="521" customWidth="1"/>
    <col min="12821" max="12821" width="0" style="521" hidden="1" customWidth="1"/>
    <col min="12822" max="12824" width="8.88671875" style="521"/>
    <col min="12825" max="12834" width="0" style="521" hidden="1" customWidth="1"/>
    <col min="12835" max="12837" width="9.109375" style="521" customWidth="1"/>
    <col min="12838" max="13056" width="8.88671875" style="521"/>
    <col min="13057" max="13058" width="3.33203125" style="521" customWidth="1"/>
    <col min="13059" max="13060" width="4.6640625" style="521" customWidth="1"/>
    <col min="13061" max="13061" width="4.33203125" style="521" customWidth="1"/>
    <col min="13062" max="13062" width="12.6640625" style="521" customWidth="1"/>
    <col min="13063" max="13063" width="2.6640625" style="521" customWidth="1"/>
    <col min="13064" max="13064" width="7.6640625" style="521" customWidth="1"/>
    <col min="13065" max="13065" width="5.88671875" style="521" customWidth="1"/>
    <col min="13066" max="13066" width="1.6640625" style="521" customWidth="1"/>
    <col min="13067" max="13067" width="10.6640625" style="521" customWidth="1"/>
    <col min="13068" max="13068" width="1.6640625" style="521" customWidth="1"/>
    <col min="13069" max="13069" width="10.6640625" style="521" customWidth="1"/>
    <col min="13070" max="13070" width="1.6640625" style="521" customWidth="1"/>
    <col min="13071" max="13071" width="10.6640625" style="521" customWidth="1"/>
    <col min="13072" max="13072" width="1.6640625" style="521" customWidth="1"/>
    <col min="13073" max="13073" width="10.6640625" style="521" customWidth="1"/>
    <col min="13074" max="13074" width="1.6640625" style="521" customWidth="1"/>
    <col min="13075" max="13075" width="0" style="521" hidden="1" customWidth="1"/>
    <col min="13076" max="13076" width="8.6640625" style="521" customWidth="1"/>
    <col min="13077" max="13077" width="0" style="521" hidden="1" customWidth="1"/>
    <col min="13078" max="13080" width="8.88671875" style="521"/>
    <col min="13081" max="13090" width="0" style="521" hidden="1" customWidth="1"/>
    <col min="13091" max="13093" width="9.109375" style="521" customWidth="1"/>
    <col min="13094" max="13312" width="8.88671875" style="521"/>
    <col min="13313" max="13314" width="3.33203125" style="521" customWidth="1"/>
    <col min="13315" max="13316" width="4.6640625" style="521" customWidth="1"/>
    <col min="13317" max="13317" width="4.33203125" style="521" customWidth="1"/>
    <col min="13318" max="13318" width="12.6640625" style="521" customWidth="1"/>
    <col min="13319" max="13319" width="2.6640625" style="521" customWidth="1"/>
    <col min="13320" max="13320" width="7.6640625" style="521" customWidth="1"/>
    <col min="13321" max="13321" width="5.88671875" style="521" customWidth="1"/>
    <col min="13322" max="13322" width="1.6640625" style="521" customWidth="1"/>
    <col min="13323" max="13323" width="10.6640625" style="521" customWidth="1"/>
    <col min="13324" max="13324" width="1.6640625" style="521" customWidth="1"/>
    <col min="13325" max="13325" width="10.6640625" style="521" customWidth="1"/>
    <col min="13326" max="13326" width="1.6640625" style="521" customWidth="1"/>
    <col min="13327" max="13327" width="10.6640625" style="521" customWidth="1"/>
    <col min="13328" max="13328" width="1.6640625" style="521" customWidth="1"/>
    <col min="13329" max="13329" width="10.6640625" style="521" customWidth="1"/>
    <col min="13330" max="13330" width="1.6640625" style="521" customWidth="1"/>
    <col min="13331" max="13331" width="0" style="521" hidden="1" customWidth="1"/>
    <col min="13332" max="13332" width="8.6640625" style="521" customWidth="1"/>
    <col min="13333" max="13333" width="0" style="521" hidden="1" customWidth="1"/>
    <col min="13334" max="13336" width="8.88671875" style="521"/>
    <col min="13337" max="13346" width="0" style="521" hidden="1" customWidth="1"/>
    <col min="13347" max="13349" width="9.109375" style="521" customWidth="1"/>
    <col min="13350" max="13568" width="8.88671875" style="521"/>
    <col min="13569" max="13570" width="3.33203125" style="521" customWidth="1"/>
    <col min="13571" max="13572" width="4.6640625" style="521" customWidth="1"/>
    <col min="13573" max="13573" width="4.33203125" style="521" customWidth="1"/>
    <col min="13574" max="13574" width="12.6640625" style="521" customWidth="1"/>
    <col min="13575" max="13575" width="2.6640625" style="521" customWidth="1"/>
    <col min="13576" max="13576" width="7.6640625" style="521" customWidth="1"/>
    <col min="13577" max="13577" width="5.88671875" style="521" customWidth="1"/>
    <col min="13578" max="13578" width="1.6640625" style="521" customWidth="1"/>
    <col min="13579" max="13579" width="10.6640625" style="521" customWidth="1"/>
    <col min="13580" max="13580" width="1.6640625" style="521" customWidth="1"/>
    <col min="13581" max="13581" width="10.6640625" style="521" customWidth="1"/>
    <col min="13582" max="13582" width="1.6640625" style="521" customWidth="1"/>
    <col min="13583" max="13583" width="10.6640625" style="521" customWidth="1"/>
    <col min="13584" max="13584" width="1.6640625" style="521" customWidth="1"/>
    <col min="13585" max="13585" width="10.6640625" style="521" customWidth="1"/>
    <col min="13586" max="13586" width="1.6640625" style="521" customWidth="1"/>
    <col min="13587" max="13587" width="0" style="521" hidden="1" customWidth="1"/>
    <col min="13588" max="13588" width="8.6640625" style="521" customWidth="1"/>
    <col min="13589" max="13589" width="0" style="521" hidden="1" customWidth="1"/>
    <col min="13590" max="13592" width="8.88671875" style="521"/>
    <col min="13593" max="13602" width="0" style="521" hidden="1" customWidth="1"/>
    <col min="13603" max="13605" width="9.109375" style="521" customWidth="1"/>
    <col min="13606" max="13824" width="8.88671875" style="521"/>
    <col min="13825" max="13826" width="3.33203125" style="521" customWidth="1"/>
    <col min="13827" max="13828" width="4.6640625" style="521" customWidth="1"/>
    <col min="13829" max="13829" width="4.33203125" style="521" customWidth="1"/>
    <col min="13830" max="13830" width="12.6640625" style="521" customWidth="1"/>
    <col min="13831" max="13831" width="2.6640625" style="521" customWidth="1"/>
    <col min="13832" max="13832" width="7.6640625" style="521" customWidth="1"/>
    <col min="13833" max="13833" width="5.88671875" style="521" customWidth="1"/>
    <col min="13834" max="13834" width="1.6640625" style="521" customWidth="1"/>
    <col min="13835" max="13835" width="10.6640625" style="521" customWidth="1"/>
    <col min="13836" max="13836" width="1.6640625" style="521" customWidth="1"/>
    <col min="13837" max="13837" width="10.6640625" style="521" customWidth="1"/>
    <col min="13838" max="13838" width="1.6640625" style="521" customWidth="1"/>
    <col min="13839" max="13839" width="10.6640625" style="521" customWidth="1"/>
    <col min="13840" max="13840" width="1.6640625" style="521" customWidth="1"/>
    <col min="13841" max="13841" width="10.6640625" style="521" customWidth="1"/>
    <col min="13842" max="13842" width="1.6640625" style="521" customWidth="1"/>
    <col min="13843" max="13843" width="0" style="521" hidden="1" customWidth="1"/>
    <col min="13844" max="13844" width="8.6640625" style="521" customWidth="1"/>
    <col min="13845" max="13845" width="0" style="521" hidden="1" customWidth="1"/>
    <col min="13846" max="13848" width="8.88671875" style="521"/>
    <col min="13849" max="13858" width="0" style="521" hidden="1" customWidth="1"/>
    <col min="13859" max="13861" width="9.109375" style="521" customWidth="1"/>
    <col min="13862" max="14080" width="8.88671875" style="521"/>
    <col min="14081" max="14082" width="3.33203125" style="521" customWidth="1"/>
    <col min="14083" max="14084" width="4.6640625" style="521" customWidth="1"/>
    <col min="14085" max="14085" width="4.33203125" style="521" customWidth="1"/>
    <col min="14086" max="14086" width="12.6640625" style="521" customWidth="1"/>
    <col min="14087" max="14087" width="2.6640625" style="521" customWidth="1"/>
    <col min="14088" max="14088" width="7.6640625" style="521" customWidth="1"/>
    <col min="14089" max="14089" width="5.88671875" style="521" customWidth="1"/>
    <col min="14090" max="14090" width="1.6640625" style="521" customWidth="1"/>
    <col min="14091" max="14091" width="10.6640625" style="521" customWidth="1"/>
    <col min="14092" max="14092" width="1.6640625" style="521" customWidth="1"/>
    <col min="14093" max="14093" width="10.6640625" style="521" customWidth="1"/>
    <col min="14094" max="14094" width="1.6640625" style="521" customWidth="1"/>
    <col min="14095" max="14095" width="10.6640625" style="521" customWidth="1"/>
    <col min="14096" max="14096" width="1.6640625" style="521" customWidth="1"/>
    <col min="14097" max="14097" width="10.6640625" style="521" customWidth="1"/>
    <col min="14098" max="14098" width="1.6640625" style="521" customWidth="1"/>
    <col min="14099" max="14099" width="0" style="521" hidden="1" customWidth="1"/>
    <col min="14100" max="14100" width="8.6640625" style="521" customWidth="1"/>
    <col min="14101" max="14101" width="0" style="521" hidden="1" customWidth="1"/>
    <col min="14102" max="14104" width="8.88671875" style="521"/>
    <col min="14105" max="14114" width="0" style="521" hidden="1" customWidth="1"/>
    <col min="14115" max="14117" width="9.109375" style="521" customWidth="1"/>
    <col min="14118" max="14336" width="8.88671875" style="521"/>
    <col min="14337" max="14338" width="3.33203125" style="521" customWidth="1"/>
    <col min="14339" max="14340" width="4.6640625" style="521" customWidth="1"/>
    <col min="14341" max="14341" width="4.33203125" style="521" customWidth="1"/>
    <col min="14342" max="14342" width="12.6640625" style="521" customWidth="1"/>
    <col min="14343" max="14343" width="2.6640625" style="521" customWidth="1"/>
    <col min="14344" max="14344" width="7.6640625" style="521" customWidth="1"/>
    <col min="14345" max="14345" width="5.88671875" style="521" customWidth="1"/>
    <col min="14346" max="14346" width="1.6640625" style="521" customWidth="1"/>
    <col min="14347" max="14347" width="10.6640625" style="521" customWidth="1"/>
    <col min="14348" max="14348" width="1.6640625" style="521" customWidth="1"/>
    <col min="14349" max="14349" width="10.6640625" style="521" customWidth="1"/>
    <col min="14350" max="14350" width="1.6640625" style="521" customWidth="1"/>
    <col min="14351" max="14351" width="10.6640625" style="521" customWidth="1"/>
    <col min="14352" max="14352" width="1.6640625" style="521" customWidth="1"/>
    <col min="14353" max="14353" width="10.6640625" style="521" customWidth="1"/>
    <col min="14354" max="14354" width="1.6640625" style="521" customWidth="1"/>
    <col min="14355" max="14355" width="0" style="521" hidden="1" customWidth="1"/>
    <col min="14356" max="14356" width="8.6640625" style="521" customWidth="1"/>
    <col min="14357" max="14357" width="0" style="521" hidden="1" customWidth="1"/>
    <col min="14358" max="14360" width="8.88671875" style="521"/>
    <col min="14361" max="14370" width="0" style="521" hidden="1" customWidth="1"/>
    <col min="14371" max="14373" width="9.109375" style="521" customWidth="1"/>
    <col min="14374" max="14592" width="8.88671875" style="521"/>
    <col min="14593" max="14594" width="3.33203125" style="521" customWidth="1"/>
    <col min="14595" max="14596" width="4.6640625" style="521" customWidth="1"/>
    <col min="14597" max="14597" width="4.33203125" style="521" customWidth="1"/>
    <col min="14598" max="14598" width="12.6640625" style="521" customWidth="1"/>
    <col min="14599" max="14599" width="2.6640625" style="521" customWidth="1"/>
    <col min="14600" max="14600" width="7.6640625" style="521" customWidth="1"/>
    <col min="14601" max="14601" width="5.88671875" style="521" customWidth="1"/>
    <col min="14602" max="14602" width="1.6640625" style="521" customWidth="1"/>
    <col min="14603" max="14603" width="10.6640625" style="521" customWidth="1"/>
    <col min="14604" max="14604" width="1.6640625" style="521" customWidth="1"/>
    <col min="14605" max="14605" width="10.6640625" style="521" customWidth="1"/>
    <col min="14606" max="14606" width="1.6640625" style="521" customWidth="1"/>
    <col min="14607" max="14607" width="10.6640625" style="521" customWidth="1"/>
    <col min="14608" max="14608" width="1.6640625" style="521" customWidth="1"/>
    <col min="14609" max="14609" width="10.6640625" style="521" customWidth="1"/>
    <col min="14610" max="14610" width="1.6640625" style="521" customWidth="1"/>
    <col min="14611" max="14611" width="0" style="521" hidden="1" customWidth="1"/>
    <col min="14612" max="14612" width="8.6640625" style="521" customWidth="1"/>
    <col min="14613" max="14613" width="0" style="521" hidden="1" customWidth="1"/>
    <col min="14614" max="14616" width="8.88671875" style="521"/>
    <col min="14617" max="14626" width="0" style="521" hidden="1" customWidth="1"/>
    <col min="14627" max="14629" width="9.109375" style="521" customWidth="1"/>
    <col min="14630" max="14848" width="8.88671875" style="521"/>
    <col min="14849" max="14850" width="3.33203125" style="521" customWidth="1"/>
    <col min="14851" max="14852" width="4.6640625" style="521" customWidth="1"/>
    <col min="14853" max="14853" width="4.33203125" style="521" customWidth="1"/>
    <col min="14854" max="14854" width="12.6640625" style="521" customWidth="1"/>
    <col min="14855" max="14855" width="2.6640625" style="521" customWidth="1"/>
    <col min="14856" max="14856" width="7.6640625" style="521" customWidth="1"/>
    <col min="14857" max="14857" width="5.88671875" style="521" customWidth="1"/>
    <col min="14858" max="14858" width="1.6640625" style="521" customWidth="1"/>
    <col min="14859" max="14859" width="10.6640625" style="521" customWidth="1"/>
    <col min="14860" max="14860" width="1.6640625" style="521" customWidth="1"/>
    <col min="14861" max="14861" width="10.6640625" style="521" customWidth="1"/>
    <col min="14862" max="14862" width="1.6640625" style="521" customWidth="1"/>
    <col min="14863" max="14863" width="10.6640625" style="521" customWidth="1"/>
    <col min="14864" max="14864" width="1.6640625" style="521" customWidth="1"/>
    <col min="14865" max="14865" width="10.6640625" style="521" customWidth="1"/>
    <col min="14866" max="14866" width="1.6640625" style="521" customWidth="1"/>
    <col min="14867" max="14867" width="0" style="521" hidden="1" customWidth="1"/>
    <col min="14868" max="14868" width="8.6640625" style="521" customWidth="1"/>
    <col min="14869" max="14869" width="0" style="521" hidden="1" customWidth="1"/>
    <col min="14870" max="14872" width="8.88671875" style="521"/>
    <col min="14873" max="14882" width="0" style="521" hidden="1" customWidth="1"/>
    <col min="14883" max="14885" width="9.109375" style="521" customWidth="1"/>
    <col min="14886" max="15104" width="8.88671875" style="521"/>
    <col min="15105" max="15106" width="3.33203125" style="521" customWidth="1"/>
    <col min="15107" max="15108" width="4.6640625" style="521" customWidth="1"/>
    <col min="15109" max="15109" width="4.33203125" style="521" customWidth="1"/>
    <col min="15110" max="15110" width="12.6640625" style="521" customWidth="1"/>
    <col min="15111" max="15111" width="2.6640625" style="521" customWidth="1"/>
    <col min="15112" max="15112" width="7.6640625" style="521" customWidth="1"/>
    <col min="15113" max="15113" width="5.88671875" style="521" customWidth="1"/>
    <col min="15114" max="15114" width="1.6640625" style="521" customWidth="1"/>
    <col min="15115" max="15115" width="10.6640625" style="521" customWidth="1"/>
    <col min="15116" max="15116" width="1.6640625" style="521" customWidth="1"/>
    <col min="15117" max="15117" width="10.6640625" style="521" customWidth="1"/>
    <col min="15118" max="15118" width="1.6640625" style="521" customWidth="1"/>
    <col min="15119" max="15119" width="10.6640625" style="521" customWidth="1"/>
    <col min="15120" max="15120" width="1.6640625" style="521" customWidth="1"/>
    <col min="15121" max="15121" width="10.6640625" style="521" customWidth="1"/>
    <col min="15122" max="15122" width="1.6640625" style="521" customWidth="1"/>
    <col min="15123" max="15123" width="0" style="521" hidden="1" customWidth="1"/>
    <col min="15124" max="15124" width="8.6640625" style="521" customWidth="1"/>
    <col min="15125" max="15125" width="0" style="521" hidden="1" customWidth="1"/>
    <col min="15126" max="15128" width="8.88671875" style="521"/>
    <col min="15129" max="15138" width="0" style="521" hidden="1" customWidth="1"/>
    <col min="15139" max="15141" width="9.109375" style="521" customWidth="1"/>
    <col min="15142" max="15360" width="8.88671875" style="521"/>
    <col min="15361" max="15362" width="3.33203125" style="521" customWidth="1"/>
    <col min="15363" max="15364" width="4.6640625" style="521" customWidth="1"/>
    <col min="15365" max="15365" width="4.33203125" style="521" customWidth="1"/>
    <col min="15366" max="15366" width="12.6640625" style="521" customWidth="1"/>
    <col min="15367" max="15367" width="2.6640625" style="521" customWidth="1"/>
    <col min="15368" max="15368" width="7.6640625" style="521" customWidth="1"/>
    <col min="15369" max="15369" width="5.88671875" style="521" customWidth="1"/>
    <col min="15370" max="15370" width="1.6640625" style="521" customWidth="1"/>
    <col min="15371" max="15371" width="10.6640625" style="521" customWidth="1"/>
    <col min="15372" max="15372" width="1.6640625" style="521" customWidth="1"/>
    <col min="15373" max="15373" width="10.6640625" style="521" customWidth="1"/>
    <col min="15374" max="15374" width="1.6640625" style="521" customWidth="1"/>
    <col min="15375" max="15375" width="10.6640625" style="521" customWidth="1"/>
    <col min="15376" max="15376" width="1.6640625" style="521" customWidth="1"/>
    <col min="15377" max="15377" width="10.6640625" style="521" customWidth="1"/>
    <col min="15378" max="15378" width="1.6640625" style="521" customWidth="1"/>
    <col min="15379" max="15379" width="0" style="521" hidden="1" customWidth="1"/>
    <col min="15380" max="15380" width="8.6640625" style="521" customWidth="1"/>
    <col min="15381" max="15381" width="0" style="521" hidden="1" customWidth="1"/>
    <col min="15382" max="15384" width="8.88671875" style="521"/>
    <col min="15385" max="15394" width="0" style="521" hidden="1" customWidth="1"/>
    <col min="15395" max="15397" width="9.109375" style="521" customWidth="1"/>
    <col min="15398" max="15616" width="8.88671875" style="521"/>
    <col min="15617" max="15618" width="3.33203125" style="521" customWidth="1"/>
    <col min="15619" max="15620" width="4.6640625" style="521" customWidth="1"/>
    <col min="15621" max="15621" width="4.33203125" style="521" customWidth="1"/>
    <col min="15622" max="15622" width="12.6640625" style="521" customWidth="1"/>
    <col min="15623" max="15623" width="2.6640625" style="521" customWidth="1"/>
    <col min="15624" max="15624" width="7.6640625" style="521" customWidth="1"/>
    <col min="15625" max="15625" width="5.88671875" style="521" customWidth="1"/>
    <col min="15626" max="15626" width="1.6640625" style="521" customWidth="1"/>
    <col min="15627" max="15627" width="10.6640625" style="521" customWidth="1"/>
    <col min="15628" max="15628" width="1.6640625" style="521" customWidth="1"/>
    <col min="15629" max="15629" width="10.6640625" style="521" customWidth="1"/>
    <col min="15630" max="15630" width="1.6640625" style="521" customWidth="1"/>
    <col min="15631" max="15631" width="10.6640625" style="521" customWidth="1"/>
    <col min="15632" max="15632" width="1.6640625" style="521" customWidth="1"/>
    <col min="15633" max="15633" width="10.6640625" style="521" customWidth="1"/>
    <col min="15634" max="15634" width="1.6640625" style="521" customWidth="1"/>
    <col min="15635" max="15635" width="0" style="521" hidden="1" customWidth="1"/>
    <col min="15636" max="15636" width="8.6640625" style="521" customWidth="1"/>
    <col min="15637" max="15637" width="0" style="521" hidden="1" customWidth="1"/>
    <col min="15638" max="15640" width="8.88671875" style="521"/>
    <col min="15641" max="15650" width="0" style="521" hidden="1" customWidth="1"/>
    <col min="15651" max="15653" width="9.109375" style="521" customWidth="1"/>
    <col min="15654" max="15872" width="8.88671875" style="521"/>
    <col min="15873" max="15874" width="3.33203125" style="521" customWidth="1"/>
    <col min="15875" max="15876" width="4.6640625" style="521" customWidth="1"/>
    <col min="15877" max="15877" width="4.33203125" style="521" customWidth="1"/>
    <col min="15878" max="15878" width="12.6640625" style="521" customWidth="1"/>
    <col min="15879" max="15879" width="2.6640625" style="521" customWidth="1"/>
    <col min="15880" max="15880" width="7.6640625" style="521" customWidth="1"/>
    <col min="15881" max="15881" width="5.88671875" style="521" customWidth="1"/>
    <col min="15882" max="15882" width="1.6640625" style="521" customWidth="1"/>
    <col min="15883" max="15883" width="10.6640625" style="521" customWidth="1"/>
    <col min="15884" max="15884" width="1.6640625" style="521" customWidth="1"/>
    <col min="15885" max="15885" width="10.6640625" style="521" customWidth="1"/>
    <col min="15886" max="15886" width="1.6640625" style="521" customWidth="1"/>
    <col min="15887" max="15887" width="10.6640625" style="521" customWidth="1"/>
    <col min="15888" max="15888" width="1.6640625" style="521" customWidth="1"/>
    <col min="15889" max="15889" width="10.6640625" style="521" customWidth="1"/>
    <col min="15890" max="15890" width="1.6640625" style="521" customWidth="1"/>
    <col min="15891" max="15891" width="0" style="521" hidden="1" customWidth="1"/>
    <col min="15892" max="15892" width="8.6640625" style="521" customWidth="1"/>
    <col min="15893" max="15893" width="0" style="521" hidden="1" customWidth="1"/>
    <col min="15894" max="15896" width="8.88671875" style="521"/>
    <col min="15897" max="15906" width="0" style="521" hidden="1" customWidth="1"/>
    <col min="15907" max="15909" width="9.109375" style="521" customWidth="1"/>
    <col min="15910" max="16128" width="8.88671875" style="521"/>
    <col min="16129" max="16130" width="3.33203125" style="521" customWidth="1"/>
    <col min="16131" max="16132" width="4.6640625" style="521" customWidth="1"/>
    <col min="16133" max="16133" width="4.33203125" style="521" customWidth="1"/>
    <col min="16134" max="16134" width="12.6640625" style="521" customWidth="1"/>
    <col min="16135" max="16135" width="2.6640625" style="521" customWidth="1"/>
    <col min="16136" max="16136" width="7.6640625" style="521" customWidth="1"/>
    <col min="16137" max="16137" width="5.88671875" style="521" customWidth="1"/>
    <col min="16138" max="16138" width="1.6640625" style="521" customWidth="1"/>
    <col min="16139" max="16139" width="10.6640625" style="521" customWidth="1"/>
    <col min="16140" max="16140" width="1.6640625" style="521" customWidth="1"/>
    <col min="16141" max="16141" width="10.6640625" style="521" customWidth="1"/>
    <col min="16142" max="16142" width="1.6640625" style="521" customWidth="1"/>
    <col min="16143" max="16143" width="10.6640625" style="521" customWidth="1"/>
    <col min="16144" max="16144" width="1.6640625" style="521" customWidth="1"/>
    <col min="16145" max="16145" width="10.6640625" style="521" customWidth="1"/>
    <col min="16146" max="16146" width="1.6640625" style="521" customWidth="1"/>
    <col min="16147" max="16147" width="0" style="521" hidden="1" customWidth="1"/>
    <col min="16148" max="16148" width="8.6640625" style="521" customWidth="1"/>
    <col min="16149" max="16149" width="0" style="521" hidden="1" customWidth="1"/>
    <col min="16150" max="16152" width="8.88671875" style="521"/>
    <col min="16153" max="16162" width="0" style="521" hidden="1" customWidth="1"/>
    <col min="16163" max="16165" width="9.109375" style="521" customWidth="1"/>
    <col min="16166" max="16384" width="8.88671875" style="521"/>
  </cols>
  <sheetData>
    <row r="1" spans="1:37" s="600" customFormat="1" ht="21.75" customHeight="1" x14ac:dyDescent="0.25">
      <c r="A1" s="513" t="str">
        <f>[3]Altalanos!$A$6</f>
        <v>Vidék Bajnokság</v>
      </c>
      <c r="B1" s="513"/>
      <c r="C1" s="597"/>
      <c r="D1" s="597"/>
      <c r="E1" s="597"/>
      <c r="F1" s="597"/>
      <c r="G1" s="597"/>
      <c r="H1" s="513"/>
      <c r="I1" s="598"/>
      <c r="J1" s="599"/>
      <c r="K1" s="515" t="s">
        <v>53</v>
      </c>
      <c r="L1" s="516"/>
      <c r="M1" s="518"/>
      <c r="N1" s="599"/>
      <c r="O1" s="599" t="s">
        <v>3</v>
      </c>
      <c r="P1" s="599"/>
      <c r="Q1" s="597"/>
      <c r="R1" s="599"/>
      <c r="Y1" s="601"/>
      <c r="Z1" s="601"/>
      <c r="AA1" s="601"/>
      <c r="AB1" s="602" t="e">
        <f>IF($Y$5=1,CONCATENATE(VLOOKUP($Y$3,$AA$2:$AH$14,2)),CONCATENATE(VLOOKUP($Y$3,$AA$16:$AH$25,2)))</f>
        <v>#N/A</v>
      </c>
      <c r="AC1" s="602" t="e">
        <f>IF($Y$5=1,CONCATENATE(VLOOKUP($Y$3,$AA$2:$AH$14,3)),CONCATENATE(VLOOKUP($Y$3,$AA$16:$AH$25,3)))</f>
        <v>#N/A</v>
      </c>
      <c r="AD1" s="602" t="e">
        <f>IF($Y$5=1,CONCATENATE(VLOOKUP($Y$3,$AA$2:$AH$14,4)),CONCATENATE(VLOOKUP($Y$3,$AA$16:$AH$25,4)))</f>
        <v>#N/A</v>
      </c>
      <c r="AE1" s="602" t="e">
        <f>IF($Y$5=1,CONCATENATE(VLOOKUP($Y$3,$AA$2:$AH$14,5)),CONCATENATE(VLOOKUP($Y$3,$AA$16:$AH$25,5)))</f>
        <v>#N/A</v>
      </c>
      <c r="AF1" s="602" t="e">
        <f>IF($Y$5=1,CONCATENATE(VLOOKUP($Y$3,$AA$2:$AH$14,6)),CONCATENATE(VLOOKUP($Y$3,$AA$16:$AH$25,6)))</f>
        <v>#N/A</v>
      </c>
      <c r="AG1" s="602" t="e">
        <f>IF($Y$5=1,CONCATENATE(VLOOKUP($Y$3,$AA$2:$AH$14,7)),CONCATENATE(VLOOKUP($Y$3,$AA$16:$AH$25,7)))</f>
        <v>#N/A</v>
      </c>
      <c r="AH1" s="602" t="e">
        <f>IF($Y$5=1,CONCATENATE(VLOOKUP($Y$3,$AA$2:$AH$14,8)),CONCATENATE(VLOOKUP($Y$3,$AA$16:$AH$25,8)))</f>
        <v>#N/A</v>
      </c>
    </row>
    <row r="2" spans="1:37" s="608" customFormat="1" x14ac:dyDescent="0.25">
      <c r="A2" s="603" t="s">
        <v>52</v>
      </c>
      <c r="B2" s="522"/>
      <c r="C2" s="522"/>
      <c r="D2" s="522"/>
      <c r="E2" s="604" t="str">
        <f>[3]Altalanos!$C$8</f>
        <v>F16 csapat</v>
      </c>
      <c r="F2" s="522"/>
      <c r="G2" s="605"/>
      <c r="H2" s="606"/>
      <c r="I2" s="606"/>
      <c r="J2" s="607"/>
      <c r="K2" s="516"/>
      <c r="L2" s="516"/>
      <c r="M2" s="516"/>
      <c r="N2" s="607"/>
      <c r="O2" s="606"/>
      <c r="P2" s="607"/>
      <c r="Q2" s="606"/>
      <c r="R2" s="607"/>
      <c r="Y2" s="609"/>
      <c r="Z2" s="610"/>
      <c r="AA2" s="610" t="s">
        <v>66</v>
      </c>
      <c r="AB2" s="611">
        <v>300</v>
      </c>
      <c r="AC2" s="611">
        <v>250</v>
      </c>
      <c r="AD2" s="611">
        <v>200</v>
      </c>
      <c r="AE2" s="611">
        <v>150</v>
      </c>
      <c r="AF2" s="611">
        <v>120</v>
      </c>
      <c r="AG2" s="611">
        <v>90</v>
      </c>
      <c r="AH2" s="611">
        <v>40</v>
      </c>
      <c r="AI2" s="521"/>
      <c r="AJ2" s="521"/>
      <c r="AK2" s="521"/>
    </row>
    <row r="3" spans="1:37" s="614" customFormat="1" ht="11.25" customHeight="1" x14ac:dyDescent="0.25">
      <c r="A3" s="538" t="s">
        <v>25</v>
      </c>
      <c r="B3" s="538"/>
      <c r="C3" s="538"/>
      <c r="D3" s="538"/>
      <c r="E3" s="538"/>
      <c r="F3" s="538"/>
      <c r="G3" s="538" t="s">
        <v>22</v>
      </c>
      <c r="H3" s="538"/>
      <c r="I3" s="538"/>
      <c r="J3" s="612"/>
      <c r="K3" s="538" t="s">
        <v>30</v>
      </c>
      <c r="L3" s="612"/>
      <c r="M3" s="538"/>
      <c r="N3" s="612"/>
      <c r="O3" s="538"/>
      <c r="P3" s="612"/>
      <c r="Q3" s="538"/>
      <c r="R3" s="613" t="s">
        <v>31</v>
      </c>
      <c r="Y3" s="610" t="str">
        <f>IF(K4="OB","A",IF(K4="IX","W",IF(K4="","",K4)))</f>
        <v/>
      </c>
      <c r="Z3" s="610"/>
      <c r="AA3" s="610" t="s">
        <v>67</v>
      </c>
      <c r="AB3" s="611">
        <v>280</v>
      </c>
      <c r="AC3" s="611">
        <v>230</v>
      </c>
      <c r="AD3" s="611">
        <v>180</v>
      </c>
      <c r="AE3" s="611">
        <v>140</v>
      </c>
      <c r="AF3" s="611">
        <v>80</v>
      </c>
      <c r="AG3" s="611">
        <v>0</v>
      </c>
      <c r="AH3" s="611">
        <v>0</v>
      </c>
      <c r="AI3" s="521"/>
      <c r="AJ3" s="521"/>
      <c r="AK3" s="521"/>
    </row>
    <row r="4" spans="1:37" s="620" customFormat="1" ht="11.25" customHeight="1" thickBot="1" x14ac:dyDescent="0.3">
      <c r="A4" s="943" t="str">
        <f>[3]Altalanos!$A$10</f>
        <v>2026.06.20-30</v>
      </c>
      <c r="B4" s="943"/>
      <c r="C4" s="943"/>
      <c r="D4" s="548"/>
      <c r="E4" s="615"/>
      <c r="F4" s="615"/>
      <c r="G4" s="615" t="str">
        <f>[3]Altalanos!$C$10</f>
        <v>SZEGED</v>
      </c>
      <c r="H4" s="616"/>
      <c r="I4" s="615"/>
      <c r="J4" s="617"/>
      <c r="K4" s="618"/>
      <c r="L4" s="617"/>
      <c r="M4" s="619"/>
      <c r="N4" s="617"/>
      <c r="O4" s="615"/>
      <c r="P4" s="617"/>
      <c r="Q4" s="615"/>
      <c r="R4" s="554" t="str">
        <f>[3]Altalanos!$E$10</f>
        <v>Rákóczi Andrea</v>
      </c>
      <c r="Y4" s="610"/>
      <c r="Z4" s="610"/>
      <c r="AA4" s="610" t="s">
        <v>91</v>
      </c>
      <c r="AB4" s="611">
        <v>250</v>
      </c>
      <c r="AC4" s="611">
        <v>200</v>
      </c>
      <c r="AD4" s="611">
        <v>150</v>
      </c>
      <c r="AE4" s="611">
        <v>120</v>
      </c>
      <c r="AF4" s="611">
        <v>90</v>
      </c>
      <c r="AG4" s="611">
        <v>60</v>
      </c>
      <c r="AH4" s="611">
        <v>25</v>
      </c>
      <c r="AI4" s="521"/>
      <c r="AJ4" s="521"/>
      <c r="AK4" s="521"/>
    </row>
    <row r="5" spans="1:37" s="614" customFormat="1" x14ac:dyDescent="0.25">
      <c r="A5" s="621"/>
      <c r="B5" s="622" t="s">
        <v>4</v>
      </c>
      <c r="C5" s="623" t="s">
        <v>44</v>
      </c>
      <c r="D5" s="622" t="s">
        <v>43</v>
      </c>
      <c r="E5" s="622" t="s">
        <v>41</v>
      </c>
      <c r="F5" s="624" t="s">
        <v>28</v>
      </c>
      <c r="G5" s="624" t="s">
        <v>29</v>
      </c>
      <c r="H5" s="624"/>
      <c r="I5" s="624" t="s">
        <v>32</v>
      </c>
      <c r="J5" s="624"/>
      <c r="K5" s="622" t="s">
        <v>42</v>
      </c>
      <c r="L5" s="625"/>
      <c r="M5" s="622" t="s">
        <v>60</v>
      </c>
      <c r="N5" s="625"/>
      <c r="O5" s="622" t="s">
        <v>59</v>
      </c>
      <c r="P5" s="625"/>
      <c r="Q5" s="622" t="s">
        <v>58</v>
      </c>
      <c r="R5" s="626"/>
      <c r="Y5" s="610">
        <f>IF(OR([3]Altalanos!$A$8="F1",[3]Altalanos!$A$8="F2",[3]Altalanos!$A$8="N1",[3]Altalanos!$A$8="N2"),1,2)</f>
        <v>2</v>
      </c>
      <c r="Z5" s="610"/>
      <c r="AA5" s="610" t="s">
        <v>92</v>
      </c>
      <c r="AB5" s="611">
        <v>200</v>
      </c>
      <c r="AC5" s="611">
        <v>150</v>
      </c>
      <c r="AD5" s="611">
        <v>120</v>
      </c>
      <c r="AE5" s="611">
        <v>90</v>
      </c>
      <c r="AF5" s="611">
        <v>60</v>
      </c>
      <c r="AG5" s="611">
        <v>40</v>
      </c>
      <c r="AH5" s="611">
        <v>15</v>
      </c>
      <c r="AI5" s="521"/>
      <c r="AJ5" s="521"/>
      <c r="AK5" s="521"/>
    </row>
    <row r="6" spans="1:37" s="614" customFormat="1" ht="11.1" customHeight="1" thickBot="1" x14ac:dyDescent="0.3">
      <c r="A6" s="627"/>
      <c r="B6" s="628"/>
      <c r="C6" s="628"/>
      <c r="D6" s="628"/>
      <c r="E6" s="628"/>
      <c r="F6" s="629" t="str">
        <f>IF(Y3="","",CONCATENATE(AH1," / ",VLOOKUP(Y3,AB1:AH1,5)," pont"))</f>
        <v/>
      </c>
      <c r="G6" s="630"/>
      <c r="H6" s="631"/>
      <c r="I6" s="630"/>
      <c r="J6" s="632"/>
      <c r="K6" s="628" t="str">
        <f>IF(Y3="","",CONCATENATE(VLOOKUP(Y3,AB1:AH1,4)," pont"))</f>
        <v/>
      </c>
      <c r="L6" s="632"/>
      <c r="M6" s="628" t="str">
        <f>IF(Y3="","",CONCATENATE(VLOOKUP(Y3,AB1:AH1,3)," pont"))</f>
        <v/>
      </c>
      <c r="N6" s="632"/>
      <c r="O6" s="628" t="str">
        <f>IF(Y3="","",CONCATENATE(VLOOKUP(Y3,AB1:AH1,2)," pont"))</f>
        <v/>
      </c>
      <c r="P6" s="632"/>
      <c r="Q6" s="628" t="str">
        <f>IF(Y3="","",CONCATENATE(VLOOKUP(Y3,AB1:AH1,1)," pont"))</f>
        <v/>
      </c>
      <c r="R6" s="633"/>
      <c r="Y6" s="610"/>
      <c r="Z6" s="610"/>
      <c r="AA6" s="610" t="s">
        <v>93</v>
      </c>
      <c r="AB6" s="611">
        <v>150</v>
      </c>
      <c r="AC6" s="611">
        <v>120</v>
      </c>
      <c r="AD6" s="611">
        <v>90</v>
      </c>
      <c r="AE6" s="611">
        <v>60</v>
      </c>
      <c r="AF6" s="611">
        <v>40</v>
      </c>
      <c r="AG6" s="611">
        <v>25</v>
      </c>
      <c r="AH6" s="611">
        <v>10</v>
      </c>
      <c r="AI6" s="521"/>
      <c r="AJ6" s="521"/>
      <c r="AK6" s="521"/>
    </row>
    <row r="7" spans="1:37" s="646" customFormat="1" ht="12.9" customHeight="1" x14ac:dyDescent="0.25">
      <c r="A7" s="634">
        <v>1</v>
      </c>
      <c r="B7" s="635">
        <f>IF($E7="","",VLOOKUP($E7,'F16 csapat ELO'!$A$7:$O$22,14))</f>
        <v>0</v>
      </c>
      <c r="C7" s="636">
        <f>IF($E7="","",VLOOKUP($E7,'F16 csapat ELO'!$A$7:$O$22,15))</f>
        <v>17</v>
      </c>
      <c r="D7" s="636">
        <f>IF($E7="","",VLOOKUP($E7,'F16 csapat ELO'!$A$7:$O$22,5))</f>
        <v>0</v>
      </c>
      <c r="E7" s="637">
        <v>1</v>
      </c>
      <c r="F7" s="638" t="str">
        <f>UPPER(IF($E7="","",VLOOKUP($E7,'F16 csapat ELO'!$A$7:$O$22,2)))</f>
        <v>CENTERPÁLYA EGY. 1.</v>
      </c>
      <c r="G7" s="638">
        <f>IF($E7="","",VLOOKUP($E7,'F16 csapat ELO'!$A$7:$O$22,3))</f>
        <v>0</v>
      </c>
      <c r="H7" s="638"/>
      <c r="I7" s="638">
        <f>IF($E7="","",VLOOKUP($E7,'F16 csapat ELO'!$A$7:$O$22,4))</f>
        <v>0</v>
      </c>
      <c r="J7" s="639"/>
      <c r="K7" s="640"/>
      <c r="L7" s="640"/>
      <c r="M7" s="640"/>
      <c r="N7" s="640"/>
      <c r="O7" s="641"/>
      <c r="P7" s="642"/>
      <c r="Q7" s="643"/>
      <c r="R7" s="644"/>
      <c r="S7" s="645"/>
      <c r="U7" s="647" t="str">
        <f>[3]Birók!P21</f>
        <v>Bíró</v>
      </c>
      <c r="Y7" s="610"/>
      <c r="Z7" s="610"/>
      <c r="AA7" s="610" t="s">
        <v>94</v>
      </c>
      <c r="AB7" s="611">
        <v>120</v>
      </c>
      <c r="AC7" s="611">
        <v>90</v>
      </c>
      <c r="AD7" s="611">
        <v>60</v>
      </c>
      <c r="AE7" s="611">
        <v>40</v>
      </c>
      <c r="AF7" s="611">
        <v>25</v>
      </c>
      <c r="AG7" s="611">
        <v>10</v>
      </c>
      <c r="AH7" s="611">
        <v>5</v>
      </c>
      <c r="AI7" s="521"/>
      <c r="AJ7" s="521"/>
      <c r="AK7" s="521"/>
    </row>
    <row r="8" spans="1:37" s="646" customFormat="1" ht="12.9" customHeight="1" x14ac:dyDescent="0.25">
      <c r="A8" s="648"/>
      <c r="B8" s="649"/>
      <c r="C8" s="650"/>
      <c r="D8" s="650"/>
      <c r="E8" s="651"/>
      <c r="F8" s="652"/>
      <c r="G8" s="652"/>
      <c r="H8" s="653"/>
      <c r="I8" s="654" t="s">
        <v>0</v>
      </c>
      <c r="J8" s="655" t="s">
        <v>163</v>
      </c>
      <c r="K8" s="656" t="str">
        <f>UPPER(IF(OR(J8="a",J8="as"),F7,IF(OR(J8="b",J8="bs"),F9,)))</f>
        <v>CENTERPÁLYA EGY. 1.</v>
      </c>
      <c r="L8" s="656"/>
      <c r="M8" s="640"/>
      <c r="N8" s="640"/>
      <c r="O8" s="641"/>
      <c r="P8" s="642"/>
      <c r="Q8" s="643"/>
      <c r="R8" s="644"/>
      <c r="S8" s="645"/>
      <c r="U8" s="657" t="str">
        <f>[3]Birók!P22</f>
        <v xml:space="preserve"> </v>
      </c>
      <c r="Y8" s="610"/>
      <c r="Z8" s="610"/>
      <c r="AA8" s="610" t="s">
        <v>95</v>
      </c>
      <c r="AB8" s="611">
        <v>90</v>
      </c>
      <c r="AC8" s="611">
        <v>60</v>
      </c>
      <c r="AD8" s="611">
        <v>40</v>
      </c>
      <c r="AE8" s="611">
        <v>25</v>
      </c>
      <c r="AF8" s="611">
        <v>10</v>
      </c>
      <c r="AG8" s="611">
        <v>5</v>
      </c>
      <c r="AH8" s="611">
        <v>2</v>
      </c>
      <c r="AI8" s="521"/>
      <c r="AJ8" s="521"/>
      <c r="AK8" s="521"/>
    </row>
    <row r="9" spans="1:37" s="646" customFormat="1" ht="12.9" customHeight="1" x14ac:dyDescent="0.25">
      <c r="A9" s="648">
        <v>2</v>
      </c>
      <c r="B9" s="635" t="str">
        <f>IF($E9="","",VLOOKUP($E9,'F16 csapat ELO'!$A$7:$O$22,14))</f>
        <v/>
      </c>
      <c r="C9" s="636" t="str">
        <f>IF($E9="","",VLOOKUP($E9,'F16 csapat ELO'!$A$7:$O$22,15))</f>
        <v/>
      </c>
      <c r="D9" s="636" t="str">
        <f>IF($E9="","",VLOOKUP($E9,'F16 csapat ELO'!$A$7:$O$22,5))</f>
        <v/>
      </c>
      <c r="E9" s="637"/>
      <c r="F9" s="658" t="s">
        <v>161</v>
      </c>
      <c r="G9" s="658" t="str">
        <f>IF($E9="","",VLOOKUP($E9,'F16 csapat ELO'!$A$7:$O$22,3))</f>
        <v/>
      </c>
      <c r="H9" s="658"/>
      <c r="I9" s="638" t="str">
        <f>IF($E9="","",VLOOKUP($E9,'F16 csapat ELO'!$A$7:$O$22,4))</f>
        <v/>
      </c>
      <c r="J9" s="659"/>
      <c r="K9" s="640"/>
      <c r="L9" s="660"/>
      <c r="M9" s="640"/>
      <c r="N9" s="640"/>
      <c r="O9" s="641"/>
      <c r="P9" s="642"/>
      <c r="Q9" s="643"/>
      <c r="R9" s="644"/>
      <c r="S9" s="645"/>
      <c r="U9" s="657" t="str">
        <f>[3]Birók!P23</f>
        <v xml:space="preserve"> </v>
      </c>
      <c r="Y9" s="610"/>
      <c r="Z9" s="610"/>
      <c r="AA9" s="610" t="s">
        <v>96</v>
      </c>
      <c r="AB9" s="611">
        <v>60</v>
      </c>
      <c r="AC9" s="611">
        <v>40</v>
      </c>
      <c r="AD9" s="611">
        <v>25</v>
      </c>
      <c r="AE9" s="611">
        <v>10</v>
      </c>
      <c r="AF9" s="611">
        <v>5</v>
      </c>
      <c r="AG9" s="611">
        <v>2</v>
      </c>
      <c r="AH9" s="611">
        <v>1</v>
      </c>
      <c r="AI9" s="521"/>
      <c r="AJ9" s="521"/>
      <c r="AK9" s="521"/>
    </row>
    <row r="10" spans="1:37" s="646" customFormat="1" ht="12.9" customHeight="1" x14ac:dyDescent="0.25">
      <c r="A10" s="648"/>
      <c r="B10" s="649"/>
      <c r="C10" s="650"/>
      <c r="D10" s="650"/>
      <c r="E10" s="661"/>
      <c r="F10" s="652"/>
      <c r="G10" s="652"/>
      <c r="H10" s="653"/>
      <c r="I10" s="640"/>
      <c r="J10" s="662"/>
      <c r="K10" s="663" t="s">
        <v>0</v>
      </c>
      <c r="L10" s="664" t="s">
        <v>168</v>
      </c>
      <c r="M10" s="656" t="str">
        <f>UPPER(IF(OR(L10="a",L10="as"),K8,IF(OR(L10="b",L10="bs"),K12,)))</f>
        <v>CENTERPÁLYA EGY. 1.</v>
      </c>
      <c r="N10" s="665"/>
      <c r="O10" s="666"/>
      <c r="P10" s="666"/>
      <c r="Q10" s="643"/>
      <c r="R10" s="644"/>
      <c r="S10" s="645"/>
      <c r="U10" s="657" t="str">
        <f>[3]Birók!P24</f>
        <v xml:space="preserve"> </v>
      </c>
      <c r="Y10" s="610"/>
      <c r="Z10" s="610"/>
      <c r="AA10" s="610" t="s">
        <v>97</v>
      </c>
      <c r="AB10" s="611">
        <v>40</v>
      </c>
      <c r="AC10" s="611">
        <v>25</v>
      </c>
      <c r="AD10" s="611">
        <v>15</v>
      </c>
      <c r="AE10" s="611">
        <v>7</v>
      </c>
      <c r="AF10" s="611">
        <v>4</v>
      </c>
      <c r="AG10" s="611">
        <v>1</v>
      </c>
      <c r="AH10" s="611">
        <v>0</v>
      </c>
      <c r="AI10" s="521"/>
      <c r="AJ10" s="521"/>
      <c r="AK10" s="521"/>
    </row>
    <row r="11" spans="1:37" s="646" customFormat="1" ht="12.9" customHeight="1" x14ac:dyDescent="0.25">
      <c r="A11" s="648">
        <v>3</v>
      </c>
      <c r="B11" s="635">
        <f>IF($E11="","",VLOOKUP($E11,'F16 csapat ELO'!$A$7:$O$22,14))</f>
        <v>0</v>
      </c>
      <c r="C11" s="636">
        <f>IF($E11="","",VLOOKUP($E11,'F16 csapat ELO'!$A$7:$O$22,15))</f>
        <v>257</v>
      </c>
      <c r="D11" s="636">
        <f>IF($E11="","",VLOOKUP($E11,'F16 csapat ELO'!$A$7:$O$22,5))</f>
        <v>0</v>
      </c>
      <c r="E11" s="637">
        <v>11</v>
      </c>
      <c r="F11" s="658" t="str">
        <f>UPPER(IF($E11="","",VLOOKUP($E11,'F16 csapat ELO'!$A$7:$O$22,2)))</f>
        <v>SZTE-SPORTMÁNIA 2</v>
      </c>
      <c r="G11" s="658">
        <f>IF($E11="","",VLOOKUP($E11,'F16 csapat ELO'!$A$7:$O$22,3))</f>
        <v>0</v>
      </c>
      <c r="H11" s="658"/>
      <c r="I11" s="658">
        <f>IF($E11="","",VLOOKUP($E11,'F16 csapat ELO'!$A$7:$O$22,4))</f>
        <v>0</v>
      </c>
      <c r="J11" s="639"/>
      <c r="K11" s="640"/>
      <c r="L11" s="667"/>
      <c r="M11" s="640" t="s">
        <v>325</v>
      </c>
      <c r="N11" s="668"/>
      <c r="O11" s="666"/>
      <c r="P11" s="666"/>
      <c r="Q11" s="643"/>
      <c r="R11" s="644"/>
      <c r="S11" s="645"/>
      <c r="U11" s="657" t="str">
        <f>[3]Birók!P25</f>
        <v xml:space="preserve"> </v>
      </c>
      <c r="Y11" s="610"/>
      <c r="Z11" s="610"/>
      <c r="AA11" s="610" t="s">
        <v>98</v>
      </c>
      <c r="AB11" s="611">
        <v>25</v>
      </c>
      <c r="AC11" s="611">
        <v>15</v>
      </c>
      <c r="AD11" s="611">
        <v>10</v>
      </c>
      <c r="AE11" s="611">
        <v>6</v>
      </c>
      <c r="AF11" s="611">
        <v>3</v>
      </c>
      <c r="AG11" s="611">
        <v>1</v>
      </c>
      <c r="AH11" s="611">
        <v>0</v>
      </c>
      <c r="AI11" s="521"/>
      <c r="AJ11" s="521"/>
      <c r="AK11" s="521"/>
    </row>
    <row r="12" spans="1:37" s="646" customFormat="1" ht="12.9" customHeight="1" x14ac:dyDescent="0.25">
      <c r="A12" s="648"/>
      <c r="B12" s="649"/>
      <c r="C12" s="650"/>
      <c r="D12" s="650"/>
      <c r="E12" s="661"/>
      <c r="F12" s="652"/>
      <c r="G12" s="652"/>
      <c r="H12" s="653"/>
      <c r="I12" s="654" t="s">
        <v>0</v>
      </c>
      <c r="J12" s="655" t="s">
        <v>164</v>
      </c>
      <c r="K12" s="656" t="str">
        <f>UPPER(IF(OR(J12="a",J12="as"),F11,IF(OR(J12="b",J12="bs"),F13,)))</f>
        <v>SZTE-SPORTMÁNIA 2</v>
      </c>
      <c r="L12" s="669"/>
      <c r="M12" s="640"/>
      <c r="N12" s="668"/>
      <c r="O12" s="666"/>
      <c r="P12" s="666"/>
      <c r="Q12" s="643"/>
      <c r="R12" s="644"/>
      <c r="S12" s="645"/>
      <c r="U12" s="657" t="str">
        <f>[3]Birók!P26</f>
        <v xml:space="preserve"> </v>
      </c>
      <c r="Y12" s="610"/>
      <c r="Z12" s="610"/>
      <c r="AA12" s="610" t="s">
        <v>103</v>
      </c>
      <c r="AB12" s="611">
        <v>15</v>
      </c>
      <c r="AC12" s="611">
        <v>10</v>
      </c>
      <c r="AD12" s="611">
        <v>6</v>
      </c>
      <c r="AE12" s="611">
        <v>3</v>
      </c>
      <c r="AF12" s="611">
        <v>1</v>
      </c>
      <c r="AG12" s="611">
        <v>0</v>
      </c>
      <c r="AH12" s="611">
        <v>0</v>
      </c>
      <c r="AI12" s="521"/>
      <c r="AJ12" s="521"/>
      <c r="AK12" s="521"/>
    </row>
    <row r="13" spans="1:37" s="646" customFormat="1" ht="12.9" customHeight="1" x14ac:dyDescent="0.25">
      <c r="A13" s="648">
        <v>4</v>
      </c>
      <c r="B13" s="635">
        <f>IF($E13="","",VLOOKUP($E13,'F16 csapat ELO'!$A$7:$O$22,14))</f>
        <v>0</v>
      </c>
      <c r="C13" s="636">
        <f>IF($E13="","",VLOOKUP($E13,'F16 csapat ELO'!$A$7:$O$22,15))</f>
        <v>217</v>
      </c>
      <c r="D13" s="636">
        <f>IF($E13="","",VLOOKUP($E13,'F16 csapat ELO'!$A$7:$O$22,5))</f>
        <v>0</v>
      </c>
      <c r="E13" s="637">
        <v>9</v>
      </c>
      <c r="F13" s="658" t="str">
        <f>UPPER(IF($E13="","",VLOOKUP($E13,'F16 csapat ELO'!$A$7:$O$22,2)))</f>
        <v>SVSE-GYSEV 4</v>
      </c>
      <c r="G13" s="658">
        <f>IF($E13="","",VLOOKUP($E13,'F16 csapat ELO'!$A$7:$O$22,3))</f>
        <v>0</v>
      </c>
      <c r="H13" s="658"/>
      <c r="I13" s="658">
        <f>IF($E13="","",VLOOKUP($E13,'F16 csapat ELO'!$A$7:$O$22,4))</f>
        <v>0</v>
      </c>
      <c r="J13" s="670"/>
      <c r="K13" s="640" t="s">
        <v>325</v>
      </c>
      <c r="L13" s="640"/>
      <c r="M13" s="640"/>
      <c r="N13" s="668"/>
      <c r="O13" s="666"/>
      <c r="P13" s="666"/>
      <c r="Q13" s="643"/>
      <c r="R13" s="644"/>
      <c r="S13" s="645"/>
      <c r="U13" s="657" t="str">
        <f>[3]Birók!P27</f>
        <v xml:space="preserve"> </v>
      </c>
      <c r="Y13" s="610"/>
      <c r="Z13" s="610"/>
      <c r="AA13" s="610" t="s">
        <v>99</v>
      </c>
      <c r="AB13" s="611">
        <v>10</v>
      </c>
      <c r="AC13" s="611">
        <v>6</v>
      </c>
      <c r="AD13" s="611">
        <v>3</v>
      </c>
      <c r="AE13" s="611">
        <v>1</v>
      </c>
      <c r="AF13" s="611">
        <v>0</v>
      </c>
      <c r="AG13" s="611">
        <v>0</v>
      </c>
      <c r="AH13" s="611">
        <v>0</v>
      </c>
      <c r="AI13" s="521"/>
      <c r="AJ13" s="521"/>
      <c r="AK13" s="521"/>
    </row>
    <row r="14" spans="1:37" s="646" customFormat="1" ht="12.9" customHeight="1" x14ac:dyDescent="0.25">
      <c r="A14" s="648"/>
      <c r="B14" s="649"/>
      <c r="C14" s="650"/>
      <c r="D14" s="650"/>
      <c r="E14" s="661"/>
      <c r="F14" s="640"/>
      <c r="G14" s="640"/>
      <c r="H14" s="671"/>
      <c r="I14" s="672"/>
      <c r="J14" s="662"/>
      <c r="K14" s="640"/>
      <c r="L14" s="640"/>
      <c r="M14" s="663" t="s">
        <v>0</v>
      </c>
      <c r="N14" s="664" t="s">
        <v>163</v>
      </c>
      <c r="O14" s="656" t="str">
        <f>UPPER(IF(OR(N14="a",N14="as"),M10,IF(OR(N14="b",N14="bs"),M18,)))</f>
        <v>CENTERPÁLYA EGY. 1.</v>
      </c>
      <c r="P14" s="665"/>
      <c r="Q14" s="643"/>
      <c r="R14" s="644"/>
      <c r="S14" s="645"/>
      <c r="U14" s="657" t="str">
        <f>[3]Birók!P28</f>
        <v xml:space="preserve"> </v>
      </c>
      <c r="Y14" s="610"/>
      <c r="Z14" s="610"/>
      <c r="AA14" s="610" t="s">
        <v>100</v>
      </c>
      <c r="AB14" s="611">
        <v>3</v>
      </c>
      <c r="AC14" s="611">
        <v>2</v>
      </c>
      <c r="AD14" s="611">
        <v>1</v>
      </c>
      <c r="AE14" s="611">
        <v>0</v>
      </c>
      <c r="AF14" s="611">
        <v>0</v>
      </c>
      <c r="AG14" s="611">
        <v>0</v>
      </c>
      <c r="AH14" s="611">
        <v>0</v>
      </c>
      <c r="AI14" s="521"/>
      <c r="AJ14" s="521"/>
      <c r="AK14" s="521"/>
    </row>
    <row r="15" spans="1:37" s="646" customFormat="1" ht="12.9" customHeight="1" x14ac:dyDescent="0.25">
      <c r="A15" s="634">
        <v>5</v>
      </c>
      <c r="B15" s="635">
        <f>IF($E15="","",VLOOKUP($E15,'F16 csapat ELO'!$A$7:$O$22,14))</f>
        <v>0</v>
      </c>
      <c r="C15" s="636">
        <f>IF($E15="","",VLOOKUP($E15,'F16 csapat ELO'!$A$7:$O$22,15))</f>
        <v>32</v>
      </c>
      <c r="D15" s="636">
        <f>IF($E15="","",VLOOKUP($E15,'F16 csapat ELO'!$A$7:$O$22,5))</f>
        <v>0</v>
      </c>
      <c r="E15" s="637">
        <v>3</v>
      </c>
      <c r="F15" s="638" t="str">
        <f>UPPER(IF($E15="","",VLOOKUP($E15,'F16 csapat ELO'!$A$7:$O$22,2)))</f>
        <v>NEXON DUNAKESZI TK</v>
      </c>
      <c r="G15" s="638">
        <f>IF($E15="","",VLOOKUP($E15,'F16 csapat ELO'!$A$7:$O$22,3))</f>
        <v>0</v>
      </c>
      <c r="H15" s="638"/>
      <c r="I15" s="638">
        <f>IF($E15="","",VLOOKUP($E15,'F16 csapat ELO'!$A$7:$O$22,4))</f>
        <v>0</v>
      </c>
      <c r="J15" s="673"/>
      <c r="K15" s="640"/>
      <c r="L15" s="640"/>
      <c r="M15" s="640"/>
      <c r="N15" s="668"/>
      <c r="O15" s="640" t="s">
        <v>325</v>
      </c>
      <c r="P15" s="668"/>
      <c r="Q15" s="643"/>
      <c r="R15" s="644"/>
      <c r="S15" s="645"/>
      <c r="U15" s="657" t="str">
        <f>[3]Birók!P29</f>
        <v xml:space="preserve"> </v>
      </c>
      <c r="Y15" s="610"/>
      <c r="Z15" s="610"/>
      <c r="AA15" s="610"/>
      <c r="AB15" s="610"/>
      <c r="AC15" s="610"/>
      <c r="AD15" s="610"/>
      <c r="AE15" s="610"/>
      <c r="AF15" s="610"/>
      <c r="AG15" s="610"/>
      <c r="AH15" s="610"/>
      <c r="AI15" s="521"/>
      <c r="AJ15" s="521"/>
      <c r="AK15" s="521"/>
    </row>
    <row r="16" spans="1:37" s="646" customFormat="1" ht="12.9" customHeight="1" thickBot="1" x14ac:dyDescent="0.3">
      <c r="A16" s="648"/>
      <c r="B16" s="649"/>
      <c r="C16" s="650"/>
      <c r="D16" s="650"/>
      <c r="E16" s="661"/>
      <c r="F16" s="652"/>
      <c r="G16" s="652"/>
      <c r="H16" s="653"/>
      <c r="I16" s="654" t="s">
        <v>0</v>
      </c>
      <c r="J16" s="655" t="s">
        <v>166</v>
      </c>
      <c r="K16" s="656" t="str">
        <f>UPPER(IF(OR(J16="a",J16="as"),F15,IF(OR(J16="b",J16="bs"),F17,)))</f>
        <v>CENTERPÁLYA EGY.2</v>
      </c>
      <c r="L16" s="656"/>
      <c r="M16" s="640"/>
      <c r="N16" s="668"/>
      <c r="O16" s="666"/>
      <c r="P16" s="668"/>
      <c r="Q16" s="643"/>
      <c r="R16" s="644"/>
      <c r="S16" s="645"/>
      <c r="U16" s="674" t="str">
        <f>[3]Birók!P30</f>
        <v>Egyik sem</v>
      </c>
      <c r="Y16" s="610"/>
      <c r="Z16" s="610"/>
      <c r="AA16" s="610" t="s">
        <v>66</v>
      </c>
      <c r="AB16" s="611">
        <v>150</v>
      </c>
      <c r="AC16" s="611">
        <v>120</v>
      </c>
      <c r="AD16" s="611">
        <v>90</v>
      </c>
      <c r="AE16" s="611">
        <v>60</v>
      </c>
      <c r="AF16" s="611">
        <v>40</v>
      </c>
      <c r="AG16" s="611">
        <v>25</v>
      </c>
      <c r="AH16" s="611">
        <v>15</v>
      </c>
      <c r="AI16" s="521"/>
      <c r="AJ16" s="521"/>
      <c r="AK16" s="521"/>
    </row>
    <row r="17" spans="1:37" s="646" customFormat="1" ht="12.9" customHeight="1" x14ac:dyDescent="0.25">
      <c r="A17" s="648">
        <v>6</v>
      </c>
      <c r="B17" s="635">
        <f>IF($E17="","",VLOOKUP($E17,'F16 csapat ELO'!$A$7:$O$22,14))</f>
        <v>0</v>
      </c>
      <c r="C17" s="636">
        <f>IF($E17="","",VLOOKUP($E17,'F16 csapat ELO'!$A$7:$O$22,15))</f>
        <v>271</v>
      </c>
      <c r="D17" s="636">
        <f>IF($E17="","",VLOOKUP($E17,'F16 csapat ELO'!$A$7:$O$22,5))</f>
        <v>0</v>
      </c>
      <c r="E17" s="637">
        <v>13</v>
      </c>
      <c r="F17" s="658" t="str">
        <f>UPPER(IF($E17="","",VLOOKUP($E17,'F16 csapat ELO'!$A$7:$O$22,2)))</f>
        <v>CENTERPÁLYA EGY.2</v>
      </c>
      <c r="G17" s="658">
        <f>IF($E17="","",VLOOKUP($E17,'F16 csapat ELO'!$A$7:$O$22,3))</f>
        <v>0</v>
      </c>
      <c r="H17" s="658"/>
      <c r="I17" s="658">
        <f>IF($E17="","",VLOOKUP($E17,'F16 csapat ELO'!$A$7:$O$22,4))</f>
        <v>0</v>
      </c>
      <c r="J17" s="659"/>
      <c r="K17" s="640" t="s">
        <v>397</v>
      </c>
      <c r="L17" s="660"/>
      <c r="M17" s="640"/>
      <c r="N17" s="668"/>
      <c r="O17" s="666"/>
      <c r="P17" s="668"/>
      <c r="Q17" s="643"/>
      <c r="R17" s="644"/>
      <c r="S17" s="645"/>
      <c r="Y17" s="610"/>
      <c r="Z17" s="610"/>
      <c r="AA17" s="610" t="s">
        <v>91</v>
      </c>
      <c r="AB17" s="611">
        <v>120</v>
      </c>
      <c r="AC17" s="611">
        <v>90</v>
      </c>
      <c r="AD17" s="611">
        <v>60</v>
      </c>
      <c r="AE17" s="611">
        <v>40</v>
      </c>
      <c r="AF17" s="611">
        <v>25</v>
      </c>
      <c r="AG17" s="611">
        <v>15</v>
      </c>
      <c r="AH17" s="611">
        <v>8</v>
      </c>
      <c r="AI17" s="521"/>
      <c r="AJ17" s="521"/>
      <c r="AK17" s="521"/>
    </row>
    <row r="18" spans="1:37" s="646" customFormat="1" ht="12.9" customHeight="1" x14ac:dyDescent="0.25">
      <c r="A18" s="648"/>
      <c r="B18" s="649"/>
      <c r="C18" s="650"/>
      <c r="D18" s="650"/>
      <c r="E18" s="661"/>
      <c r="F18" s="652"/>
      <c r="G18" s="652"/>
      <c r="H18" s="653"/>
      <c r="I18" s="640"/>
      <c r="J18" s="662"/>
      <c r="K18" s="663" t="s">
        <v>0</v>
      </c>
      <c r="L18" s="664" t="s">
        <v>166</v>
      </c>
      <c r="M18" s="656" t="str">
        <f>UPPER(IF(OR(L18="a",L18="as"),K16,IF(OR(L18="b",L18="bs"),K20,)))</f>
        <v>GYAC</v>
      </c>
      <c r="N18" s="675"/>
      <c r="O18" s="666"/>
      <c r="P18" s="668"/>
      <c r="Q18" s="643"/>
      <c r="R18" s="644"/>
      <c r="S18" s="645"/>
      <c r="Y18" s="610"/>
      <c r="Z18" s="610"/>
      <c r="AA18" s="610" t="s">
        <v>92</v>
      </c>
      <c r="AB18" s="611">
        <v>90</v>
      </c>
      <c r="AC18" s="611">
        <v>60</v>
      </c>
      <c r="AD18" s="611">
        <v>40</v>
      </c>
      <c r="AE18" s="611">
        <v>25</v>
      </c>
      <c r="AF18" s="611">
        <v>15</v>
      </c>
      <c r="AG18" s="611">
        <v>8</v>
      </c>
      <c r="AH18" s="611">
        <v>4</v>
      </c>
      <c r="AI18" s="521"/>
      <c r="AJ18" s="521"/>
      <c r="AK18" s="521"/>
    </row>
    <row r="19" spans="1:37" s="646" customFormat="1" ht="12.9" customHeight="1" x14ac:dyDescent="0.25">
      <c r="A19" s="648">
        <v>7</v>
      </c>
      <c r="B19" s="635">
        <f>IF($E19="","",VLOOKUP($E19,'F16 csapat ELO'!$A$7:$O$22,14))</f>
        <v>0</v>
      </c>
      <c r="C19" s="636">
        <f>IF($E19="","",VLOOKUP($E19,'F16 csapat ELO'!$A$7:$O$22,15))</f>
        <v>223</v>
      </c>
      <c r="D19" s="636">
        <f>IF($E19="","",VLOOKUP($E19,'F16 csapat ELO'!$A$7:$O$22,5))</f>
        <v>0</v>
      </c>
      <c r="E19" s="637">
        <v>10</v>
      </c>
      <c r="F19" s="658" t="str">
        <f>UPPER(IF($E19="","",VLOOKUP($E19,'F16 csapat ELO'!$A$7:$O$22,2)))</f>
        <v>SVSE-GYSEV 3</v>
      </c>
      <c r="G19" s="658">
        <f>IF($E19="","",VLOOKUP($E19,'F16 csapat ELO'!$A$7:$O$22,3))</f>
        <v>0</v>
      </c>
      <c r="H19" s="658"/>
      <c r="I19" s="658">
        <f>IF($E19="","",VLOOKUP($E19,'F16 csapat ELO'!$A$7:$O$22,4))</f>
        <v>0</v>
      </c>
      <c r="J19" s="639"/>
      <c r="K19" s="640"/>
      <c r="L19" s="667"/>
      <c r="M19" s="666" t="s">
        <v>327</v>
      </c>
      <c r="N19" s="666"/>
      <c r="O19" s="666"/>
      <c r="P19" s="668"/>
      <c r="Q19" s="643"/>
      <c r="R19" s="644"/>
      <c r="S19" s="645"/>
      <c r="Y19" s="610"/>
      <c r="Z19" s="610"/>
      <c r="AA19" s="610" t="s">
        <v>93</v>
      </c>
      <c r="AB19" s="611">
        <v>60</v>
      </c>
      <c r="AC19" s="611">
        <v>40</v>
      </c>
      <c r="AD19" s="611">
        <v>25</v>
      </c>
      <c r="AE19" s="611">
        <v>15</v>
      </c>
      <c r="AF19" s="611">
        <v>8</v>
      </c>
      <c r="AG19" s="611">
        <v>4</v>
      </c>
      <c r="AH19" s="611">
        <v>2</v>
      </c>
      <c r="AI19" s="521"/>
      <c r="AJ19" s="521"/>
      <c r="AK19" s="521"/>
    </row>
    <row r="20" spans="1:37" s="646" customFormat="1" ht="12.9" customHeight="1" x14ac:dyDescent="0.25">
      <c r="A20" s="648"/>
      <c r="B20" s="649"/>
      <c r="C20" s="650"/>
      <c r="D20" s="650"/>
      <c r="E20" s="651"/>
      <c r="F20" s="652"/>
      <c r="G20" s="652"/>
      <c r="H20" s="653"/>
      <c r="I20" s="654" t="s">
        <v>0</v>
      </c>
      <c r="J20" s="655" t="s">
        <v>166</v>
      </c>
      <c r="K20" s="656" t="str">
        <f>UPPER(IF(OR(J20="a",J20="as"),F19,IF(OR(J20="b",J20="bs"),F21,)))</f>
        <v>GYAC</v>
      </c>
      <c r="L20" s="669"/>
      <c r="M20" s="640"/>
      <c r="N20" s="666"/>
      <c r="O20" s="666"/>
      <c r="P20" s="668"/>
      <c r="Q20" s="643"/>
      <c r="R20" s="644"/>
      <c r="S20" s="645"/>
      <c r="Y20" s="610"/>
      <c r="Z20" s="610"/>
      <c r="AA20" s="610" t="s">
        <v>94</v>
      </c>
      <c r="AB20" s="611">
        <v>40</v>
      </c>
      <c r="AC20" s="611">
        <v>25</v>
      </c>
      <c r="AD20" s="611">
        <v>15</v>
      </c>
      <c r="AE20" s="611">
        <v>8</v>
      </c>
      <c r="AF20" s="611">
        <v>4</v>
      </c>
      <c r="AG20" s="611">
        <v>2</v>
      </c>
      <c r="AH20" s="611">
        <v>1</v>
      </c>
      <c r="AI20" s="521"/>
      <c r="AJ20" s="521"/>
      <c r="AK20" s="521"/>
    </row>
    <row r="21" spans="1:37" s="646" customFormat="1" ht="12.9" customHeight="1" x14ac:dyDescent="0.25">
      <c r="A21" s="648">
        <v>8</v>
      </c>
      <c r="B21" s="635">
        <f>IF($E21="","",VLOOKUP($E21,'F16 csapat ELO'!$A$7:$O$22,14))</f>
        <v>0</v>
      </c>
      <c r="C21" s="636">
        <f>IF($E21="","",VLOOKUP($E21,'F16 csapat ELO'!$A$7:$O$22,15))</f>
        <v>126</v>
      </c>
      <c r="D21" s="636">
        <f>IF($E21="","",VLOOKUP($E21,'F16 csapat ELO'!$A$7:$O$22,5))</f>
        <v>0</v>
      </c>
      <c r="E21" s="637">
        <v>7</v>
      </c>
      <c r="F21" s="658" t="str">
        <f>UPPER(IF($E21="","",VLOOKUP($E21,'F16 csapat ELO'!$A$7:$O$22,2)))</f>
        <v>GYAC</v>
      </c>
      <c r="G21" s="658">
        <f>IF($E21="","",VLOOKUP($E21,'F16 csapat ELO'!$A$7:$O$22,3))</f>
        <v>0</v>
      </c>
      <c r="H21" s="658"/>
      <c r="I21" s="658">
        <f>IF($E21="","",VLOOKUP($E21,'F16 csapat ELO'!$A$7:$O$22,4))</f>
        <v>0</v>
      </c>
      <c r="J21" s="670"/>
      <c r="K21" s="666" t="s">
        <v>327</v>
      </c>
      <c r="L21" s="640"/>
      <c r="M21" s="640"/>
      <c r="N21" s="666"/>
      <c r="O21" s="666"/>
      <c r="P21" s="668"/>
      <c r="Q21" s="643"/>
      <c r="R21" s="644"/>
      <c r="S21" s="645"/>
      <c r="Y21" s="610"/>
      <c r="Z21" s="610"/>
      <c r="AA21" s="610" t="s">
        <v>95</v>
      </c>
      <c r="AB21" s="611">
        <v>25</v>
      </c>
      <c r="AC21" s="611">
        <v>15</v>
      </c>
      <c r="AD21" s="611">
        <v>10</v>
      </c>
      <c r="AE21" s="611">
        <v>6</v>
      </c>
      <c r="AF21" s="611">
        <v>3</v>
      </c>
      <c r="AG21" s="611">
        <v>1</v>
      </c>
      <c r="AH21" s="611">
        <v>0</v>
      </c>
      <c r="AI21" s="521"/>
      <c r="AJ21" s="521"/>
      <c r="AK21" s="521"/>
    </row>
    <row r="22" spans="1:37" s="646" customFormat="1" ht="12.9" customHeight="1" x14ac:dyDescent="0.25">
      <c r="A22" s="648"/>
      <c r="B22" s="649"/>
      <c r="C22" s="650"/>
      <c r="D22" s="650"/>
      <c r="E22" s="651"/>
      <c r="F22" s="672"/>
      <c r="G22" s="672"/>
      <c r="H22" s="676"/>
      <c r="I22" s="672"/>
      <c r="J22" s="662"/>
      <c r="K22" s="640"/>
      <c r="L22" s="640"/>
      <c r="M22" s="640"/>
      <c r="N22" s="666"/>
      <c r="O22" s="663" t="s">
        <v>0</v>
      </c>
      <c r="P22" s="664" t="s">
        <v>162</v>
      </c>
      <c r="Q22" s="656" t="str">
        <f>UPPER(IF(OR(P22="a",P22="as"),O14,IF(OR(P22="b",P22="bs"),O30,)))</f>
        <v>OMSZK PARK TK 1</v>
      </c>
      <c r="R22" s="665"/>
      <c r="S22" s="645"/>
      <c r="Y22" s="610"/>
      <c r="Z22" s="610"/>
      <c r="AA22" s="610" t="s">
        <v>96</v>
      </c>
      <c r="AB22" s="611">
        <v>15</v>
      </c>
      <c r="AC22" s="611">
        <v>10</v>
      </c>
      <c r="AD22" s="611">
        <v>6</v>
      </c>
      <c r="AE22" s="611">
        <v>3</v>
      </c>
      <c r="AF22" s="611">
        <v>1</v>
      </c>
      <c r="AG22" s="611">
        <v>0</v>
      </c>
      <c r="AH22" s="611">
        <v>0</v>
      </c>
      <c r="AI22" s="521"/>
      <c r="AJ22" s="521"/>
      <c r="AK22" s="521"/>
    </row>
    <row r="23" spans="1:37" s="646" customFormat="1" ht="12.9" customHeight="1" x14ac:dyDescent="0.25">
      <c r="A23" s="648">
        <v>9</v>
      </c>
      <c r="B23" s="635">
        <f>IF($E23="","",VLOOKUP($E23,'F16 csapat ELO'!$A$7:$O$22,14))</f>
        <v>0</v>
      </c>
      <c r="C23" s="636">
        <f>IF($E23="","",VLOOKUP($E23,'F16 csapat ELO'!$A$7:$O$22,15))</f>
        <v>87</v>
      </c>
      <c r="D23" s="636">
        <f>IF($E23="","",VLOOKUP($E23,'F16 csapat ELO'!$A$7:$O$22,5))</f>
        <v>0</v>
      </c>
      <c r="E23" s="637">
        <v>5</v>
      </c>
      <c r="F23" s="658" t="str">
        <f>UPPER(IF($E23="","",VLOOKUP($E23,'F16 csapat ELO'!$A$7:$O$22,2)))</f>
        <v>FEHÉRGYARMAT TK</v>
      </c>
      <c r="G23" s="658">
        <f>IF($E23="","",VLOOKUP($E23,'F16 csapat ELO'!$A$7:$O$22,3))</f>
        <v>0</v>
      </c>
      <c r="H23" s="658"/>
      <c r="I23" s="658">
        <f>IF($E23="","",VLOOKUP($E23,'F16 csapat ELO'!$A$7:$O$22,4))</f>
        <v>0</v>
      </c>
      <c r="J23" s="639"/>
      <c r="K23" s="640"/>
      <c r="L23" s="640"/>
      <c r="M23" s="640"/>
      <c r="N23" s="666"/>
      <c r="O23" s="640"/>
      <c r="P23" s="668"/>
      <c r="Q23" s="666" t="s">
        <v>325</v>
      </c>
      <c r="R23" s="666"/>
      <c r="S23" s="645"/>
      <c r="Y23" s="610"/>
      <c r="Z23" s="610"/>
      <c r="AA23" s="610" t="s">
        <v>97</v>
      </c>
      <c r="AB23" s="611">
        <v>10</v>
      </c>
      <c r="AC23" s="611">
        <v>6</v>
      </c>
      <c r="AD23" s="611">
        <v>3</v>
      </c>
      <c r="AE23" s="611">
        <v>1</v>
      </c>
      <c r="AF23" s="611">
        <v>0</v>
      </c>
      <c r="AG23" s="611">
        <v>0</v>
      </c>
      <c r="AH23" s="611">
        <v>0</v>
      </c>
      <c r="AI23" s="521"/>
      <c r="AJ23" s="521"/>
      <c r="AK23" s="521"/>
    </row>
    <row r="24" spans="1:37" s="646" customFormat="1" ht="12.9" customHeight="1" x14ac:dyDescent="0.25">
      <c r="A24" s="648"/>
      <c r="B24" s="649"/>
      <c r="C24" s="650"/>
      <c r="D24" s="650"/>
      <c r="E24" s="651"/>
      <c r="F24" s="652"/>
      <c r="G24" s="652"/>
      <c r="H24" s="653"/>
      <c r="I24" s="654" t="s">
        <v>0</v>
      </c>
      <c r="J24" s="655" t="s">
        <v>164</v>
      </c>
      <c r="K24" s="656" t="str">
        <f>UPPER(IF(OR(J24="a",J24="as"),F23,IF(OR(J24="b",J24="bs"),F25,)))</f>
        <v>FEHÉRGYARMAT TK</v>
      </c>
      <c r="L24" s="656"/>
      <c r="M24" s="640"/>
      <c r="N24" s="666"/>
      <c r="O24" s="666"/>
      <c r="P24" s="668"/>
      <c r="Q24" s="643"/>
      <c r="R24" s="644"/>
      <c r="S24" s="645"/>
      <c r="Y24" s="610"/>
      <c r="Z24" s="610"/>
      <c r="AA24" s="610" t="s">
        <v>98</v>
      </c>
      <c r="AB24" s="611">
        <v>6</v>
      </c>
      <c r="AC24" s="611">
        <v>3</v>
      </c>
      <c r="AD24" s="611">
        <v>1</v>
      </c>
      <c r="AE24" s="611">
        <v>0</v>
      </c>
      <c r="AF24" s="611">
        <v>0</v>
      </c>
      <c r="AG24" s="611">
        <v>0</v>
      </c>
      <c r="AH24" s="611">
        <v>0</v>
      </c>
      <c r="AI24" s="521"/>
      <c r="AJ24" s="521"/>
      <c r="AK24" s="521"/>
    </row>
    <row r="25" spans="1:37" s="646" customFormat="1" ht="12.9" customHeight="1" x14ac:dyDescent="0.25">
      <c r="A25" s="648">
        <v>10</v>
      </c>
      <c r="B25" s="635">
        <f>IF($E25="","",VLOOKUP($E25,'F16 csapat ELO'!$A$7:$O$22,14))</f>
        <v>0</v>
      </c>
      <c r="C25" s="636">
        <f>IF($E25="","",VLOOKUP($E25,'F16 csapat ELO'!$A$7:$O$22,15))</f>
        <v>297</v>
      </c>
      <c r="D25" s="636">
        <f>IF($E25="","",VLOOKUP($E25,'F16 csapat ELO'!$A$7:$O$22,5))</f>
        <v>0</v>
      </c>
      <c r="E25" s="637">
        <v>14</v>
      </c>
      <c r="F25" s="658" t="str">
        <f>UPPER(IF($E25="","",VLOOKUP($E25,'F16 csapat ELO'!$A$7:$O$22,2)))</f>
        <v>KŐSZEGI SE</v>
      </c>
      <c r="G25" s="658">
        <f>IF($E25="","",VLOOKUP($E25,'F16 csapat ELO'!$A$7:$O$22,3))</f>
        <v>0</v>
      </c>
      <c r="H25" s="658"/>
      <c r="I25" s="658">
        <f>IF($E25="","",VLOOKUP($E25,'F16 csapat ELO'!$A$7:$O$22,4))</f>
        <v>0</v>
      </c>
      <c r="J25" s="659"/>
      <c r="K25" s="640" t="s">
        <v>325</v>
      </c>
      <c r="L25" s="660"/>
      <c r="M25" s="640"/>
      <c r="N25" s="666"/>
      <c r="O25" s="666"/>
      <c r="P25" s="668"/>
      <c r="Q25" s="643"/>
      <c r="R25" s="644"/>
      <c r="S25" s="645"/>
      <c r="Y25" s="610"/>
      <c r="Z25" s="610"/>
      <c r="AA25" s="610" t="s">
        <v>103</v>
      </c>
      <c r="AB25" s="611">
        <v>3</v>
      </c>
      <c r="AC25" s="611">
        <v>2</v>
      </c>
      <c r="AD25" s="611">
        <v>1</v>
      </c>
      <c r="AE25" s="611">
        <v>0</v>
      </c>
      <c r="AF25" s="611">
        <v>0</v>
      </c>
      <c r="AG25" s="611">
        <v>0</v>
      </c>
      <c r="AH25" s="611">
        <v>0</v>
      </c>
      <c r="AI25" s="521"/>
      <c r="AJ25" s="521"/>
      <c r="AK25" s="521"/>
    </row>
    <row r="26" spans="1:37" s="646" customFormat="1" ht="12.9" customHeight="1" x14ac:dyDescent="0.25">
      <c r="A26" s="648"/>
      <c r="B26" s="649"/>
      <c r="C26" s="650"/>
      <c r="D26" s="650"/>
      <c r="E26" s="661"/>
      <c r="F26" s="652"/>
      <c r="G26" s="652"/>
      <c r="H26" s="653"/>
      <c r="I26" s="640"/>
      <c r="J26" s="662"/>
      <c r="K26" s="663" t="s">
        <v>0</v>
      </c>
      <c r="L26" s="664" t="s">
        <v>66</v>
      </c>
      <c r="M26" s="656" t="str">
        <f>UPPER(IF(OR(L26="a",L26="as"),K24,IF(OR(L26="b",L26="bs"),K28,)))</f>
        <v>FEHÉRGYARMAT TK</v>
      </c>
      <c r="N26" s="665"/>
      <c r="O26" s="666"/>
      <c r="P26" s="668"/>
      <c r="Q26" s="643"/>
      <c r="R26" s="644"/>
      <c r="S26" s="645"/>
      <c r="Y26" s="521"/>
      <c r="Z26" s="521"/>
      <c r="AA26" s="521"/>
      <c r="AB26" s="521"/>
      <c r="AC26" s="521"/>
      <c r="AD26" s="521"/>
      <c r="AE26" s="521"/>
      <c r="AF26" s="521"/>
      <c r="AG26" s="521"/>
      <c r="AH26" s="521"/>
      <c r="AI26" s="521"/>
      <c r="AJ26" s="521"/>
      <c r="AK26" s="521"/>
    </row>
    <row r="27" spans="1:37" s="646" customFormat="1" ht="12.9" customHeight="1" x14ac:dyDescent="0.25">
      <c r="A27" s="648">
        <v>11</v>
      </c>
      <c r="B27" s="635">
        <f>IF($E27="","",VLOOKUP($E27,'F16 csapat ELO'!$A$7:$O$22,14))</f>
        <v>0</v>
      </c>
      <c r="C27" s="636">
        <f>IF($E27="","",VLOOKUP($E27,'F16 csapat ELO'!$A$7:$O$22,15))</f>
        <v>171</v>
      </c>
      <c r="D27" s="636">
        <f>IF($E27="","",VLOOKUP($E27,'F16 csapat ELO'!$A$7:$O$22,5))</f>
        <v>0</v>
      </c>
      <c r="E27" s="637">
        <v>8</v>
      </c>
      <c r="F27" s="658" t="str">
        <f>UPPER(IF($E27="","",VLOOKUP($E27,'F16 csapat ELO'!$A$7:$O$22,2)))</f>
        <v>OMSZK PARK TK 2</v>
      </c>
      <c r="G27" s="658">
        <f>IF($E27="","",VLOOKUP($E27,'F16 csapat ELO'!$A$7:$O$22,3))</f>
        <v>0</v>
      </c>
      <c r="H27" s="658"/>
      <c r="I27" s="658">
        <f>IF($E27="","",VLOOKUP($E27,'F16 csapat ELO'!$A$7:$O$22,4))</f>
        <v>0</v>
      </c>
      <c r="J27" s="639"/>
      <c r="K27" s="640"/>
      <c r="L27" s="667"/>
      <c r="M27" s="640" t="s">
        <v>325</v>
      </c>
      <c r="N27" s="668"/>
      <c r="O27" s="666"/>
      <c r="P27" s="668"/>
      <c r="Q27" s="643"/>
      <c r="R27" s="644"/>
      <c r="S27" s="645"/>
      <c r="Y27" s="521"/>
      <c r="Z27" s="521"/>
      <c r="AA27" s="521"/>
      <c r="AB27" s="521"/>
      <c r="AC27" s="521"/>
      <c r="AD27" s="521"/>
      <c r="AE27" s="521"/>
      <c r="AF27" s="521"/>
      <c r="AG27" s="521"/>
      <c r="AH27" s="521"/>
      <c r="AI27" s="521"/>
      <c r="AJ27" s="521"/>
      <c r="AK27" s="521"/>
    </row>
    <row r="28" spans="1:37" s="646" customFormat="1" ht="12.9" customHeight="1" x14ac:dyDescent="0.25">
      <c r="A28" s="677"/>
      <c r="B28" s="649"/>
      <c r="C28" s="650"/>
      <c r="D28" s="650"/>
      <c r="E28" s="661"/>
      <c r="F28" s="652"/>
      <c r="G28" s="652"/>
      <c r="H28" s="653"/>
      <c r="I28" s="654" t="s">
        <v>0</v>
      </c>
      <c r="J28" s="655" t="s">
        <v>164</v>
      </c>
      <c r="K28" s="656" t="str">
        <f>UPPER(IF(OR(J28="a",J28="as"),F27,IF(OR(J28="b",J28="bs"),F29,)))</f>
        <v>OMSZK PARK TK 2</v>
      </c>
      <c r="L28" s="669"/>
      <c r="M28" s="640"/>
      <c r="N28" s="668"/>
      <c r="O28" s="666"/>
      <c r="P28" s="668"/>
      <c r="Q28" s="643"/>
      <c r="R28" s="644"/>
      <c r="S28" s="645"/>
    </row>
    <row r="29" spans="1:37" s="646" customFormat="1" ht="12.9" customHeight="1" x14ac:dyDescent="0.25">
      <c r="A29" s="634">
        <v>12</v>
      </c>
      <c r="B29" s="635">
        <f>IF($E29="","",VLOOKUP($E29,'F16 csapat ELO'!$A$7:$O$22,14))</f>
        <v>0</v>
      </c>
      <c r="C29" s="636">
        <f>IF($E29="","",VLOOKUP($E29,'F16 csapat ELO'!$A$7:$O$22,15))</f>
        <v>40</v>
      </c>
      <c r="D29" s="636">
        <f>IF($E29="","",VLOOKUP($E29,'F16 csapat ELO'!$A$7:$O$22,5))</f>
        <v>0</v>
      </c>
      <c r="E29" s="637">
        <v>4</v>
      </c>
      <c r="F29" s="638" t="str">
        <f>UPPER(IF($E29="","",VLOOKUP($E29,'F16 csapat ELO'!$A$7:$O$22,2)))</f>
        <v>SVSE-GYSEV 1</v>
      </c>
      <c r="G29" s="638">
        <f>IF($E29="","",VLOOKUP($E29,'F16 csapat ELO'!$A$7:$O$22,3))</f>
        <v>0</v>
      </c>
      <c r="H29" s="638"/>
      <c r="I29" s="638">
        <f>IF($E29="","",VLOOKUP($E29,'F16 csapat ELO'!$A$7:$O$22,4))</f>
        <v>0</v>
      </c>
      <c r="J29" s="670"/>
      <c r="K29" s="640" t="s">
        <v>170</v>
      </c>
      <c r="L29" s="640"/>
      <c r="M29" s="640"/>
      <c r="N29" s="668"/>
      <c r="O29" s="666"/>
      <c r="P29" s="668"/>
      <c r="Q29" s="643"/>
      <c r="R29" s="644"/>
      <c r="S29" s="645"/>
    </row>
    <row r="30" spans="1:37" s="646" customFormat="1" ht="12.9" customHeight="1" x14ac:dyDescent="0.25">
      <c r="A30" s="648"/>
      <c r="B30" s="649"/>
      <c r="C30" s="650"/>
      <c r="D30" s="650"/>
      <c r="E30" s="661"/>
      <c r="F30" s="640"/>
      <c r="G30" s="640"/>
      <c r="H30" s="671"/>
      <c r="I30" s="672"/>
      <c r="J30" s="662"/>
      <c r="K30" s="640"/>
      <c r="L30" s="640"/>
      <c r="M30" s="663" t="s">
        <v>0</v>
      </c>
      <c r="N30" s="664" t="s">
        <v>162</v>
      </c>
      <c r="O30" s="656" t="str">
        <f>UPPER(IF(OR(N30="a",N30="as"),M26,IF(OR(N30="b",N30="bs"),M34,)))</f>
        <v>OMSZK PARK TK 1</v>
      </c>
      <c r="P30" s="675"/>
      <c r="Q30" s="643"/>
      <c r="R30" s="644"/>
      <c r="S30" s="645"/>
    </row>
    <row r="31" spans="1:37" s="646" customFormat="1" ht="12.9" customHeight="1" x14ac:dyDescent="0.25">
      <c r="A31" s="648">
        <v>13</v>
      </c>
      <c r="B31" s="635">
        <f>IF($E31="","",VLOOKUP($E31,'F16 csapat ELO'!$A$7:$O$22,14))</f>
        <v>0</v>
      </c>
      <c r="C31" s="636">
        <f>IF($E31="","",VLOOKUP($E31,'F16 csapat ELO'!$A$7:$O$22,15))</f>
        <v>91</v>
      </c>
      <c r="D31" s="636">
        <f>IF($E31="","",VLOOKUP($E31,'F16 csapat ELO'!$A$7:$O$22,5))</f>
        <v>0</v>
      </c>
      <c r="E31" s="637">
        <v>6</v>
      </c>
      <c r="F31" s="658" t="str">
        <f>UPPER(IF($E31="","",VLOOKUP($E31,'F16 csapat ELO'!$A$7:$O$22,2)))</f>
        <v>SVSE-GYSEV 2</v>
      </c>
      <c r="G31" s="658">
        <f>IF($E31="","",VLOOKUP($E31,'F16 csapat ELO'!$A$7:$O$22,3))</f>
        <v>0</v>
      </c>
      <c r="H31" s="658"/>
      <c r="I31" s="658">
        <f>IF($E31="","",VLOOKUP($E31,'F16 csapat ELO'!$A$7:$O$22,4))</f>
        <v>0</v>
      </c>
      <c r="J31" s="673"/>
      <c r="K31" s="640"/>
      <c r="L31" s="640"/>
      <c r="M31" s="640"/>
      <c r="N31" s="668"/>
      <c r="O31" s="640" t="s">
        <v>325</v>
      </c>
      <c r="P31" s="666"/>
      <c r="Q31" s="643"/>
      <c r="R31" s="644"/>
      <c r="S31" s="645"/>
    </row>
    <row r="32" spans="1:37" s="646" customFormat="1" ht="12.9" customHeight="1" x14ac:dyDescent="0.25">
      <c r="A32" s="648"/>
      <c r="B32" s="649"/>
      <c r="C32" s="650"/>
      <c r="D32" s="650"/>
      <c r="E32" s="661"/>
      <c r="F32" s="652"/>
      <c r="G32" s="652"/>
      <c r="H32" s="653"/>
      <c r="I32" s="663" t="s">
        <v>0</v>
      </c>
      <c r="J32" s="655" t="s">
        <v>66</v>
      </c>
      <c r="K32" s="656" t="str">
        <f>UPPER(IF(OR(J32="a",J32="as"),F31,IF(OR(J32="b",J32="bs"),F33,)))</f>
        <v>SVSE-GYSEV 2</v>
      </c>
      <c r="L32" s="656"/>
      <c r="M32" s="640"/>
      <c r="N32" s="668"/>
      <c r="O32" s="666"/>
      <c r="P32" s="666"/>
      <c r="Q32" s="643"/>
      <c r="R32" s="644"/>
      <c r="S32" s="645"/>
    </row>
    <row r="33" spans="1:19" s="646" customFormat="1" ht="12.9" customHeight="1" x14ac:dyDescent="0.25">
      <c r="A33" s="648">
        <v>14</v>
      </c>
      <c r="B33" s="635">
        <f>IF($E33="","",VLOOKUP($E33,'F16 csapat ELO'!$A$7:$O$22,14))</f>
        <v>0</v>
      </c>
      <c r="C33" s="636">
        <f>IF($E33="","",VLOOKUP($E33,'F16 csapat ELO'!$A$7:$O$22,15))</f>
        <v>265</v>
      </c>
      <c r="D33" s="636">
        <f>IF($E33="","",VLOOKUP($E33,'F16 csapat ELO'!$A$7:$O$22,5))</f>
        <v>0</v>
      </c>
      <c r="E33" s="637">
        <v>12</v>
      </c>
      <c r="F33" s="658" t="str">
        <f>UPPER(IF($E33="","",VLOOKUP($E33,'F16 csapat ELO'!$A$7:$O$22,2)))</f>
        <v>BEBTO TEAM</v>
      </c>
      <c r="G33" s="658">
        <f>IF($E33="","",VLOOKUP($E33,'F16 csapat ELO'!$A$7:$O$22,3))</f>
        <v>0</v>
      </c>
      <c r="H33" s="658"/>
      <c r="I33" s="658">
        <f>IF($E33="","",VLOOKUP($E33,'F16 csapat ELO'!$A$7:$O$22,4))</f>
        <v>0</v>
      </c>
      <c r="J33" s="659"/>
      <c r="K33" s="640" t="s">
        <v>420</v>
      </c>
      <c r="L33" s="660"/>
      <c r="M33" s="640"/>
      <c r="N33" s="668"/>
      <c r="O33" s="666"/>
      <c r="P33" s="666"/>
      <c r="Q33" s="643"/>
      <c r="R33" s="644"/>
      <c r="S33" s="645"/>
    </row>
    <row r="34" spans="1:19" s="646" customFormat="1" ht="12.9" customHeight="1" x14ac:dyDescent="0.25">
      <c r="A34" s="648"/>
      <c r="B34" s="649"/>
      <c r="C34" s="650"/>
      <c r="D34" s="650"/>
      <c r="E34" s="661"/>
      <c r="F34" s="652"/>
      <c r="G34" s="652"/>
      <c r="H34" s="653"/>
      <c r="I34" s="640"/>
      <c r="J34" s="662"/>
      <c r="K34" s="663" t="s">
        <v>0</v>
      </c>
      <c r="L34" s="664" t="s">
        <v>173</v>
      </c>
      <c r="M34" s="656" t="str">
        <f>UPPER(IF(OR(L34="a",L34="as"),K32,IF(OR(L34="b",L34="bs"),K36,)))</f>
        <v>OMSZK PARK TK 1</v>
      </c>
      <c r="N34" s="675"/>
      <c r="O34" s="666"/>
      <c r="P34" s="666"/>
      <c r="Q34" s="643"/>
      <c r="R34" s="644"/>
      <c r="S34" s="645"/>
    </row>
    <row r="35" spans="1:19" s="646" customFormat="1" ht="12.9" customHeight="1" x14ac:dyDescent="0.25">
      <c r="A35" s="648">
        <v>15</v>
      </c>
      <c r="B35" s="635">
        <f>IF($E35="","",VLOOKUP($E35,'F16 csapat ELO'!$A$7:$O$22,14))</f>
        <v>0</v>
      </c>
      <c r="C35" s="636">
        <f>IF($E35="","",VLOOKUP($E35,'F16 csapat ELO'!$A$7:$O$22,15))</f>
        <v>0</v>
      </c>
      <c r="D35" s="636">
        <f>IF($E35="","",VLOOKUP($E35,'F16 csapat ELO'!$A$7:$O$22,5))</f>
        <v>0</v>
      </c>
      <c r="E35" s="637">
        <v>15</v>
      </c>
      <c r="F35" s="658" t="str">
        <f>UPPER(IF($E35="","",VLOOKUP($E35,'F16 csapat ELO'!$A$7:$O$22,2)))</f>
        <v/>
      </c>
      <c r="G35" s="658">
        <f>IF($E35="","",VLOOKUP($E35,'F16 csapat ELO'!$A$7:$O$22,3))</f>
        <v>0</v>
      </c>
      <c r="H35" s="658"/>
      <c r="I35" s="658">
        <f>IF($E35="","",VLOOKUP($E35,'F16 csapat ELO'!$A$7:$O$22,4))</f>
        <v>0</v>
      </c>
      <c r="J35" s="639"/>
      <c r="K35" s="640"/>
      <c r="L35" s="667"/>
      <c r="M35" s="640" t="s">
        <v>325</v>
      </c>
      <c r="N35" s="666"/>
      <c r="O35" s="666"/>
      <c r="P35" s="666"/>
      <c r="Q35" s="643"/>
      <c r="R35" s="644"/>
      <c r="S35" s="645"/>
    </row>
    <row r="36" spans="1:19" s="646" customFormat="1" ht="12.9" customHeight="1" x14ac:dyDescent="0.25">
      <c r="A36" s="648"/>
      <c r="B36" s="649"/>
      <c r="C36" s="650"/>
      <c r="D36" s="650"/>
      <c r="E36" s="651"/>
      <c r="F36" s="652"/>
      <c r="G36" s="652"/>
      <c r="H36" s="653"/>
      <c r="I36" s="663" t="s">
        <v>0</v>
      </c>
      <c r="J36" s="655" t="s">
        <v>162</v>
      </c>
      <c r="K36" s="656" t="str">
        <f>UPPER(IF(OR(J36="a",J36="as"),F35,IF(OR(J36="b",J36="bs"),F37,)))</f>
        <v>OMSZK PARK TK 1</v>
      </c>
      <c r="L36" s="669"/>
      <c r="M36" s="640"/>
      <c r="N36" s="666"/>
      <c r="O36" s="666"/>
      <c r="P36" s="666"/>
      <c r="Q36" s="643"/>
      <c r="R36" s="644"/>
      <c r="S36" s="645"/>
    </row>
    <row r="37" spans="1:19" s="646" customFormat="1" ht="12.9" customHeight="1" x14ac:dyDescent="0.25">
      <c r="A37" s="634">
        <v>16</v>
      </c>
      <c r="B37" s="635">
        <f>IF($E37="","",VLOOKUP($E37,'F16 csapat ELO'!$A$7:$O$22,14))</f>
        <v>0</v>
      </c>
      <c r="C37" s="636">
        <f>IF($E37="","",VLOOKUP($E37,'F16 csapat ELO'!$A$7:$O$22,15))</f>
        <v>22</v>
      </c>
      <c r="D37" s="636">
        <f>IF($E37="","",VLOOKUP($E37,'F16 csapat ELO'!$A$7:$O$22,5))</f>
        <v>0</v>
      </c>
      <c r="E37" s="637">
        <v>2</v>
      </c>
      <c r="F37" s="638" t="str">
        <f>UPPER(IF($E37="","",VLOOKUP($E37,'F16 csapat ELO'!$A$7:$O$22,2)))</f>
        <v>OMSZK PARK TK 1</v>
      </c>
      <c r="G37" s="638">
        <f>IF($E37="","",VLOOKUP($E37,'F16 csapat ELO'!$A$7:$O$22,3))</f>
        <v>0</v>
      </c>
      <c r="H37" s="658"/>
      <c r="I37" s="638">
        <f>IF($E37="","",VLOOKUP($E37,'F16 csapat ELO'!$A$7:$O$22,4))</f>
        <v>0</v>
      </c>
      <c r="J37" s="670"/>
      <c r="K37" s="640"/>
      <c r="L37" s="640"/>
      <c r="M37" s="640"/>
      <c r="N37" s="666"/>
      <c r="O37" s="666"/>
      <c r="P37" s="666"/>
      <c r="Q37" s="643"/>
      <c r="R37" s="644"/>
      <c r="S37" s="645"/>
    </row>
    <row r="38" spans="1:19" s="646" customFormat="1" ht="9.6" customHeight="1" x14ac:dyDescent="0.25">
      <c r="A38" s="678"/>
      <c r="B38" s="651"/>
      <c r="C38" s="651"/>
      <c r="D38" s="651"/>
      <c r="E38" s="651"/>
      <c r="F38" s="672"/>
      <c r="G38" s="672"/>
      <c r="H38" s="676"/>
      <c r="I38" s="640"/>
      <c r="J38" s="662"/>
      <c r="K38" s="640"/>
      <c r="L38" s="640"/>
      <c r="M38" s="640"/>
      <c r="N38" s="666"/>
      <c r="O38" s="666"/>
      <c r="P38" s="666"/>
      <c r="Q38" s="643"/>
      <c r="R38" s="644"/>
      <c r="S38" s="645"/>
    </row>
    <row r="39" spans="1:19" s="646" customFormat="1" ht="9.6" customHeight="1" x14ac:dyDescent="0.25">
      <c r="A39" s="679"/>
      <c r="B39" s="680"/>
      <c r="C39" s="680"/>
      <c r="D39" s="680"/>
      <c r="E39" s="651"/>
      <c r="F39" s="680"/>
      <c r="G39" s="680"/>
      <c r="H39" s="680"/>
      <c r="I39" s="680"/>
      <c r="J39" s="651"/>
      <c r="K39" s="680"/>
      <c r="L39" s="680"/>
      <c r="M39" s="680"/>
      <c r="N39" s="681"/>
      <c r="O39" s="681"/>
      <c r="P39" s="681"/>
      <c r="Q39" s="643"/>
      <c r="R39" s="644"/>
      <c r="S39" s="645"/>
    </row>
    <row r="40" spans="1:19" s="646" customFormat="1" ht="9.6" customHeight="1" x14ac:dyDescent="0.25">
      <c r="A40" s="678"/>
      <c r="B40" s="651"/>
      <c r="C40" s="651"/>
      <c r="D40" s="651"/>
      <c r="E40" s="651"/>
      <c r="F40" s="680"/>
      <c r="G40" s="680"/>
      <c r="I40" s="680"/>
      <c r="J40" s="651"/>
      <c r="K40" s="680"/>
      <c r="L40" s="680"/>
      <c r="M40" s="682"/>
      <c r="N40" s="651"/>
      <c r="O40" s="680"/>
      <c r="P40" s="681"/>
      <c r="Q40" s="643"/>
      <c r="R40" s="644"/>
      <c r="S40" s="645"/>
    </row>
    <row r="41" spans="1:19" s="646" customFormat="1" ht="9.6" customHeight="1" x14ac:dyDescent="0.25">
      <c r="A41" s="678"/>
      <c r="B41" s="680"/>
      <c r="C41" s="680"/>
      <c r="D41" s="680"/>
      <c r="E41" s="651"/>
      <c r="F41" s="680"/>
      <c r="G41" s="680"/>
      <c r="H41" s="680"/>
      <c r="I41" s="680"/>
      <c r="J41" s="651"/>
      <c r="K41" s="680"/>
      <c r="L41" s="680"/>
      <c r="M41" s="680"/>
      <c r="N41" s="681"/>
      <c r="O41" s="680"/>
      <c r="P41" s="681"/>
      <c r="Q41" s="643"/>
      <c r="R41" s="644"/>
      <c r="S41" s="645"/>
    </row>
    <row r="42" spans="1:19" s="646" customFormat="1" ht="9.6" customHeight="1" x14ac:dyDescent="0.25">
      <c r="A42" s="678"/>
      <c r="B42" s="651"/>
      <c r="C42" s="651"/>
      <c r="D42" s="651"/>
      <c r="E42" s="651"/>
      <c r="F42" s="680"/>
      <c r="G42" s="680"/>
      <c r="I42" s="682"/>
      <c r="J42" s="651"/>
      <c r="K42" s="680"/>
      <c r="L42" s="680"/>
      <c r="M42" s="680"/>
      <c r="N42" s="681"/>
      <c r="O42" s="681"/>
      <c r="P42" s="681"/>
      <c r="Q42" s="643"/>
      <c r="R42" s="644"/>
      <c r="S42" s="645"/>
    </row>
    <row r="43" spans="1:19" s="646" customFormat="1" ht="9.6" customHeight="1" x14ac:dyDescent="0.25">
      <c r="A43" s="678"/>
      <c r="B43" s="680"/>
      <c r="C43" s="680"/>
      <c r="D43" s="680"/>
      <c r="E43" s="651"/>
      <c r="F43" s="683" t="s">
        <v>443</v>
      </c>
      <c r="G43" s="680"/>
      <c r="H43" s="680"/>
      <c r="I43" s="680"/>
      <c r="J43" s="651"/>
      <c r="K43" s="680"/>
      <c r="L43" s="684"/>
      <c r="M43" s="680"/>
      <c r="N43" s="681"/>
      <c r="O43" s="681"/>
      <c r="P43" s="681"/>
      <c r="Q43" s="643"/>
      <c r="R43" s="644"/>
      <c r="S43" s="645"/>
    </row>
    <row r="44" spans="1:19" s="646" customFormat="1" ht="9.6" customHeight="1" x14ac:dyDescent="0.25">
      <c r="A44" s="678"/>
      <c r="B44" s="651"/>
      <c r="C44" s="651"/>
      <c r="D44" s="651"/>
      <c r="E44" s="651"/>
      <c r="F44" s="680"/>
      <c r="G44" s="680"/>
      <c r="I44" s="680"/>
      <c r="J44" s="651"/>
      <c r="K44" s="682"/>
      <c r="L44" s="651"/>
      <c r="M44" s="680"/>
      <c r="N44" s="681"/>
      <c r="O44" s="681"/>
      <c r="P44" s="681"/>
      <c r="Q44" s="643"/>
      <c r="R44" s="644"/>
      <c r="S44" s="645"/>
    </row>
    <row r="45" spans="1:19" s="646" customFormat="1" ht="9.6" customHeight="1" x14ac:dyDescent="0.25">
      <c r="A45" s="678"/>
      <c r="B45" s="680"/>
      <c r="C45" s="680"/>
      <c r="D45" s="680"/>
      <c r="E45" s="651"/>
      <c r="F45" s="680"/>
      <c r="G45" s="680"/>
      <c r="H45" s="680"/>
      <c r="I45" s="680"/>
      <c r="J45" s="651"/>
      <c r="K45" s="680"/>
      <c r="L45" s="680"/>
      <c r="M45" s="680"/>
      <c r="N45" s="681"/>
      <c r="O45" s="681"/>
      <c r="P45" s="681"/>
      <c r="Q45" s="643"/>
      <c r="R45" s="644"/>
      <c r="S45" s="645"/>
    </row>
    <row r="46" spans="1:19" s="646" customFormat="1" ht="9.6" customHeight="1" x14ac:dyDescent="0.25">
      <c r="A46" s="678"/>
      <c r="B46" s="651"/>
      <c r="C46" s="651"/>
      <c r="D46" s="651"/>
      <c r="E46" s="651"/>
      <c r="F46" s="680"/>
      <c r="G46" s="680"/>
      <c r="I46" s="682"/>
      <c r="J46" s="651"/>
      <c r="K46" s="680"/>
      <c r="L46" s="680"/>
      <c r="M46" s="680"/>
      <c r="N46" s="681"/>
      <c r="O46" s="681"/>
      <c r="P46" s="681"/>
      <c r="Q46" s="643"/>
      <c r="R46" s="644"/>
      <c r="S46" s="645"/>
    </row>
    <row r="47" spans="1:19" s="646" customFormat="1" ht="9.6" customHeight="1" x14ac:dyDescent="0.25">
      <c r="A47" s="679"/>
      <c r="B47" s="680"/>
      <c r="C47" s="680"/>
      <c r="D47" s="680"/>
      <c r="E47" s="651"/>
      <c r="F47" s="680"/>
      <c r="G47" s="680"/>
      <c r="H47" s="680"/>
      <c r="I47" s="680"/>
      <c r="J47" s="651"/>
      <c r="K47" s="680"/>
      <c r="L47" s="680"/>
      <c r="M47" s="680"/>
      <c r="N47" s="680"/>
      <c r="O47" s="641"/>
      <c r="P47" s="641"/>
      <c r="Q47" s="643"/>
      <c r="R47" s="644"/>
      <c r="S47" s="645"/>
    </row>
    <row r="48" spans="1:19" s="537" customFormat="1" ht="6.75" customHeight="1" x14ac:dyDescent="0.25">
      <c r="A48" s="685"/>
      <c r="B48" s="685"/>
      <c r="C48" s="685"/>
      <c r="D48" s="685"/>
      <c r="E48" s="685"/>
      <c r="F48" s="686"/>
      <c r="G48" s="686"/>
      <c r="H48" s="686"/>
      <c r="I48" s="686"/>
      <c r="J48" s="687"/>
      <c r="K48" s="688"/>
      <c r="L48" s="689"/>
      <c r="M48" s="688"/>
      <c r="N48" s="689"/>
      <c r="O48" s="688"/>
      <c r="P48" s="689"/>
      <c r="Q48" s="688"/>
      <c r="R48" s="689"/>
      <c r="S48" s="690"/>
    </row>
    <row r="49" spans="1:18" s="703" customFormat="1" ht="10.5" customHeight="1" x14ac:dyDescent="0.25">
      <c r="A49" s="691" t="s">
        <v>44</v>
      </c>
      <c r="B49" s="692"/>
      <c r="C49" s="692"/>
      <c r="D49" s="693"/>
      <c r="E49" s="694" t="s">
        <v>5</v>
      </c>
      <c r="F49" s="695" t="s">
        <v>46</v>
      </c>
      <c r="G49" s="694"/>
      <c r="H49" s="696"/>
      <c r="I49" s="697"/>
      <c r="J49" s="694" t="s">
        <v>5</v>
      </c>
      <c r="K49" s="695" t="s">
        <v>55</v>
      </c>
      <c r="L49" s="698"/>
      <c r="M49" s="695" t="s">
        <v>56</v>
      </c>
      <c r="N49" s="699"/>
      <c r="O49" s="700" t="s">
        <v>57</v>
      </c>
      <c r="P49" s="700"/>
      <c r="Q49" s="701"/>
      <c r="R49" s="702"/>
    </row>
    <row r="50" spans="1:18" s="703" customFormat="1" ht="9" customHeight="1" x14ac:dyDescent="0.25">
      <c r="A50" s="704" t="s">
        <v>45</v>
      </c>
      <c r="B50" s="705"/>
      <c r="C50" s="706"/>
      <c r="D50" s="707"/>
      <c r="E50" s="708">
        <v>1</v>
      </c>
      <c r="F50" s="709" t="str">
        <f>IF(E50&gt;$R$57,,UPPER(VLOOKUP(E50,'F16 csapat ELO'!$A$7:$Q$134,2)))</f>
        <v>CENTERPÁLYA EGY. 1.</v>
      </c>
      <c r="G50" s="710"/>
      <c r="H50" s="709"/>
      <c r="I50" s="711"/>
      <c r="J50" s="712" t="s">
        <v>6</v>
      </c>
      <c r="K50" s="713"/>
      <c r="L50" s="714"/>
      <c r="M50" s="713"/>
      <c r="N50" s="715"/>
      <c r="O50" s="716" t="s">
        <v>47</v>
      </c>
      <c r="P50" s="717"/>
      <c r="Q50" s="717"/>
      <c r="R50" s="718"/>
    </row>
    <row r="51" spans="1:18" s="703" customFormat="1" ht="9" customHeight="1" x14ac:dyDescent="0.25">
      <c r="A51" s="719" t="s">
        <v>54</v>
      </c>
      <c r="B51" s="720"/>
      <c r="C51" s="721"/>
      <c r="D51" s="722"/>
      <c r="E51" s="708">
        <v>2</v>
      </c>
      <c r="F51" s="709" t="str">
        <f>IF(E51&gt;$R$57,,UPPER(VLOOKUP(E51,'F16 csapat ELO'!$A$7:$Q$134,2)))</f>
        <v>OMSZK PARK TK 1</v>
      </c>
      <c r="G51" s="710"/>
      <c r="H51" s="709"/>
      <c r="I51" s="711"/>
      <c r="J51" s="712" t="s">
        <v>7</v>
      </c>
      <c r="K51" s="713"/>
      <c r="L51" s="714"/>
      <c r="M51" s="713"/>
      <c r="N51" s="715"/>
      <c r="O51" s="723"/>
      <c r="P51" s="724"/>
      <c r="Q51" s="720"/>
      <c r="R51" s="725"/>
    </row>
    <row r="52" spans="1:18" s="703" customFormat="1" ht="9" customHeight="1" x14ac:dyDescent="0.25">
      <c r="A52" s="726"/>
      <c r="B52" s="727"/>
      <c r="C52" s="728"/>
      <c r="D52" s="729"/>
      <c r="E52" s="708">
        <v>3</v>
      </c>
      <c r="F52" s="709" t="str">
        <f>IF(E52&gt;$R$57,,UPPER(VLOOKUP(E52,'F16 csapat ELO'!$A$7:$Q$134,2)))</f>
        <v>NEXON DUNAKESZI TK</v>
      </c>
      <c r="G52" s="710"/>
      <c r="H52" s="709"/>
      <c r="I52" s="711"/>
      <c r="J52" s="712" t="s">
        <v>8</v>
      </c>
      <c r="K52" s="713"/>
      <c r="L52" s="714"/>
      <c r="M52" s="713"/>
      <c r="N52" s="715"/>
      <c r="O52" s="716" t="s">
        <v>48</v>
      </c>
      <c r="P52" s="717"/>
      <c r="Q52" s="717"/>
      <c r="R52" s="718"/>
    </row>
    <row r="53" spans="1:18" s="703" customFormat="1" ht="9" customHeight="1" x14ac:dyDescent="0.25">
      <c r="A53" s="730"/>
      <c r="B53" s="621"/>
      <c r="C53" s="621"/>
      <c r="D53" s="731"/>
      <c r="E53" s="708">
        <v>4</v>
      </c>
      <c r="F53" s="709" t="str">
        <f>IF(E53&gt;$R$57,,UPPER(VLOOKUP(E53,'F16 csapat ELO'!$A$7:$Q$134,2)))</f>
        <v>SVSE-GYSEV 1</v>
      </c>
      <c r="G53" s="710"/>
      <c r="H53" s="709"/>
      <c r="I53" s="711"/>
      <c r="J53" s="712" t="s">
        <v>9</v>
      </c>
      <c r="K53" s="713"/>
      <c r="L53" s="714"/>
      <c r="M53" s="713"/>
      <c r="N53" s="715"/>
      <c r="O53" s="713"/>
      <c r="P53" s="714"/>
      <c r="Q53" s="713"/>
      <c r="R53" s="715"/>
    </row>
    <row r="54" spans="1:18" s="703" customFormat="1" ht="9" customHeight="1" x14ac:dyDescent="0.25">
      <c r="A54" s="732"/>
      <c r="B54" s="733"/>
      <c r="C54" s="733"/>
      <c r="D54" s="734"/>
      <c r="E54" s="708"/>
      <c r="F54" s="709"/>
      <c r="G54" s="710"/>
      <c r="H54" s="709"/>
      <c r="I54" s="711"/>
      <c r="J54" s="712" t="s">
        <v>10</v>
      </c>
      <c r="K54" s="713"/>
      <c r="L54" s="714"/>
      <c r="M54" s="713"/>
      <c r="N54" s="715"/>
      <c r="O54" s="720"/>
      <c r="P54" s="724"/>
      <c r="Q54" s="720"/>
      <c r="R54" s="725"/>
    </row>
    <row r="55" spans="1:18" s="703" customFormat="1" ht="9" customHeight="1" x14ac:dyDescent="0.25">
      <c r="A55" s="735"/>
      <c r="B55" s="736"/>
      <c r="C55" s="621"/>
      <c r="D55" s="731"/>
      <c r="E55" s="708"/>
      <c r="F55" s="709"/>
      <c r="G55" s="710"/>
      <c r="H55" s="709"/>
      <c r="I55" s="711"/>
      <c r="J55" s="712" t="s">
        <v>11</v>
      </c>
      <c r="K55" s="713"/>
      <c r="L55" s="714"/>
      <c r="M55" s="713"/>
      <c r="N55" s="715"/>
      <c r="O55" s="716" t="s">
        <v>34</v>
      </c>
      <c r="P55" s="717"/>
      <c r="Q55" s="717"/>
      <c r="R55" s="718"/>
    </row>
    <row r="56" spans="1:18" s="703" customFormat="1" ht="9" customHeight="1" x14ac:dyDescent="0.25">
      <c r="A56" s="735"/>
      <c r="B56" s="736"/>
      <c r="C56" s="737"/>
      <c r="D56" s="738"/>
      <c r="E56" s="708"/>
      <c r="F56" s="709"/>
      <c r="G56" s="710"/>
      <c r="H56" s="709"/>
      <c r="I56" s="711"/>
      <c r="J56" s="712" t="s">
        <v>12</v>
      </c>
      <c r="K56" s="713"/>
      <c r="L56" s="714"/>
      <c r="M56" s="713"/>
      <c r="N56" s="715"/>
      <c r="O56" s="713"/>
      <c r="P56" s="714"/>
      <c r="Q56" s="713"/>
      <c r="R56" s="715"/>
    </row>
    <row r="57" spans="1:18" s="703" customFormat="1" ht="9" customHeight="1" x14ac:dyDescent="0.25">
      <c r="A57" s="739"/>
      <c r="B57" s="740"/>
      <c r="C57" s="741"/>
      <c r="D57" s="742"/>
      <c r="E57" s="743"/>
      <c r="F57" s="744"/>
      <c r="G57" s="745"/>
      <c r="H57" s="744"/>
      <c r="I57" s="746"/>
      <c r="J57" s="747" t="s">
        <v>13</v>
      </c>
      <c r="K57" s="720"/>
      <c r="L57" s="724"/>
      <c r="M57" s="720"/>
      <c r="N57" s="725"/>
      <c r="O57" s="720" t="str">
        <f>R4</f>
        <v>Rákóczi Andrea</v>
      </c>
      <c r="P57" s="724"/>
      <c r="Q57" s="720"/>
      <c r="R57" s="748">
        <f>MIN(4,'F16 csapat ELO'!Q5)</f>
        <v>4</v>
      </c>
    </row>
  </sheetData>
  <mergeCells count="1">
    <mergeCell ref="A4:C4"/>
  </mergeCells>
  <conditionalFormatting sqref="B39 B41 B43 B45 B47">
    <cfRule type="cellIs" dxfId="86" priority="4" stopIfTrue="1" operator="equal">
      <formula>"QA"</formula>
    </cfRule>
    <cfRule type="cellIs" dxfId="85" priority="5" stopIfTrue="1" operator="equal">
      <formula>"DA"</formula>
    </cfRule>
  </conditionalFormatting>
  <conditionalFormatting sqref="E7 E9 E11 E13 E15 E17 E19 E21 E23 E25 E27 E29 E31 E33 E35 E37">
    <cfRule type="expression" dxfId="84" priority="2" stopIfTrue="1">
      <formula>$E7&lt;5</formula>
    </cfRule>
  </conditionalFormatting>
  <conditionalFormatting sqref="E39 E41 E43 E45 E47">
    <cfRule type="expression" dxfId="83" priority="10" stopIfTrue="1">
      <formula>AND($E39&lt;9,$C39&gt;0)</formula>
    </cfRule>
  </conditionalFormatting>
  <conditionalFormatting sqref="F7 F9 F11 F13 F15 F17 F19 F21 F23 F25 F27 F29 F31 F33 F35 F37">
    <cfRule type="cellIs" dxfId="82" priority="1" stopIfTrue="1" operator="equal">
      <formula>"Bye"</formula>
    </cfRule>
  </conditionalFormatting>
  <conditionalFormatting sqref="F39 F41 F43 F45 F47">
    <cfRule type="cellIs" dxfId="81" priority="8" stopIfTrue="1" operator="equal">
      <formula>"Bye"</formula>
    </cfRule>
  </conditionalFormatting>
  <conditionalFormatting sqref="F39:I39 F41:I41 F43:I43 F45:I45 F47:I47">
    <cfRule type="expression" dxfId="80" priority="9" stopIfTrue="1">
      <formula>AND($E39&lt;9,$C39&gt;0)</formula>
    </cfRule>
  </conditionalFormatting>
  <conditionalFormatting sqref="H7 H9 H11 H13 H15 H17 H19 H21 H23 H25 H27 H29 H31 H33 H35 H37">
    <cfRule type="expression" dxfId="79" priority="14" stopIfTrue="1">
      <formula>AND($E7&lt;9,$C7&gt;0)</formula>
    </cfRule>
  </conditionalFormatting>
  <conditionalFormatting sqref="I8 K10 I12 M14 I16 K18 I20 O22 I24 K26 I28 M30 I32 K34 I36 M40 I42 K44 I46">
    <cfRule type="expression" dxfId="78" priority="11" stopIfTrue="1">
      <formula>AND($O$1="CU",I8="Umpire")</formula>
    </cfRule>
    <cfRule type="expression" dxfId="77" priority="12" stopIfTrue="1">
      <formula>AND($O$1="CU",I8&lt;&gt;"Umpire",J8&lt;&gt;"")</formula>
    </cfRule>
    <cfRule type="expression" dxfId="76" priority="13" stopIfTrue="1">
      <formula>AND($O$1="CU",I8&lt;&gt;"Umpire")</formula>
    </cfRule>
  </conditionalFormatting>
  <conditionalFormatting sqref="J8 L10 J12 N14 J16 L18 J20 P22 J24 L26 J28 N30 J32 L34 J36 R57">
    <cfRule type="expression" dxfId="75" priority="3" stopIfTrue="1">
      <formula>$O$1="CU"</formula>
    </cfRule>
  </conditionalFormatting>
  <conditionalFormatting sqref="K8 M10 K12 O14 K16 M18 K20 Q22 K24 M26 K28 O30 K32 M34 K36 O40 K42 M44 K46">
    <cfRule type="expression" dxfId="74" priority="6" stopIfTrue="1">
      <formula>J8="as"</formula>
    </cfRule>
    <cfRule type="expression" dxfId="73" priority="7" stopIfTrue="1">
      <formula>J8="bs"</formula>
    </cfRule>
  </conditionalFormatting>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87457" r:id="rId4" name="Button 1">
              <controlPr defaultSize="0" print="0" autoFill="0" autoPict="0" macro="[3]!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87458" r:id="rId5" name="Button 2">
              <controlPr defaultSize="0" print="0" autoFill="0" autoPict="0" macro="[3]!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20D779F4-1C27-4B37-A03B-CC071E76F875}">
          <x14:formula1>
            <xm:f>$U$7:$U$16</xm:f>
          </x14:formula1>
          <xm:sqref>I46 JE46 TA46 ACW46 AMS46 AWO46 BGK46 BQG46 CAC46 CJY46 CTU46 DDQ46 DNM46 DXI46 EHE46 ERA46 FAW46 FKS46 FUO46 GEK46 GOG46 GYC46 HHY46 HRU46 IBQ46 ILM46 IVI46 JFE46 JPA46 JYW46 KIS46 KSO46 LCK46 LMG46 LWC46 MFY46 MPU46 MZQ46 NJM46 NTI46 ODE46 ONA46 OWW46 PGS46 PQO46 QAK46 QKG46 QUC46 RDY46 RNU46 RXQ46 SHM46 SRI46 TBE46 TLA46 TUW46 UES46 UOO46 UYK46 VIG46 VSC46 WBY46 WLU46 WVQ46 I65582 JE65582 TA65582 ACW65582 AMS65582 AWO65582 BGK65582 BQG65582 CAC65582 CJY65582 CTU65582 DDQ65582 DNM65582 DXI65582 EHE65582 ERA65582 FAW65582 FKS65582 FUO65582 GEK65582 GOG65582 GYC65582 HHY65582 HRU65582 IBQ65582 ILM65582 IVI65582 JFE65582 JPA65582 JYW65582 KIS65582 KSO65582 LCK65582 LMG65582 LWC65582 MFY65582 MPU65582 MZQ65582 NJM65582 NTI65582 ODE65582 ONA65582 OWW65582 PGS65582 PQO65582 QAK65582 QKG65582 QUC65582 RDY65582 RNU65582 RXQ65582 SHM65582 SRI65582 TBE65582 TLA65582 TUW65582 UES65582 UOO65582 UYK65582 VIG65582 VSC65582 WBY65582 WLU65582 WVQ65582 I131118 JE131118 TA131118 ACW131118 AMS131118 AWO131118 BGK131118 BQG131118 CAC131118 CJY131118 CTU131118 DDQ131118 DNM131118 DXI131118 EHE131118 ERA131118 FAW131118 FKS131118 FUO131118 GEK131118 GOG131118 GYC131118 HHY131118 HRU131118 IBQ131118 ILM131118 IVI131118 JFE131118 JPA131118 JYW131118 KIS131118 KSO131118 LCK131118 LMG131118 LWC131118 MFY131118 MPU131118 MZQ131118 NJM131118 NTI131118 ODE131118 ONA131118 OWW131118 PGS131118 PQO131118 QAK131118 QKG131118 QUC131118 RDY131118 RNU131118 RXQ131118 SHM131118 SRI131118 TBE131118 TLA131118 TUW131118 UES131118 UOO131118 UYK131118 VIG131118 VSC131118 WBY131118 WLU131118 WVQ131118 I196654 JE196654 TA196654 ACW196654 AMS196654 AWO196654 BGK196654 BQG196654 CAC196654 CJY196654 CTU196654 DDQ196654 DNM196654 DXI196654 EHE196654 ERA196654 FAW196654 FKS196654 FUO196654 GEK196654 GOG196654 GYC196654 HHY196654 HRU196654 IBQ196654 ILM196654 IVI196654 JFE196654 JPA196654 JYW196654 KIS196654 KSO196654 LCK196654 LMG196654 LWC196654 MFY196654 MPU196654 MZQ196654 NJM196654 NTI196654 ODE196654 ONA196654 OWW196654 PGS196654 PQO196654 QAK196654 QKG196654 QUC196654 RDY196654 RNU196654 RXQ196654 SHM196654 SRI196654 TBE196654 TLA196654 TUW196654 UES196654 UOO196654 UYK196654 VIG196654 VSC196654 WBY196654 WLU196654 WVQ196654 I262190 JE262190 TA262190 ACW262190 AMS262190 AWO262190 BGK262190 BQG262190 CAC262190 CJY262190 CTU262190 DDQ262190 DNM262190 DXI262190 EHE262190 ERA262190 FAW262190 FKS262190 FUO262190 GEK262190 GOG262190 GYC262190 HHY262190 HRU262190 IBQ262190 ILM262190 IVI262190 JFE262190 JPA262190 JYW262190 KIS262190 KSO262190 LCK262190 LMG262190 LWC262190 MFY262190 MPU262190 MZQ262190 NJM262190 NTI262190 ODE262190 ONA262190 OWW262190 PGS262190 PQO262190 QAK262190 QKG262190 QUC262190 RDY262190 RNU262190 RXQ262190 SHM262190 SRI262190 TBE262190 TLA262190 TUW262190 UES262190 UOO262190 UYK262190 VIG262190 VSC262190 WBY262190 WLU262190 WVQ262190 I327726 JE327726 TA327726 ACW327726 AMS327726 AWO327726 BGK327726 BQG327726 CAC327726 CJY327726 CTU327726 DDQ327726 DNM327726 DXI327726 EHE327726 ERA327726 FAW327726 FKS327726 FUO327726 GEK327726 GOG327726 GYC327726 HHY327726 HRU327726 IBQ327726 ILM327726 IVI327726 JFE327726 JPA327726 JYW327726 KIS327726 KSO327726 LCK327726 LMG327726 LWC327726 MFY327726 MPU327726 MZQ327726 NJM327726 NTI327726 ODE327726 ONA327726 OWW327726 PGS327726 PQO327726 QAK327726 QKG327726 QUC327726 RDY327726 RNU327726 RXQ327726 SHM327726 SRI327726 TBE327726 TLA327726 TUW327726 UES327726 UOO327726 UYK327726 VIG327726 VSC327726 WBY327726 WLU327726 WVQ327726 I393262 JE393262 TA393262 ACW393262 AMS393262 AWO393262 BGK393262 BQG393262 CAC393262 CJY393262 CTU393262 DDQ393262 DNM393262 DXI393262 EHE393262 ERA393262 FAW393262 FKS393262 FUO393262 GEK393262 GOG393262 GYC393262 HHY393262 HRU393262 IBQ393262 ILM393262 IVI393262 JFE393262 JPA393262 JYW393262 KIS393262 KSO393262 LCK393262 LMG393262 LWC393262 MFY393262 MPU393262 MZQ393262 NJM393262 NTI393262 ODE393262 ONA393262 OWW393262 PGS393262 PQO393262 QAK393262 QKG393262 QUC393262 RDY393262 RNU393262 RXQ393262 SHM393262 SRI393262 TBE393262 TLA393262 TUW393262 UES393262 UOO393262 UYK393262 VIG393262 VSC393262 WBY393262 WLU393262 WVQ393262 I458798 JE458798 TA458798 ACW458798 AMS458798 AWO458798 BGK458798 BQG458798 CAC458798 CJY458798 CTU458798 DDQ458798 DNM458798 DXI458798 EHE458798 ERA458798 FAW458798 FKS458798 FUO458798 GEK458798 GOG458798 GYC458798 HHY458798 HRU458798 IBQ458798 ILM458798 IVI458798 JFE458798 JPA458798 JYW458798 KIS458798 KSO458798 LCK458798 LMG458798 LWC458798 MFY458798 MPU458798 MZQ458798 NJM458798 NTI458798 ODE458798 ONA458798 OWW458798 PGS458798 PQO458798 QAK458798 QKG458798 QUC458798 RDY458798 RNU458798 RXQ458798 SHM458798 SRI458798 TBE458798 TLA458798 TUW458798 UES458798 UOO458798 UYK458798 VIG458798 VSC458798 WBY458798 WLU458798 WVQ458798 I524334 JE524334 TA524334 ACW524334 AMS524334 AWO524334 BGK524334 BQG524334 CAC524334 CJY524334 CTU524334 DDQ524334 DNM524334 DXI524334 EHE524334 ERA524334 FAW524334 FKS524334 FUO524334 GEK524334 GOG524334 GYC524334 HHY524334 HRU524334 IBQ524334 ILM524334 IVI524334 JFE524334 JPA524334 JYW524334 KIS524334 KSO524334 LCK524334 LMG524334 LWC524334 MFY524334 MPU524334 MZQ524334 NJM524334 NTI524334 ODE524334 ONA524334 OWW524334 PGS524334 PQO524334 QAK524334 QKG524334 QUC524334 RDY524334 RNU524334 RXQ524334 SHM524334 SRI524334 TBE524334 TLA524334 TUW524334 UES524334 UOO524334 UYK524334 VIG524334 VSC524334 WBY524334 WLU524334 WVQ524334 I589870 JE589870 TA589870 ACW589870 AMS589870 AWO589870 BGK589870 BQG589870 CAC589870 CJY589870 CTU589870 DDQ589870 DNM589870 DXI589870 EHE589870 ERA589870 FAW589870 FKS589870 FUO589870 GEK589870 GOG589870 GYC589870 HHY589870 HRU589870 IBQ589870 ILM589870 IVI589870 JFE589870 JPA589870 JYW589870 KIS589870 KSO589870 LCK589870 LMG589870 LWC589870 MFY589870 MPU589870 MZQ589870 NJM589870 NTI589870 ODE589870 ONA589870 OWW589870 PGS589870 PQO589870 QAK589870 QKG589870 QUC589870 RDY589870 RNU589870 RXQ589870 SHM589870 SRI589870 TBE589870 TLA589870 TUW589870 UES589870 UOO589870 UYK589870 VIG589870 VSC589870 WBY589870 WLU589870 WVQ589870 I655406 JE655406 TA655406 ACW655406 AMS655406 AWO655406 BGK655406 BQG655406 CAC655406 CJY655406 CTU655406 DDQ655406 DNM655406 DXI655406 EHE655406 ERA655406 FAW655406 FKS655406 FUO655406 GEK655406 GOG655406 GYC655406 HHY655406 HRU655406 IBQ655406 ILM655406 IVI655406 JFE655406 JPA655406 JYW655406 KIS655406 KSO655406 LCK655406 LMG655406 LWC655406 MFY655406 MPU655406 MZQ655406 NJM655406 NTI655406 ODE655406 ONA655406 OWW655406 PGS655406 PQO655406 QAK655406 QKG655406 QUC655406 RDY655406 RNU655406 RXQ655406 SHM655406 SRI655406 TBE655406 TLA655406 TUW655406 UES655406 UOO655406 UYK655406 VIG655406 VSC655406 WBY655406 WLU655406 WVQ655406 I720942 JE720942 TA720942 ACW720942 AMS720942 AWO720942 BGK720942 BQG720942 CAC720942 CJY720942 CTU720942 DDQ720942 DNM720942 DXI720942 EHE720942 ERA720942 FAW720942 FKS720942 FUO720942 GEK720942 GOG720942 GYC720942 HHY720942 HRU720942 IBQ720942 ILM720942 IVI720942 JFE720942 JPA720942 JYW720942 KIS720942 KSO720942 LCK720942 LMG720942 LWC720942 MFY720942 MPU720942 MZQ720942 NJM720942 NTI720942 ODE720942 ONA720942 OWW720942 PGS720942 PQO720942 QAK720942 QKG720942 QUC720942 RDY720942 RNU720942 RXQ720942 SHM720942 SRI720942 TBE720942 TLA720942 TUW720942 UES720942 UOO720942 UYK720942 VIG720942 VSC720942 WBY720942 WLU720942 WVQ720942 I786478 JE786478 TA786478 ACW786478 AMS786478 AWO786478 BGK786478 BQG786478 CAC786478 CJY786478 CTU786478 DDQ786478 DNM786478 DXI786478 EHE786478 ERA786478 FAW786478 FKS786478 FUO786478 GEK786478 GOG786478 GYC786478 HHY786478 HRU786478 IBQ786478 ILM786478 IVI786478 JFE786478 JPA786478 JYW786478 KIS786478 KSO786478 LCK786478 LMG786478 LWC786478 MFY786478 MPU786478 MZQ786478 NJM786478 NTI786478 ODE786478 ONA786478 OWW786478 PGS786478 PQO786478 QAK786478 QKG786478 QUC786478 RDY786478 RNU786478 RXQ786478 SHM786478 SRI786478 TBE786478 TLA786478 TUW786478 UES786478 UOO786478 UYK786478 VIG786478 VSC786478 WBY786478 WLU786478 WVQ786478 I852014 JE852014 TA852014 ACW852014 AMS852014 AWO852014 BGK852014 BQG852014 CAC852014 CJY852014 CTU852014 DDQ852014 DNM852014 DXI852014 EHE852014 ERA852014 FAW852014 FKS852014 FUO852014 GEK852014 GOG852014 GYC852014 HHY852014 HRU852014 IBQ852014 ILM852014 IVI852014 JFE852014 JPA852014 JYW852014 KIS852014 KSO852014 LCK852014 LMG852014 LWC852014 MFY852014 MPU852014 MZQ852014 NJM852014 NTI852014 ODE852014 ONA852014 OWW852014 PGS852014 PQO852014 QAK852014 QKG852014 QUC852014 RDY852014 RNU852014 RXQ852014 SHM852014 SRI852014 TBE852014 TLA852014 TUW852014 UES852014 UOO852014 UYK852014 VIG852014 VSC852014 WBY852014 WLU852014 WVQ852014 I917550 JE917550 TA917550 ACW917550 AMS917550 AWO917550 BGK917550 BQG917550 CAC917550 CJY917550 CTU917550 DDQ917550 DNM917550 DXI917550 EHE917550 ERA917550 FAW917550 FKS917550 FUO917550 GEK917550 GOG917550 GYC917550 HHY917550 HRU917550 IBQ917550 ILM917550 IVI917550 JFE917550 JPA917550 JYW917550 KIS917550 KSO917550 LCK917550 LMG917550 LWC917550 MFY917550 MPU917550 MZQ917550 NJM917550 NTI917550 ODE917550 ONA917550 OWW917550 PGS917550 PQO917550 QAK917550 QKG917550 QUC917550 RDY917550 RNU917550 RXQ917550 SHM917550 SRI917550 TBE917550 TLA917550 TUW917550 UES917550 UOO917550 UYK917550 VIG917550 VSC917550 WBY917550 WLU917550 WVQ917550 I983086 JE983086 TA983086 ACW983086 AMS983086 AWO983086 BGK983086 BQG983086 CAC983086 CJY983086 CTU983086 DDQ983086 DNM983086 DXI983086 EHE983086 ERA983086 FAW983086 FKS983086 FUO983086 GEK983086 GOG983086 GYC983086 HHY983086 HRU983086 IBQ983086 ILM983086 IVI983086 JFE983086 JPA983086 JYW983086 KIS983086 KSO983086 LCK983086 LMG983086 LWC983086 MFY983086 MPU983086 MZQ983086 NJM983086 NTI983086 ODE983086 ONA983086 OWW983086 PGS983086 PQO983086 QAK983086 QKG983086 QUC983086 RDY983086 RNU983086 RXQ983086 SHM983086 SRI983086 TBE983086 TLA983086 TUW983086 UES983086 UOO983086 UYK983086 VIG983086 VSC983086 WBY983086 WLU983086 WVQ983086 I42 JE42 TA42 ACW42 AMS42 AWO42 BGK42 BQG42 CAC42 CJY42 CTU42 DDQ42 DNM42 DXI42 EHE42 ERA42 FAW42 FKS42 FUO42 GEK42 GOG42 GYC42 HHY42 HRU42 IBQ42 ILM42 IVI42 JFE42 JPA42 JYW42 KIS42 KSO42 LCK42 LMG42 LWC42 MFY42 MPU42 MZQ42 NJM42 NTI42 ODE42 ONA42 OWW42 PGS42 PQO42 QAK42 QKG42 QUC42 RDY42 RNU42 RXQ42 SHM42 SRI42 TBE42 TLA42 TUW42 UES42 UOO42 UYK42 VIG42 VSC42 WBY42 WLU42 WVQ42 I65578 JE65578 TA65578 ACW65578 AMS65578 AWO65578 BGK65578 BQG65578 CAC65578 CJY65578 CTU65578 DDQ65578 DNM65578 DXI65578 EHE65578 ERA65578 FAW65578 FKS65578 FUO65578 GEK65578 GOG65578 GYC65578 HHY65578 HRU65578 IBQ65578 ILM65578 IVI65578 JFE65578 JPA65578 JYW65578 KIS65578 KSO65578 LCK65578 LMG65578 LWC65578 MFY65578 MPU65578 MZQ65578 NJM65578 NTI65578 ODE65578 ONA65578 OWW65578 PGS65578 PQO65578 QAK65578 QKG65578 QUC65578 RDY65578 RNU65578 RXQ65578 SHM65578 SRI65578 TBE65578 TLA65578 TUW65578 UES65578 UOO65578 UYK65578 VIG65578 VSC65578 WBY65578 WLU65578 WVQ65578 I131114 JE131114 TA131114 ACW131114 AMS131114 AWO131114 BGK131114 BQG131114 CAC131114 CJY131114 CTU131114 DDQ131114 DNM131114 DXI131114 EHE131114 ERA131114 FAW131114 FKS131114 FUO131114 GEK131114 GOG131114 GYC131114 HHY131114 HRU131114 IBQ131114 ILM131114 IVI131114 JFE131114 JPA131114 JYW131114 KIS131114 KSO131114 LCK131114 LMG131114 LWC131114 MFY131114 MPU131114 MZQ131114 NJM131114 NTI131114 ODE131114 ONA131114 OWW131114 PGS131114 PQO131114 QAK131114 QKG131114 QUC131114 RDY131114 RNU131114 RXQ131114 SHM131114 SRI131114 TBE131114 TLA131114 TUW131114 UES131114 UOO131114 UYK131114 VIG131114 VSC131114 WBY131114 WLU131114 WVQ131114 I196650 JE196650 TA196650 ACW196650 AMS196650 AWO196650 BGK196650 BQG196650 CAC196650 CJY196650 CTU196650 DDQ196650 DNM196650 DXI196650 EHE196650 ERA196650 FAW196650 FKS196650 FUO196650 GEK196650 GOG196650 GYC196650 HHY196650 HRU196650 IBQ196650 ILM196650 IVI196650 JFE196650 JPA196650 JYW196650 KIS196650 KSO196650 LCK196650 LMG196650 LWC196650 MFY196650 MPU196650 MZQ196650 NJM196650 NTI196650 ODE196650 ONA196650 OWW196650 PGS196650 PQO196650 QAK196650 QKG196650 QUC196650 RDY196650 RNU196650 RXQ196650 SHM196650 SRI196650 TBE196650 TLA196650 TUW196650 UES196650 UOO196650 UYK196650 VIG196650 VSC196650 WBY196650 WLU196650 WVQ196650 I262186 JE262186 TA262186 ACW262186 AMS262186 AWO262186 BGK262186 BQG262186 CAC262186 CJY262186 CTU262186 DDQ262186 DNM262186 DXI262186 EHE262186 ERA262186 FAW262186 FKS262186 FUO262186 GEK262186 GOG262186 GYC262186 HHY262186 HRU262186 IBQ262186 ILM262186 IVI262186 JFE262186 JPA262186 JYW262186 KIS262186 KSO262186 LCK262186 LMG262186 LWC262186 MFY262186 MPU262186 MZQ262186 NJM262186 NTI262186 ODE262186 ONA262186 OWW262186 PGS262186 PQO262186 QAK262186 QKG262186 QUC262186 RDY262186 RNU262186 RXQ262186 SHM262186 SRI262186 TBE262186 TLA262186 TUW262186 UES262186 UOO262186 UYK262186 VIG262186 VSC262186 WBY262186 WLU262186 WVQ262186 I327722 JE327722 TA327722 ACW327722 AMS327722 AWO327722 BGK327722 BQG327722 CAC327722 CJY327722 CTU327722 DDQ327722 DNM327722 DXI327722 EHE327722 ERA327722 FAW327722 FKS327722 FUO327722 GEK327722 GOG327722 GYC327722 HHY327722 HRU327722 IBQ327722 ILM327722 IVI327722 JFE327722 JPA327722 JYW327722 KIS327722 KSO327722 LCK327722 LMG327722 LWC327722 MFY327722 MPU327722 MZQ327722 NJM327722 NTI327722 ODE327722 ONA327722 OWW327722 PGS327722 PQO327722 QAK327722 QKG327722 QUC327722 RDY327722 RNU327722 RXQ327722 SHM327722 SRI327722 TBE327722 TLA327722 TUW327722 UES327722 UOO327722 UYK327722 VIG327722 VSC327722 WBY327722 WLU327722 WVQ327722 I393258 JE393258 TA393258 ACW393258 AMS393258 AWO393258 BGK393258 BQG393258 CAC393258 CJY393258 CTU393258 DDQ393258 DNM393258 DXI393258 EHE393258 ERA393258 FAW393258 FKS393258 FUO393258 GEK393258 GOG393258 GYC393258 HHY393258 HRU393258 IBQ393258 ILM393258 IVI393258 JFE393258 JPA393258 JYW393258 KIS393258 KSO393258 LCK393258 LMG393258 LWC393258 MFY393258 MPU393258 MZQ393258 NJM393258 NTI393258 ODE393258 ONA393258 OWW393258 PGS393258 PQO393258 QAK393258 QKG393258 QUC393258 RDY393258 RNU393258 RXQ393258 SHM393258 SRI393258 TBE393258 TLA393258 TUW393258 UES393258 UOO393258 UYK393258 VIG393258 VSC393258 WBY393258 WLU393258 WVQ393258 I458794 JE458794 TA458794 ACW458794 AMS458794 AWO458794 BGK458794 BQG458794 CAC458794 CJY458794 CTU458794 DDQ458794 DNM458794 DXI458794 EHE458794 ERA458794 FAW458794 FKS458794 FUO458794 GEK458794 GOG458794 GYC458794 HHY458794 HRU458794 IBQ458794 ILM458794 IVI458794 JFE458794 JPA458794 JYW458794 KIS458794 KSO458794 LCK458794 LMG458794 LWC458794 MFY458794 MPU458794 MZQ458794 NJM458794 NTI458794 ODE458794 ONA458794 OWW458794 PGS458794 PQO458794 QAK458794 QKG458794 QUC458794 RDY458794 RNU458794 RXQ458794 SHM458794 SRI458794 TBE458794 TLA458794 TUW458794 UES458794 UOO458794 UYK458794 VIG458794 VSC458794 WBY458794 WLU458794 WVQ458794 I524330 JE524330 TA524330 ACW524330 AMS524330 AWO524330 BGK524330 BQG524330 CAC524330 CJY524330 CTU524330 DDQ524330 DNM524330 DXI524330 EHE524330 ERA524330 FAW524330 FKS524330 FUO524330 GEK524330 GOG524330 GYC524330 HHY524330 HRU524330 IBQ524330 ILM524330 IVI524330 JFE524330 JPA524330 JYW524330 KIS524330 KSO524330 LCK524330 LMG524330 LWC524330 MFY524330 MPU524330 MZQ524330 NJM524330 NTI524330 ODE524330 ONA524330 OWW524330 PGS524330 PQO524330 QAK524330 QKG524330 QUC524330 RDY524330 RNU524330 RXQ524330 SHM524330 SRI524330 TBE524330 TLA524330 TUW524330 UES524330 UOO524330 UYK524330 VIG524330 VSC524330 WBY524330 WLU524330 WVQ524330 I589866 JE589866 TA589866 ACW589866 AMS589866 AWO589866 BGK589866 BQG589866 CAC589866 CJY589866 CTU589866 DDQ589866 DNM589866 DXI589866 EHE589866 ERA589866 FAW589866 FKS589866 FUO589866 GEK589866 GOG589866 GYC589866 HHY589866 HRU589866 IBQ589866 ILM589866 IVI589866 JFE589866 JPA589866 JYW589866 KIS589866 KSO589866 LCK589866 LMG589866 LWC589866 MFY589866 MPU589866 MZQ589866 NJM589866 NTI589866 ODE589866 ONA589866 OWW589866 PGS589866 PQO589866 QAK589866 QKG589866 QUC589866 RDY589866 RNU589866 RXQ589866 SHM589866 SRI589866 TBE589866 TLA589866 TUW589866 UES589866 UOO589866 UYK589866 VIG589866 VSC589866 WBY589866 WLU589866 WVQ589866 I655402 JE655402 TA655402 ACW655402 AMS655402 AWO655402 BGK655402 BQG655402 CAC655402 CJY655402 CTU655402 DDQ655402 DNM655402 DXI655402 EHE655402 ERA655402 FAW655402 FKS655402 FUO655402 GEK655402 GOG655402 GYC655402 HHY655402 HRU655402 IBQ655402 ILM655402 IVI655402 JFE655402 JPA655402 JYW655402 KIS655402 KSO655402 LCK655402 LMG655402 LWC655402 MFY655402 MPU655402 MZQ655402 NJM655402 NTI655402 ODE655402 ONA655402 OWW655402 PGS655402 PQO655402 QAK655402 QKG655402 QUC655402 RDY655402 RNU655402 RXQ655402 SHM655402 SRI655402 TBE655402 TLA655402 TUW655402 UES655402 UOO655402 UYK655402 VIG655402 VSC655402 WBY655402 WLU655402 WVQ655402 I720938 JE720938 TA720938 ACW720938 AMS720938 AWO720938 BGK720938 BQG720938 CAC720938 CJY720938 CTU720938 DDQ720938 DNM720938 DXI720938 EHE720938 ERA720938 FAW720938 FKS720938 FUO720938 GEK720938 GOG720938 GYC720938 HHY720938 HRU720938 IBQ720938 ILM720938 IVI720938 JFE720938 JPA720938 JYW720938 KIS720938 KSO720938 LCK720938 LMG720938 LWC720938 MFY720938 MPU720938 MZQ720938 NJM720938 NTI720938 ODE720938 ONA720938 OWW720938 PGS720938 PQO720938 QAK720938 QKG720938 QUC720938 RDY720938 RNU720938 RXQ720938 SHM720938 SRI720938 TBE720938 TLA720938 TUW720938 UES720938 UOO720938 UYK720938 VIG720938 VSC720938 WBY720938 WLU720938 WVQ720938 I786474 JE786474 TA786474 ACW786474 AMS786474 AWO786474 BGK786474 BQG786474 CAC786474 CJY786474 CTU786474 DDQ786474 DNM786474 DXI786474 EHE786474 ERA786474 FAW786474 FKS786474 FUO786474 GEK786474 GOG786474 GYC786474 HHY786474 HRU786474 IBQ786474 ILM786474 IVI786474 JFE786474 JPA786474 JYW786474 KIS786474 KSO786474 LCK786474 LMG786474 LWC786474 MFY786474 MPU786474 MZQ786474 NJM786474 NTI786474 ODE786474 ONA786474 OWW786474 PGS786474 PQO786474 QAK786474 QKG786474 QUC786474 RDY786474 RNU786474 RXQ786474 SHM786474 SRI786474 TBE786474 TLA786474 TUW786474 UES786474 UOO786474 UYK786474 VIG786474 VSC786474 WBY786474 WLU786474 WVQ786474 I852010 JE852010 TA852010 ACW852010 AMS852010 AWO852010 BGK852010 BQG852010 CAC852010 CJY852010 CTU852010 DDQ852010 DNM852010 DXI852010 EHE852010 ERA852010 FAW852010 FKS852010 FUO852010 GEK852010 GOG852010 GYC852010 HHY852010 HRU852010 IBQ852010 ILM852010 IVI852010 JFE852010 JPA852010 JYW852010 KIS852010 KSO852010 LCK852010 LMG852010 LWC852010 MFY852010 MPU852010 MZQ852010 NJM852010 NTI852010 ODE852010 ONA852010 OWW852010 PGS852010 PQO852010 QAK852010 QKG852010 QUC852010 RDY852010 RNU852010 RXQ852010 SHM852010 SRI852010 TBE852010 TLA852010 TUW852010 UES852010 UOO852010 UYK852010 VIG852010 VSC852010 WBY852010 WLU852010 WVQ852010 I917546 JE917546 TA917546 ACW917546 AMS917546 AWO917546 BGK917546 BQG917546 CAC917546 CJY917546 CTU917546 DDQ917546 DNM917546 DXI917546 EHE917546 ERA917546 FAW917546 FKS917546 FUO917546 GEK917546 GOG917546 GYC917546 HHY917546 HRU917546 IBQ917546 ILM917546 IVI917546 JFE917546 JPA917546 JYW917546 KIS917546 KSO917546 LCK917546 LMG917546 LWC917546 MFY917546 MPU917546 MZQ917546 NJM917546 NTI917546 ODE917546 ONA917546 OWW917546 PGS917546 PQO917546 QAK917546 QKG917546 QUC917546 RDY917546 RNU917546 RXQ917546 SHM917546 SRI917546 TBE917546 TLA917546 TUW917546 UES917546 UOO917546 UYK917546 VIG917546 VSC917546 WBY917546 WLU917546 WVQ917546 I983082 JE983082 TA983082 ACW983082 AMS983082 AWO983082 BGK983082 BQG983082 CAC983082 CJY983082 CTU983082 DDQ983082 DNM983082 DXI983082 EHE983082 ERA983082 FAW983082 FKS983082 FUO983082 GEK983082 GOG983082 GYC983082 HHY983082 HRU983082 IBQ983082 ILM983082 IVI983082 JFE983082 JPA983082 JYW983082 KIS983082 KSO983082 LCK983082 LMG983082 LWC983082 MFY983082 MPU983082 MZQ983082 NJM983082 NTI983082 ODE983082 ONA983082 OWW983082 PGS983082 PQO983082 QAK983082 QKG983082 QUC983082 RDY983082 RNU983082 RXQ983082 SHM983082 SRI983082 TBE983082 TLA983082 TUW983082 UES983082 UOO983082 UYK983082 VIG983082 VSC983082 WBY983082 WLU983082 WVQ983082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K65580 JG65580 TC65580 ACY65580 AMU65580 AWQ65580 BGM65580 BQI65580 CAE65580 CKA65580 CTW65580 DDS65580 DNO65580 DXK65580 EHG65580 ERC65580 FAY65580 FKU65580 FUQ65580 GEM65580 GOI65580 GYE65580 HIA65580 HRW65580 IBS65580 ILO65580 IVK65580 JFG65580 JPC65580 JYY65580 KIU65580 KSQ65580 LCM65580 LMI65580 LWE65580 MGA65580 MPW65580 MZS65580 NJO65580 NTK65580 ODG65580 ONC65580 OWY65580 PGU65580 PQQ65580 QAM65580 QKI65580 QUE65580 REA65580 RNW65580 RXS65580 SHO65580 SRK65580 TBG65580 TLC65580 TUY65580 UEU65580 UOQ65580 UYM65580 VII65580 VSE65580 WCA65580 WLW65580 WVS65580 K131116 JG131116 TC131116 ACY131116 AMU131116 AWQ131116 BGM131116 BQI131116 CAE131116 CKA131116 CTW131116 DDS131116 DNO131116 DXK131116 EHG131116 ERC131116 FAY131116 FKU131116 FUQ131116 GEM131116 GOI131116 GYE131116 HIA131116 HRW131116 IBS131116 ILO131116 IVK131116 JFG131116 JPC131116 JYY131116 KIU131116 KSQ131116 LCM131116 LMI131116 LWE131116 MGA131116 MPW131116 MZS131116 NJO131116 NTK131116 ODG131116 ONC131116 OWY131116 PGU131116 PQQ131116 QAM131116 QKI131116 QUE131116 REA131116 RNW131116 RXS131116 SHO131116 SRK131116 TBG131116 TLC131116 TUY131116 UEU131116 UOQ131116 UYM131116 VII131116 VSE131116 WCA131116 WLW131116 WVS131116 K196652 JG196652 TC196652 ACY196652 AMU196652 AWQ196652 BGM196652 BQI196652 CAE196652 CKA196652 CTW196652 DDS196652 DNO196652 DXK196652 EHG196652 ERC196652 FAY196652 FKU196652 FUQ196652 GEM196652 GOI196652 GYE196652 HIA196652 HRW196652 IBS196652 ILO196652 IVK196652 JFG196652 JPC196652 JYY196652 KIU196652 KSQ196652 LCM196652 LMI196652 LWE196652 MGA196652 MPW196652 MZS196652 NJO196652 NTK196652 ODG196652 ONC196652 OWY196652 PGU196652 PQQ196652 QAM196652 QKI196652 QUE196652 REA196652 RNW196652 RXS196652 SHO196652 SRK196652 TBG196652 TLC196652 TUY196652 UEU196652 UOQ196652 UYM196652 VII196652 VSE196652 WCA196652 WLW196652 WVS196652 K262188 JG262188 TC262188 ACY262188 AMU262188 AWQ262188 BGM262188 BQI262188 CAE262188 CKA262188 CTW262188 DDS262188 DNO262188 DXK262188 EHG262188 ERC262188 FAY262188 FKU262188 FUQ262188 GEM262188 GOI262188 GYE262188 HIA262188 HRW262188 IBS262188 ILO262188 IVK262188 JFG262188 JPC262188 JYY262188 KIU262188 KSQ262188 LCM262188 LMI262188 LWE262188 MGA262188 MPW262188 MZS262188 NJO262188 NTK262188 ODG262188 ONC262188 OWY262188 PGU262188 PQQ262188 QAM262188 QKI262188 QUE262188 REA262188 RNW262188 RXS262188 SHO262188 SRK262188 TBG262188 TLC262188 TUY262188 UEU262188 UOQ262188 UYM262188 VII262188 VSE262188 WCA262188 WLW262188 WVS262188 K327724 JG327724 TC327724 ACY327724 AMU327724 AWQ327724 BGM327724 BQI327724 CAE327724 CKA327724 CTW327724 DDS327724 DNO327724 DXK327724 EHG327724 ERC327724 FAY327724 FKU327724 FUQ327724 GEM327724 GOI327724 GYE327724 HIA327724 HRW327724 IBS327724 ILO327724 IVK327724 JFG327724 JPC327724 JYY327724 KIU327724 KSQ327724 LCM327724 LMI327724 LWE327724 MGA327724 MPW327724 MZS327724 NJO327724 NTK327724 ODG327724 ONC327724 OWY327724 PGU327724 PQQ327724 QAM327724 QKI327724 QUE327724 REA327724 RNW327724 RXS327724 SHO327724 SRK327724 TBG327724 TLC327724 TUY327724 UEU327724 UOQ327724 UYM327724 VII327724 VSE327724 WCA327724 WLW327724 WVS327724 K393260 JG393260 TC393260 ACY393260 AMU393260 AWQ393260 BGM393260 BQI393260 CAE393260 CKA393260 CTW393260 DDS393260 DNO393260 DXK393260 EHG393260 ERC393260 FAY393260 FKU393260 FUQ393260 GEM393260 GOI393260 GYE393260 HIA393260 HRW393260 IBS393260 ILO393260 IVK393260 JFG393260 JPC393260 JYY393260 KIU393260 KSQ393260 LCM393260 LMI393260 LWE393260 MGA393260 MPW393260 MZS393260 NJO393260 NTK393260 ODG393260 ONC393260 OWY393260 PGU393260 PQQ393260 QAM393260 QKI393260 QUE393260 REA393260 RNW393260 RXS393260 SHO393260 SRK393260 TBG393260 TLC393260 TUY393260 UEU393260 UOQ393260 UYM393260 VII393260 VSE393260 WCA393260 WLW393260 WVS393260 K458796 JG458796 TC458796 ACY458796 AMU458796 AWQ458796 BGM458796 BQI458796 CAE458796 CKA458796 CTW458796 DDS458796 DNO458796 DXK458796 EHG458796 ERC458796 FAY458796 FKU458796 FUQ458796 GEM458796 GOI458796 GYE458796 HIA458796 HRW458796 IBS458796 ILO458796 IVK458796 JFG458796 JPC458796 JYY458796 KIU458796 KSQ458796 LCM458796 LMI458796 LWE458796 MGA458796 MPW458796 MZS458796 NJO458796 NTK458796 ODG458796 ONC458796 OWY458796 PGU458796 PQQ458796 QAM458796 QKI458796 QUE458796 REA458796 RNW458796 RXS458796 SHO458796 SRK458796 TBG458796 TLC458796 TUY458796 UEU458796 UOQ458796 UYM458796 VII458796 VSE458796 WCA458796 WLW458796 WVS458796 K524332 JG524332 TC524332 ACY524332 AMU524332 AWQ524332 BGM524332 BQI524332 CAE524332 CKA524332 CTW524332 DDS524332 DNO524332 DXK524332 EHG524332 ERC524332 FAY524332 FKU524332 FUQ524332 GEM524332 GOI524332 GYE524332 HIA524332 HRW524332 IBS524332 ILO524332 IVK524332 JFG524332 JPC524332 JYY524332 KIU524332 KSQ524332 LCM524332 LMI524332 LWE524332 MGA524332 MPW524332 MZS524332 NJO524332 NTK524332 ODG524332 ONC524332 OWY524332 PGU524332 PQQ524332 QAM524332 QKI524332 QUE524332 REA524332 RNW524332 RXS524332 SHO524332 SRK524332 TBG524332 TLC524332 TUY524332 UEU524332 UOQ524332 UYM524332 VII524332 VSE524332 WCA524332 WLW524332 WVS524332 K589868 JG589868 TC589868 ACY589868 AMU589868 AWQ589868 BGM589868 BQI589868 CAE589868 CKA589868 CTW589868 DDS589868 DNO589868 DXK589868 EHG589868 ERC589868 FAY589868 FKU589868 FUQ589868 GEM589868 GOI589868 GYE589868 HIA589868 HRW589868 IBS589868 ILO589868 IVK589868 JFG589868 JPC589868 JYY589868 KIU589868 KSQ589868 LCM589868 LMI589868 LWE589868 MGA589868 MPW589868 MZS589868 NJO589868 NTK589868 ODG589868 ONC589868 OWY589868 PGU589868 PQQ589868 QAM589868 QKI589868 QUE589868 REA589868 RNW589868 RXS589868 SHO589868 SRK589868 TBG589868 TLC589868 TUY589868 UEU589868 UOQ589868 UYM589868 VII589868 VSE589868 WCA589868 WLW589868 WVS589868 K655404 JG655404 TC655404 ACY655404 AMU655404 AWQ655404 BGM655404 BQI655404 CAE655404 CKA655404 CTW655404 DDS655404 DNO655404 DXK655404 EHG655404 ERC655404 FAY655404 FKU655404 FUQ655404 GEM655404 GOI655404 GYE655404 HIA655404 HRW655404 IBS655404 ILO655404 IVK655404 JFG655404 JPC655404 JYY655404 KIU655404 KSQ655404 LCM655404 LMI655404 LWE655404 MGA655404 MPW655404 MZS655404 NJO655404 NTK655404 ODG655404 ONC655404 OWY655404 PGU655404 PQQ655404 QAM655404 QKI655404 QUE655404 REA655404 RNW655404 RXS655404 SHO655404 SRK655404 TBG655404 TLC655404 TUY655404 UEU655404 UOQ655404 UYM655404 VII655404 VSE655404 WCA655404 WLW655404 WVS655404 K720940 JG720940 TC720940 ACY720940 AMU720940 AWQ720940 BGM720940 BQI720940 CAE720940 CKA720940 CTW720940 DDS720940 DNO720940 DXK720940 EHG720940 ERC720940 FAY720940 FKU720940 FUQ720940 GEM720940 GOI720940 GYE720940 HIA720940 HRW720940 IBS720940 ILO720940 IVK720940 JFG720940 JPC720940 JYY720940 KIU720940 KSQ720940 LCM720940 LMI720940 LWE720940 MGA720940 MPW720940 MZS720940 NJO720940 NTK720940 ODG720940 ONC720940 OWY720940 PGU720940 PQQ720940 QAM720940 QKI720940 QUE720940 REA720940 RNW720940 RXS720940 SHO720940 SRK720940 TBG720940 TLC720940 TUY720940 UEU720940 UOQ720940 UYM720940 VII720940 VSE720940 WCA720940 WLW720940 WVS720940 K786476 JG786476 TC786476 ACY786476 AMU786476 AWQ786476 BGM786476 BQI786476 CAE786476 CKA786476 CTW786476 DDS786476 DNO786476 DXK786476 EHG786476 ERC786476 FAY786476 FKU786476 FUQ786476 GEM786476 GOI786476 GYE786476 HIA786476 HRW786476 IBS786476 ILO786476 IVK786476 JFG786476 JPC786476 JYY786476 KIU786476 KSQ786476 LCM786476 LMI786476 LWE786476 MGA786476 MPW786476 MZS786476 NJO786476 NTK786476 ODG786476 ONC786476 OWY786476 PGU786476 PQQ786476 QAM786476 QKI786476 QUE786476 REA786476 RNW786476 RXS786476 SHO786476 SRK786476 TBG786476 TLC786476 TUY786476 UEU786476 UOQ786476 UYM786476 VII786476 VSE786476 WCA786476 WLW786476 WVS786476 K852012 JG852012 TC852012 ACY852012 AMU852012 AWQ852012 BGM852012 BQI852012 CAE852012 CKA852012 CTW852012 DDS852012 DNO852012 DXK852012 EHG852012 ERC852012 FAY852012 FKU852012 FUQ852012 GEM852012 GOI852012 GYE852012 HIA852012 HRW852012 IBS852012 ILO852012 IVK852012 JFG852012 JPC852012 JYY852012 KIU852012 KSQ852012 LCM852012 LMI852012 LWE852012 MGA852012 MPW852012 MZS852012 NJO852012 NTK852012 ODG852012 ONC852012 OWY852012 PGU852012 PQQ852012 QAM852012 QKI852012 QUE852012 REA852012 RNW852012 RXS852012 SHO852012 SRK852012 TBG852012 TLC852012 TUY852012 UEU852012 UOQ852012 UYM852012 VII852012 VSE852012 WCA852012 WLW852012 WVS852012 K917548 JG917548 TC917548 ACY917548 AMU917548 AWQ917548 BGM917548 BQI917548 CAE917548 CKA917548 CTW917548 DDS917548 DNO917548 DXK917548 EHG917548 ERC917548 FAY917548 FKU917548 FUQ917548 GEM917548 GOI917548 GYE917548 HIA917548 HRW917548 IBS917548 ILO917548 IVK917548 JFG917548 JPC917548 JYY917548 KIU917548 KSQ917548 LCM917548 LMI917548 LWE917548 MGA917548 MPW917548 MZS917548 NJO917548 NTK917548 ODG917548 ONC917548 OWY917548 PGU917548 PQQ917548 QAM917548 QKI917548 QUE917548 REA917548 RNW917548 RXS917548 SHO917548 SRK917548 TBG917548 TLC917548 TUY917548 UEU917548 UOQ917548 UYM917548 VII917548 VSE917548 WCA917548 WLW917548 WVS917548 K983084 JG983084 TC983084 ACY983084 AMU983084 AWQ983084 BGM983084 BQI983084 CAE983084 CKA983084 CTW983084 DDS983084 DNO983084 DXK983084 EHG983084 ERC983084 FAY983084 FKU983084 FUQ983084 GEM983084 GOI983084 GYE983084 HIA983084 HRW983084 IBS983084 ILO983084 IVK983084 JFG983084 JPC983084 JYY983084 KIU983084 KSQ983084 LCM983084 LMI983084 LWE983084 MGA983084 MPW983084 MZS983084 NJO983084 NTK983084 ODG983084 ONC983084 OWY983084 PGU983084 PQQ983084 QAM983084 QKI983084 QUE983084 REA983084 RNW983084 RXS983084 SHO983084 SRK983084 TBG983084 TLC983084 TUY983084 UEU983084 UOQ983084 UYM983084 VII983084 VSE983084 WCA983084 WLW983084 WVS983084 M40 JI40 TE40 ADA40 AMW40 AWS40 BGO40 BQK40 CAG40 CKC40 CTY40 DDU40 DNQ40 DXM40 EHI40 ERE40 FBA40 FKW40 FUS40 GEO40 GOK40 GYG40 HIC40 HRY40 IBU40 ILQ40 IVM40 JFI40 JPE40 JZA40 KIW40 KSS40 LCO40 LMK40 LWG40 MGC40 MPY40 MZU40 NJQ40 NTM40 ODI40 ONE40 OXA40 PGW40 PQS40 QAO40 QKK40 QUG40 REC40 RNY40 RXU40 SHQ40 SRM40 TBI40 TLE40 TVA40 UEW40 UOS40 UYO40 VIK40 VSG40 WCC40 WLY40 WVU40 M65576 JI65576 TE65576 ADA65576 AMW65576 AWS65576 BGO65576 BQK65576 CAG65576 CKC65576 CTY65576 DDU65576 DNQ65576 DXM65576 EHI65576 ERE65576 FBA65576 FKW65576 FUS65576 GEO65576 GOK65576 GYG65576 HIC65576 HRY65576 IBU65576 ILQ65576 IVM65576 JFI65576 JPE65576 JZA65576 KIW65576 KSS65576 LCO65576 LMK65576 LWG65576 MGC65576 MPY65576 MZU65576 NJQ65576 NTM65576 ODI65576 ONE65576 OXA65576 PGW65576 PQS65576 QAO65576 QKK65576 QUG65576 REC65576 RNY65576 RXU65576 SHQ65576 SRM65576 TBI65576 TLE65576 TVA65576 UEW65576 UOS65576 UYO65576 VIK65576 VSG65576 WCC65576 WLY65576 WVU65576 M131112 JI131112 TE131112 ADA131112 AMW131112 AWS131112 BGO131112 BQK131112 CAG131112 CKC131112 CTY131112 DDU131112 DNQ131112 DXM131112 EHI131112 ERE131112 FBA131112 FKW131112 FUS131112 GEO131112 GOK131112 GYG131112 HIC131112 HRY131112 IBU131112 ILQ131112 IVM131112 JFI131112 JPE131112 JZA131112 KIW131112 KSS131112 LCO131112 LMK131112 LWG131112 MGC131112 MPY131112 MZU131112 NJQ131112 NTM131112 ODI131112 ONE131112 OXA131112 PGW131112 PQS131112 QAO131112 QKK131112 QUG131112 REC131112 RNY131112 RXU131112 SHQ131112 SRM131112 TBI131112 TLE131112 TVA131112 UEW131112 UOS131112 UYO131112 VIK131112 VSG131112 WCC131112 WLY131112 WVU131112 M196648 JI196648 TE196648 ADA196648 AMW196648 AWS196648 BGO196648 BQK196648 CAG196648 CKC196648 CTY196648 DDU196648 DNQ196648 DXM196648 EHI196648 ERE196648 FBA196648 FKW196648 FUS196648 GEO196648 GOK196648 GYG196648 HIC196648 HRY196648 IBU196648 ILQ196648 IVM196648 JFI196648 JPE196648 JZA196648 KIW196648 KSS196648 LCO196648 LMK196648 LWG196648 MGC196648 MPY196648 MZU196648 NJQ196648 NTM196648 ODI196648 ONE196648 OXA196648 PGW196648 PQS196648 QAO196648 QKK196648 QUG196648 REC196648 RNY196648 RXU196648 SHQ196648 SRM196648 TBI196648 TLE196648 TVA196648 UEW196648 UOS196648 UYO196648 VIK196648 VSG196648 WCC196648 WLY196648 WVU196648 M262184 JI262184 TE262184 ADA262184 AMW262184 AWS262184 BGO262184 BQK262184 CAG262184 CKC262184 CTY262184 DDU262184 DNQ262184 DXM262184 EHI262184 ERE262184 FBA262184 FKW262184 FUS262184 GEO262184 GOK262184 GYG262184 HIC262184 HRY262184 IBU262184 ILQ262184 IVM262184 JFI262184 JPE262184 JZA262184 KIW262184 KSS262184 LCO262184 LMK262184 LWG262184 MGC262184 MPY262184 MZU262184 NJQ262184 NTM262184 ODI262184 ONE262184 OXA262184 PGW262184 PQS262184 QAO262184 QKK262184 QUG262184 REC262184 RNY262184 RXU262184 SHQ262184 SRM262184 TBI262184 TLE262184 TVA262184 UEW262184 UOS262184 UYO262184 VIK262184 VSG262184 WCC262184 WLY262184 WVU262184 M327720 JI327720 TE327720 ADA327720 AMW327720 AWS327720 BGO327720 BQK327720 CAG327720 CKC327720 CTY327720 DDU327720 DNQ327720 DXM327720 EHI327720 ERE327720 FBA327720 FKW327720 FUS327720 GEO327720 GOK327720 GYG327720 HIC327720 HRY327720 IBU327720 ILQ327720 IVM327720 JFI327720 JPE327720 JZA327720 KIW327720 KSS327720 LCO327720 LMK327720 LWG327720 MGC327720 MPY327720 MZU327720 NJQ327720 NTM327720 ODI327720 ONE327720 OXA327720 PGW327720 PQS327720 QAO327720 QKK327720 QUG327720 REC327720 RNY327720 RXU327720 SHQ327720 SRM327720 TBI327720 TLE327720 TVA327720 UEW327720 UOS327720 UYO327720 VIK327720 VSG327720 WCC327720 WLY327720 WVU327720 M393256 JI393256 TE393256 ADA393256 AMW393256 AWS393256 BGO393256 BQK393256 CAG393256 CKC393256 CTY393256 DDU393256 DNQ393256 DXM393256 EHI393256 ERE393256 FBA393256 FKW393256 FUS393256 GEO393256 GOK393256 GYG393256 HIC393256 HRY393256 IBU393256 ILQ393256 IVM393256 JFI393256 JPE393256 JZA393256 KIW393256 KSS393256 LCO393256 LMK393256 LWG393256 MGC393256 MPY393256 MZU393256 NJQ393256 NTM393256 ODI393256 ONE393256 OXA393256 PGW393256 PQS393256 QAO393256 QKK393256 QUG393256 REC393256 RNY393256 RXU393256 SHQ393256 SRM393256 TBI393256 TLE393256 TVA393256 UEW393256 UOS393256 UYO393256 VIK393256 VSG393256 WCC393256 WLY393256 WVU393256 M458792 JI458792 TE458792 ADA458792 AMW458792 AWS458792 BGO458792 BQK458792 CAG458792 CKC458792 CTY458792 DDU458792 DNQ458792 DXM458792 EHI458792 ERE458792 FBA458792 FKW458792 FUS458792 GEO458792 GOK458792 GYG458792 HIC458792 HRY458792 IBU458792 ILQ458792 IVM458792 JFI458792 JPE458792 JZA458792 KIW458792 KSS458792 LCO458792 LMK458792 LWG458792 MGC458792 MPY458792 MZU458792 NJQ458792 NTM458792 ODI458792 ONE458792 OXA458792 PGW458792 PQS458792 QAO458792 QKK458792 QUG458792 REC458792 RNY458792 RXU458792 SHQ458792 SRM458792 TBI458792 TLE458792 TVA458792 UEW458792 UOS458792 UYO458792 VIK458792 VSG458792 WCC458792 WLY458792 WVU458792 M524328 JI524328 TE524328 ADA524328 AMW524328 AWS524328 BGO524328 BQK524328 CAG524328 CKC524328 CTY524328 DDU524328 DNQ524328 DXM524328 EHI524328 ERE524328 FBA524328 FKW524328 FUS524328 GEO524328 GOK524328 GYG524328 HIC524328 HRY524328 IBU524328 ILQ524328 IVM524328 JFI524328 JPE524328 JZA524328 KIW524328 KSS524328 LCO524328 LMK524328 LWG524328 MGC524328 MPY524328 MZU524328 NJQ524328 NTM524328 ODI524328 ONE524328 OXA524328 PGW524328 PQS524328 QAO524328 QKK524328 QUG524328 REC524328 RNY524328 RXU524328 SHQ524328 SRM524328 TBI524328 TLE524328 TVA524328 UEW524328 UOS524328 UYO524328 VIK524328 VSG524328 WCC524328 WLY524328 WVU524328 M589864 JI589864 TE589864 ADA589864 AMW589864 AWS589864 BGO589864 BQK589864 CAG589864 CKC589864 CTY589864 DDU589864 DNQ589864 DXM589864 EHI589864 ERE589864 FBA589864 FKW589864 FUS589864 GEO589864 GOK589864 GYG589864 HIC589864 HRY589864 IBU589864 ILQ589864 IVM589864 JFI589864 JPE589864 JZA589864 KIW589864 KSS589864 LCO589864 LMK589864 LWG589864 MGC589864 MPY589864 MZU589864 NJQ589864 NTM589864 ODI589864 ONE589864 OXA589864 PGW589864 PQS589864 QAO589864 QKK589864 QUG589864 REC589864 RNY589864 RXU589864 SHQ589864 SRM589864 TBI589864 TLE589864 TVA589864 UEW589864 UOS589864 UYO589864 VIK589864 VSG589864 WCC589864 WLY589864 WVU589864 M655400 JI655400 TE655400 ADA655400 AMW655400 AWS655400 BGO655400 BQK655400 CAG655400 CKC655400 CTY655400 DDU655400 DNQ655400 DXM655400 EHI655400 ERE655400 FBA655400 FKW655400 FUS655400 GEO655400 GOK655400 GYG655400 HIC655400 HRY655400 IBU655400 ILQ655400 IVM655400 JFI655400 JPE655400 JZA655400 KIW655400 KSS655400 LCO655400 LMK655400 LWG655400 MGC655400 MPY655400 MZU655400 NJQ655400 NTM655400 ODI655400 ONE655400 OXA655400 PGW655400 PQS655400 QAO655400 QKK655400 QUG655400 REC655400 RNY655400 RXU655400 SHQ655400 SRM655400 TBI655400 TLE655400 TVA655400 UEW655400 UOS655400 UYO655400 VIK655400 VSG655400 WCC655400 WLY655400 WVU655400 M720936 JI720936 TE720936 ADA720936 AMW720936 AWS720936 BGO720936 BQK720936 CAG720936 CKC720936 CTY720936 DDU720936 DNQ720936 DXM720936 EHI720936 ERE720936 FBA720936 FKW720936 FUS720936 GEO720936 GOK720936 GYG720936 HIC720936 HRY720936 IBU720936 ILQ720936 IVM720936 JFI720936 JPE720936 JZA720936 KIW720936 KSS720936 LCO720936 LMK720936 LWG720936 MGC720936 MPY720936 MZU720936 NJQ720936 NTM720936 ODI720936 ONE720936 OXA720936 PGW720936 PQS720936 QAO720936 QKK720936 QUG720936 REC720936 RNY720936 RXU720936 SHQ720936 SRM720936 TBI720936 TLE720936 TVA720936 UEW720936 UOS720936 UYO720936 VIK720936 VSG720936 WCC720936 WLY720936 WVU720936 M786472 JI786472 TE786472 ADA786472 AMW786472 AWS786472 BGO786472 BQK786472 CAG786472 CKC786472 CTY786472 DDU786472 DNQ786472 DXM786472 EHI786472 ERE786472 FBA786472 FKW786472 FUS786472 GEO786472 GOK786472 GYG786472 HIC786472 HRY786472 IBU786472 ILQ786472 IVM786472 JFI786472 JPE786472 JZA786472 KIW786472 KSS786472 LCO786472 LMK786472 LWG786472 MGC786472 MPY786472 MZU786472 NJQ786472 NTM786472 ODI786472 ONE786472 OXA786472 PGW786472 PQS786472 QAO786472 QKK786472 QUG786472 REC786472 RNY786472 RXU786472 SHQ786472 SRM786472 TBI786472 TLE786472 TVA786472 UEW786472 UOS786472 UYO786472 VIK786472 VSG786472 WCC786472 WLY786472 WVU786472 M852008 JI852008 TE852008 ADA852008 AMW852008 AWS852008 BGO852008 BQK852008 CAG852008 CKC852008 CTY852008 DDU852008 DNQ852008 DXM852008 EHI852008 ERE852008 FBA852008 FKW852008 FUS852008 GEO852008 GOK852008 GYG852008 HIC852008 HRY852008 IBU852008 ILQ852008 IVM852008 JFI852008 JPE852008 JZA852008 KIW852008 KSS852008 LCO852008 LMK852008 LWG852008 MGC852008 MPY852008 MZU852008 NJQ852008 NTM852008 ODI852008 ONE852008 OXA852008 PGW852008 PQS852008 QAO852008 QKK852008 QUG852008 REC852008 RNY852008 RXU852008 SHQ852008 SRM852008 TBI852008 TLE852008 TVA852008 UEW852008 UOS852008 UYO852008 VIK852008 VSG852008 WCC852008 WLY852008 WVU852008 M917544 JI917544 TE917544 ADA917544 AMW917544 AWS917544 BGO917544 BQK917544 CAG917544 CKC917544 CTY917544 DDU917544 DNQ917544 DXM917544 EHI917544 ERE917544 FBA917544 FKW917544 FUS917544 GEO917544 GOK917544 GYG917544 HIC917544 HRY917544 IBU917544 ILQ917544 IVM917544 JFI917544 JPE917544 JZA917544 KIW917544 KSS917544 LCO917544 LMK917544 LWG917544 MGC917544 MPY917544 MZU917544 NJQ917544 NTM917544 ODI917544 ONE917544 OXA917544 PGW917544 PQS917544 QAO917544 QKK917544 QUG917544 REC917544 RNY917544 RXU917544 SHQ917544 SRM917544 TBI917544 TLE917544 TVA917544 UEW917544 UOS917544 UYO917544 VIK917544 VSG917544 WCC917544 WLY917544 WVU917544 M983080 JI983080 TE983080 ADA983080 AMW983080 AWS983080 BGO983080 BQK983080 CAG983080 CKC983080 CTY983080 DDU983080 DNQ983080 DXM983080 EHI983080 ERE983080 FBA983080 FKW983080 FUS983080 GEO983080 GOK983080 GYG983080 HIC983080 HRY983080 IBU983080 ILQ983080 IVM983080 JFI983080 JPE983080 JZA983080 KIW983080 KSS983080 LCO983080 LMK983080 LWG983080 MGC983080 MPY983080 MZU983080 NJQ983080 NTM983080 ODI983080 ONE983080 OXA983080 PGW983080 PQS983080 QAO983080 QKK983080 QUG983080 REC983080 RNY983080 RXU983080 SHQ983080 SRM983080 TBI983080 TLE983080 TVA983080 UEW983080 UOS983080 UYO983080 VIK983080 VSG983080 WCC983080 WLY983080 WVU983080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K26 JG26 TC26 ACY26 AMU26 AWQ26 BGM26 BQI26 CAE26 CKA26 CTW26 DDS26 DNO26 DXK26 EHG26 ERC26 FAY26 FKU26 FUQ26 GEM26 GOI26 GYE26 HIA26 HRW26 IBS26 ILO26 IVK26 JFG26 JPC26 JYY26 KIU26 KSQ26 LCM26 LMI26 LWE26 MGA26 MPW26 MZS26 NJO26 NTK26 ODG26 ONC26 OWY26 PGU26 PQQ26 QAM26 QKI26 QUE26 REA26 RNW26 RXS26 SHO26 SRK26 TBG26 TLC26 TUY26 UEU26 UOQ26 UYM26 VII26 VSE26 WCA26 WLW26 WVS26 K65562 JG65562 TC65562 ACY65562 AMU65562 AWQ65562 BGM65562 BQI65562 CAE65562 CKA65562 CTW65562 DDS65562 DNO65562 DXK65562 EHG65562 ERC65562 FAY65562 FKU65562 FUQ65562 GEM65562 GOI65562 GYE65562 HIA65562 HRW65562 IBS65562 ILO65562 IVK65562 JFG65562 JPC65562 JYY65562 KIU65562 KSQ65562 LCM65562 LMI65562 LWE65562 MGA65562 MPW65562 MZS65562 NJO65562 NTK65562 ODG65562 ONC65562 OWY65562 PGU65562 PQQ65562 QAM65562 QKI65562 QUE65562 REA65562 RNW65562 RXS65562 SHO65562 SRK65562 TBG65562 TLC65562 TUY65562 UEU65562 UOQ65562 UYM65562 VII65562 VSE65562 WCA65562 WLW65562 WVS65562 K131098 JG131098 TC131098 ACY131098 AMU131098 AWQ131098 BGM131098 BQI131098 CAE131098 CKA131098 CTW131098 DDS131098 DNO131098 DXK131098 EHG131098 ERC131098 FAY131098 FKU131098 FUQ131098 GEM131098 GOI131098 GYE131098 HIA131098 HRW131098 IBS131098 ILO131098 IVK131098 JFG131098 JPC131098 JYY131098 KIU131098 KSQ131098 LCM131098 LMI131098 LWE131098 MGA131098 MPW131098 MZS131098 NJO131098 NTK131098 ODG131098 ONC131098 OWY131098 PGU131098 PQQ131098 QAM131098 QKI131098 QUE131098 REA131098 RNW131098 RXS131098 SHO131098 SRK131098 TBG131098 TLC131098 TUY131098 UEU131098 UOQ131098 UYM131098 VII131098 VSE131098 WCA131098 WLW131098 WVS131098 K196634 JG196634 TC196634 ACY196634 AMU196634 AWQ196634 BGM196634 BQI196634 CAE196634 CKA196634 CTW196634 DDS196634 DNO196634 DXK196634 EHG196634 ERC196634 FAY196634 FKU196634 FUQ196634 GEM196634 GOI196634 GYE196634 HIA196634 HRW196634 IBS196634 ILO196634 IVK196634 JFG196634 JPC196634 JYY196634 KIU196634 KSQ196634 LCM196634 LMI196634 LWE196634 MGA196634 MPW196634 MZS196634 NJO196634 NTK196634 ODG196634 ONC196634 OWY196634 PGU196634 PQQ196634 QAM196634 QKI196634 QUE196634 REA196634 RNW196634 RXS196634 SHO196634 SRK196634 TBG196634 TLC196634 TUY196634 UEU196634 UOQ196634 UYM196634 VII196634 VSE196634 WCA196634 WLW196634 WVS196634 K262170 JG262170 TC262170 ACY262170 AMU262170 AWQ262170 BGM262170 BQI262170 CAE262170 CKA262170 CTW262170 DDS262170 DNO262170 DXK262170 EHG262170 ERC262170 FAY262170 FKU262170 FUQ262170 GEM262170 GOI262170 GYE262170 HIA262170 HRW262170 IBS262170 ILO262170 IVK262170 JFG262170 JPC262170 JYY262170 KIU262170 KSQ262170 LCM262170 LMI262170 LWE262170 MGA262170 MPW262170 MZS262170 NJO262170 NTK262170 ODG262170 ONC262170 OWY262170 PGU262170 PQQ262170 QAM262170 QKI262170 QUE262170 REA262170 RNW262170 RXS262170 SHO262170 SRK262170 TBG262170 TLC262170 TUY262170 UEU262170 UOQ262170 UYM262170 VII262170 VSE262170 WCA262170 WLW262170 WVS262170 K327706 JG327706 TC327706 ACY327706 AMU327706 AWQ327706 BGM327706 BQI327706 CAE327706 CKA327706 CTW327706 DDS327706 DNO327706 DXK327706 EHG327706 ERC327706 FAY327706 FKU327706 FUQ327706 GEM327706 GOI327706 GYE327706 HIA327706 HRW327706 IBS327706 ILO327706 IVK327706 JFG327706 JPC327706 JYY327706 KIU327706 KSQ327706 LCM327706 LMI327706 LWE327706 MGA327706 MPW327706 MZS327706 NJO327706 NTK327706 ODG327706 ONC327706 OWY327706 PGU327706 PQQ327706 QAM327706 QKI327706 QUE327706 REA327706 RNW327706 RXS327706 SHO327706 SRK327706 TBG327706 TLC327706 TUY327706 UEU327706 UOQ327706 UYM327706 VII327706 VSE327706 WCA327706 WLW327706 WVS327706 K393242 JG393242 TC393242 ACY393242 AMU393242 AWQ393242 BGM393242 BQI393242 CAE393242 CKA393242 CTW393242 DDS393242 DNO393242 DXK393242 EHG393242 ERC393242 FAY393242 FKU393242 FUQ393242 GEM393242 GOI393242 GYE393242 HIA393242 HRW393242 IBS393242 ILO393242 IVK393242 JFG393242 JPC393242 JYY393242 KIU393242 KSQ393242 LCM393242 LMI393242 LWE393242 MGA393242 MPW393242 MZS393242 NJO393242 NTK393242 ODG393242 ONC393242 OWY393242 PGU393242 PQQ393242 QAM393242 QKI393242 QUE393242 REA393242 RNW393242 RXS393242 SHO393242 SRK393242 TBG393242 TLC393242 TUY393242 UEU393242 UOQ393242 UYM393242 VII393242 VSE393242 WCA393242 WLW393242 WVS393242 K458778 JG458778 TC458778 ACY458778 AMU458778 AWQ458778 BGM458778 BQI458778 CAE458778 CKA458778 CTW458778 DDS458778 DNO458778 DXK458778 EHG458778 ERC458778 FAY458778 FKU458778 FUQ458778 GEM458778 GOI458778 GYE458778 HIA458778 HRW458778 IBS458778 ILO458778 IVK458778 JFG458778 JPC458778 JYY458778 KIU458778 KSQ458778 LCM458778 LMI458778 LWE458778 MGA458778 MPW458778 MZS458778 NJO458778 NTK458778 ODG458778 ONC458778 OWY458778 PGU458778 PQQ458778 QAM458778 QKI458778 QUE458778 REA458778 RNW458778 RXS458778 SHO458778 SRK458778 TBG458778 TLC458778 TUY458778 UEU458778 UOQ458778 UYM458778 VII458778 VSE458778 WCA458778 WLW458778 WVS458778 K524314 JG524314 TC524314 ACY524314 AMU524314 AWQ524314 BGM524314 BQI524314 CAE524314 CKA524314 CTW524314 DDS524314 DNO524314 DXK524314 EHG524314 ERC524314 FAY524314 FKU524314 FUQ524314 GEM524314 GOI524314 GYE524314 HIA524314 HRW524314 IBS524314 ILO524314 IVK524314 JFG524314 JPC524314 JYY524314 KIU524314 KSQ524314 LCM524314 LMI524314 LWE524314 MGA524314 MPW524314 MZS524314 NJO524314 NTK524314 ODG524314 ONC524314 OWY524314 PGU524314 PQQ524314 QAM524314 QKI524314 QUE524314 REA524314 RNW524314 RXS524314 SHO524314 SRK524314 TBG524314 TLC524314 TUY524314 UEU524314 UOQ524314 UYM524314 VII524314 VSE524314 WCA524314 WLW524314 WVS524314 K589850 JG589850 TC589850 ACY589850 AMU589850 AWQ589850 BGM589850 BQI589850 CAE589850 CKA589850 CTW589850 DDS589850 DNO589850 DXK589850 EHG589850 ERC589850 FAY589850 FKU589850 FUQ589850 GEM589850 GOI589850 GYE589850 HIA589850 HRW589850 IBS589850 ILO589850 IVK589850 JFG589850 JPC589850 JYY589850 KIU589850 KSQ589850 LCM589850 LMI589850 LWE589850 MGA589850 MPW589850 MZS589850 NJO589850 NTK589850 ODG589850 ONC589850 OWY589850 PGU589850 PQQ589850 QAM589850 QKI589850 QUE589850 REA589850 RNW589850 RXS589850 SHO589850 SRK589850 TBG589850 TLC589850 TUY589850 UEU589850 UOQ589850 UYM589850 VII589850 VSE589850 WCA589850 WLW589850 WVS589850 K655386 JG655386 TC655386 ACY655386 AMU655386 AWQ655386 BGM655386 BQI655386 CAE655386 CKA655386 CTW655386 DDS655386 DNO655386 DXK655386 EHG655386 ERC655386 FAY655386 FKU655386 FUQ655386 GEM655386 GOI655386 GYE655386 HIA655386 HRW655386 IBS655386 ILO655386 IVK655386 JFG655386 JPC655386 JYY655386 KIU655386 KSQ655386 LCM655386 LMI655386 LWE655386 MGA655386 MPW655386 MZS655386 NJO655386 NTK655386 ODG655386 ONC655386 OWY655386 PGU655386 PQQ655386 QAM655386 QKI655386 QUE655386 REA655386 RNW655386 RXS655386 SHO655386 SRK655386 TBG655386 TLC655386 TUY655386 UEU655386 UOQ655386 UYM655386 VII655386 VSE655386 WCA655386 WLW655386 WVS655386 K720922 JG720922 TC720922 ACY720922 AMU720922 AWQ720922 BGM720922 BQI720922 CAE720922 CKA720922 CTW720922 DDS720922 DNO720922 DXK720922 EHG720922 ERC720922 FAY720922 FKU720922 FUQ720922 GEM720922 GOI720922 GYE720922 HIA720922 HRW720922 IBS720922 ILO720922 IVK720922 JFG720922 JPC720922 JYY720922 KIU720922 KSQ720922 LCM720922 LMI720922 LWE720922 MGA720922 MPW720922 MZS720922 NJO720922 NTK720922 ODG720922 ONC720922 OWY720922 PGU720922 PQQ720922 QAM720922 QKI720922 QUE720922 REA720922 RNW720922 RXS720922 SHO720922 SRK720922 TBG720922 TLC720922 TUY720922 UEU720922 UOQ720922 UYM720922 VII720922 VSE720922 WCA720922 WLW720922 WVS720922 K786458 JG786458 TC786458 ACY786458 AMU786458 AWQ786458 BGM786458 BQI786458 CAE786458 CKA786458 CTW786458 DDS786458 DNO786458 DXK786458 EHG786458 ERC786458 FAY786458 FKU786458 FUQ786458 GEM786458 GOI786458 GYE786458 HIA786458 HRW786458 IBS786458 ILO786458 IVK786458 JFG786458 JPC786458 JYY786458 KIU786458 KSQ786458 LCM786458 LMI786458 LWE786458 MGA786458 MPW786458 MZS786458 NJO786458 NTK786458 ODG786458 ONC786458 OWY786458 PGU786458 PQQ786458 QAM786458 QKI786458 QUE786458 REA786458 RNW786458 RXS786458 SHO786458 SRK786458 TBG786458 TLC786458 TUY786458 UEU786458 UOQ786458 UYM786458 VII786458 VSE786458 WCA786458 WLW786458 WVS786458 K851994 JG851994 TC851994 ACY851994 AMU851994 AWQ851994 BGM851994 BQI851994 CAE851994 CKA851994 CTW851994 DDS851994 DNO851994 DXK851994 EHG851994 ERC851994 FAY851994 FKU851994 FUQ851994 GEM851994 GOI851994 GYE851994 HIA851994 HRW851994 IBS851994 ILO851994 IVK851994 JFG851994 JPC851994 JYY851994 KIU851994 KSQ851994 LCM851994 LMI851994 LWE851994 MGA851994 MPW851994 MZS851994 NJO851994 NTK851994 ODG851994 ONC851994 OWY851994 PGU851994 PQQ851994 QAM851994 QKI851994 QUE851994 REA851994 RNW851994 RXS851994 SHO851994 SRK851994 TBG851994 TLC851994 TUY851994 UEU851994 UOQ851994 UYM851994 VII851994 VSE851994 WCA851994 WLW851994 WVS851994 K917530 JG917530 TC917530 ACY917530 AMU917530 AWQ917530 BGM917530 BQI917530 CAE917530 CKA917530 CTW917530 DDS917530 DNO917530 DXK917530 EHG917530 ERC917530 FAY917530 FKU917530 FUQ917530 GEM917530 GOI917530 GYE917530 HIA917530 HRW917530 IBS917530 ILO917530 IVK917530 JFG917530 JPC917530 JYY917530 KIU917530 KSQ917530 LCM917530 LMI917530 LWE917530 MGA917530 MPW917530 MZS917530 NJO917530 NTK917530 ODG917530 ONC917530 OWY917530 PGU917530 PQQ917530 QAM917530 QKI917530 QUE917530 REA917530 RNW917530 RXS917530 SHO917530 SRK917530 TBG917530 TLC917530 TUY917530 UEU917530 UOQ917530 UYM917530 VII917530 VSE917530 WCA917530 WLW917530 WVS917530 K983066 JG983066 TC983066 ACY983066 AMU983066 AWQ983066 BGM983066 BQI983066 CAE983066 CKA983066 CTW983066 DDS983066 DNO983066 DXK983066 EHG983066 ERC983066 FAY983066 FKU983066 FUQ983066 GEM983066 GOI983066 GYE983066 HIA983066 HRW983066 IBS983066 ILO983066 IVK983066 JFG983066 JPC983066 JYY983066 KIU983066 KSQ983066 LCM983066 LMI983066 LWE983066 MGA983066 MPW983066 MZS983066 NJO983066 NTK983066 ODG983066 ONC983066 OWY983066 PGU983066 PQQ983066 QAM983066 QKI983066 QUE983066 REA983066 RNW983066 RXS983066 SHO983066 SRK983066 TBG983066 TLC983066 TUY983066 UEU983066 UOQ983066 UYM983066 VII983066 VSE983066 WCA983066 WLW983066 WVS983066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K65570 JG65570 TC65570 ACY65570 AMU65570 AWQ65570 BGM65570 BQI65570 CAE65570 CKA65570 CTW65570 DDS65570 DNO65570 DXK65570 EHG65570 ERC65570 FAY65570 FKU65570 FUQ65570 GEM65570 GOI65570 GYE65570 HIA65570 HRW65570 IBS65570 ILO65570 IVK65570 JFG65570 JPC65570 JYY65570 KIU65570 KSQ65570 LCM65570 LMI65570 LWE65570 MGA65570 MPW65570 MZS65570 NJO65570 NTK65570 ODG65570 ONC65570 OWY65570 PGU65570 PQQ65570 QAM65570 QKI65570 QUE65570 REA65570 RNW65570 RXS65570 SHO65570 SRK65570 TBG65570 TLC65570 TUY65570 UEU65570 UOQ65570 UYM65570 VII65570 VSE65570 WCA65570 WLW65570 WVS65570 K131106 JG131106 TC131106 ACY131106 AMU131106 AWQ131106 BGM131106 BQI131106 CAE131106 CKA131106 CTW131106 DDS131106 DNO131106 DXK131106 EHG131106 ERC131106 FAY131106 FKU131106 FUQ131106 GEM131106 GOI131106 GYE131106 HIA131106 HRW131106 IBS131106 ILO131106 IVK131106 JFG131106 JPC131106 JYY131106 KIU131106 KSQ131106 LCM131106 LMI131106 LWE131106 MGA131106 MPW131106 MZS131106 NJO131106 NTK131106 ODG131106 ONC131106 OWY131106 PGU131106 PQQ131106 QAM131106 QKI131106 QUE131106 REA131106 RNW131106 RXS131106 SHO131106 SRK131106 TBG131106 TLC131106 TUY131106 UEU131106 UOQ131106 UYM131106 VII131106 VSE131106 WCA131106 WLW131106 WVS131106 K196642 JG196642 TC196642 ACY196642 AMU196642 AWQ196642 BGM196642 BQI196642 CAE196642 CKA196642 CTW196642 DDS196642 DNO196642 DXK196642 EHG196642 ERC196642 FAY196642 FKU196642 FUQ196642 GEM196642 GOI196642 GYE196642 HIA196642 HRW196642 IBS196642 ILO196642 IVK196642 JFG196642 JPC196642 JYY196642 KIU196642 KSQ196642 LCM196642 LMI196642 LWE196642 MGA196642 MPW196642 MZS196642 NJO196642 NTK196642 ODG196642 ONC196642 OWY196642 PGU196642 PQQ196642 QAM196642 QKI196642 QUE196642 REA196642 RNW196642 RXS196642 SHO196642 SRK196642 TBG196642 TLC196642 TUY196642 UEU196642 UOQ196642 UYM196642 VII196642 VSE196642 WCA196642 WLW196642 WVS196642 K262178 JG262178 TC262178 ACY262178 AMU262178 AWQ262178 BGM262178 BQI262178 CAE262178 CKA262178 CTW262178 DDS262178 DNO262178 DXK262178 EHG262178 ERC262178 FAY262178 FKU262178 FUQ262178 GEM262178 GOI262178 GYE262178 HIA262178 HRW262178 IBS262178 ILO262178 IVK262178 JFG262178 JPC262178 JYY262178 KIU262178 KSQ262178 LCM262178 LMI262178 LWE262178 MGA262178 MPW262178 MZS262178 NJO262178 NTK262178 ODG262178 ONC262178 OWY262178 PGU262178 PQQ262178 QAM262178 QKI262178 QUE262178 REA262178 RNW262178 RXS262178 SHO262178 SRK262178 TBG262178 TLC262178 TUY262178 UEU262178 UOQ262178 UYM262178 VII262178 VSE262178 WCA262178 WLW262178 WVS262178 K327714 JG327714 TC327714 ACY327714 AMU327714 AWQ327714 BGM327714 BQI327714 CAE327714 CKA327714 CTW327714 DDS327714 DNO327714 DXK327714 EHG327714 ERC327714 FAY327714 FKU327714 FUQ327714 GEM327714 GOI327714 GYE327714 HIA327714 HRW327714 IBS327714 ILO327714 IVK327714 JFG327714 JPC327714 JYY327714 KIU327714 KSQ327714 LCM327714 LMI327714 LWE327714 MGA327714 MPW327714 MZS327714 NJO327714 NTK327714 ODG327714 ONC327714 OWY327714 PGU327714 PQQ327714 QAM327714 QKI327714 QUE327714 REA327714 RNW327714 RXS327714 SHO327714 SRK327714 TBG327714 TLC327714 TUY327714 UEU327714 UOQ327714 UYM327714 VII327714 VSE327714 WCA327714 WLW327714 WVS327714 K393250 JG393250 TC393250 ACY393250 AMU393250 AWQ393250 BGM393250 BQI393250 CAE393250 CKA393250 CTW393250 DDS393250 DNO393250 DXK393250 EHG393250 ERC393250 FAY393250 FKU393250 FUQ393250 GEM393250 GOI393250 GYE393250 HIA393250 HRW393250 IBS393250 ILO393250 IVK393250 JFG393250 JPC393250 JYY393250 KIU393250 KSQ393250 LCM393250 LMI393250 LWE393250 MGA393250 MPW393250 MZS393250 NJO393250 NTK393250 ODG393250 ONC393250 OWY393250 PGU393250 PQQ393250 QAM393250 QKI393250 QUE393250 REA393250 RNW393250 RXS393250 SHO393250 SRK393250 TBG393250 TLC393250 TUY393250 UEU393250 UOQ393250 UYM393250 VII393250 VSE393250 WCA393250 WLW393250 WVS393250 K458786 JG458786 TC458786 ACY458786 AMU458786 AWQ458786 BGM458786 BQI458786 CAE458786 CKA458786 CTW458786 DDS458786 DNO458786 DXK458786 EHG458786 ERC458786 FAY458786 FKU458786 FUQ458786 GEM458786 GOI458786 GYE458786 HIA458786 HRW458786 IBS458786 ILO458786 IVK458786 JFG458786 JPC458786 JYY458786 KIU458786 KSQ458786 LCM458786 LMI458786 LWE458786 MGA458786 MPW458786 MZS458786 NJO458786 NTK458786 ODG458786 ONC458786 OWY458786 PGU458786 PQQ458786 QAM458786 QKI458786 QUE458786 REA458786 RNW458786 RXS458786 SHO458786 SRK458786 TBG458786 TLC458786 TUY458786 UEU458786 UOQ458786 UYM458786 VII458786 VSE458786 WCA458786 WLW458786 WVS458786 K524322 JG524322 TC524322 ACY524322 AMU524322 AWQ524322 BGM524322 BQI524322 CAE524322 CKA524322 CTW524322 DDS524322 DNO524322 DXK524322 EHG524322 ERC524322 FAY524322 FKU524322 FUQ524322 GEM524322 GOI524322 GYE524322 HIA524322 HRW524322 IBS524322 ILO524322 IVK524322 JFG524322 JPC524322 JYY524322 KIU524322 KSQ524322 LCM524322 LMI524322 LWE524322 MGA524322 MPW524322 MZS524322 NJO524322 NTK524322 ODG524322 ONC524322 OWY524322 PGU524322 PQQ524322 QAM524322 QKI524322 QUE524322 REA524322 RNW524322 RXS524322 SHO524322 SRK524322 TBG524322 TLC524322 TUY524322 UEU524322 UOQ524322 UYM524322 VII524322 VSE524322 WCA524322 WLW524322 WVS524322 K589858 JG589858 TC589858 ACY589858 AMU589858 AWQ589858 BGM589858 BQI589858 CAE589858 CKA589858 CTW589858 DDS589858 DNO589858 DXK589858 EHG589858 ERC589858 FAY589858 FKU589858 FUQ589858 GEM589858 GOI589858 GYE589858 HIA589858 HRW589858 IBS589858 ILO589858 IVK589858 JFG589858 JPC589858 JYY589858 KIU589858 KSQ589858 LCM589858 LMI589858 LWE589858 MGA589858 MPW589858 MZS589858 NJO589858 NTK589858 ODG589858 ONC589858 OWY589858 PGU589858 PQQ589858 QAM589858 QKI589858 QUE589858 REA589858 RNW589858 RXS589858 SHO589858 SRK589858 TBG589858 TLC589858 TUY589858 UEU589858 UOQ589858 UYM589858 VII589858 VSE589858 WCA589858 WLW589858 WVS589858 K655394 JG655394 TC655394 ACY655394 AMU655394 AWQ655394 BGM655394 BQI655394 CAE655394 CKA655394 CTW655394 DDS655394 DNO655394 DXK655394 EHG655394 ERC655394 FAY655394 FKU655394 FUQ655394 GEM655394 GOI655394 GYE655394 HIA655394 HRW655394 IBS655394 ILO655394 IVK655394 JFG655394 JPC655394 JYY655394 KIU655394 KSQ655394 LCM655394 LMI655394 LWE655394 MGA655394 MPW655394 MZS655394 NJO655394 NTK655394 ODG655394 ONC655394 OWY655394 PGU655394 PQQ655394 QAM655394 QKI655394 QUE655394 REA655394 RNW655394 RXS655394 SHO655394 SRK655394 TBG655394 TLC655394 TUY655394 UEU655394 UOQ655394 UYM655394 VII655394 VSE655394 WCA655394 WLW655394 WVS655394 K720930 JG720930 TC720930 ACY720930 AMU720930 AWQ720930 BGM720930 BQI720930 CAE720930 CKA720930 CTW720930 DDS720930 DNO720930 DXK720930 EHG720930 ERC720930 FAY720930 FKU720930 FUQ720930 GEM720930 GOI720930 GYE720930 HIA720930 HRW720930 IBS720930 ILO720930 IVK720930 JFG720930 JPC720930 JYY720930 KIU720930 KSQ720930 LCM720930 LMI720930 LWE720930 MGA720930 MPW720930 MZS720930 NJO720930 NTK720930 ODG720930 ONC720930 OWY720930 PGU720930 PQQ720930 QAM720930 QKI720930 QUE720930 REA720930 RNW720930 RXS720930 SHO720930 SRK720930 TBG720930 TLC720930 TUY720930 UEU720930 UOQ720930 UYM720930 VII720930 VSE720930 WCA720930 WLW720930 WVS720930 K786466 JG786466 TC786466 ACY786466 AMU786466 AWQ786466 BGM786466 BQI786466 CAE786466 CKA786466 CTW786466 DDS786466 DNO786466 DXK786466 EHG786466 ERC786466 FAY786466 FKU786466 FUQ786466 GEM786466 GOI786466 GYE786466 HIA786466 HRW786466 IBS786466 ILO786466 IVK786466 JFG786466 JPC786466 JYY786466 KIU786466 KSQ786466 LCM786466 LMI786466 LWE786466 MGA786466 MPW786466 MZS786466 NJO786466 NTK786466 ODG786466 ONC786466 OWY786466 PGU786466 PQQ786466 QAM786466 QKI786466 QUE786466 REA786466 RNW786466 RXS786466 SHO786466 SRK786466 TBG786466 TLC786466 TUY786466 UEU786466 UOQ786466 UYM786466 VII786466 VSE786466 WCA786466 WLW786466 WVS786466 K852002 JG852002 TC852002 ACY852002 AMU852002 AWQ852002 BGM852002 BQI852002 CAE852002 CKA852002 CTW852002 DDS852002 DNO852002 DXK852002 EHG852002 ERC852002 FAY852002 FKU852002 FUQ852002 GEM852002 GOI852002 GYE852002 HIA852002 HRW852002 IBS852002 ILO852002 IVK852002 JFG852002 JPC852002 JYY852002 KIU852002 KSQ852002 LCM852002 LMI852002 LWE852002 MGA852002 MPW852002 MZS852002 NJO852002 NTK852002 ODG852002 ONC852002 OWY852002 PGU852002 PQQ852002 QAM852002 QKI852002 QUE852002 REA852002 RNW852002 RXS852002 SHO852002 SRK852002 TBG852002 TLC852002 TUY852002 UEU852002 UOQ852002 UYM852002 VII852002 VSE852002 WCA852002 WLW852002 WVS852002 K917538 JG917538 TC917538 ACY917538 AMU917538 AWQ917538 BGM917538 BQI917538 CAE917538 CKA917538 CTW917538 DDS917538 DNO917538 DXK917538 EHG917538 ERC917538 FAY917538 FKU917538 FUQ917538 GEM917538 GOI917538 GYE917538 HIA917538 HRW917538 IBS917538 ILO917538 IVK917538 JFG917538 JPC917538 JYY917538 KIU917538 KSQ917538 LCM917538 LMI917538 LWE917538 MGA917538 MPW917538 MZS917538 NJO917538 NTK917538 ODG917538 ONC917538 OWY917538 PGU917538 PQQ917538 QAM917538 QKI917538 QUE917538 REA917538 RNW917538 RXS917538 SHO917538 SRK917538 TBG917538 TLC917538 TUY917538 UEU917538 UOQ917538 UYM917538 VII917538 VSE917538 WCA917538 WLW917538 WVS917538 K983074 JG983074 TC983074 ACY983074 AMU983074 AWQ983074 BGM983074 BQI983074 CAE983074 CKA983074 CTW983074 DDS983074 DNO983074 DXK983074 EHG983074 ERC983074 FAY983074 FKU983074 FUQ983074 GEM983074 GOI983074 GYE983074 HIA983074 HRW983074 IBS983074 ILO983074 IVK983074 JFG983074 JPC983074 JYY983074 KIU983074 KSQ983074 LCM983074 LMI983074 LWE983074 MGA983074 MPW983074 MZS983074 NJO983074 NTK983074 ODG983074 ONC983074 OWY983074 PGU983074 PQQ983074 QAM983074 QKI983074 QUE983074 REA983074 RNW983074 RXS983074 SHO983074 SRK983074 TBG983074 TLC983074 TUY983074 UEU983074 UOQ983074 UYM983074 VII983074 VSE983074 WCA983074 WLW983074 WVS983074 M30 JI30 TE30 ADA30 AMW30 AWS30 BGO30 BQK30 CAG30 CKC30 CTY30 DDU30 DNQ30 DXM30 EHI30 ERE30 FBA30 FKW30 FUS30 GEO30 GOK30 GYG30 HIC30 HRY30 IBU30 ILQ30 IVM30 JFI30 JPE30 JZA30 KIW30 KSS30 LCO30 LMK30 LWG30 MGC30 MPY30 MZU30 NJQ30 NTM30 ODI30 ONE30 OXA30 PGW30 PQS30 QAO30 QKK30 QUG30 REC30 RNY30 RXU30 SHQ30 SRM30 TBI30 TLE30 TVA30 UEW30 UOS30 UYO30 VIK30 VSG30 WCC30 WLY30 WVU30 M65566 JI65566 TE65566 ADA65566 AMW65566 AWS65566 BGO65566 BQK65566 CAG65566 CKC65566 CTY65566 DDU65566 DNQ65566 DXM65566 EHI65566 ERE65566 FBA65566 FKW65566 FUS65566 GEO65566 GOK65566 GYG65566 HIC65566 HRY65566 IBU65566 ILQ65566 IVM65566 JFI65566 JPE65566 JZA65566 KIW65566 KSS65566 LCO65566 LMK65566 LWG65566 MGC65566 MPY65566 MZU65566 NJQ65566 NTM65566 ODI65566 ONE65566 OXA65566 PGW65566 PQS65566 QAO65566 QKK65566 QUG65566 REC65566 RNY65566 RXU65566 SHQ65566 SRM65566 TBI65566 TLE65566 TVA65566 UEW65566 UOS65566 UYO65566 VIK65566 VSG65566 WCC65566 WLY65566 WVU65566 M131102 JI131102 TE131102 ADA131102 AMW131102 AWS131102 BGO131102 BQK131102 CAG131102 CKC131102 CTY131102 DDU131102 DNQ131102 DXM131102 EHI131102 ERE131102 FBA131102 FKW131102 FUS131102 GEO131102 GOK131102 GYG131102 HIC131102 HRY131102 IBU131102 ILQ131102 IVM131102 JFI131102 JPE131102 JZA131102 KIW131102 KSS131102 LCO131102 LMK131102 LWG131102 MGC131102 MPY131102 MZU131102 NJQ131102 NTM131102 ODI131102 ONE131102 OXA131102 PGW131102 PQS131102 QAO131102 QKK131102 QUG131102 REC131102 RNY131102 RXU131102 SHQ131102 SRM131102 TBI131102 TLE131102 TVA131102 UEW131102 UOS131102 UYO131102 VIK131102 VSG131102 WCC131102 WLY131102 WVU131102 M196638 JI196638 TE196638 ADA196638 AMW196638 AWS196638 BGO196638 BQK196638 CAG196638 CKC196638 CTY196638 DDU196638 DNQ196638 DXM196638 EHI196638 ERE196638 FBA196638 FKW196638 FUS196638 GEO196638 GOK196638 GYG196638 HIC196638 HRY196638 IBU196638 ILQ196638 IVM196638 JFI196638 JPE196638 JZA196638 KIW196638 KSS196638 LCO196638 LMK196638 LWG196638 MGC196638 MPY196638 MZU196638 NJQ196638 NTM196638 ODI196638 ONE196638 OXA196638 PGW196638 PQS196638 QAO196638 QKK196638 QUG196638 REC196638 RNY196638 RXU196638 SHQ196638 SRM196638 TBI196638 TLE196638 TVA196638 UEW196638 UOS196638 UYO196638 VIK196638 VSG196638 WCC196638 WLY196638 WVU196638 M262174 JI262174 TE262174 ADA262174 AMW262174 AWS262174 BGO262174 BQK262174 CAG262174 CKC262174 CTY262174 DDU262174 DNQ262174 DXM262174 EHI262174 ERE262174 FBA262174 FKW262174 FUS262174 GEO262174 GOK262174 GYG262174 HIC262174 HRY262174 IBU262174 ILQ262174 IVM262174 JFI262174 JPE262174 JZA262174 KIW262174 KSS262174 LCO262174 LMK262174 LWG262174 MGC262174 MPY262174 MZU262174 NJQ262174 NTM262174 ODI262174 ONE262174 OXA262174 PGW262174 PQS262174 QAO262174 QKK262174 QUG262174 REC262174 RNY262174 RXU262174 SHQ262174 SRM262174 TBI262174 TLE262174 TVA262174 UEW262174 UOS262174 UYO262174 VIK262174 VSG262174 WCC262174 WLY262174 WVU262174 M327710 JI327710 TE327710 ADA327710 AMW327710 AWS327710 BGO327710 BQK327710 CAG327710 CKC327710 CTY327710 DDU327710 DNQ327710 DXM327710 EHI327710 ERE327710 FBA327710 FKW327710 FUS327710 GEO327710 GOK327710 GYG327710 HIC327710 HRY327710 IBU327710 ILQ327710 IVM327710 JFI327710 JPE327710 JZA327710 KIW327710 KSS327710 LCO327710 LMK327710 LWG327710 MGC327710 MPY327710 MZU327710 NJQ327710 NTM327710 ODI327710 ONE327710 OXA327710 PGW327710 PQS327710 QAO327710 QKK327710 QUG327710 REC327710 RNY327710 RXU327710 SHQ327710 SRM327710 TBI327710 TLE327710 TVA327710 UEW327710 UOS327710 UYO327710 VIK327710 VSG327710 WCC327710 WLY327710 WVU327710 M393246 JI393246 TE393246 ADA393246 AMW393246 AWS393246 BGO393246 BQK393246 CAG393246 CKC393246 CTY393246 DDU393246 DNQ393246 DXM393246 EHI393246 ERE393246 FBA393246 FKW393246 FUS393246 GEO393246 GOK393246 GYG393246 HIC393246 HRY393246 IBU393246 ILQ393246 IVM393246 JFI393246 JPE393246 JZA393246 KIW393246 KSS393246 LCO393246 LMK393246 LWG393246 MGC393246 MPY393246 MZU393246 NJQ393246 NTM393246 ODI393246 ONE393246 OXA393246 PGW393246 PQS393246 QAO393246 QKK393246 QUG393246 REC393246 RNY393246 RXU393246 SHQ393246 SRM393246 TBI393246 TLE393246 TVA393246 UEW393246 UOS393246 UYO393246 VIK393246 VSG393246 WCC393246 WLY393246 WVU393246 M458782 JI458782 TE458782 ADA458782 AMW458782 AWS458782 BGO458782 BQK458782 CAG458782 CKC458782 CTY458782 DDU458782 DNQ458782 DXM458782 EHI458782 ERE458782 FBA458782 FKW458782 FUS458782 GEO458782 GOK458782 GYG458782 HIC458782 HRY458782 IBU458782 ILQ458782 IVM458782 JFI458782 JPE458782 JZA458782 KIW458782 KSS458782 LCO458782 LMK458782 LWG458782 MGC458782 MPY458782 MZU458782 NJQ458782 NTM458782 ODI458782 ONE458782 OXA458782 PGW458782 PQS458782 QAO458782 QKK458782 QUG458782 REC458782 RNY458782 RXU458782 SHQ458782 SRM458782 TBI458782 TLE458782 TVA458782 UEW458782 UOS458782 UYO458782 VIK458782 VSG458782 WCC458782 WLY458782 WVU458782 M524318 JI524318 TE524318 ADA524318 AMW524318 AWS524318 BGO524318 BQK524318 CAG524318 CKC524318 CTY524318 DDU524318 DNQ524318 DXM524318 EHI524318 ERE524318 FBA524318 FKW524318 FUS524318 GEO524318 GOK524318 GYG524318 HIC524318 HRY524318 IBU524318 ILQ524318 IVM524318 JFI524318 JPE524318 JZA524318 KIW524318 KSS524318 LCO524318 LMK524318 LWG524318 MGC524318 MPY524318 MZU524318 NJQ524318 NTM524318 ODI524318 ONE524318 OXA524318 PGW524318 PQS524318 QAO524318 QKK524318 QUG524318 REC524318 RNY524318 RXU524318 SHQ524318 SRM524318 TBI524318 TLE524318 TVA524318 UEW524318 UOS524318 UYO524318 VIK524318 VSG524318 WCC524318 WLY524318 WVU524318 M589854 JI589854 TE589854 ADA589854 AMW589854 AWS589854 BGO589854 BQK589854 CAG589854 CKC589854 CTY589854 DDU589854 DNQ589854 DXM589854 EHI589854 ERE589854 FBA589854 FKW589854 FUS589854 GEO589854 GOK589854 GYG589854 HIC589854 HRY589854 IBU589854 ILQ589854 IVM589854 JFI589854 JPE589854 JZA589854 KIW589854 KSS589854 LCO589854 LMK589854 LWG589854 MGC589854 MPY589854 MZU589854 NJQ589854 NTM589854 ODI589854 ONE589854 OXA589854 PGW589854 PQS589854 QAO589854 QKK589854 QUG589854 REC589854 RNY589854 RXU589854 SHQ589854 SRM589854 TBI589854 TLE589854 TVA589854 UEW589854 UOS589854 UYO589854 VIK589854 VSG589854 WCC589854 WLY589854 WVU589854 M655390 JI655390 TE655390 ADA655390 AMW655390 AWS655390 BGO655390 BQK655390 CAG655390 CKC655390 CTY655390 DDU655390 DNQ655390 DXM655390 EHI655390 ERE655390 FBA655390 FKW655390 FUS655390 GEO655390 GOK655390 GYG655390 HIC655390 HRY655390 IBU655390 ILQ655390 IVM655390 JFI655390 JPE655390 JZA655390 KIW655390 KSS655390 LCO655390 LMK655390 LWG655390 MGC655390 MPY655390 MZU655390 NJQ655390 NTM655390 ODI655390 ONE655390 OXA655390 PGW655390 PQS655390 QAO655390 QKK655390 QUG655390 REC655390 RNY655390 RXU655390 SHQ655390 SRM655390 TBI655390 TLE655390 TVA655390 UEW655390 UOS655390 UYO655390 VIK655390 VSG655390 WCC655390 WLY655390 WVU655390 M720926 JI720926 TE720926 ADA720926 AMW720926 AWS720926 BGO720926 BQK720926 CAG720926 CKC720926 CTY720926 DDU720926 DNQ720926 DXM720926 EHI720926 ERE720926 FBA720926 FKW720926 FUS720926 GEO720926 GOK720926 GYG720926 HIC720926 HRY720926 IBU720926 ILQ720926 IVM720926 JFI720926 JPE720926 JZA720926 KIW720926 KSS720926 LCO720926 LMK720926 LWG720926 MGC720926 MPY720926 MZU720926 NJQ720926 NTM720926 ODI720926 ONE720926 OXA720926 PGW720926 PQS720926 QAO720926 QKK720926 QUG720926 REC720926 RNY720926 RXU720926 SHQ720926 SRM720926 TBI720926 TLE720926 TVA720926 UEW720926 UOS720926 UYO720926 VIK720926 VSG720926 WCC720926 WLY720926 WVU720926 M786462 JI786462 TE786462 ADA786462 AMW786462 AWS786462 BGO786462 BQK786462 CAG786462 CKC786462 CTY786462 DDU786462 DNQ786462 DXM786462 EHI786462 ERE786462 FBA786462 FKW786462 FUS786462 GEO786462 GOK786462 GYG786462 HIC786462 HRY786462 IBU786462 ILQ786462 IVM786462 JFI786462 JPE786462 JZA786462 KIW786462 KSS786462 LCO786462 LMK786462 LWG786462 MGC786462 MPY786462 MZU786462 NJQ786462 NTM786462 ODI786462 ONE786462 OXA786462 PGW786462 PQS786462 QAO786462 QKK786462 QUG786462 REC786462 RNY786462 RXU786462 SHQ786462 SRM786462 TBI786462 TLE786462 TVA786462 UEW786462 UOS786462 UYO786462 VIK786462 VSG786462 WCC786462 WLY786462 WVU786462 M851998 JI851998 TE851998 ADA851998 AMW851998 AWS851998 BGO851998 BQK851998 CAG851998 CKC851998 CTY851998 DDU851998 DNQ851998 DXM851998 EHI851998 ERE851998 FBA851998 FKW851998 FUS851998 GEO851998 GOK851998 GYG851998 HIC851998 HRY851998 IBU851998 ILQ851998 IVM851998 JFI851998 JPE851998 JZA851998 KIW851998 KSS851998 LCO851998 LMK851998 LWG851998 MGC851998 MPY851998 MZU851998 NJQ851998 NTM851998 ODI851998 ONE851998 OXA851998 PGW851998 PQS851998 QAO851998 QKK851998 QUG851998 REC851998 RNY851998 RXU851998 SHQ851998 SRM851998 TBI851998 TLE851998 TVA851998 UEW851998 UOS851998 UYO851998 VIK851998 VSG851998 WCC851998 WLY851998 WVU851998 M917534 JI917534 TE917534 ADA917534 AMW917534 AWS917534 BGO917534 BQK917534 CAG917534 CKC917534 CTY917534 DDU917534 DNQ917534 DXM917534 EHI917534 ERE917534 FBA917534 FKW917534 FUS917534 GEO917534 GOK917534 GYG917534 HIC917534 HRY917534 IBU917534 ILQ917534 IVM917534 JFI917534 JPE917534 JZA917534 KIW917534 KSS917534 LCO917534 LMK917534 LWG917534 MGC917534 MPY917534 MZU917534 NJQ917534 NTM917534 ODI917534 ONE917534 OXA917534 PGW917534 PQS917534 QAO917534 QKK917534 QUG917534 REC917534 RNY917534 RXU917534 SHQ917534 SRM917534 TBI917534 TLE917534 TVA917534 UEW917534 UOS917534 UYO917534 VIK917534 VSG917534 WCC917534 WLY917534 WVU917534 M983070 JI983070 TE983070 ADA983070 AMW983070 AWS983070 BGO983070 BQK983070 CAG983070 CKC983070 CTY983070 DDU983070 DNQ983070 DXM983070 EHI983070 ERE983070 FBA983070 FKW983070 FUS983070 GEO983070 GOK983070 GYG983070 HIC983070 HRY983070 IBU983070 ILQ983070 IVM983070 JFI983070 JPE983070 JZA983070 KIW983070 KSS983070 LCO983070 LMK983070 LWG983070 MGC983070 MPY983070 MZU983070 NJQ983070 NTM983070 ODI983070 ONE983070 OXA983070 PGW983070 PQS983070 QAO983070 QKK983070 QUG983070 REC983070 RNY983070 RXU983070 SHQ983070 SRM983070 TBI983070 TLE983070 TVA983070 UEW983070 UOS983070 UYO983070 VIK983070 VSG983070 WCC983070 WLY983070 WVU983070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I36 JE36 TA36 ACW36 AMS36 AWO36 BGK36 BQG36 CAC36 CJY36 CTU36 DDQ36 DNM36 DXI36 EHE36 ERA36 FAW36 FKS36 FUO36 GEK36 GOG36 GYC36 HHY36 HRU36 IBQ36 ILM36 IVI36 JFE36 JPA36 JYW36 KIS36 KSO36 LCK36 LMG36 LWC36 MFY36 MPU36 MZQ36 NJM36 NTI36 ODE36 ONA36 OWW36 PGS36 PQO36 QAK36 QKG36 QUC36 RDY36 RNU36 RXQ36 SHM36 SRI36 TBE36 TLA36 TUW36 UES36 UOO36 UYK36 VIG36 VSC36 WBY36 WLU36 WVQ36 I65572 JE65572 TA65572 ACW65572 AMS65572 AWO65572 BGK65572 BQG65572 CAC65572 CJY65572 CTU65572 DDQ65572 DNM65572 DXI65572 EHE65572 ERA65572 FAW65572 FKS65572 FUO65572 GEK65572 GOG65572 GYC65572 HHY65572 HRU65572 IBQ65572 ILM65572 IVI65572 JFE65572 JPA65572 JYW65572 KIS65572 KSO65572 LCK65572 LMG65572 LWC65572 MFY65572 MPU65572 MZQ65572 NJM65572 NTI65572 ODE65572 ONA65572 OWW65572 PGS65572 PQO65572 QAK65572 QKG65572 QUC65572 RDY65572 RNU65572 RXQ65572 SHM65572 SRI65572 TBE65572 TLA65572 TUW65572 UES65572 UOO65572 UYK65572 VIG65572 VSC65572 WBY65572 WLU65572 WVQ65572 I131108 JE131108 TA131108 ACW131108 AMS131108 AWO131108 BGK131108 BQG131108 CAC131108 CJY131108 CTU131108 DDQ131108 DNM131108 DXI131108 EHE131108 ERA131108 FAW131108 FKS131108 FUO131108 GEK131108 GOG131108 GYC131108 HHY131108 HRU131108 IBQ131108 ILM131108 IVI131108 JFE131108 JPA131108 JYW131108 KIS131108 KSO131108 LCK131108 LMG131108 LWC131108 MFY131108 MPU131108 MZQ131108 NJM131108 NTI131108 ODE131108 ONA131108 OWW131108 PGS131108 PQO131108 QAK131108 QKG131108 QUC131108 RDY131108 RNU131108 RXQ131108 SHM131108 SRI131108 TBE131108 TLA131108 TUW131108 UES131108 UOO131108 UYK131108 VIG131108 VSC131108 WBY131108 WLU131108 WVQ131108 I196644 JE196644 TA196644 ACW196644 AMS196644 AWO196644 BGK196644 BQG196644 CAC196644 CJY196644 CTU196644 DDQ196644 DNM196644 DXI196644 EHE196644 ERA196644 FAW196644 FKS196644 FUO196644 GEK196644 GOG196644 GYC196644 HHY196644 HRU196644 IBQ196644 ILM196644 IVI196644 JFE196644 JPA196644 JYW196644 KIS196644 KSO196644 LCK196644 LMG196644 LWC196644 MFY196644 MPU196644 MZQ196644 NJM196644 NTI196644 ODE196644 ONA196644 OWW196644 PGS196644 PQO196644 QAK196644 QKG196644 QUC196644 RDY196644 RNU196644 RXQ196644 SHM196644 SRI196644 TBE196644 TLA196644 TUW196644 UES196644 UOO196644 UYK196644 VIG196644 VSC196644 WBY196644 WLU196644 WVQ196644 I262180 JE262180 TA262180 ACW262180 AMS262180 AWO262180 BGK262180 BQG262180 CAC262180 CJY262180 CTU262180 DDQ262180 DNM262180 DXI262180 EHE262180 ERA262180 FAW262180 FKS262180 FUO262180 GEK262180 GOG262180 GYC262180 HHY262180 HRU262180 IBQ262180 ILM262180 IVI262180 JFE262180 JPA262180 JYW262180 KIS262180 KSO262180 LCK262180 LMG262180 LWC262180 MFY262180 MPU262180 MZQ262180 NJM262180 NTI262180 ODE262180 ONA262180 OWW262180 PGS262180 PQO262180 QAK262180 QKG262180 QUC262180 RDY262180 RNU262180 RXQ262180 SHM262180 SRI262180 TBE262180 TLA262180 TUW262180 UES262180 UOO262180 UYK262180 VIG262180 VSC262180 WBY262180 WLU262180 WVQ262180 I327716 JE327716 TA327716 ACW327716 AMS327716 AWO327716 BGK327716 BQG327716 CAC327716 CJY327716 CTU327716 DDQ327716 DNM327716 DXI327716 EHE327716 ERA327716 FAW327716 FKS327716 FUO327716 GEK327716 GOG327716 GYC327716 HHY327716 HRU327716 IBQ327716 ILM327716 IVI327716 JFE327716 JPA327716 JYW327716 KIS327716 KSO327716 LCK327716 LMG327716 LWC327716 MFY327716 MPU327716 MZQ327716 NJM327716 NTI327716 ODE327716 ONA327716 OWW327716 PGS327716 PQO327716 QAK327716 QKG327716 QUC327716 RDY327716 RNU327716 RXQ327716 SHM327716 SRI327716 TBE327716 TLA327716 TUW327716 UES327716 UOO327716 UYK327716 VIG327716 VSC327716 WBY327716 WLU327716 WVQ327716 I393252 JE393252 TA393252 ACW393252 AMS393252 AWO393252 BGK393252 BQG393252 CAC393252 CJY393252 CTU393252 DDQ393252 DNM393252 DXI393252 EHE393252 ERA393252 FAW393252 FKS393252 FUO393252 GEK393252 GOG393252 GYC393252 HHY393252 HRU393252 IBQ393252 ILM393252 IVI393252 JFE393252 JPA393252 JYW393252 KIS393252 KSO393252 LCK393252 LMG393252 LWC393252 MFY393252 MPU393252 MZQ393252 NJM393252 NTI393252 ODE393252 ONA393252 OWW393252 PGS393252 PQO393252 QAK393252 QKG393252 QUC393252 RDY393252 RNU393252 RXQ393252 SHM393252 SRI393252 TBE393252 TLA393252 TUW393252 UES393252 UOO393252 UYK393252 VIG393252 VSC393252 WBY393252 WLU393252 WVQ393252 I458788 JE458788 TA458788 ACW458788 AMS458788 AWO458788 BGK458788 BQG458788 CAC458788 CJY458788 CTU458788 DDQ458788 DNM458788 DXI458788 EHE458788 ERA458788 FAW458788 FKS458788 FUO458788 GEK458788 GOG458788 GYC458788 HHY458788 HRU458788 IBQ458788 ILM458788 IVI458788 JFE458788 JPA458788 JYW458788 KIS458788 KSO458788 LCK458788 LMG458788 LWC458788 MFY458788 MPU458788 MZQ458788 NJM458788 NTI458788 ODE458788 ONA458788 OWW458788 PGS458788 PQO458788 QAK458788 QKG458788 QUC458788 RDY458788 RNU458788 RXQ458788 SHM458788 SRI458788 TBE458788 TLA458788 TUW458788 UES458788 UOO458788 UYK458788 VIG458788 VSC458788 WBY458788 WLU458788 WVQ458788 I524324 JE524324 TA524324 ACW524324 AMS524324 AWO524324 BGK524324 BQG524324 CAC524324 CJY524324 CTU524324 DDQ524324 DNM524324 DXI524324 EHE524324 ERA524324 FAW524324 FKS524324 FUO524324 GEK524324 GOG524324 GYC524324 HHY524324 HRU524324 IBQ524324 ILM524324 IVI524324 JFE524324 JPA524324 JYW524324 KIS524324 KSO524324 LCK524324 LMG524324 LWC524324 MFY524324 MPU524324 MZQ524324 NJM524324 NTI524324 ODE524324 ONA524324 OWW524324 PGS524324 PQO524324 QAK524324 QKG524324 QUC524324 RDY524324 RNU524324 RXQ524324 SHM524324 SRI524324 TBE524324 TLA524324 TUW524324 UES524324 UOO524324 UYK524324 VIG524324 VSC524324 WBY524324 WLU524324 WVQ524324 I589860 JE589860 TA589860 ACW589860 AMS589860 AWO589860 BGK589860 BQG589860 CAC589860 CJY589860 CTU589860 DDQ589860 DNM589860 DXI589860 EHE589860 ERA589860 FAW589860 FKS589860 FUO589860 GEK589860 GOG589860 GYC589860 HHY589860 HRU589860 IBQ589860 ILM589860 IVI589860 JFE589860 JPA589860 JYW589860 KIS589860 KSO589860 LCK589860 LMG589860 LWC589860 MFY589860 MPU589860 MZQ589860 NJM589860 NTI589860 ODE589860 ONA589860 OWW589860 PGS589860 PQO589860 QAK589860 QKG589860 QUC589860 RDY589860 RNU589860 RXQ589860 SHM589860 SRI589860 TBE589860 TLA589860 TUW589860 UES589860 UOO589860 UYK589860 VIG589860 VSC589860 WBY589860 WLU589860 WVQ589860 I655396 JE655396 TA655396 ACW655396 AMS655396 AWO655396 BGK655396 BQG655396 CAC655396 CJY655396 CTU655396 DDQ655396 DNM655396 DXI655396 EHE655396 ERA655396 FAW655396 FKS655396 FUO655396 GEK655396 GOG655396 GYC655396 HHY655396 HRU655396 IBQ655396 ILM655396 IVI655396 JFE655396 JPA655396 JYW655396 KIS655396 KSO655396 LCK655396 LMG655396 LWC655396 MFY655396 MPU655396 MZQ655396 NJM655396 NTI655396 ODE655396 ONA655396 OWW655396 PGS655396 PQO655396 QAK655396 QKG655396 QUC655396 RDY655396 RNU655396 RXQ655396 SHM655396 SRI655396 TBE655396 TLA655396 TUW655396 UES655396 UOO655396 UYK655396 VIG655396 VSC655396 WBY655396 WLU655396 WVQ655396 I720932 JE720932 TA720932 ACW720932 AMS720932 AWO720932 BGK720932 BQG720932 CAC720932 CJY720932 CTU720932 DDQ720932 DNM720932 DXI720932 EHE720932 ERA720932 FAW720932 FKS720932 FUO720932 GEK720932 GOG720932 GYC720932 HHY720932 HRU720932 IBQ720932 ILM720932 IVI720932 JFE720932 JPA720932 JYW720932 KIS720932 KSO720932 LCK720932 LMG720932 LWC720932 MFY720932 MPU720932 MZQ720932 NJM720932 NTI720932 ODE720932 ONA720932 OWW720932 PGS720932 PQO720932 QAK720932 QKG720932 QUC720932 RDY720932 RNU720932 RXQ720932 SHM720932 SRI720932 TBE720932 TLA720932 TUW720932 UES720932 UOO720932 UYK720932 VIG720932 VSC720932 WBY720932 WLU720932 WVQ720932 I786468 JE786468 TA786468 ACW786468 AMS786468 AWO786468 BGK786468 BQG786468 CAC786468 CJY786468 CTU786468 DDQ786468 DNM786468 DXI786468 EHE786468 ERA786468 FAW786468 FKS786468 FUO786468 GEK786468 GOG786468 GYC786468 HHY786468 HRU786468 IBQ786468 ILM786468 IVI786468 JFE786468 JPA786468 JYW786468 KIS786468 KSO786468 LCK786468 LMG786468 LWC786468 MFY786468 MPU786468 MZQ786468 NJM786468 NTI786468 ODE786468 ONA786468 OWW786468 PGS786468 PQO786468 QAK786468 QKG786468 QUC786468 RDY786468 RNU786468 RXQ786468 SHM786468 SRI786468 TBE786468 TLA786468 TUW786468 UES786468 UOO786468 UYK786468 VIG786468 VSC786468 WBY786468 WLU786468 WVQ786468 I852004 JE852004 TA852004 ACW852004 AMS852004 AWO852004 BGK852004 BQG852004 CAC852004 CJY852004 CTU852004 DDQ852004 DNM852004 DXI852004 EHE852004 ERA852004 FAW852004 FKS852004 FUO852004 GEK852004 GOG852004 GYC852004 HHY852004 HRU852004 IBQ852004 ILM852004 IVI852004 JFE852004 JPA852004 JYW852004 KIS852004 KSO852004 LCK852004 LMG852004 LWC852004 MFY852004 MPU852004 MZQ852004 NJM852004 NTI852004 ODE852004 ONA852004 OWW852004 PGS852004 PQO852004 QAK852004 QKG852004 QUC852004 RDY852004 RNU852004 RXQ852004 SHM852004 SRI852004 TBE852004 TLA852004 TUW852004 UES852004 UOO852004 UYK852004 VIG852004 VSC852004 WBY852004 WLU852004 WVQ852004 I917540 JE917540 TA917540 ACW917540 AMS917540 AWO917540 BGK917540 BQG917540 CAC917540 CJY917540 CTU917540 DDQ917540 DNM917540 DXI917540 EHE917540 ERA917540 FAW917540 FKS917540 FUO917540 GEK917540 GOG917540 GYC917540 HHY917540 HRU917540 IBQ917540 ILM917540 IVI917540 JFE917540 JPA917540 JYW917540 KIS917540 KSO917540 LCK917540 LMG917540 LWC917540 MFY917540 MPU917540 MZQ917540 NJM917540 NTI917540 ODE917540 ONA917540 OWW917540 PGS917540 PQO917540 QAK917540 QKG917540 QUC917540 RDY917540 RNU917540 RXQ917540 SHM917540 SRI917540 TBE917540 TLA917540 TUW917540 UES917540 UOO917540 UYK917540 VIG917540 VSC917540 WBY917540 WLU917540 WVQ917540 I983076 JE983076 TA983076 ACW983076 AMS983076 AWO983076 BGK983076 BQG983076 CAC983076 CJY983076 CTU983076 DDQ983076 DNM983076 DXI983076 EHE983076 ERA983076 FAW983076 FKS983076 FUO983076 GEK983076 GOG983076 GYC983076 HHY983076 HRU983076 IBQ983076 ILM983076 IVI983076 JFE983076 JPA983076 JYW983076 KIS983076 KSO983076 LCK983076 LMG983076 LWC983076 MFY983076 MPU983076 MZQ983076 NJM983076 NTI983076 ODE983076 ONA983076 OWW983076 PGS983076 PQO983076 QAK983076 QKG983076 QUC983076 RDY983076 RNU983076 RXQ983076 SHM983076 SRI983076 TBE983076 TLA983076 TUW983076 UES983076 UOO983076 UYK983076 VIG983076 VSC983076 WBY983076 WLU983076 WVQ983076 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I32 JE32 TA32 ACW32 AMS32 AWO32 BGK32 BQG32 CAC32 CJY32 CTU32 DDQ32 DNM32 DXI32 EHE32 ERA32 FAW32 FKS32 FUO32 GEK32 GOG32 GYC32 HHY32 HRU32 IBQ32 ILM32 IVI32 JFE32 JPA32 JYW32 KIS32 KSO32 LCK32 LMG32 LWC32 MFY32 MPU32 MZQ32 NJM32 NTI32 ODE32 ONA32 OWW32 PGS32 PQO32 QAK32 QKG32 QUC32 RDY32 RNU32 RXQ32 SHM32 SRI32 TBE32 TLA32 TUW32 UES32 UOO32 UYK32 VIG32 VSC32 WBY32 WLU32 WVQ32 I65568 JE65568 TA65568 ACW65568 AMS65568 AWO65568 BGK65568 BQG65568 CAC65568 CJY65568 CTU65568 DDQ65568 DNM65568 DXI65568 EHE65568 ERA65568 FAW65568 FKS65568 FUO65568 GEK65568 GOG65568 GYC65568 HHY65568 HRU65568 IBQ65568 ILM65568 IVI65568 JFE65568 JPA65568 JYW65568 KIS65568 KSO65568 LCK65568 LMG65568 LWC65568 MFY65568 MPU65568 MZQ65568 NJM65568 NTI65568 ODE65568 ONA65568 OWW65568 PGS65568 PQO65568 QAK65568 QKG65568 QUC65568 RDY65568 RNU65568 RXQ65568 SHM65568 SRI65568 TBE65568 TLA65568 TUW65568 UES65568 UOO65568 UYK65568 VIG65568 VSC65568 WBY65568 WLU65568 WVQ65568 I131104 JE131104 TA131104 ACW131104 AMS131104 AWO131104 BGK131104 BQG131104 CAC131104 CJY131104 CTU131104 DDQ131104 DNM131104 DXI131104 EHE131104 ERA131104 FAW131104 FKS131104 FUO131104 GEK131104 GOG131104 GYC131104 HHY131104 HRU131104 IBQ131104 ILM131104 IVI131104 JFE131104 JPA131104 JYW131104 KIS131104 KSO131104 LCK131104 LMG131104 LWC131104 MFY131104 MPU131104 MZQ131104 NJM131104 NTI131104 ODE131104 ONA131104 OWW131104 PGS131104 PQO131104 QAK131104 QKG131104 QUC131104 RDY131104 RNU131104 RXQ131104 SHM131104 SRI131104 TBE131104 TLA131104 TUW131104 UES131104 UOO131104 UYK131104 VIG131104 VSC131104 WBY131104 WLU131104 WVQ131104 I196640 JE196640 TA196640 ACW196640 AMS196640 AWO196640 BGK196640 BQG196640 CAC196640 CJY196640 CTU196640 DDQ196640 DNM196640 DXI196640 EHE196640 ERA196640 FAW196640 FKS196640 FUO196640 GEK196640 GOG196640 GYC196640 HHY196640 HRU196640 IBQ196640 ILM196640 IVI196640 JFE196640 JPA196640 JYW196640 KIS196640 KSO196640 LCK196640 LMG196640 LWC196640 MFY196640 MPU196640 MZQ196640 NJM196640 NTI196640 ODE196640 ONA196640 OWW196640 PGS196640 PQO196640 QAK196640 QKG196640 QUC196640 RDY196640 RNU196640 RXQ196640 SHM196640 SRI196640 TBE196640 TLA196640 TUW196640 UES196640 UOO196640 UYK196640 VIG196640 VSC196640 WBY196640 WLU196640 WVQ196640 I262176 JE262176 TA262176 ACW262176 AMS262176 AWO262176 BGK262176 BQG262176 CAC262176 CJY262176 CTU262176 DDQ262176 DNM262176 DXI262176 EHE262176 ERA262176 FAW262176 FKS262176 FUO262176 GEK262176 GOG262176 GYC262176 HHY262176 HRU262176 IBQ262176 ILM262176 IVI262176 JFE262176 JPA262176 JYW262176 KIS262176 KSO262176 LCK262176 LMG262176 LWC262176 MFY262176 MPU262176 MZQ262176 NJM262176 NTI262176 ODE262176 ONA262176 OWW262176 PGS262176 PQO262176 QAK262176 QKG262176 QUC262176 RDY262176 RNU262176 RXQ262176 SHM262176 SRI262176 TBE262176 TLA262176 TUW262176 UES262176 UOO262176 UYK262176 VIG262176 VSC262176 WBY262176 WLU262176 WVQ262176 I327712 JE327712 TA327712 ACW327712 AMS327712 AWO327712 BGK327712 BQG327712 CAC327712 CJY327712 CTU327712 DDQ327712 DNM327712 DXI327712 EHE327712 ERA327712 FAW327712 FKS327712 FUO327712 GEK327712 GOG327712 GYC327712 HHY327712 HRU327712 IBQ327712 ILM327712 IVI327712 JFE327712 JPA327712 JYW327712 KIS327712 KSO327712 LCK327712 LMG327712 LWC327712 MFY327712 MPU327712 MZQ327712 NJM327712 NTI327712 ODE327712 ONA327712 OWW327712 PGS327712 PQO327712 QAK327712 QKG327712 QUC327712 RDY327712 RNU327712 RXQ327712 SHM327712 SRI327712 TBE327712 TLA327712 TUW327712 UES327712 UOO327712 UYK327712 VIG327712 VSC327712 WBY327712 WLU327712 WVQ327712 I393248 JE393248 TA393248 ACW393248 AMS393248 AWO393248 BGK393248 BQG393248 CAC393248 CJY393248 CTU393248 DDQ393248 DNM393248 DXI393248 EHE393248 ERA393248 FAW393248 FKS393248 FUO393248 GEK393248 GOG393248 GYC393248 HHY393248 HRU393248 IBQ393248 ILM393248 IVI393248 JFE393248 JPA393248 JYW393248 KIS393248 KSO393248 LCK393248 LMG393248 LWC393248 MFY393248 MPU393248 MZQ393248 NJM393248 NTI393248 ODE393248 ONA393248 OWW393248 PGS393248 PQO393248 QAK393248 QKG393248 QUC393248 RDY393248 RNU393248 RXQ393248 SHM393248 SRI393248 TBE393248 TLA393248 TUW393248 UES393248 UOO393248 UYK393248 VIG393248 VSC393248 WBY393248 WLU393248 WVQ393248 I458784 JE458784 TA458784 ACW458784 AMS458784 AWO458784 BGK458784 BQG458784 CAC458784 CJY458784 CTU458784 DDQ458784 DNM458784 DXI458784 EHE458784 ERA458784 FAW458784 FKS458784 FUO458784 GEK458784 GOG458784 GYC458784 HHY458784 HRU458784 IBQ458784 ILM458784 IVI458784 JFE458784 JPA458784 JYW458784 KIS458784 KSO458784 LCK458784 LMG458784 LWC458784 MFY458784 MPU458784 MZQ458784 NJM458784 NTI458784 ODE458784 ONA458784 OWW458784 PGS458784 PQO458784 QAK458784 QKG458784 QUC458784 RDY458784 RNU458784 RXQ458784 SHM458784 SRI458784 TBE458784 TLA458784 TUW458784 UES458784 UOO458784 UYK458784 VIG458784 VSC458784 WBY458784 WLU458784 WVQ458784 I524320 JE524320 TA524320 ACW524320 AMS524320 AWO524320 BGK524320 BQG524320 CAC524320 CJY524320 CTU524320 DDQ524320 DNM524320 DXI524320 EHE524320 ERA524320 FAW524320 FKS524320 FUO524320 GEK524320 GOG524320 GYC524320 HHY524320 HRU524320 IBQ524320 ILM524320 IVI524320 JFE524320 JPA524320 JYW524320 KIS524320 KSO524320 LCK524320 LMG524320 LWC524320 MFY524320 MPU524320 MZQ524320 NJM524320 NTI524320 ODE524320 ONA524320 OWW524320 PGS524320 PQO524320 QAK524320 QKG524320 QUC524320 RDY524320 RNU524320 RXQ524320 SHM524320 SRI524320 TBE524320 TLA524320 TUW524320 UES524320 UOO524320 UYK524320 VIG524320 VSC524320 WBY524320 WLU524320 WVQ524320 I589856 JE589856 TA589856 ACW589856 AMS589856 AWO589856 BGK589856 BQG589856 CAC589856 CJY589856 CTU589856 DDQ589856 DNM589856 DXI589856 EHE589856 ERA589856 FAW589856 FKS589856 FUO589856 GEK589856 GOG589856 GYC589856 HHY589856 HRU589856 IBQ589856 ILM589856 IVI589856 JFE589856 JPA589856 JYW589856 KIS589856 KSO589856 LCK589856 LMG589856 LWC589856 MFY589856 MPU589856 MZQ589856 NJM589856 NTI589856 ODE589856 ONA589856 OWW589856 PGS589856 PQO589856 QAK589856 QKG589856 QUC589856 RDY589856 RNU589856 RXQ589856 SHM589856 SRI589856 TBE589856 TLA589856 TUW589856 UES589856 UOO589856 UYK589856 VIG589856 VSC589856 WBY589856 WLU589856 WVQ589856 I655392 JE655392 TA655392 ACW655392 AMS655392 AWO655392 BGK655392 BQG655392 CAC655392 CJY655392 CTU655392 DDQ655392 DNM655392 DXI655392 EHE655392 ERA655392 FAW655392 FKS655392 FUO655392 GEK655392 GOG655392 GYC655392 HHY655392 HRU655392 IBQ655392 ILM655392 IVI655392 JFE655392 JPA655392 JYW655392 KIS655392 KSO655392 LCK655392 LMG655392 LWC655392 MFY655392 MPU655392 MZQ655392 NJM655392 NTI655392 ODE655392 ONA655392 OWW655392 PGS655392 PQO655392 QAK655392 QKG655392 QUC655392 RDY655392 RNU655392 RXQ655392 SHM655392 SRI655392 TBE655392 TLA655392 TUW655392 UES655392 UOO655392 UYK655392 VIG655392 VSC655392 WBY655392 WLU655392 WVQ655392 I720928 JE720928 TA720928 ACW720928 AMS720928 AWO720928 BGK720928 BQG720928 CAC720928 CJY720928 CTU720928 DDQ720928 DNM720928 DXI720928 EHE720928 ERA720928 FAW720928 FKS720928 FUO720928 GEK720928 GOG720928 GYC720928 HHY720928 HRU720928 IBQ720928 ILM720928 IVI720928 JFE720928 JPA720928 JYW720928 KIS720928 KSO720928 LCK720928 LMG720928 LWC720928 MFY720928 MPU720928 MZQ720928 NJM720928 NTI720928 ODE720928 ONA720928 OWW720928 PGS720928 PQO720928 QAK720928 QKG720928 QUC720928 RDY720928 RNU720928 RXQ720928 SHM720928 SRI720928 TBE720928 TLA720928 TUW720928 UES720928 UOO720928 UYK720928 VIG720928 VSC720928 WBY720928 WLU720928 WVQ720928 I786464 JE786464 TA786464 ACW786464 AMS786464 AWO786464 BGK786464 BQG786464 CAC786464 CJY786464 CTU786464 DDQ786464 DNM786464 DXI786464 EHE786464 ERA786464 FAW786464 FKS786464 FUO786464 GEK786464 GOG786464 GYC786464 HHY786464 HRU786464 IBQ786464 ILM786464 IVI786464 JFE786464 JPA786464 JYW786464 KIS786464 KSO786464 LCK786464 LMG786464 LWC786464 MFY786464 MPU786464 MZQ786464 NJM786464 NTI786464 ODE786464 ONA786464 OWW786464 PGS786464 PQO786464 QAK786464 QKG786464 QUC786464 RDY786464 RNU786464 RXQ786464 SHM786464 SRI786464 TBE786464 TLA786464 TUW786464 UES786464 UOO786464 UYK786464 VIG786464 VSC786464 WBY786464 WLU786464 WVQ786464 I852000 JE852000 TA852000 ACW852000 AMS852000 AWO852000 BGK852000 BQG852000 CAC852000 CJY852000 CTU852000 DDQ852000 DNM852000 DXI852000 EHE852000 ERA852000 FAW852000 FKS852000 FUO852000 GEK852000 GOG852000 GYC852000 HHY852000 HRU852000 IBQ852000 ILM852000 IVI852000 JFE852000 JPA852000 JYW852000 KIS852000 KSO852000 LCK852000 LMG852000 LWC852000 MFY852000 MPU852000 MZQ852000 NJM852000 NTI852000 ODE852000 ONA852000 OWW852000 PGS852000 PQO852000 QAK852000 QKG852000 QUC852000 RDY852000 RNU852000 RXQ852000 SHM852000 SRI852000 TBE852000 TLA852000 TUW852000 UES852000 UOO852000 UYK852000 VIG852000 VSC852000 WBY852000 WLU852000 WVQ852000 I917536 JE917536 TA917536 ACW917536 AMS917536 AWO917536 BGK917536 BQG917536 CAC917536 CJY917536 CTU917536 DDQ917536 DNM917536 DXI917536 EHE917536 ERA917536 FAW917536 FKS917536 FUO917536 GEK917536 GOG917536 GYC917536 HHY917536 HRU917536 IBQ917536 ILM917536 IVI917536 JFE917536 JPA917536 JYW917536 KIS917536 KSO917536 LCK917536 LMG917536 LWC917536 MFY917536 MPU917536 MZQ917536 NJM917536 NTI917536 ODE917536 ONA917536 OWW917536 PGS917536 PQO917536 QAK917536 QKG917536 QUC917536 RDY917536 RNU917536 RXQ917536 SHM917536 SRI917536 TBE917536 TLA917536 TUW917536 UES917536 UOO917536 UYK917536 VIG917536 VSC917536 WBY917536 WLU917536 WVQ917536 I983072 JE983072 TA983072 ACW983072 AMS983072 AWO983072 BGK983072 BQG983072 CAC983072 CJY983072 CTU983072 DDQ983072 DNM983072 DXI983072 EHE983072 ERA983072 FAW983072 FKS983072 FUO983072 GEK983072 GOG983072 GYC983072 HHY983072 HRU983072 IBQ983072 ILM983072 IVI983072 JFE983072 JPA983072 JYW983072 KIS983072 KSO983072 LCK983072 LMG983072 LWC983072 MFY983072 MPU983072 MZQ983072 NJM983072 NTI983072 ODE983072 ONA983072 OWW983072 PGS983072 PQO983072 QAK983072 QKG983072 QUC983072 RDY983072 RNU983072 RXQ983072 SHM983072 SRI983072 TBE983072 TLA983072 TUW983072 UES983072 UOO983072 UYK983072 VIG983072 VSC983072 WBY983072 WLU983072 WVQ983072 I24 JE24 TA24 ACW24 AMS24 AWO24 BGK24 BQG24 CAC24 CJY24 CTU24 DDQ24 DNM24 DXI24 EHE24 ERA24 FAW24 FKS24 FUO24 GEK24 GOG24 GYC24 HHY24 HRU24 IBQ24 ILM24 IVI24 JFE24 JPA24 JYW24 KIS24 KSO24 LCK24 LMG24 LWC24 MFY24 MPU24 MZQ24 NJM24 NTI24 ODE24 ONA24 OWW24 PGS24 PQO24 QAK24 QKG24 QUC24 RDY24 RNU24 RXQ24 SHM24 SRI24 TBE24 TLA24 TUW24 UES24 UOO24 UYK24 VIG24 VSC24 WBY24 WLU24 WVQ24 I65560 JE65560 TA65560 ACW65560 AMS65560 AWO65560 BGK65560 BQG65560 CAC65560 CJY65560 CTU65560 DDQ65560 DNM65560 DXI65560 EHE65560 ERA65560 FAW65560 FKS65560 FUO65560 GEK65560 GOG65560 GYC65560 HHY65560 HRU65560 IBQ65560 ILM65560 IVI65560 JFE65560 JPA65560 JYW65560 KIS65560 KSO65560 LCK65560 LMG65560 LWC65560 MFY65560 MPU65560 MZQ65560 NJM65560 NTI65560 ODE65560 ONA65560 OWW65560 PGS65560 PQO65560 QAK65560 QKG65560 QUC65560 RDY65560 RNU65560 RXQ65560 SHM65560 SRI65560 TBE65560 TLA65560 TUW65560 UES65560 UOO65560 UYK65560 VIG65560 VSC65560 WBY65560 WLU65560 WVQ65560 I131096 JE131096 TA131096 ACW131096 AMS131096 AWO131096 BGK131096 BQG131096 CAC131096 CJY131096 CTU131096 DDQ131096 DNM131096 DXI131096 EHE131096 ERA131096 FAW131096 FKS131096 FUO131096 GEK131096 GOG131096 GYC131096 HHY131096 HRU131096 IBQ131096 ILM131096 IVI131096 JFE131096 JPA131096 JYW131096 KIS131096 KSO131096 LCK131096 LMG131096 LWC131096 MFY131096 MPU131096 MZQ131096 NJM131096 NTI131096 ODE131096 ONA131096 OWW131096 PGS131096 PQO131096 QAK131096 QKG131096 QUC131096 RDY131096 RNU131096 RXQ131096 SHM131096 SRI131096 TBE131096 TLA131096 TUW131096 UES131096 UOO131096 UYK131096 VIG131096 VSC131096 WBY131096 WLU131096 WVQ131096 I196632 JE196632 TA196632 ACW196632 AMS196632 AWO196632 BGK196632 BQG196632 CAC196632 CJY196632 CTU196632 DDQ196632 DNM196632 DXI196632 EHE196632 ERA196632 FAW196632 FKS196632 FUO196632 GEK196632 GOG196632 GYC196632 HHY196632 HRU196632 IBQ196632 ILM196632 IVI196632 JFE196632 JPA196632 JYW196632 KIS196632 KSO196632 LCK196632 LMG196632 LWC196632 MFY196632 MPU196632 MZQ196632 NJM196632 NTI196632 ODE196632 ONA196632 OWW196632 PGS196632 PQO196632 QAK196632 QKG196632 QUC196632 RDY196632 RNU196632 RXQ196632 SHM196632 SRI196632 TBE196632 TLA196632 TUW196632 UES196632 UOO196632 UYK196632 VIG196632 VSC196632 WBY196632 WLU196632 WVQ196632 I262168 JE262168 TA262168 ACW262168 AMS262168 AWO262168 BGK262168 BQG262168 CAC262168 CJY262168 CTU262168 DDQ262168 DNM262168 DXI262168 EHE262168 ERA262168 FAW262168 FKS262168 FUO262168 GEK262168 GOG262168 GYC262168 HHY262168 HRU262168 IBQ262168 ILM262168 IVI262168 JFE262168 JPA262168 JYW262168 KIS262168 KSO262168 LCK262168 LMG262168 LWC262168 MFY262168 MPU262168 MZQ262168 NJM262168 NTI262168 ODE262168 ONA262168 OWW262168 PGS262168 PQO262168 QAK262168 QKG262168 QUC262168 RDY262168 RNU262168 RXQ262168 SHM262168 SRI262168 TBE262168 TLA262168 TUW262168 UES262168 UOO262168 UYK262168 VIG262168 VSC262168 WBY262168 WLU262168 WVQ262168 I327704 JE327704 TA327704 ACW327704 AMS327704 AWO327704 BGK327704 BQG327704 CAC327704 CJY327704 CTU327704 DDQ327704 DNM327704 DXI327704 EHE327704 ERA327704 FAW327704 FKS327704 FUO327704 GEK327704 GOG327704 GYC327704 HHY327704 HRU327704 IBQ327704 ILM327704 IVI327704 JFE327704 JPA327704 JYW327704 KIS327704 KSO327704 LCK327704 LMG327704 LWC327704 MFY327704 MPU327704 MZQ327704 NJM327704 NTI327704 ODE327704 ONA327704 OWW327704 PGS327704 PQO327704 QAK327704 QKG327704 QUC327704 RDY327704 RNU327704 RXQ327704 SHM327704 SRI327704 TBE327704 TLA327704 TUW327704 UES327704 UOO327704 UYK327704 VIG327704 VSC327704 WBY327704 WLU327704 WVQ327704 I393240 JE393240 TA393240 ACW393240 AMS393240 AWO393240 BGK393240 BQG393240 CAC393240 CJY393240 CTU393240 DDQ393240 DNM393240 DXI393240 EHE393240 ERA393240 FAW393240 FKS393240 FUO393240 GEK393240 GOG393240 GYC393240 HHY393240 HRU393240 IBQ393240 ILM393240 IVI393240 JFE393240 JPA393240 JYW393240 KIS393240 KSO393240 LCK393240 LMG393240 LWC393240 MFY393240 MPU393240 MZQ393240 NJM393240 NTI393240 ODE393240 ONA393240 OWW393240 PGS393240 PQO393240 QAK393240 QKG393240 QUC393240 RDY393240 RNU393240 RXQ393240 SHM393240 SRI393240 TBE393240 TLA393240 TUW393240 UES393240 UOO393240 UYK393240 VIG393240 VSC393240 WBY393240 WLU393240 WVQ393240 I458776 JE458776 TA458776 ACW458776 AMS458776 AWO458776 BGK458776 BQG458776 CAC458776 CJY458776 CTU458776 DDQ458776 DNM458776 DXI458776 EHE458776 ERA458776 FAW458776 FKS458776 FUO458776 GEK458776 GOG458776 GYC458776 HHY458776 HRU458776 IBQ458776 ILM458776 IVI458776 JFE458776 JPA458776 JYW458776 KIS458776 KSO458776 LCK458776 LMG458776 LWC458776 MFY458776 MPU458776 MZQ458776 NJM458776 NTI458776 ODE458776 ONA458776 OWW458776 PGS458776 PQO458776 QAK458776 QKG458776 QUC458776 RDY458776 RNU458776 RXQ458776 SHM458776 SRI458776 TBE458776 TLA458776 TUW458776 UES458776 UOO458776 UYK458776 VIG458776 VSC458776 WBY458776 WLU458776 WVQ458776 I524312 JE524312 TA524312 ACW524312 AMS524312 AWO524312 BGK524312 BQG524312 CAC524312 CJY524312 CTU524312 DDQ524312 DNM524312 DXI524312 EHE524312 ERA524312 FAW524312 FKS524312 FUO524312 GEK524312 GOG524312 GYC524312 HHY524312 HRU524312 IBQ524312 ILM524312 IVI524312 JFE524312 JPA524312 JYW524312 KIS524312 KSO524312 LCK524312 LMG524312 LWC524312 MFY524312 MPU524312 MZQ524312 NJM524312 NTI524312 ODE524312 ONA524312 OWW524312 PGS524312 PQO524312 QAK524312 QKG524312 QUC524312 RDY524312 RNU524312 RXQ524312 SHM524312 SRI524312 TBE524312 TLA524312 TUW524312 UES524312 UOO524312 UYK524312 VIG524312 VSC524312 WBY524312 WLU524312 WVQ524312 I589848 JE589848 TA589848 ACW589848 AMS589848 AWO589848 BGK589848 BQG589848 CAC589848 CJY589848 CTU589848 DDQ589848 DNM589848 DXI589848 EHE589848 ERA589848 FAW589848 FKS589848 FUO589848 GEK589848 GOG589848 GYC589848 HHY589848 HRU589848 IBQ589848 ILM589848 IVI589848 JFE589848 JPA589848 JYW589848 KIS589848 KSO589848 LCK589848 LMG589848 LWC589848 MFY589848 MPU589848 MZQ589848 NJM589848 NTI589848 ODE589848 ONA589848 OWW589848 PGS589848 PQO589848 QAK589848 QKG589848 QUC589848 RDY589848 RNU589848 RXQ589848 SHM589848 SRI589848 TBE589848 TLA589848 TUW589848 UES589848 UOO589848 UYK589848 VIG589848 VSC589848 WBY589848 WLU589848 WVQ589848 I655384 JE655384 TA655384 ACW655384 AMS655384 AWO655384 BGK655384 BQG655384 CAC655384 CJY655384 CTU655384 DDQ655384 DNM655384 DXI655384 EHE655384 ERA655384 FAW655384 FKS655384 FUO655384 GEK655384 GOG655384 GYC655384 HHY655384 HRU655384 IBQ655384 ILM655384 IVI655384 JFE655384 JPA655384 JYW655384 KIS655384 KSO655384 LCK655384 LMG655384 LWC655384 MFY655384 MPU655384 MZQ655384 NJM655384 NTI655384 ODE655384 ONA655384 OWW655384 PGS655384 PQO655384 QAK655384 QKG655384 QUC655384 RDY655384 RNU655384 RXQ655384 SHM655384 SRI655384 TBE655384 TLA655384 TUW655384 UES655384 UOO655384 UYK655384 VIG655384 VSC655384 WBY655384 WLU655384 WVQ655384 I720920 JE720920 TA720920 ACW720920 AMS720920 AWO720920 BGK720920 BQG720920 CAC720920 CJY720920 CTU720920 DDQ720920 DNM720920 DXI720920 EHE720920 ERA720920 FAW720920 FKS720920 FUO720920 GEK720920 GOG720920 GYC720920 HHY720920 HRU720920 IBQ720920 ILM720920 IVI720920 JFE720920 JPA720920 JYW720920 KIS720920 KSO720920 LCK720920 LMG720920 LWC720920 MFY720920 MPU720920 MZQ720920 NJM720920 NTI720920 ODE720920 ONA720920 OWW720920 PGS720920 PQO720920 QAK720920 QKG720920 QUC720920 RDY720920 RNU720920 RXQ720920 SHM720920 SRI720920 TBE720920 TLA720920 TUW720920 UES720920 UOO720920 UYK720920 VIG720920 VSC720920 WBY720920 WLU720920 WVQ720920 I786456 JE786456 TA786456 ACW786456 AMS786456 AWO786456 BGK786456 BQG786456 CAC786456 CJY786456 CTU786456 DDQ786456 DNM786456 DXI786456 EHE786456 ERA786456 FAW786456 FKS786456 FUO786456 GEK786456 GOG786456 GYC786456 HHY786456 HRU786456 IBQ786456 ILM786456 IVI786456 JFE786456 JPA786456 JYW786456 KIS786456 KSO786456 LCK786456 LMG786456 LWC786456 MFY786456 MPU786456 MZQ786456 NJM786456 NTI786456 ODE786456 ONA786456 OWW786456 PGS786456 PQO786456 QAK786456 QKG786456 QUC786456 RDY786456 RNU786456 RXQ786456 SHM786456 SRI786456 TBE786456 TLA786456 TUW786456 UES786456 UOO786456 UYK786456 VIG786456 VSC786456 WBY786456 WLU786456 WVQ786456 I851992 JE851992 TA851992 ACW851992 AMS851992 AWO851992 BGK851992 BQG851992 CAC851992 CJY851992 CTU851992 DDQ851992 DNM851992 DXI851992 EHE851992 ERA851992 FAW851992 FKS851992 FUO851992 GEK851992 GOG851992 GYC851992 HHY851992 HRU851992 IBQ851992 ILM851992 IVI851992 JFE851992 JPA851992 JYW851992 KIS851992 KSO851992 LCK851992 LMG851992 LWC851992 MFY851992 MPU851992 MZQ851992 NJM851992 NTI851992 ODE851992 ONA851992 OWW851992 PGS851992 PQO851992 QAK851992 QKG851992 QUC851992 RDY851992 RNU851992 RXQ851992 SHM851992 SRI851992 TBE851992 TLA851992 TUW851992 UES851992 UOO851992 UYK851992 VIG851992 VSC851992 WBY851992 WLU851992 WVQ851992 I917528 JE917528 TA917528 ACW917528 AMS917528 AWO917528 BGK917528 BQG917528 CAC917528 CJY917528 CTU917528 DDQ917528 DNM917528 DXI917528 EHE917528 ERA917528 FAW917528 FKS917528 FUO917528 GEK917528 GOG917528 GYC917528 HHY917528 HRU917528 IBQ917528 ILM917528 IVI917528 JFE917528 JPA917528 JYW917528 KIS917528 KSO917528 LCK917528 LMG917528 LWC917528 MFY917528 MPU917528 MZQ917528 NJM917528 NTI917528 ODE917528 ONA917528 OWW917528 PGS917528 PQO917528 QAK917528 QKG917528 QUC917528 RDY917528 RNU917528 RXQ917528 SHM917528 SRI917528 TBE917528 TLA917528 TUW917528 UES917528 UOO917528 UYK917528 VIG917528 VSC917528 WBY917528 WLU917528 WVQ917528 I983064 JE983064 TA983064 ACW983064 AMS983064 AWO983064 BGK983064 BQG983064 CAC983064 CJY983064 CTU983064 DDQ983064 DNM983064 DXI983064 EHE983064 ERA983064 FAW983064 FKS983064 FUO983064 GEK983064 GOG983064 GYC983064 HHY983064 HRU983064 IBQ983064 ILM983064 IVI983064 JFE983064 JPA983064 JYW983064 KIS983064 KSO983064 LCK983064 LMG983064 LWC983064 MFY983064 MPU983064 MZQ983064 NJM983064 NTI983064 ODE983064 ONA983064 OWW983064 PGS983064 PQO983064 QAK983064 QKG983064 QUC983064 RDY983064 RNU983064 RXQ983064 SHM983064 SRI983064 TBE983064 TLA983064 TUW983064 UES983064 UOO983064 UYK983064 VIG983064 VSC983064 WBY983064 WLU983064 WVQ983064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I28 JE28 TA28 ACW28 AMS28 AWO28 BGK28 BQG28 CAC28 CJY28 CTU28 DDQ28 DNM28 DXI28 EHE28 ERA28 FAW28 FKS28 FUO28 GEK28 GOG28 GYC28 HHY28 HRU28 IBQ28 ILM28 IVI28 JFE28 JPA28 JYW28 KIS28 KSO28 LCK28 LMG28 LWC28 MFY28 MPU28 MZQ28 NJM28 NTI28 ODE28 ONA28 OWW28 PGS28 PQO28 QAK28 QKG28 QUC28 RDY28 RNU28 RXQ28 SHM28 SRI28 TBE28 TLA28 TUW28 UES28 UOO28 UYK28 VIG28 VSC28 WBY28 WLU28 WVQ28 I65564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I131100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I196636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I262172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I327708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I393244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I458780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I524316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I589852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I655388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I720924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I786460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I851996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I917532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I983068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8">
    <tabColor indexed="42"/>
  </sheetPr>
  <dimension ref="A1:Q156"/>
  <sheetViews>
    <sheetView showGridLines="0" showZeros="0" workbookViewId="0">
      <pane ySplit="6" topLeftCell="A7" activePane="bottomLeft" state="frozen"/>
      <selection activeCell="F2" sqref="F2"/>
      <selection pane="bottomLeft"/>
    </sheetView>
  </sheetViews>
  <sheetFormatPr defaultRowHeight="13.2" x14ac:dyDescent="0.25"/>
  <cols>
    <col min="1" max="1" width="3.88671875" customWidth="1"/>
    <col min="2" max="2" width="19.5546875" bestFit="1" customWidth="1"/>
    <col min="3" max="3" width="12.44140625" customWidth="1"/>
    <col min="4" max="4" width="10.109375" style="40" customWidth="1"/>
    <col min="5" max="5" width="12.109375" style="429" customWidth="1"/>
    <col min="6" max="6" width="6.109375" style="93" hidden="1" customWidth="1"/>
    <col min="7" max="7" width="31.4414062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44" t="str">
        <f>Altalanos!$A$6</f>
        <v>Vidék Bajnokság</v>
      </c>
      <c r="B1" s="87"/>
      <c r="C1" s="87"/>
      <c r="D1" s="240"/>
      <c r="E1" s="260" t="s">
        <v>53</v>
      </c>
      <c r="F1" s="106"/>
      <c r="G1" s="251"/>
      <c r="H1" s="88"/>
      <c r="I1" s="88"/>
      <c r="J1" s="252"/>
      <c r="K1" s="252"/>
      <c r="L1" s="252"/>
      <c r="M1" s="252"/>
      <c r="N1" s="252"/>
      <c r="O1" s="252"/>
      <c r="P1" s="252"/>
      <c r="Q1" s="253"/>
    </row>
    <row r="2" spans="1:17" ht="13.8" thickBot="1" x14ac:dyDescent="0.3">
      <c r="B2" s="89" t="s">
        <v>52</v>
      </c>
      <c r="C2" s="440" t="str">
        <f>Altalanos!$D$8</f>
        <v>F18 csapat</v>
      </c>
      <c r="D2" s="106"/>
      <c r="E2" s="260" t="s">
        <v>35</v>
      </c>
      <c r="F2" s="94"/>
      <c r="G2" s="94"/>
      <c r="H2" s="417"/>
      <c r="I2" s="417"/>
      <c r="J2" s="88"/>
      <c r="K2" s="88"/>
      <c r="L2" s="88"/>
      <c r="M2" s="88"/>
      <c r="N2" s="100"/>
      <c r="O2" s="81"/>
      <c r="P2" s="81"/>
      <c r="Q2" s="100"/>
    </row>
    <row r="3" spans="1:17" s="2" customFormat="1" ht="13.8" thickBot="1" x14ac:dyDescent="0.3">
      <c r="A3" s="411" t="s">
        <v>51</v>
      </c>
      <c r="B3" s="415"/>
      <c r="C3" s="415"/>
      <c r="D3" s="415"/>
      <c r="E3" s="415"/>
      <c r="F3" s="415"/>
      <c r="G3" s="415"/>
      <c r="H3" s="415"/>
      <c r="I3" s="416"/>
      <c r="J3" s="101"/>
      <c r="K3" s="107"/>
      <c r="L3" s="107"/>
      <c r="M3" s="107"/>
      <c r="N3" s="289" t="s">
        <v>34</v>
      </c>
      <c r="O3" s="102"/>
      <c r="P3" s="108"/>
      <c r="Q3" s="261"/>
    </row>
    <row r="4" spans="1:17" s="2" customFormat="1" x14ac:dyDescent="0.25">
      <c r="A4" s="50" t="s">
        <v>25</v>
      </c>
      <c r="B4" s="50"/>
      <c r="C4" s="48" t="s">
        <v>22</v>
      </c>
      <c r="D4" s="50" t="s">
        <v>30</v>
      </c>
      <c r="E4" s="82"/>
      <c r="G4" s="109"/>
      <c r="H4" s="431" t="s">
        <v>31</v>
      </c>
      <c r="I4" s="421"/>
      <c r="J4" s="110"/>
      <c r="K4" s="111"/>
      <c r="L4" s="111"/>
      <c r="M4" s="111"/>
      <c r="N4" s="110"/>
      <c r="O4" s="262"/>
      <c r="P4" s="262"/>
      <c r="Q4" s="112"/>
    </row>
    <row r="5" spans="1:17" s="2" customFormat="1" ht="13.8" thickBot="1" x14ac:dyDescent="0.3">
      <c r="A5" s="254" t="str">
        <f>Altalanos!$A$10</f>
        <v>2026.06.20-30</v>
      </c>
      <c r="B5" s="254"/>
      <c r="C5" s="90" t="str">
        <f>Altalanos!$C$10</f>
        <v>SZEGED</v>
      </c>
      <c r="D5" s="91" t="str">
        <f>Altalanos!$D$10</f>
        <v xml:space="preserve">  </v>
      </c>
      <c r="E5" s="91"/>
      <c r="F5" s="91"/>
      <c r="G5" s="91"/>
      <c r="H5" s="285" t="str">
        <f>Altalanos!$E$10</f>
        <v>Rákóczi Andrea</v>
      </c>
      <c r="I5" s="432"/>
      <c r="J5" s="113"/>
      <c r="K5" s="83"/>
      <c r="L5" s="83"/>
      <c r="M5" s="83"/>
      <c r="N5" s="113"/>
      <c r="O5" s="91"/>
      <c r="P5" s="91"/>
      <c r="Q5" s="435"/>
    </row>
    <row r="6" spans="1:17" ht="30" customHeight="1" thickBot="1" x14ac:dyDescent="0.3">
      <c r="A6" s="243" t="s">
        <v>36</v>
      </c>
      <c r="B6" s="103" t="s">
        <v>28</v>
      </c>
      <c r="C6" s="103" t="s">
        <v>29</v>
      </c>
      <c r="D6" s="103" t="s">
        <v>32</v>
      </c>
      <c r="E6" s="104" t="s">
        <v>33</v>
      </c>
      <c r="F6" s="104" t="s">
        <v>37</v>
      </c>
      <c r="G6" s="104" t="s">
        <v>110</v>
      </c>
      <c r="H6" s="418" t="s">
        <v>38</v>
      </c>
      <c r="I6" s="419"/>
      <c r="J6" s="246" t="s">
        <v>17</v>
      </c>
      <c r="K6" s="105" t="s">
        <v>15</v>
      </c>
      <c r="L6" s="248" t="s">
        <v>1</v>
      </c>
      <c r="M6" s="217" t="s">
        <v>16</v>
      </c>
      <c r="N6" s="276" t="s">
        <v>49</v>
      </c>
      <c r="O6" s="258" t="s">
        <v>39</v>
      </c>
      <c r="P6" s="259" t="s">
        <v>2</v>
      </c>
      <c r="Q6" s="104" t="s">
        <v>40</v>
      </c>
    </row>
    <row r="7" spans="1:17" s="11" customFormat="1" ht="18.899999999999999" customHeight="1" x14ac:dyDescent="0.25">
      <c r="A7" s="250">
        <v>1</v>
      </c>
      <c r="B7" s="95" t="s">
        <v>150</v>
      </c>
      <c r="C7" s="95"/>
      <c r="D7" s="96"/>
      <c r="E7" s="263"/>
      <c r="F7" s="412"/>
      <c r="G7" s="413"/>
      <c r="H7" s="96"/>
      <c r="I7" s="96"/>
      <c r="J7" s="247"/>
      <c r="K7" s="245"/>
      <c r="L7" s="249"/>
      <c r="M7" s="245"/>
      <c r="N7" s="241"/>
      <c r="O7" s="96">
        <v>59</v>
      </c>
      <c r="P7" s="114"/>
      <c r="Q7" s="97"/>
    </row>
    <row r="8" spans="1:17" s="11" customFormat="1" ht="18.899999999999999" customHeight="1" x14ac:dyDescent="0.25">
      <c r="A8" s="250">
        <v>2</v>
      </c>
      <c r="B8" s="95" t="s">
        <v>151</v>
      </c>
      <c r="C8" s="95"/>
      <c r="D8" s="96"/>
      <c r="E8" s="263"/>
      <c r="F8" s="414"/>
      <c r="G8" s="283"/>
      <c r="H8" s="96"/>
      <c r="I8" s="96"/>
      <c r="J8" s="247"/>
      <c r="K8" s="245"/>
      <c r="L8" s="249"/>
      <c r="M8" s="245"/>
      <c r="N8" s="241"/>
      <c r="O8" s="96">
        <v>64</v>
      </c>
      <c r="P8" s="114"/>
      <c r="Q8" s="97"/>
    </row>
    <row r="9" spans="1:17" s="11" customFormat="1" ht="18.899999999999999" customHeight="1" x14ac:dyDescent="0.25">
      <c r="A9" s="250">
        <v>3</v>
      </c>
      <c r="B9" s="95" t="s">
        <v>123</v>
      </c>
      <c r="C9" s="95"/>
      <c r="D9" s="96"/>
      <c r="E9" s="263"/>
      <c r="F9" s="414"/>
      <c r="G9" s="283"/>
      <c r="H9" s="96"/>
      <c r="I9" s="96"/>
      <c r="J9" s="247"/>
      <c r="K9" s="245"/>
      <c r="L9" s="249"/>
      <c r="M9" s="245"/>
      <c r="N9" s="241"/>
      <c r="O9" s="96">
        <v>65</v>
      </c>
      <c r="P9" s="423"/>
      <c r="Q9" s="277"/>
    </row>
    <row r="10" spans="1:17" s="11" customFormat="1" ht="18.899999999999999" customHeight="1" x14ac:dyDescent="0.25">
      <c r="A10" s="250">
        <v>4</v>
      </c>
      <c r="B10" s="95" t="s">
        <v>135</v>
      </c>
      <c r="C10" s="95"/>
      <c r="D10" s="96"/>
      <c r="E10" s="263"/>
      <c r="F10" s="414"/>
      <c r="G10" s="283"/>
      <c r="H10" s="96"/>
      <c r="I10" s="96"/>
      <c r="J10" s="247"/>
      <c r="K10" s="245"/>
      <c r="L10" s="249"/>
      <c r="M10" s="245"/>
      <c r="N10" s="241"/>
      <c r="O10" s="96">
        <v>82</v>
      </c>
      <c r="P10" s="422"/>
      <c r="Q10" s="420"/>
    </row>
    <row r="11" spans="1:17" s="11" customFormat="1" ht="18.899999999999999" customHeight="1" x14ac:dyDescent="0.25">
      <c r="A11" s="250">
        <v>5</v>
      </c>
      <c r="B11" s="95" t="s">
        <v>145</v>
      </c>
      <c r="C11" s="95"/>
      <c r="D11" s="96"/>
      <c r="E11" s="263"/>
      <c r="F11" s="414"/>
      <c r="G11" s="283"/>
      <c r="H11" s="96"/>
      <c r="I11" s="96"/>
      <c r="J11" s="247"/>
      <c r="K11" s="245"/>
      <c r="L11" s="249"/>
      <c r="M11" s="245"/>
      <c r="N11" s="241"/>
      <c r="O11" s="96">
        <v>203</v>
      </c>
      <c r="P11" s="422"/>
      <c r="Q11" s="420"/>
    </row>
    <row r="12" spans="1:17" s="11" customFormat="1" ht="18.899999999999999" customHeight="1" x14ac:dyDescent="0.25">
      <c r="A12" s="250">
        <v>6</v>
      </c>
      <c r="B12" s="95" t="s">
        <v>153</v>
      </c>
      <c r="C12" s="95"/>
      <c r="D12" s="96"/>
      <c r="E12" s="263"/>
      <c r="F12" s="414"/>
      <c r="G12" s="283"/>
      <c r="H12" s="96"/>
      <c r="I12" s="96"/>
      <c r="J12" s="247"/>
      <c r="K12" s="245"/>
      <c r="L12" s="249"/>
      <c r="M12" s="245"/>
      <c r="N12" s="241"/>
      <c r="O12" s="96">
        <v>97</v>
      </c>
      <c r="P12" s="422"/>
      <c r="Q12" s="420"/>
    </row>
    <row r="13" spans="1:17" s="11" customFormat="1" ht="18.899999999999999" customHeight="1" x14ac:dyDescent="0.25">
      <c r="A13" s="250">
        <v>7</v>
      </c>
      <c r="B13" s="95" t="s">
        <v>152</v>
      </c>
      <c r="C13" s="95"/>
      <c r="D13" s="96"/>
      <c r="E13" s="263"/>
      <c r="F13" s="414"/>
      <c r="G13" s="283"/>
      <c r="H13" s="96"/>
      <c r="I13" s="96"/>
      <c r="J13" s="247"/>
      <c r="K13" s="245"/>
      <c r="L13" s="249"/>
      <c r="M13" s="245"/>
      <c r="N13" s="241"/>
      <c r="O13" s="96">
        <v>126</v>
      </c>
      <c r="P13" s="422"/>
      <c r="Q13" s="420"/>
    </row>
    <row r="14" spans="1:17" s="11" customFormat="1" ht="18.899999999999999" customHeight="1" x14ac:dyDescent="0.25">
      <c r="A14" s="250">
        <v>8</v>
      </c>
      <c r="B14" s="95" t="s">
        <v>146</v>
      </c>
      <c r="C14" s="95"/>
      <c r="D14" s="96"/>
      <c r="E14" s="263"/>
      <c r="F14" s="414"/>
      <c r="G14" s="283"/>
      <c r="H14" s="96"/>
      <c r="I14" s="96"/>
      <c r="J14" s="247"/>
      <c r="K14" s="245"/>
      <c r="L14" s="249"/>
      <c r="M14" s="245"/>
      <c r="N14" s="241"/>
      <c r="O14" s="96">
        <v>202</v>
      </c>
      <c r="P14" s="422"/>
      <c r="Q14" s="420"/>
    </row>
    <row r="15" spans="1:17" s="11" customFormat="1" ht="18.899999999999999" customHeight="1" x14ac:dyDescent="0.25">
      <c r="A15" s="250">
        <v>9</v>
      </c>
      <c r="B15" s="95" t="s">
        <v>154</v>
      </c>
      <c r="C15" s="95"/>
      <c r="D15" s="96"/>
      <c r="E15" s="263"/>
      <c r="F15" s="97"/>
      <c r="G15" s="97"/>
      <c r="H15" s="96"/>
      <c r="I15" s="96"/>
      <c r="J15" s="247"/>
      <c r="K15" s="245"/>
      <c r="L15" s="249"/>
      <c r="M15" s="282"/>
      <c r="N15" s="241"/>
      <c r="O15" s="96">
        <v>214</v>
      </c>
      <c r="P15" s="97"/>
      <c r="Q15" s="97"/>
    </row>
    <row r="16" spans="1:17" s="11" customFormat="1" ht="18.899999999999999" customHeight="1" x14ac:dyDescent="0.25">
      <c r="A16" s="250">
        <v>10</v>
      </c>
      <c r="B16" s="442" t="s">
        <v>318</v>
      </c>
      <c r="C16" s="95"/>
      <c r="D16" s="96"/>
      <c r="E16" s="263"/>
      <c r="F16" s="97"/>
      <c r="G16" s="97"/>
      <c r="H16" s="96"/>
      <c r="I16" s="96"/>
      <c r="J16" s="247"/>
      <c r="K16" s="245"/>
      <c r="L16" s="249"/>
      <c r="M16" s="282"/>
      <c r="N16" s="241"/>
      <c r="O16" s="96">
        <v>240</v>
      </c>
      <c r="P16" s="114"/>
      <c r="Q16" s="97"/>
    </row>
    <row r="17" spans="1:17" s="11" customFormat="1" ht="18.899999999999999" customHeight="1" x14ac:dyDescent="0.25">
      <c r="A17" s="250">
        <v>11</v>
      </c>
      <c r="B17" s="95" t="s">
        <v>127</v>
      </c>
      <c r="C17" s="95"/>
      <c r="D17" s="96"/>
      <c r="E17" s="263"/>
      <c r="F17" s="97"/>
      <c r="G17" s="97"/>
      <c r="H17" s="96"/>
      <c r="I17" s="96"/>
      <c r="J17" s="247"/>
      <c r="K17" s="245"/>
      <c r="L17" s="249"/>
      <c r="M17" s="282"/>
      <c r="N17" s="241"/>
      <c r="O17" s="96">
        <v>290</v>
      </c>
      <c r="P17" s="114"/>
      <c r="Q17" s="97"/>
    </row>
    <row r="18" spans="1:17" s="11" customFormat="1" ht="18.899999999999999" customHeight="1" x14ac:dyDescent="0.25">
      <c r="A18" s="250">
        <v>12</v>
      </c>
      <c r="B18" s="95" t="s">
        <v>155</v>
      </c>
      <c r="C18" s="95"/>
      <c r="D18" s="96"/>
      <c r="E18" s="263"/>
      <c r="F18" s="97"/>
      <c r="G18" s="97"/>
      <c r="H18" s="96"/>
      <c r="I18" s="96"/>
      <c r="J18" s="247"/>
      <c r="K18" s="245"/>
      <c r="L18" s="249"/>
      <c r="M18" s="282"/>
      <c r="N18" s="241"/>
      <c r="O18" s="96">
        <v>290</v>
      </c>
      <c r="P18" s="114"/>
      <c r="Q18" s="97"/>
    </row>
    <row r="19" spans="1:17" s="11" customFormat="1" ht="18.899999999999999" customHeight="1" x14ac:dyDescent="0.25">
      <c r="A19" s="250">
        <v>13</v>
      </c>
      <c r="B19" s="95"/>
      <c r="C19" s="95"/>
      <c r="D19" s="96"/>
      <c r="E19" s="263"/>
      <c r="F19" s="414"/>
      <c r="G19" s="283"/>
      <c r="H19" s="96"/>
      <c r="I19" s="96"/>
      <c r="J19" s="247"/>
      <c r="K19" s="245"/>
      <c r="L19" s="249"/>
      <c r="M19" s="245"/>
      <c r="N19" s="241"/>
      <c r="O19" s="96"/>
      <c r="P19" s="114"/>
      <c r="Q19" s="97"/>
    </row>
    <row r="20" spans="1:17" s="11" customFormat="1" ht="18.899999999999999" customHeight="1" x14ac:dyDescent="0.25">
      <c r="A20" s="250">
        <v>14</v>
      </c>
      <c r="B20" s="95"/>
      <c r="C20" s="95"/>
      <c r="D20" s="96"/>
      <c r="E20" s="263"/>
      <c r="F20" s="97"/>
      <c r="G20" s="97"/>
      <c r="H20" s="96"/>
      <c r="I20" s="96"/>
      <c r="J20" s="247"/>
      <c r="K20" s="245"/>
      <c r="L20" s="249"/>
      <c r="M20" s="282"/>
      <c r="N20" s="241"/>
      <c r="O20" s="96"/>
      <c r="P20" s="114"/>
      <c r="Q20" s="97"/>
    </row>
    <row r="21" spans="1:17" s="11" customFormat="1" ht="18.899999999999999" customHeight="1" x14ac:dyDescent="0.25">
      <c r="A21" s="250">
        <v>15</v>
      </c>
      <c r="B21" s="95"/>
      <c r="C21" s="95"/>
      <c r="D21" s="96"/>
      <c r="E21" s="263"/>
      <c r="F21" s="97"/>
      <c r="G21" s="97"/>
      <c r="H21" s="96"/>
      <c r="I21" s="96"/>
      <c r="J21" s="247"/>
      <c r="K21" s="245"/>
      <c r="L21" s="249"/>
      <c r="M21" s="282"/>
      <c r="N21" s="241"/>
      <c r="O21" s="96"/>
      <c r="P21" s="114"/>
      <c r="Q21" s="97"/>
    </row>
    <row r="22" spans="1:17" s="11" customFormat="1" ht="18.899999999999999" customHeight="1" x14ac:dyDescent="0.25">
      <c r="A22" s="250">
        <v>16</v>
      </c>
      <c r="B22" s="95"/>
      <c r="C22" s="95"/>
      <c r="D22" s="96"/>
      <c r="E22" s="263"/>
      <c r="F22" s="97"/>
      <c r="G22" s="97"/>
      <c r="H22" s="96"/>
      <c r="I22" s="96"/>
      <c r="J22" s="247"/>
      <c r="K22" s="245"/>
      <c r="L22" s="249"/>
      <c r="M22" s="282"/>
      <c r="N22" s="241"/>
      <c r="O22" s="96"/>
      <c r="P22" s="114"/>
      <c r="Q22" s="97"/>
    </row>
    <row r="23" spans="1:17" s="11" customFormat="1" ht="18.899999999999999" customHeight="1" x14ac:dyDescent="0.25">
      <c r="A23" s="250">
        <v>17</v>
      </c>
      <c r="B23" s="95"/>
      <c r="C23" s="95"/>
      <c r="D23" s="96"/>
      <c r="E23" s="263"/>
      <c r="F23" s="97"/>
      <c r="G23" s="97"/>
      <c r="H23" s="96"/>
      <c r="I23" s="96"/>
      <c r="J23" s="247"/>
      <c r="K23" s="245"/>
      <c r="L23" s="249"/>
      <c r="M23" s="282"/>
      <c r="N23" s="241"/>
      <c r="O23" s="96"/>
      <c r="P23" s="114"/>
      <c r="Q23" s="97"/>
    </row>
    <row r="24" spans="1:17" s="11" customFormat="1" ht="18.899999999999999" customHeight="1" x14ac:dyDescent="0.25">
      <c r="A24" s="250">
        <v>18</v>
      </c>
      <c r="B24" s="95"/>
      <c r="C24" s="95"/>
      <c r="D24" s="96"/>
      <c r="E24" s="263"/>
      <c r="F24" s="97"/>
      <c r="G24" s="97"/>
      <c r="H24" s="96"/>
      <c r="I24" s="96"/>
      <c r="J24" s="247"/>
      <c r="K24" s="245"/>
      <c r="L24" s="249"/>
      <c r="M24" s="282"/>
      <c r="N24" s="241"/>
      <c r="O24" s="96"/>
      <c r="P24" s="114"/>
      <c r="Q24" s="97"/>
    </row>
    <row r="25" spans="1:17" s="11" customFormat="1" ht="18.899999999999999" customHeight="1" x14ac:dyDescent="0.25">
      <c r="A25" s="250">
        <v>19</v>
      </c>
      <c r="B25" s="95"/>
      <c r="C25" s="95"/>
      <c r="D25" s="96"/>
      <c r="E25" s="263"/>
      <c r="F25" s="97"/>
      <c r="G25" s="97"/>
      <c r="H25" s="96"/>
      <c r="I25" s="96"/>
      <c r="J25" s="247"/>
      <c r="K25" s="245"/>
      <c r="L25" s="249"/>
      <c r="M25" s="282"/>
      <c r="N25" s="241"/>
      <c r="O25" s="96"/>
      <c r="P25" s="114"/>
      <c r="Q25" s="97"/>
    </row>
    <row r="26" spans="1:17" s="11" customFormat="1" ht="18.899999999999999" customHeight="1" x14ac:dyDescent="0.25">
      <c r="A26" s="250">
        <v>20</v>
      </c>
      <c r="B26" s="95"/>
      <c r="C26" s="95"/>
      <c r="D26" s="96"/>
      <c r="E26" s="263"/>
      <c r="F26" s="97"/>
      <c r="G26" s="97"/>
      <c r="H26" s="96"/>
      <c r="I26" s="96"/>
      <c r="J26" s="247"/>
      <c r="K26" s="245"/>
      <c r="L26" s="249"/>
      <c r="M26" s="282"/>
      <c r="N26" s="241"/>
      <c r="O26" s="96"/>
      <c r="P26" s="114"/>
      <c r="Q26" s="97"/>
    </row>
    <row r="27" spans="1:17" s="11" customFormat="1" ht="18.899999999999999" customHeight="1" x14ac:dyDescent="0.25">
      <c r="A27" s="250">
        <v>21</v>
      </c>
      <c r="B27" s="95"/>
      <c r="C27" s="95"/>
      <c r="D27" s="96"/>
      <c r="E27" s="263"/>
      <c r="F27" s="97"/>
      <c r="G27" s="97"/>
      <c r="H27" s="96"/>
      <c r="I27" s="96"/>
      <c r="J27" s="247"/>
      <c r="K27" s="245"/>
      <c r="L27" s="249"/>
      <c r="M27" s="282"/>
      <c r="N27" s="241"/>
      <c r="O27" s="96"/>
      <c r="P27" s="114"/>
      <c r="Q27" s="97"/>
    </row>
    <row r="28" spans="1:17" s="11" customFormat="1" ht="18.899999999999999" customHeight="1" x14ac:dyDescent="0.25">
      <c r="A28" s="250">
        <v>22</v>
      </c>
      <c r="B28" s="95"/>
      <c r="C28" s="95"/>
      <c r="D28" s="96"/>
      <c r="E28" s="438"/>
      <c r="F28" s="433"/>
      <c r="G28" s="277"/>
      <c r="H28" s="96"/>
      <c r="I28" s="96"/>
      <c r="J28" s="247"/>
      <c r="K28" s="245"/>
      <c r="L28" s="249"/>
      <c r="M28" s="282"/>
      <c r="N28" s="241"/>
      <c r="O28" s="96"/>
      <c r="P28" s="114"/>
      <c r="Q28" s="97"/>
    </row>
    <row r="29" spans="1:17" s="11" customFormat="1" ht="18.899999999999999" customHeight="1" x14ac:dyDescent="0.25">
      <c r="A29" s="250">
        <v>23</v>
      </c>
      <c r="B29" s="95"/>
      <c r="C29" s="95"/>
      <c r="D29" s="96"/>
      <c r="E29" s="439"/>
      <c r="F29" s="97"/>
      <c r="G29" s="97"/>
      <c r="H29" s="96"/>
      <c r="I29" s="96"/>
      <c r="J29" s="247"/>
      <c r="K29" s="245"/>
      <c r="L29" s="249"/>
      <c r="M29" s="282"/>
      <c r="N29" s="241"/>
      <c r="O29" s="96"/>
      <c r="P29" s="114"/>
      <c r="Q29" s="97"/>
    </row>
    <row r="30" spans="1:17" s="11" customFormat="1" ht="18.899999999999999" customHeight="1" x14ac:dyDescent="0.25">
      <c r="A30" s="250">
        <v>24</v>
      </c>
      <c r="B30" s="95"/>
      <c r="C30" s="95"/>
      <c r="D30" s="96"/>
      <c r="E30" s="263"/>
      <c r="F30" s="97"/>
      <c r="G30" s="97"/>
      <c r="H30" s="96"/>
      <c r="I30" s="96"/>
      <c r="J30" s="247"/>
      <c r="K30" s="245"/>
      <c r="L30" s="249"/>
      <c r="M30" s="282"/>
      <c r="N30" s="241"/>
      <c r="O30" s="96"/>
      <c r="P30" s="114"/>
      <c r="Q30" s="97"/>
    </row>
    <row r="31" spans="1:17" s="11" customFormat="1" ht="18.899999999999999" customHeight="1" x14ac:dyDescent="0.25">
      <c r="A31" s="250">
        <v>25</v>
      </c>
      <c r="B31" s="95"/>
      <c r="C31" s="95"/>
      <c r="D31" s="96"/>
      <c r="E31" s="263"/>
      <c r="F31" s="97"/>
      <c r="G31" s="97"/>
      <c r="H31" s="96"/>
      <c r="I31" s="96"/>
      <c r="J31" s="247"/>
      <c r="K31" s="245"/>
      <c r="L31" s="249"/>
      <c r="M31" s="282"/>
      <c r="N31" s="241"/>
      <c r="O31" s="96"/>
      <c r="P31" s="114"/>
      <c r="Q31" s="97"/>
    </row>
    <row r="32" spans="1:17" s="11" customFormat="1" ht="18.899999999999999" customHeight="1" x14ac:dyDescent="0.25">
      <c r="A32" s="250">
        <v>26</v>
      </c>
      <c r="B32" s="95"/>
      <c r="C32" s="95"/>
      <c r="D32" s="96"/>
      <c r="E32" s="430"/>
      <c r="F32" s="97"/>
      <c r="G32" s="97"/>
      <c r="H32" s="96"/>
      <c r="I32" s="96"/>
      <c r="J32" s="247"/>
      <c r="K32" s="245"/>
      <c r="L32" s="249"/>
      <c r="M32" s="282"/>
      <c r="N32" s="241"/>
      <c r="O32" s="96"/>
      <c r="P32" s="114"/>
      <c r="Q32" s="97"/>
    </row>
    <row r="33" spans="1:17" s="11" customFormat="1" ht="18.899999999999999" customHeight="1" x14ac:dyDescent="0.25">
      <c r="A33" s="250">
        <v>27</v>
      </c>
      <c r="B33" s="95"/>
      <c r="C33" s="95"/>
      <c r="D33" s="96"/>
      <c r="E33" s="263"/>
      <c r="F33" s="97"/>
      <c r="G33" s="97"/>
      <c r="H33" s="96"/>
      <c r="I33" s="96"/>
      <c r="J33" s="247"/>
      <c r="K33" s="245"/>
      <c r="L33" s="249"/>
      <c r="M33" s="282"/>
      <c r="N33" s="241"/>
      <c r="O33" s="96"/>
      <c r="P33" s="114"/>
      <c r="Q33" s="97"/>
    </row>
    <row r="34" spans="1:17" s="11" customFormat="1" ht="18.899999999999999" customHeight="1" x14ac:dyDescent="0.25">
      <c r="A34" s="250">
        <v>28</v>
      </c>
      <c r="B34" s="95"/>
      <c r="C34" s="95"/>
      <c r="D34" s="96"/>
      <c r="E34" s="263"/>
      <c r="F34" s="97"/>
      <c r="G34" s="97"/>
      <c r="H34" s="96"/>
      <c r="I34" s="96"/>
      <c r="J34" s="247"/>
      <c r="K34" s="245"/>
      <c r="L34" s="249"/>
      <c r="M34" s="282"/>
      <c r="N34" s="241"/>
      <c r="O34" s="96"/>
      <c r="P34" s="114"/>
      <c r="Q34" s="97"/>
    </row>
    <row r="35" spans="1:17" s="11" customFormat="1" ht="18.899999999999999" customHeight="1" x14ac:dyDescent="0.25">
      <c r="A35" s="250">
        <v>29</v>
      </c>
      <c r="B35" s="95"/>
      <c r="C35" s="95"/>
      <c r="D35" s="96"/>
      <c r="E35" s="263"/>
      <c r="F35" s="97"/>
      <c r="G35" s="97"/>
      <c r="H35" s="96"/>
      <c r="I35" s="96"/>
      <c r="J35" s="247"/>
      <c r="K35" s="245"/>
      <c r="L35" s="249"/>
      <c r="M35" s="282"/>
      <c r="N35" s="241"/>
      <c r="O35" s="96"/>
      <c r="P35" s="114"/>
      <c r="Q35" s="97"/>
    </row>
    <row r="36" spans="1:17" s="11" customFormat="1" ht="18.899999999999999" customHeight="1" x14ac:dyDescent="0.25">
      <c r="A36" s="250">
        <v>30</v>
      </c>
      <c r="B36" s="95"/>
      <c r="C36" s="95"/>
      <c r="D36" s="96"/>
      <c r="E36" s="263"/>
      <c r="F36" s="97"/>
      <c r="G36" s="97"/>
      <c r="H36" s="96"/>
      <c r="I36" s="96"/>
      <c r="J36" s="247"/>
      <c r="K36" s="245"/>
      <c r="L36" s="249"/>
      <c r="M36" s="282"/>
      <c r="N36" s="241"/>
      <c r="O36" s="96"/>
      <c r="P36" s="114"/>
      <c r="Q36" s="97"/>
    </row>
    <row r="37" spans="1:17" s="11" customFormat="1" ht="18.899999999999999" customHeight="1" x14ac:dyDescent="0.25">
      <c r="A37" s="250">
        <v>31</v>
      </c>
      <c r="B37" s="95"/>
      <c r="C37" s="95"/>
      <c r="D37" s="96"/>
      <c r="E37" s="263"/>
      <c r="F37" s="97"/>
      <c r="G37" s="97"/>
      <c r="H37" s="96"/>
      <c r="I37" s="96"/>
      <c r="J37" s="247"/>
      <c r="K37" s="245"/>
      <c r="L37" s="249"/>
      <c r="M37" s="282"/>
      <c r="N37" s="241"/>
      <c r="O37" s="96"/>
      <c r="P37" s="114"/>
      <c r="Q37" s="97"/>
    </row>
    <row r="38" spans="1:17" s="11" customFormat="1" ht="18.899999999999999" customHeight="1" x14ac:dyDescent="0.25">
      <c r="A38" s="250">
        <v>32</v>
      </c>
      <c r="B38" s="95"/>
      <c r="C38" s="95"/>
      <c r="D38" s="96"/>
      <c r="E38" s="263"/>
      <c r="F38" s="97"/>
      <c r="G38" s="97"/>
      <c r="H38" s="414"/>
      <c r="I38" s="283"/>
      <c r="J38" s="247"/>
      <c r="K38" s="245"/>
      <c r="L38" s="249"/>
      <c r="M38" s="282"/>
      <c r="N38" s="241"/>
      <c r="O38" s="97"/>
      <c r="P38" s="114"/>
      <c r="Q38" s="97"/>
    </row>
    <row r="39" spans="1:17" s="11" customFormat="1" ht="18.899999999999999" customHeight="1" x14ac:dyDescent="0.25">
      <c r="A39" s="250">
        <v>33</v>
      </c>
      <c r="B39" s="95"/>
      <c r="C39" s="95"/>
      <c r="D39" s="96"/>
      <c r="E39" s="263"/>
      <c r="F39" s="97"/>
      <c r="G39" s="97"/>
      <c r="H39" s="414"/>
      <c r="I39" s="283"/>
      <c r="J39" s="247"/>
      <c r="K39" s="245"/>
      <c r="L39" s="249"/>
      <c r="M39" s="282"/>
      <c r="N39" s="277"/>
      <c r="O39" s="97"/>
      <c r="P39" s="114"/>
      <c r="Q39" s="97"/>
    </row>
    <row r="40" spans="1:17" s="11" customFormat="1" ht="18.899999999999999" customHeight="1" x14ac:dyDescent="0.25">
      <c r="A40" s="250">
        <v>34</v>
      </c>
      <c r="B40" s="95"/>
      <c r="C40" s="95"/>
      <c r="D40" s="96"/>
      <c r="E40" s="263"/>
      <c r="F40" s="97"/>
      <c r="G40" s="97"/>
      <c r="H40" s="414"/>
      <c r="I40" s="283"/>
      <c r="J40" s="247" t="e">
        <f>IF(AND(Q40="",#REF!&gt;0,#REF!&lt;5),K40,)</f>
        <v>#REF!</v>
      </c>
      <c r="K40" s="245" t="str">
        <f>IF(D40="","ZZZ9",IF(AND(#REF!&gt;0,#REF!&lt;5),D40&amp;#REF!,D40&amp;"9"))</f>
        <v>ZZZ9</v>
      </c>
      <c r="L40" s="249">
        <f t="shared" ref="L40:L103" si="0">IF(Q40="",999,Q40)</f>
        <v>999</v>
      </c>
      <c r="M40" s="282">
        <f t="shared" ref="M40:M103" si="1">IF(P40=999,999,1)</f>
        <v>999</v>
      </c>
      <c r="N40" s="277"/>
      <c r="O40" s="97"/>
      <c r="P40" s="114">
        <f t="shared" ref="P40:P103" si="2">IF(N40="DA",1,IF(N40="WC",2,IF(N40="SE",3,IF(N40="Q",4,IF(N40="LL",5,999)))))</f>
        <v>999</v>
      </c>
      <c r="Q40" s="97"/>
    </row>
    <row r="41" spans="1:17" s="11" customFormat="1" ht="18.899999999999999" customHeight="1" x14ac:dyDescent="0.25">
      <c r="A41" s="250">
        <v>35</v>
      </c>
      <c r="B41" s="95"/>
      <c r="C41" s="95"/>
      <c r="D41" s="96"/>
      <c r="E41" s="263"/>
      <c r="F41" s="97"/>
      <c r="G41" s="97"/>
      <c r="H41" s="414"/>
      <c r="I41" s="283"/>
      <c r="J41" s="247" t="e">
        <f>IF(AND(Q41="",#REF!&gt;0,#REF!&lt;5),K41,)</f>
        <v>#REF!</v>
      </c>
      <c r="K41" s="245" t="str">
        <f>IF(D41="","ZZZ9",IF(AND(#REF!&gt;0,#REF!&lt;5),D41&amp;#REF!,D41&amp;"9"))</f>
        <v>ZZZ9</v>
      </c>
      <c r="L41" s="249">
        <f t="shared" si="0"/>
        <v>999</v>
      </c>
      <c r="M41" s="282">
        <f t="shared" si="1"/>
        <v>999</v>
      </c>
      <c r="N41" s="277"/>
      <c r="O41" s="97"/>
      <c r="P41" s="114">
        <f t="shared" si="2"/>
        <v>999</v>
      </c>
      <c r="Q41" s="97"/>
    </row>
    <row r="42" spans="1:17" s="11" customFormat="1" ht="18.899999999999999" customHeight="1" x14ac:dyDescent="0.25">
      <c r="A42" s="250">
        <v>36</v>
      </c>
      <c r="B42" s="95"/>
      <c r="C42" s="95"/>
      <c r="D42" s="96"/>
      <c r="E42" s="263"/>
      <c r="F42" s="97"/>
      <c r="G42" s="97"/>
      <c r="H42" s="414"/>
      <c r="I42" s="283"/>
      <c r="J42" s="247" t="e">
        <f>IF(AND(Q42="",#REF!&gt;0,#REF!&lt;5),K42,)</f>
        <v>#REF!</v>
      </c>
      <c r="K42" s="245" t="str">
        <f>IF(D42="","ZZZ9",IF(AND(#REF!&gt;0,#REF!&lt;5),D42&amp;#REF!,D42&amp;"9"))</f>
        <v>ZZZ9</v>
      </c>
      <c r="L42" s="249">
        <f t="shared" si="0"/>
        <v>999</v>
      </c>
      <c r="M42" s="282">
        <f t="shared" si="1"/>
        <v>999</v>
      </c>
      <c r="N42" s="277"/>
      <c r="O42" s="97"/>
      <c r="P42" s="114">
        <f t="shared" si="2"/>
        <v>999</v>
      </c>
      <c r="Q42" s="97"/>
    </row>
    <row r="43" spans="1:17" s="11" customFormat="1" ht="18.899999999999999" customHeight="1" x14ac:dyDescent="0.25">
      <c r="A43" s="250">
        <v>37</v>
      </c>
      <c r="B43" s="95"/>
      <c r="C43" s="95"/>
      <c r="D43" s="96"/>
      <c r="E43" s="263"/>
      <c r="F43" s="97"/>
      <c r="G43" s="97"/>
      <c r="H43" s="414"/>
      <c r="I43" s="283"/>
      <c r="J43" s="247" t="e">
        <f>IF(AND(Q43="",#REF!&gt;0,#REF!&lt;5),K43,)</f>
        <v>#REF!</v>
      </c>
      <c r="K43" s="245" t="str">
        <f>IF(D43="","ZZZ9",IF(AND(#REF!&gt;0,#REF!&lt;5),D43&amp;#REF!,D43&amp;"9"))</f>
        <v>ZZZ9</v>
      </c>
      <c r="L43" s="249">
        <f t="shared" si="0"/>
        <v>999</v>
      </c>
      <c r="M43" s="282">
        <f t="shared" si="1"/>
        <v>999</v>
      </c>
      <c r="N43" s="277"/>
      <c r="O43" s="97"/>
      <c r="P43" s="114">
        <f t="shared" si="2"/>
        <v>999</v>
      </c>
      <c r="Q43" s="97"/>
    </row>
    <row r="44" spans="1:17" s="11" customFormat="1" ht="18.899999999999999" customHeight="1" x14ac:dyDescent="0.25">
      <c r="A44" s="250">
        <v>38</v>
      </c>
      <c r="B44" s="95"/>
      <c r="C44" s="95"/>
      <c r="D44" s="96"/>
      <c r="E44" s="263"/>
      <c r="F44" s="97"/>
      <c r="G44" s="97"/>
      <c r="H44" s="414"/>
      <c r="I44" s="283"/>
      <c r="J44" s="247" t="e">
        <f>IF(AND(Q44="",#REF!&gt;0,#REF!&lt;5),K44,)</f>
        <v>#REF!</v>
      </c>
      <c r="K44" s="245" t="str">
        <f>IF(D44="","ZZZ9",IF(AND(#REF!&gt;0,#REF!&lt;5),D44&amp;#REF!,D44&amp;"9"))</f>
        <v>ZZZ9</v>
      </c>
      <c r="L44" s="249">
        <f t="shared" si="0"/>
        <v>999</v>
      </c>
      <c r="M44" s="282">
        <f t="shared" si="1"/>
        <v>999</v>
      </c>
      <c r="N44" s="277"/>
      <c r="O44" s="97"/>
      <c r="P44" s="114">
        <f t="shared" si="2"/>
        <v>999</v>
      </c>
      <c r="Q44" s="97"/>
    </row>
    <row r="45" spans="1:17" s="11" customFormat="1" ht="18.899999999999999" customHeight="1" x14ac:dyDescent="0.25">
      <c r="A45" s="250">
        <v>39</v>
      </c>
      <c r="B45" s="95"/>
      <c r="C45" s="95"/>
      <c r="D45" s="96"/>
      <c r="E45" s="263"/>
      <c r="F45" s="97"/>
      <c r="G45" s="97"/>
      <c r="H45" s="414"/>
      <c r="I45" s="283"/>
      <c r="J45" s="247" t="e">
        <f>IF(AND(Q45="",#REF!&gt;0,#REF!&lt;5),K45,)</f>
        <v>#REF!</v>
      </c>
      <c r="K45" s="245" t="str">
        <f>IF(D45="","ZZZ9",IF(AND(#REF!&gt;0,#REF!&lt;5),D45&amp;#REF!,D45&amp;"9"))</f>
        <v>ZZZ9</v>
      </c>
      <c r="L45" s="249">
        <f t="shared" si="0"/>
        <v>999</v>
      </c>
      <c r="M45" s="282">
        <f t="shared" si="1"/>
        <v>999</v>
      </c>
      <c r="N45" s="277"/>
      <c r="O45" s="97"/>
      <c r="P45" s="114">
        <f t="shared" si="2"/>
        <v>999</v>
      </c>
      <c r="Q45" s="97"/>
    </row>
    <row r="46" spans="1:17" s="11" customFormat="1" ht="18.899999999999999" customHeight="1" x14ac:dyDescent="0.25">
      <c r="A46" s="250">
        <v>40</v>
      </c>
      <c r="B46" s="95"/>
      <c r="C46" s="95"/>
      <c r="D46" s="96"/>
      <c r="E46" s="263"/>
      <c r="F46" s="97"/>
      <c r="G46" s="97"/>
      <c r="H46" s="414"/>
      <c r="I46" s="283"/>
      <c r="J46" s="247" t="e">
        <f>IF(AND(Q46="",#REF!&gt;0,#REF!&lt;5),K46,)</f>
        <v>#REF!</v>
      </c>
      <c r="K46" s="245" t="str">
        <f>IF(D46="","ZZZ9",IF(AND(#REF!&gt;0,#REF!&lt;5),D46&amp;#REF!,D46&amp;"9"))</f>
        <v>ZZZ9</v>
      </c>
      <c r="L46" s="249">
        <f t="shared" si="0"/>
        <v>999</v>
      </c>
      <c r="M46" s="282">
        <f t="shared" si="1"/>
        <v>999</v>
      </c>
      <c r="N46" s="277"/>
      <c r="O46" s="97"/>
      <c r="P46" s="114">
        <f t="shared" si="2"/>
        <v>999</v>
      </c>
      <c r="Q46" s="97"/>
    </row>
    <row r="47" spans="1:17" s="11" customFormat="1" ht="18.899999999999999" customHeight="1" x14ac:dyDescent="0.25">
      <c r="A47" s="250">
        <v>41</v>
      </c>
      <c r="B47" s="95"/>
      <c r="C47" s="95"/>
      <c r="D47" s="96"/>
      <c r="E47" s="263"/>
      <c r="F47" s="97"/>
      <c r="G47" s="97"/>
      <c r="H47" s="414"/>
      <c r="I47" s="283"/>
      <c r="J47" s="247" t="e">
        <f>IF(AND(Q47="",#REF!&gt;0,#REF!&lt;5),K47,)</f>
        <v>#REF!</v>
      </c>
      <c r="K47" s="245" t="str">
        <f>IF(D47="","ZZZ9",IF(AND(#REF!&gt;0,#REF!&lt;5),D47&amp;#REF!,D47&amp;"9"))</f>
        <v>ZZZ9</v>
      </c>
      <c r="L47" s="249">
        <f t="shared" si="0"/>
        <v>999</v>
      </c>
      <c r="M47" s="282">
        <f t="shared" si="1"/>
        <v>999</v>
      </c>
      <c r="N47" s="277"/>
      <c r="O47" s="97"/>
      <c r="P47" s="114">
        <f t="shared" si="2"/>
        <v>999</v>
      </c>
      <c r="Q47" s="97"/>
    </row>
    <row r="48" spans="1:17" s="11" customFormat="1" ht="18.899999999999999" customHeight="1" x14ac:dyDescent="0.25">
      <c r="A48" s="250">
        <v>42</v>
      </c>
      <c r="B48" s="95"/>
      <c r="C48" s="95"/>
      <c r="D48" s="96"/>
      <c r="E48" s="263"/>
      <c r="F48" s="97"/>
      <c r="G48" s="97"/>
      <c r="H48" s="414"/>
      <c r="I48" s="283"/>
      <c r="J48" s="247" t="e">
        <f>IF(AND(Q48="",#REF!&gt;0,#REF!&lt;5),K48,)</f>
        <v>#REF!</v>
      </c>
      <c r="K48" s="245" t="str">
        <f>IF(D48="","ZZZ9",IF(AND(#REF!&gt;0,#REF!&lt;5),D48&amp;#REF!,D48&amp;"9"))</f>
        <v>ZZZ9</v>
      </c>
      <c r="L48" s="249">
        <f t="shared" si="0"/>
        <v>999</v>
      </c>
      <c r="M48" s="282">
        <f t="shared" si="1"/>
        <v>999</v>
      </c>
      <c r="N48" s="277"/>
      <c r="O48" s="97"/>
      <c r="P48" s="114">
        <f t="shared" si="2"/>
        <v>999</v>
      </c>
      <c r="Q48" s="97"/>
    </row>
    <row r="49" spans="1:17" s="11" customFormat="1" ht="18.899999999999999" customHeight="1" x14ac:dyDescent="0.25">
      <c r="A49" s="250">
        <v>43</v>
      </c>
      <c r="B49" s="95"/>
      <c r="C49" s="95"/>
      <c r="D49" s="96"/>
      <c r="E49" s="263"/>
      <c r="F49" s="97"/>
      <c r="G49" s="97"/>
      <c r="H49" s="414"/>
      <c r="I49" s="283"/>
      <c r="J49" s="247" t="e">
        <f>IF(AND(Q49="",#REF!&gt;0,#REF!&lt;5),K49,)</f>
        <v>#REF!</v>
      </c>
      <c r="K49" s="245" t="str">
        <f>IF(D49="","ZZZ9",IF(AND(#REF!&gt;0,#REF!&lt;5),D49&amp;#REF!,D49&amp;"9"))</f>
        <v>ZZZ9</v>
      </c>
      <c r="L49" s="249">
        <f t="shared" si="0"/>
        <v>999</v>
      </c>
      <c r="M49" s="282">
        <f t="shared" si="1"/>
        <v>999</v>
      </c>
      <c r="N49" s="277"/>
      <c r="O49" s="97"/>
      <c r="P49" s="114">
        <f t="shared" si="2"/>
        <v>999</v>
      </c>
      <c r="Q49" s="97"/>
    </row>
    <row r="50" spans="1:17" s="11" customFormat="1" ht="18.899999999999999" customHeight="1" x14ac:dyDescent="0.25">
      <c r="A50" s="250">
        <v>44</v>
      </c>
      <c r="B50" s="95"/>
      <c r="C50" s="95"/>
      <c r="D50" s="96"/>
      <c r="E50" s="263"/>
      <c r="F50" s="97"/>
      <c r="G50" s="97"/>
      <c r="H50" s="414"/>
      <c r="I50" s="283"/>
      <c r="J50" s="247" t="e">
        <f>IF(AND(Q50="",#REF!&gt;0,#REF!&lt;5),K50,)</f>
        <v>#REF!</v>
      </c>
      <c r="K50" s="245" t="str">
        <f>IF(D50="","ZZZ9",IF(AND(#REF!&gt;0,#REF!&lt;5),D50&amp;#REF!,D50&amp;"9"))</f>
        <v>ZZZ9</v>
      </c>
      <c r="L50" s="249">
        <f t="shared" si="0"/>
        <v>999</v>
      </c>
      <c r="M50" s="282">
        <f t="shared" si="1"/>
        <v>999</v>
      </c>
      <c r="N50" s="277"/>
      <c r="O50" s="97"/>
      <c r="P50" s="114">
        <f t="shared" si="2"/>
        <v>999</v>
      </c>
      <c r="Q50" s="97"/>
    </row>
    <row r="51" spans="1:17" s="11" customFormat="1" ht="18.899999999999999" customHeight="1" x14ac:dyDescent="0.25">
      <c r="A51" s="250">
        <v>45</v>
      </c>
      <c r="B51" s="95"/>
      <c r="C51" s="95"/>
      <c r="D51" s="96"/>
      <c r="E51" s="263"/>
      <c r="F51" s="97"/>
      <c r="G51" s="97"/>
      <c r="H51" s="414"/>
      <c r="I51" s="283"/>
      <c r="J51" s="247" t="e">
        <f>IF(AND(Q51="",#REF!&gt;0,#REF!&lt;5),K51,)</f>
        <v>#REF!</v>
      </c>
      <c r="K51" s="245" t="str">
        <f>IF(D51="","ZZZ9",IF(AND(#REF!&gt;0,#REF!&lt;5),D51&amp;#REF!,D51&amp;"9"))</f>
        <v>ZZZ9</v>
      </c>
      <c r="L51" s="249">
        <f t="shared" si="0"/>
        <v>999</v>
      </c>
      <c r="M51" s="282">
        <f t="shared" si="1"/>
        <v>999</v>
      </c>
      <c r="N51" s="277"/>
      <c r="O51" s="97"/>
      <c r="P51" s="114">
        <f t="shared" si="2"/>
        <v>999</v>
      </c>
      <c r="Q51" s="97"/>
    </row>
    <row r="52" spans="1:17" s="11" customFormat="1" ht="18.899999999999999" customHeight="1" x14ac:dyDescent="0.25">
      <c r="A52" s="250">
        <v>46</v>
      </c>
      <c r="B52" s="95"/>
      <c r="C52" s="95"/>
      <c r="D52" s="96"/>
      <c r="E52" s="263"/>
      <c r="F52" s="97"/>
      <c r="G52" s="97"/>
      <c r="H52" s="414"/>
      <c r="I52" s="283"/>
      <c r="J52" s="247" t="e">
        <f>IF(AND(Q52="",#REF!&gt;0,#REF!&lt;5),K52,)</f>
        <v>#REF!</v>
      </c>
      <c r="K52" s="245" t="str">
        <f>IF(D52="","ZZZ9",IF(AND(#REF!&gt;0,#REF!&lt;5),D52&amp;#REF!,D52&amp;"9"))</f>
        <v>ZZZ9</v>
      </c>
      <c r="L52" s="249">
        <f t="shared" si="0"/>
        <v>999</v>
      </c>
      <c r="M52" s="282">
        <f t="shared" si="1"/>
        <v>999</v>
      </c>
      <c r="N52" s="277"/>
      <c r="O52" s="97"/>
      <c r="P52" s="114">
        <f t="shared" si="2"/>
        <v>999</v>
      </c>
      <c r="Q52" s="97"/>
    </row>
    <row r="53" spans="1:17" s="11" customFormat="1" ht="18.899999999999999" customHeight="1" x14ac:dyDescent="0.25">
      <c r="A53" s="250">
        <v>47</v>
      </c>
      <c r="B53" s="95"/>
      <c r="C53" s="95"/>
      <c r="D53" s="96"/>
      <c r="E53" s="263"/>
      <c r="F53" s="97"/>
      <c r="G53" s="97"/>
      <c r="H53" s="414"/>
      <c r="I53" s="283"/>
      <c r="J53" s="247" t="e">
        <f>IF(AND(Q53="",#REF!&gt;0,#REF!&lt;5),K53,)</f>
        <v>#REF!</v>
      </c>
      <c r="K53" s="245" t="str">
        <f>IF(D53="","ZZZ9",IF(AND(#REF!&gt;0,#REF!&lt;5),D53&amp;#REF!,D53&amp;"9"))</f>
        <v>ZZZ9</v>
      </c>
      <c r="L53" s="249">
        <f t="shared" si="0"/>
        <v>999</v>
      </c>
      <c r="M53" s="282">
        <f t="shared" si="1"/>
        <v>999</v>
      </c>
      <c r="N53" s="277"/>
      <c r="O53" s="97"/>
      <c r="P53" s="114">
        <f t="shared" si="2"/>
        <v>999</v>
      </c>
      <c r="Q53" s="97"/>
    </row>
    <row r="54" spans="1:17" s="11" customFormat="1" ht="18.899999999999999" customHeight="1" x14ac:dyDescent="0.25">
      <c r="A54" s="250">
        <v>48</v>
      </c>
      <c r="B54" s="95"/>
      <c r="C54" s="95"/>
      <c r="D54" s="96"/>
      <c r="E54" s="263"/>
      <c r="F54" s="97"/>
      <c r="G54" s="97"/>
      <c r="H54" s="414"/>
      <c r="I54" s="283"/>
      <c r="J54" s="247" t="e">
        <f>IF(AND(Q54="",#REF!&gt;0,#REF!&lt;5),K54,)</f>
        <v>#REF!</v>
      </c>
      <c r="K54" s="245" t="str">
        <f>IF(D54="","ZZZ9",IF(AND(#REF!&gt;0,#REF!&lt;5),D54&amp;#REF!,D54&amp;"9"))</f>
        <v>ZZZ9</v>
      </c>
      <c r="L54" s="249">
        <f t="shared" si="0"/>
        <v>999</v>
      </c>
      <c r="M54" s="282">
        <f t="shared" si="1"/>
        <v>999</v>
      </c>
      <c r="N54" s="277"/>
      <c r="O54" s="97"/>
      <c r="P54" s="114">
        <f t="shared" si="2"/>
        <v>999</v>
      </c>
      <c r="Q54" s="97"/>
    </row>
    <row r="55" spans="1:17" s="11" customFormat="1" ht="18.899999999999999" customHeight="1" x14ac:dyDescent="0.25">
      <c r="A55" s="250">
        <v>49</v>
      </c>
      <c r="B55" s="95"/>
      <c r="C55" s="95"/>
      <c r="D55" s="96"/>
      <c r="E55" s="263"/>
      <c r="F55" s="97"/>
      <c r="G55" s="97"/>
      <c r="H55" s="414"/>
      <c r="I55" s="283"/>
      <c r="J55" s="247" t="e">
        <f>IF(AND(Q55="",#REF!&gt;0,#REF!&lt;5),K55,)</f>
        <v>#REF!</v>
      </c>
      <c r="K55" s="245" t="str">
        <f>IF(D55="","ZZZ9",IF(AND(#REF!&gt;0,#REF!&lt;5),D55&amp;#REF!,D55&amp;"9"))</f>
        <v>ZZZ9</v>
      </c>
      <c r="L55" s="249">
        <f t="shared" si="0"/>
        <v>999</v>
      </c>
      <c r="M55" s="282">
        <f t="shared" si="1"/>
        <v>999</v>
      </c>
      <c r="N55" s="277"/>
      <c r="O55" s="97"/>
      <c r="P55" s="114">
        <f t="shared" si="2"/>
        <v>999</v>
      </c>
      <c r="Q55" s="97"/>
    </row>
    <row r="56" spans="1:17" s="11" customFormat="1" ht="18.899999999999999" customHeight="1" x14ac:dyDescent="0.25">
      <c r="A56" s="250">
        <v>50</v>
      </c>
      <c r="B56" s="95"/>
      <c r="C56" s="95"/>
      <c r="D56" s="96"/>
      <c r="E56" s="263"/>
      <c r="F56" s="97"/>
      <c r="G56" s="97"/>
      <c r="H56" s="414"/>
      <c r="I56" s="283"/>
      <c r="J56" s="247" t="e">
        <f>IF(AND(Q56="",#REF!&gt;0,#REF!&lt;5),K56,)</f>
        <v>#REF!</v>
      </c>
      <c r="K56" s="245" t="str">
        <f>IF(D56="","ZZZ9",IF(AND(#REF!&gt;0,#REF!&lt;5),D56&amp;#REF!,D56&amp;"9"))</f>
        <v>ZZZ9</v>
      </c>
      <c r="L56" s="249">
        <f t="shared" si="0"/>
        <v>999</v>
      </c>
      <c r="M56" s="282">
        <f t="shared" si="1"/>
        <v>999</v>
      </c>
      <c r="N56" s="277"/>
      <c r="O56" s="97"/>
      <c r="P56" s="114">
        <f t="shared" si="2"/>
        <v>999</v>
      </c>
      <c r="Q56" s="97"/>
    </row>
    <row r="57" spans="1:17" s="11" customFormat="1" ht="18.899999999999999" customHeight="1" x14ac:dyDescent="0.25">
      <c r="A57" s="250">
        <v>51</v>
      </c>
      <c r="B57" s="95"/>
      <c r="C57" s="95"/>
      <c r="D57" s="96"/>
      <c r="E57" s="263"/>
      <c r="F57" s="97"/>
      <c r="G57" s="97"/>
      <c r="H57" s="414"/>
      <c r="I57" s="283"/>
      <c r="J57" s="247" t="e">
        <f>IF(AND(Q57="",#REF!&gt;0,#REF!&lt;5),K57,)</f>
        <v>#REF!</v>
      </c>
      <c r="K57" s="245" t="str">
        <f>IF(D57="","ZZZ9",IF(AND(#REF!&gt;0,#REF!&lt;5),D57&amp;#REF!,D57&amp;"9"))</f>
        <v>ZZZ9</v>
      </c>
      <c r="L57" s="249">
        <f t="shared" si="0"/>
        <v>999</v>
      </c>
      <c r="M57" s="282">
        <f t="shared" si="1"/>
        <v>999</v>
      </c>
      <c r="N57" s="277"/>
      <c r="O57" s="97"/>
      <c r="P57" s="114">
        <f t="shared" si="2"/>
        <v>999</v>
      </c>
      <c r="Q57" s="97"/>
    </row>
    <row r="58" spans="1:17" s="11" customFormat="1" ht="18.899999999999999" customHeight="1" x14ac:dyDescent="0.25">
      <c r="A58" s="250">
        <v>52</v>
      </c>
      <c r="B58" s="95"/>
      <c r="C58" s="95"/>
      <c r="D58" s="96"/>
      <c r="E58" s="263"/>
      <c r="F58" s="97"/>
      <c r="G58" s="97"/>
      <c r="H58" s="414"/>
      <c r="I58" s="283"/>
      <c r="J58" s="247" t="e">
        <f>IF(AND(Q58="",#REF!&gt;0,#REF!&lt;5),K58,)</f>
        <v>#REF!</v>
      </c>
      <c r="K58" s="245" t="str">
        <f>IF(D58="","ZZZ9",IF(AND(#REF!&gt;0,#REF!&lt;5),D58&amp;#REF!,D58&amp;"9"))</f>
        <v>ZZZ9</v>
      </c>
      <c r="L58" s="249">
        <f t="shared" si="0"/>
        <v>999</v>
      </c>
      <c r="M58" s="282">
        <f t="shared" si="1"/>
        <v>999</v>
      </c>
      <c r="N58" s="277"/>
      <c r="O58" s="97"/>
      <c r="P58" s="114">
        <f t="shared" si="2"/>
        <v>999</v>
      </c>
      <c r="Q58" s="97"/>
    </row>
    <row r="59" spans="1:17" s="11" customFormat="1" ht="18.899999999999999" customHeight="1" x14ac:dyDescent="0.25">
      <c r="A59" s="250">
        <v>53</v>
      </c>
      <c r="B59" s="95"/>
      <c r="C59" s="95"/>
      <c r="D59" s="96"/>
      <c r="E59" s="263"/>
      <c r="F59" s="97"/>
      <c r="G59" s="97"/>
      <c r="H59" s="414"/>
      <c r="I59" s="283"/>
      <c r="J59" s="247" t="e">
        <f>IF(AND(Q59="",#REF!&gt;0,#REF!&lt;5),K59,)</f>
        <v>#REF!</v>
      </c>
      <c r="K59" s="245" t="str">
        <f>IF(D59="","ZZZ9",IF(AND(#REF!&gt;0,#REF!&lt;5),D59&amp;#REF!,D59&amp;"9"))</f>
        <v>ZZZ9</v>
      </c>
      <c r="L59" s="249">
        <f t="shared" si="0"/>
        <v>999</v>
      </c>
      <c r="M59" s="282">
        <f t="shared" si="1"/>
        <v>999</v>
      </c>
      <c r="N59" s="277"/>
      <c r="O59" s="97"/>
      <c r="P59" s="114">
        <f t="shared" si="2"/>
        <v>999</v>
      </c>
      <c r="Q59" s="97"/>
    </row>
    <row r="60" spans="1:17" s="11" customFormat="1" ht="18.899999999999999" customHeight="1" x14ac:dyDescent="0.25">
      <c r="A60" s="250">
        <v>54</v>
      </c>
      <c r="B60" s="95"/>
      <c r="C60" s="95"/>
      <c r="D60" s="96"/>
      <c r="E60" s="263"/>
      <c r="F60" s="97"/>
      <c r="G60" s="97"/>
      <c r="H60" s="414"/>
      <c r="I60" s="283"/>
      <c r="J60" s="247" t="e">
        <f>IF(AND(Q60="",#REF!&gt;0,#REF!&lt;5),K60,)</f>
        <v>#REF!</v>
      </c>
      <c r="K60" s="245" t="str">
        <f>IF(D60="","ZZZ9",IF(AND(#REF!&gt;0,#REF!&lt;5),D60&amp;#REF!,D60&amp;"9"))</f>
        <v>ZZZ9</v>
      </c>
      <c r="L60" s="249">
        <f t="shared" si="0"/>
        <v>999</v>
      </c>
      <c r="M60" s="282">
        <f t="shared" si="1"/>
        <v>999</v>
      </c>
      <c r="N60" s="277"/>
      <c r="O60" s="97"/>
      <c r="P60" s="114">
        <f t="shared" si="2"/>
        <v>999</v>
      </c>
      <c r="Q60" s="97"/>
    </row>
    <row r="61" spans="1:17" s="11" customFormat="1" ht="18.899999999999999" customHeight="1" x14ac:dyDescent="0.25">
      <c r="A61" s="250">
        <v>55</v>
      </c>
      <c r="B61" s="95"/>
      <c r="C61" s="95"/>
      <c r="D61" s="96"/>
      <c r="E61" s="263"/>
      <c r="F61" s="97"/>
      <c r="G61" s="97"/>
      <c r="H61" s="414"/>
      <c r="I61" s="283"/>
      <c r="J61" s="247" t="e">
        <f>IF(AND(Q61="",#REF!&gt;0,#REF!&lt;5),K61,)</f>
        <v>#REF!</v>
      </c>
      <c r="K61" s="245" t="str">
        <f>IF(D61="","ZZZ9",IF(AND(#REF!&gt;0,#REF!&lt;5),D61&amp;#REF!,D61&amp;"9"))</f>
        <v>ZZZ9</v>
      </c>
      <c r="L61" s="249">
        <f t="shared" si="0"/>
        <v>999</v>
      </c>
      <c r="M61" s="282">
        <f t="shared" si="1"/>
        <v>999</v>
      </c>
      <c r="N61" s="277"/>
      <c r="O61" s="97"/>
      <c r="P61" s="114">
        <f t="shared" si="2"/>
        <v>999</v>
      </c>
      <c r="Q61" s="97"/>
    </row>
    <row r="62" spans="1:17" s="11" customFormat="1" ht="18.899999999999999" customHeight="1" x14ac:dyDescent="0.25">
      <c r="A62" s="250">
        <v>56</v>
      </c>
      <c r="B62" s="95"/>
      <c r="C62" s="95"/>
      <c r="D62" s="96"/>
      <c r="E62" s="263"/>
      <c r="F62" s="97"/>
      <c r="G62" s="97"/>
      <c r="H62" s="414"/>
      <c r="I62" s="283"/>
      <c r="J62" s="247" t="e">
        <f>IF(AND(Q62="",#REF!&gt;0,#REF!&lt;5),K62,)</f>
        <v>#REF!</v>
      </c>
      <c r="K62" s="245" t="str">
        <f>IF(D62="","ZZZ9",IF(AND(#REF!&gt;0,#REF!&lt;5),D62&amp;#REF!,D62&amp;"9"))</f>
        <v>ZZZ9</v>
      </c>
      <c r="L62" s="249">
        <f t="shared" si="0"/>
        <v>999</v>
      </c>
      <c r="M62" s="282">
        <f t="shared" si="1"/>
        <v>999</v>
      </c>
      <c r="N62" s="277"/>
      <c r="O62" s="97"/>
      <c r="P62" s="114">
        <f t="shared" si="2"/>
        <v>999</v>
      </c>
      <c r="Q62" s="97"/>
    </row>
    <row r="63" spans="1:17" s="11" customFormat="1" ht="18.899999999999999" customHeight="1" x14ac:dyDescent="0.25">
      <c r="A63" s="250">
        <v>57</v>
      </c>
      <c r="B63" s="95"/>
      <c r="C63" s="95"/>
      <c r="D63" s="96"/>
      <c r="E63" s="263"/>
      <c r="F63" s="97"/>
      <c r="G63" s="97"/>
      <c r="H63" s="414"/>
      <c r="I63" s="283"/>
      <c r="J63" s="247" t="e">
        <f>IF(AND(Q63="",#REF!&gt;0,#REF!&lt;5),K63,)</f>
        <v>#REF!</v>
      </c>
      <c r="K63" s="245" t="str">
        <f>IF(D63="","ZZZ9",IF(AND(#REF!&gt;0,#REF!&lt;5),D63&amp;#REF!,D63&amp;"9"))</f>
        <v>ZZZ9</v>
      </c>
      <c r="L63" s="249">
        <f t="shared" si="0"/>
        <v>999</v>
      </c>
      <c r="M63" s="282">
        <f t="shared" si="1"/>
        <v>999</v>
      </c>
      <c r="N63" s="277"/>
      <c r="O63" s="97"/>
      <c r="P63" s="114">
        <f t="shared" si="2"/>
        <v>999</v>
      </c>
      <c r="Q63" s="97"/>
    </row>
    <row r="64" spans="1:17" s="11" customFormat="1" ht="18.899999999999999" customHeight="1" x14ac:dyDescent="0.25">
      <c r="A64" s="250">
        <v>58</v>
      </c>
      <c r="B64" s="95"/>
      <c r="C64" s="95"/>
      <c r="D64" s="96"/>
      <c r="E64" s="263"/>
      <c r="F64" s="97"/>
      <c r="G64" s="97"/>
      <c r="H64" s="414"/>
      <c r="I64" s="283"/>
      <c r="J64" s="247" t="e">
        <f>IF(AND(Q64="",#REF!&gt;0,#REF!&lt;5),K64,)</f>
        <v>#REF!</v>
      </c>
      <c r="K64" s="245" t="str">
        <f>IF(D64="","ZZZ9",IF(AND(#REF!&gt;0,#REF!&lt;5),D64&amp;#REF!,D64&amp;"9"))</f>
        <v>ZZZ9</v>
      </c>
      <c r="L64" s="249">
        <f t="shared" si="0"/>
        <v>999</v>
      </c>
      <c r="M64" s="282">
        <f t="shared" si="1"/>
        <v>999</v>
      </c>
      <c r="N64" s="277"/>
      <c r="O64" s="97"/>
      <c r="P64" s="114">
        <f t="shared" si="2"/>
        <v>999</v>
      </c>
      <c r="Q64" s="97"/>
    </row>
    <row r="65" spans="1:17" s="11" customFormat="1" ht="18.899999999999999" customHeight="1" x14ac:dyDescent="0.25">
      <c r="A65" s="250">
        <v>59</v>
      </c>
      <c r="B65" s="95"/>
      <c r="C65" s="95"/>
      <c r="D65" s="96"/>
      <c r="E65" s="263"/>
      <c r="F65" s="97"/>
      <c r="G65" s="97"/>
      <c r="H65" s="414"/>
      <c r="I65" s="283"/>
      <c r="J65" s="247" t="e">
        <f>IF(AND(Q65="",#REF!&gt;0,#REF!&lt;5),K65,)</f>
        <v>#REF!</v>
      </c>
      <c r="K65" s="245" t="str">
        <f>IF(D65="","ZZZ9",IF(AND(#REF!&gt;0,#REF!&lt;5),D65&amp;#REF!,D65&amp;"9"))</f>
        <v>ZZZ9</v>
      </c>
      <c r="L65" s="249">
        <f t="shared" si="0"/>
        <v>999</v>
      </c>
      <c r="M65" s="282">
        <f t="shared" si="1"/>
        <v>999</v>
      </c>
      <c r="N65" s="277"/>
      <c r="O65" s="97"/>
      <c r="P65" s="114">
        <f t="shared" si="2"/>
        <v>999</v>
      </c>
      <c r="Q65" s="97"/>
    </row>
    <row r="66" spans="1:17" s="11" customFormat="1" ht="18.899999999999999" customHeight="1" x14ac:dyDescent="0.25">
      <c r="A66" s="250">
        <v>60</v>
      </c>
      <c r="B66" s="95"/>
      <c r="C66" s="95"/>
      <c r="D66" s="96"/>
      <c r="E66" s="263"/>
      <c r="F66" s="97"/>
      <c r="G66" s="97"/>
      <c r="H66" s="414"/>
      <c r="I66" s="283"/>
      <c r="J66" s="247" t="e">
        <f>IF(AND(Q66="",#REF!&gt;0,#REF!&lt;5),K66,)</f>
        <v>#REF!</v>
      </c>
      <c r="K66" s="245" t="str">
        <f>IF(D66="","ZZZ9",IF(AND(#REF!&gt;0,#REF!&lt;5),D66&amp;#REF!,D66&amp;"9"))</f>
        <v>ZZZ9</v>
      </c>
      <c r="L66" s="249">
        <f t="shared" si="0"/>
        <v>999</v>
      </c>
      <c r="M66" s="282">
        <f t="shared" si="1"/>
        <v>999</v>
      </c>
      <c r="N66" s="277"/>
      <c r="O66" s="97"/>
      <c r="P66" s="114">
        <f t="shared" si="2"/>
        <v>999</v>
      </c>
      <c r="Q66" s="97"/>
    </row>
    <row r="67" spans="1:17" s="11" customFormat="1" ht="18.899999999999999" customHeight="1" x14ac:dyDescent="0.25">
      <c r="A67" s="250">
        <v>61</v>
      </c>
      <c r="B67" s="95"/>
      <c r="C67" s="95"/>
      <c r="D67" s="96"/>
      <c r="E67" s="263"/>
      <c r="F67" s="97"/>
      <c r="G67" s="97"/>
      <c r="H67" s="414"/>
      <c r="I67" s="283"/>
      <c r="J67" s="247" t="e">
        <f>IF(AND(Q67="",#REF!&gt;0,#REF!&lt;5),K67,)</f>
        <v>#REF!</v>
      </c>
      <c r="K67" s="245" t="str">
        <f>IF(D67="","ZZZ9",IF(AND(#REF!&gt;0,#REF!&lt;5),D67&amp;#REF!,D67&amp;"9"))</f>
        <v>ZZZ9</v>
      </c>
      <c r="L67" s="249">
        <f t="shared" si="0"/>
        <v>999</v>
      </c>
      <c r="M67" s="282">
        <f t="shared" si="1"/>
        <v>999</v>
      </c>
      <c r="N67" s="277"/>
      <c r="O67" s="97"/>
      <c r="P67" s="114">
        <f t="shared" si="2"/>
        <v>999</v>
      </c>
      <c r="Q67" s="97"/>
    </row>
    <row r="68" spans="1:17" s="11" customFormat="1" ht="18.899999999999999" customHeight="1" x14ac:dyDescent="0.25">
      <c r="A68" s="250">
        <v>62</v>
      </c>
      <c r="B68" s="95"/>
      <c r="C68" s="95"/>
      <c r="D68" s="96"/>
      <c r="E68" s="263"/>
      <c r="F68" s="97"/>
      <c r="G68" s="97"/>
      <c r="H68" s="414"/>
      <c r="I68" s="283"/>
      <c r="J68" s="247" t="e">
        <f>IF(AND(Q68="",#REF!&gt;0,#REF!&lt;5),K68,)</f>
        <v>#REF!</v>
      </c>
      <c r="K68" s="245" t="str">
        <f>IF(D68="","ZZZ9",IF(AND(#REF!&gt;0,#REF!&lt;5),D68&amp;#REF!,D68&amp;"9"))</f>
        <v>ZZZ9</v>
      </c>
      <c r="L68" s="249">
        <f t="shared" si="0"/>
        <v>999</v>
      </c>
      <c r="M68" s="282">
        <f t="shared" si="1"/>
        <v>999</v>
      </c>
      <c r="N68" s="277"/>
      <c r="O68" s="97"/>
      <c r="P68" s="114">
        <f t="shared" si="2"/>
        <v>999</v>
      </c>
      <c r="Q68" s="97"/>
    </row>
    <row r="69" spans="1:17" s="11" customFormat="1" ht="18.899999999999999" customHeight="1" x14ac:dyDescent="0.25">
      <c r="A69" s="250">
        <v>63</v>
      </c>
      <c r="B69" s="95"/>
      <c r="C69" s="95"/>
      <c r="D69" s="96"/>
      <c r="E69" s="263"/>
      <c r="F69" s="97"/>
      <c r="G69" s="97"/>
      <c r="H69" s="414"/>
      <c r="I69" s="283"/>
      <c r="J69" s="247" t="e">
        <f>IF(AND(Q69="",#REF!&gt;0,#REF!&lt;5),K69,)</f>
        <v>#REF!</v>
      </c>
      <c r="K69" s="245" t="str">
        <f>IF(D69="","ZZZ9",IF(AND(#REF!&gt;0,#REF!&lt;5),D69&amp;#REF!,D69&amp;"9"))</f>
        <v>ZZZ9</v>
      </c>
      <c r="L69" s="249">
        <f t="shared" si="0"/>
        <v>999</v>
      </c>
      <c r="M69" s="282">
        <f t="shared" si="1"/>
        <v>999</v>
      </c>
      <c r="N69" s="277"/>
      <c r="O69" s="97"/>
      <c r="P69" s="114">
        <f t="shared" si="2"/>
        <v>999</v>
      </c>
      <c r="Q69" s="97"/>
    </row>
    <row r="70" spans="1:17" s="11" customFormat="1" ht="18.899999999999999" customHeight="1" x14ac:dyDescent="0.25">
      <c r="A70" s="250">
        <v>64</v>
      </c>
      <c r="B70" s="95"/>
      <c r="C70" s="95"/>
      <c r="D70" s="96"/>
      <c r="E70" s="263"/>
      <c r="F70" s="97"/>
      <c r="G70" s="97"/>
      <c r="H70" s="414"/>
      <c r="I70" s="283"/>
      <c r="J70" s="247" t="e">
        <f>IF(AND(Q70="",#REF!&gt;0,#REF!&lt;5),K70,)</f>
        <v>#REF!</v>
      </c>
      <c r="K70" s="245" t="str">
        <f>IF(D70="","ZZZ9",IF(AND(#REF!&gt;0,#REF!&lt;5),D70&amp;#REF!,D70&amp;"9"))</f>
        <v>ZZZ9</v>
      </c>
      <c r="L70" s="249">
        <f t="shared" si="0"/>
        <v>999</v>
      </c>
      <c r="M70" s="282">
        <f t="shared" si="1"/>
        <v>999</v>
      </c>
      <c r="N70" s="277"/>
      <c r="O70" s="97"/>
      <c r="P70" s="114">
        <f t="shared" si="2"/>
        <v>999</v>
      </c>
      <c r="Q70" s="97"/>
    </row>
    <row r="71" spans="1:17" s="11" customFormat="1" ht="18.899999999999999" customHeight="1" x14ac:dyDescent="0.25">
      <c r="A71" s="250">
        <v>65</v>
      </c>
      <c r="B71" s="95"/>
      <c r="C71" s="95"/>
      <c r="D71" s="96"/>
      <c r="E71" s="263"/>
      <c r="F71" s="97"/>
      <c r="G71" s="97"/>
      <c r="H71" s="414"/>
      <c r="I71" s="283"/>
      <c r="J71" s="247" t="e">
        <f>IF(AND(Q71="",#REF!&gt;0,#REF!&lt;5),K71,)</f>
        <v>#REF!</v>
      </c>
      <c r="K71" s="245" t="str">
        <f>IF(D71="","ZZZ9",IF(AND(#REF!&gt;0,#REF!&lt;5),D71&amp;#REF!,D71&amp;"9"))</f>
        <v>ZZZ9</v>
      </c>
      <c r="L71" s="249">
        <f t="shared" si="0"/>
        <v>999</v>
      </c>
      <c r="M71" s="282">
        <f t="shared" si="1"/>
        <v>999</v>
      </c>
      <c r="N71" s="277"/>
      <c r="O71" s="97"/>
      <c r="P71" s="114">
        <f t="shared" si="2"/>
        <v>999</v>
      </c>
      <c r="Q71" s="97"/>
    </row>
    <row r="72" spans="1:17" s="11" customFormat="1" ht="18.899999999999999" customHeight="1" x14ac:dyDescent="0.25">
      <c r="A72" s="250">
        <v>66</v>
      </c>
      <c r="B72" s="95"/>
      <c r="C72" s="95"/>
      <c r="D72" s="96"/>
      <c r="E72" s="263"/>
      <c r="F72" s="97"/>
      <c r="G72" s="97"/>
      <c r="H72" s="414"/>
      <c r="I72" s="283"/>
      <c r="J72" s="247" t="e">
        <f>IF(AND(Q72="",#REF!&gt;0,#REF!&lt;5),K72,)</f>
        <v>#REF!</v>
      </c>
      <c r="K72" s="245" t="str">
        <f>IF(D72="","ZZZ9",IF(AND(#REF!&gt;0,#REF!&lt;5),D72&amp;#REF!,D72&amp;"9"))</f>
        <v>ZZZ9</v>
      </c>
      <c r="L72" s="249">
        <f t="shared" si="0"/>
        <v>999</v>
      </c>
      <c r="M72" s="282">
        <f t="shared" si="1"/>
        <v>999</v>
      </c>
      <c r="N72" s="277"/>
      <c r="O72" s="97"/>
      <c r="P72" s="114">
        <f t="shared" si="2"/>
        <v>999</v>
      </c>
      <c r="Q72" s="97"/>
    </row>
    <row r="73" spans="1:17" s="11" customFormat="1" ht="18.899999999999999" customHeight="1" x14ac:dyDescent="0.25">
      <c r="A73" s="250">
        <v>67</v>
      </c>
      <c r="B73" s="95"/>
      <c r="C73" s="95"/>
      <c r="D73" s="96"/>
      <c r="E73" s="263"/>
      <c r="F73" s="97"/>
      <c r="G73" s="97"/>
      <c r="H73" s="414"/>
      <c r="I73" s="283"/>
      <c r="J73" s="247" t="e">
        <f>IF(AND(Q73="",#REF!&gt;0,#REF!&lt;5),K73,)</f>
        <v>#REF!</v>
      </c>
      <c r="K73" s="245" t="str">
        <f>IF(D73="","ZZZ9",IF(AND(#REF!&gt;0,#REF!&lt;5),D73&amp;#REF!,D73&amp;"9"))</f>
        <v>ZZZ9</v>
      </c>
      <c r="L73" s="249">
        <f t="shared" si="0"/>
        <v>999</v>
      </c>
      <c r="M73" s="282">
        <f t="shared" si="1"/>
        <v>999</v>
      </c>
      <c r="N73" s="277"/>
      <c r="O73" s="97"/>
      <c r="P73" s="114">
        <f t="shared" si="2"/>
        <v>999</v>
      </c>
      <c r="Q73" s="97"/>
    </row>
    <row r="74" spans="1:17" s="11" customFormat="1" ht="18.899999999999999" customHeight="1" x14ac:dyDescent="0.25">
      <c r="A74" s="250">
        <v>68</v>
      </c>
      <c r="B74" s="95"/>
      <c r="C74" s="95"/>
      <c r="D74" s="96"/>
      <c r="E74" s="263"/>
      <c r="F74" s="97"/>
      <c r="G74" s="97"/>
      <c r="H74" s="414"/>
      <c r="I74" s="283"/>
      <c r="J74" s="247" t="e">
        <f>IF(AND(Q74="",#REF!&gt;0,#REF!&lt;5),K74,)</f>
        <v>#REF!</v>
      </c>
      <c r="K74" s="245" t="str">
        <f>IF(D74="","ZZZ9",IF(AND(#REF!&gt;0,#REF!&lt;5),D74&amp;#REF!,D74&amp;"9"))</f>
        <v>ZZZ9</v>
      </c>
      <c r="L74" s="249">
        <f t="shared" si="0"/>
        <v>999</v>
      </c>
      <c r="M74" s="282">
        <f t="shared" si="1"/>
        <v>999</v>
      </c>
      <c r="N74" s="277"/>
      <c r="O74" s="97"/>
      <c r="P74" s="114">
        <f t="shared" si="2"/>
        <v>999</v>
      </c>
      <c r="Q74" s="97"/>
    </row>
    <row r="75" spans="1:17" s="11" customFormat="1" ht="18.899999999999999" customHeight="1" x14ac:dyDescent="0.25">
      <c r="A75" s="250">
        <v>69</v>
      </c>
      <c r="B75" s="95"/>
      <c r="C75" s="95"/>
      <c r="D75" s="96"/>
      <c r="E75" s="263"/>
      <c r="F75" s="97"/>
      <c r="G75" s="97"/>
      <c r="H75" s="414"/>
      <c r="I75" s="283"/>
      <c r="J75" s="247" t="e">
        <f>IF(AND(Q75="",#REF!&gt;0,#REF!&lt;5),K75,)</f>
        <v>#REF!</v>
      </c>
      <c r="K75" s="245" t="str">
        <f>IF(D75="","ZZZ9",IF(AND(#REF!&gt;0,#REF!&lt;5),D75&amp;#REF!,D75&amp;"9"))</f>
        <v>ZZZ9</v>
      </c>
      <c r="L75" s="249">
        <f t="shared" si="0"/>
        <v>999</v>
      </c>
      <c r="M75" s="282">
        <f t="shared" si="1"/>
        <v>999</v>
      </c>
      <c r="N75" s="277"/>
      <c r="O75" s="97"/>
      <c r="P75" s="114">
        <f t="shared" si="2"/>
        <v>999</v>
      </c>
      <c r="Q75" s="97"/>
    </row>
    <row r="76" spans="1:17" s="11" customFormat="1" ht="18.899999999999999" customHeight="1" x14ac:dyDescent="0.25">
      <c r="A76" s="250">
        <v>70</v>
      </c>
      <c r="B76" s="95"/>
      <c r="C76" s="95"/>
      <c r="D76" s="96"/>
      <c r="E76" s="263"/>
      <c r="F76" s="97"/>
      <c r="G76" s="97"/>
      <c r="H76" s="414"/>
      <c r="I76" s="283"/>
      <c r="J76" s="247" t="e">
        <f>IF(AND(Q76="",#REF!&gt;0,#REF!&lt;5),K76,)</f>
        <v>#REF!</v>
      </c>
      <c r="K76" s="245" t="str">
        <f>IF(D76="","ZZZ9",IF(AND(#REF!&gt;0,#REF!&lt;5),D76&amp;#REF!,D76&amp;"9"))</f>
        <v>ZZZ9</v>
      </c>
      <c r="L76" s="249">
        <f t="shared" si="0"/>
        <v>999</v>
      </c>
      <c r="M76" s="282">
        <f t="shared" si="1"/>
        <v>999</v>
      </c>
      <c r="N76" s="277"/>
      <c r="O76" s="97"/>
      <c r="P76" s="114">
        <f t="shared" si="2"/>
        <v>999</v>
      </c>
      <c r="Q76" s="97"/>
    </row>
    <row r="77" spans="1:17" s="11" customFormat="1" ht="18.899999999999999" customHeight="1" x14ac:dyDescent="0.25">
      <c r="A77" s="250">
        <v>71</v>
      </c>
      <c r="B77" s="95"/>
      <c r="C77" s="95"/>
      <c r="D77" s="96"/>
      <c r="E77" s="263"/>
      <c r="F77" s="97"/>
      <c r="G77" s="97"/>
      <c r="H77" s="414"/>
      <c r="I77" s="283"/>
      <c r="J77" s="247" t="e">
        <f>IF(AND(Q77="",#REF!&gt;0,#REF!&lt;5),K77,)</f>
        <v>#REF!</v>
      </c>
      <c r="K77" s="245" t="str">
        <f>IF(D77="","ZZZ9",IF(AND(#REF!&gt;0,#REF!&lt;5),D77&amp;#REF!,D77&amp;"9"))</f>
        <v>ZZZ9</v>
      </c>
      <c r="L77" s="249">
        <f t="shared" si="0"/>
        <v>999</v>
      </c>
      <c r="M77" s="282">
        <f t="shared" si="1"/>
        <v>999</v>
      </c>
      <c r="N77" s="277"/>
      <c r="O77" s="97"/>
      <c r="P77" s="114">
        <f t="shared" si="2"/>
        <v>999</v>
      </c>
      <c r="Q77" s="97"/>
    </row>
    <row r="78" spans="1:17" s="11" customFormat="1" ht="18.899999999999999" customHeight="1" x14ac:dyDescent="0.25">
      <c r="A78" s="250">
        <v>72</v>
      </c>
      <c r="B78" s="95"/>
      <c r="C78" s="95"/>
      <c r="D78" s="96"/>
      <c r="E78" s="263"/>
      <c r="F78" s="97"/>
      <c r="G78" s="97"/>
      <c r="H78" s="414"/>
      <c r="I78" s="283"/>
      <c r="J78" s="247" t="e">
        <f>IF(AND(Q78="",#REF!&gt;0,#REF!&lt;5),K78,)</f>
        <v>#REF!</v>
      </c>
      <c r="K78" s="245" t="str">
        <f>IF(D78="","ZZZ9",IF(AND(#REF!&gt;0,#REF!&lt;5),D78&amp;#REF!,D78&amp;"9"))</f>
        <v>ZZZ9</v>
      </c>
      <c r="L78" s="249">
        <f t="shared" si="0"/>
        <v>999</v>
      </c>
      <c r="M78" s="282">
        <f t="shared" si="1"/>
        <v>999</v>
      </c>
      <c r="N78" s="277"/>
      <c r="O78" s="97"/>
      <c r="P78" s="114">
        <f t="shared" si="2"/>
        <v>999</v>
      </c>
      <c r="Q78" s="97"/>
    </row>
    <row r="79" spans="1:17" s="11" customFormat="1" ht="18.899999999999999" customHeight="1" x14ac:dyDescent="0.25">
      <c r="A79" s="250">
        <v>73</v>
      </c>
      <c r="B79" s="95"/>
      <c r="C79" s="95"/>
      <c r="D79" s="96"/>
      <c r="E79" s="263"/>
      <c r="F79" s="97"/>
      <c r="G79" s="97"/>
      <c r="H79" s="414"/>
      <c r="I79" s="283"/>
      <c r="J79" s="247" t="e">
        <f>IF(AND(Q79="",#REF!&gt;0,#REF!&lt;5),K79,)</f>
        <v>#REF!</v>
      </c>
      <c r="K79" s="245" t="str">
        <f>IF(D79="","ZZZ9",IF(AND(#REF!&gt;0,#REF!&lt;5),D79&amp;#REF!,D79&amp;"9"))</f>
        <v>ZZZ9</v>
      </c>
      <c r="L79" s="249">
        <f t="shared" si="0"/>
        <v>999</v>
      </c>
      <c r="M79" s="282">
        <f t="shared" si="1"/>
        <v>999</v>
      </c>
      <c r="N79" s="277"/>
      <c r="O79" s="97"/>
      <c r="P79" s="114">
        <f t="shared" si="2"/>
        <v>999</v>
      </c>
      <c r="Q79" s="97"/>
    </row>
    <row r="80" spans="1:17" s="11" customFormat="1" ht="18.899999999999999" customHeight="1" x14ac:dyDescent="0.25">
      <c r="A80" s="250">
        <v>74</v>
      </c>
      <c r="B80" s="95"/>
      <c r="C80" s="95"/>
      <c r="D80" s="96"/>
      <c r="E80" s="263"/>
      <c r="F80" s="97"/>
      <c r="G80" s="97"/>
      <c r="H80" s="414"/>
      <c r="I80" s="283"/>
      <c r="J80" s="247" t="e">
        <f>IF(AND(Q80="",#REF!&gt;0,#REF!&lt;5),K80,)</f>
        <v>#REF!</v>
      </c>
      <c r="K80" s="245" t="str">
        <f>IF(D80="","ZZZ9",IF(AND(#REF!&gt;0,#REF!&lt;5),D80&amp;#REF!,D80&amp;"9"))</f>
        <v>ZZZ9</v>
      </c>
      <c r="L80" s="249">
        <f t="shared" si="0"/>
        <v>999</v>
      </c>
      <c r="M80" s="282">
        <f t="shared" si="1"/>
        <v>999</v>
      </c>
      <c r="N80" s="277"/>
      <c r="O80" s="97"/>
      <c r="P80" s="114">
        <f t="shared" si="2"/>
        <v>999</v>
      </c>
      <c r="Q80" s="97"/>
    </row>
    <row r="81" spans="1:17" s="11" customFormat="1" ht="18.899999999999999" customHeight="1" x14ac:dyDescent="0.25">
      <c r="A81" s="250">
        <v>75</v>
      </c>
      <c r="B81" s="95"/>
      <c r="C81" s="95"/>
      <c r="D81" s="96"/>
      <c r="E81" s="263"/>
      <c r="F81" s="97"/>
      <c r="G81" s="97"/>
      <c r="H81" s="414"/>
      <c r="I81" s="283"/>
      <c r="J81" s="247" t="e">
        <f>IF(AND(Q81="",#REF!&gt;0,#REF!&lt;5),K81,)</f>
        <v>#REF!</v>
      </c>
      <c r="K81" s="245" t="str">
        <f>IF(D81="","ZZZ9",IF(AND(#REF!&gt;0,#REF!&lt;5),D81&amp;#REF!,D81&amp;"9"))</f>
        <v>ZZZ9</v>
      </c>
      <c r="L81" s="249">
        <f t="shared" si="0"/>
        <v>999</v>
      </c>
      <c r="M81" s="282">
        <f t="shared" si="1"/>
        <v>999</v>
      </c>
      <c r="N81" s="277"/>
      <c r="O81" s="97"/>
      <c r="P81" s="114">
        <f t="shared" si="2"/>
        <v>999</v>
      </c>
      <c r="Q81" s="97"/>
    </row>
    <row r="82" spans="1:17" s="11" customFormat="1" ht="18.899999999999999" customHeight="1" x14ac:dyDescent="0.25">
      <c r="A82" s="250">
        <v>76</v>
      </c>
      <c r="B82" s="95"/>
      <c r="C82" s="95"/>
      <c r="D82" s="96"/>
      <c r="E82" s="263"/>
      <c r="F82" s="97"/>
      <c r="G82" s="97"/>
      <c r="H82" s="414"/>
      <c r="I82" s="283"/>
      <c r="J82" s="247" t="e">
        <f>IF(AND(Q82="",#REF!&gt;0,#REF!&lt;5),K82,)</f>
        <v>#REF!</v>
      </c>
      <c r="K82" s="245" t="str">
        <f>IF(D82="","ZZZ9",IF(AND(#REF!&gt;0,#REF!&lt;5),D82&amp;#REF!,D82&amp;"9"))</f>
        <v>ZZZ9</v>
      </c>
      <c r="L82" s="249">
        <f t="shared" si="0"/>
        <v>999</v>
      </c>
      <c r="M82" s="282">
        <f t="shared" si="1"/>
        <v>999</v>
      </c>
      <c r="N82" s="277"/>
      <c r="O82" s="97"/>
      <c r="P82" s="114">
        <f t="shared" si="2"/>
        <v>999</v>
      </c>
      <c r="Q82" s="97"/>
    </row>
    <row r="83" spans="1:17" s="11" customFormat="1" ht="18.899999999999999" customHeight="1" x14ac:dyDescent="0.25">
      <c r="A83" s="250">
        <v>77</v>
      </c>
      <c r="B83" s="95"/>
      <c r="C83" s="95"/>
      <c r="D83" s="96"/>
      <c r="E83" s="263"/>
      <c r="F83" s="97"/>
      <c r="G83" s="97"/>
      <c r="H83" s="414"/>
      <c r="I83" s="283"/>
      <c r="J83" s="247" t="e">
        <f>IF(AND(Q83="",#REF!&gt;0,#REF!&lt;5),K83,)</f>
        <v>#REF!</v>
      </c>
      <c r="K83" s="245" t="str">
        <f>IF(D83="","ZZZ9",IF(AND(#REF!&gt;0,#REF!&lt;5),D83&amp;#REF!,D83&amp;"9"))</f>
        <v>ZZZ9</v>
      </c>
      <c r="L83" s="249">
        <f t="shared" si="0"/>
        <v>999</v>
      </c>
      <c r="M83" s="282">
        <f t="shared" si="1"/>
        <v>999</v>
      </c>
      <c r="N83" s="277"/>
      <c r="O83" s="97"/>
      <c r="P83" s="114">
        <f t="shared" si="2"/>
        <v>999</v>
      </c>
      <c r="Q83" s="97"/>
    </row>
    <row r="84" spans="1:17" s="11" customFormat="1" ht="18.899999999999999" customHeight="1" x14ac:dyDescent="0.25">
      <c r="A84" s="250">
        <v>78</v>
      </c>
      <c r="B84" s="95"/>
      <c r="C84" s="95"/>
      <c r="D84" s="96"/>
      <c r="E84" s="263"/>
      <c r="F84" s="97"/>
      <c r="G84" s="97"/>
      <c r="H84" s="414"/>
      <c r="I84" s="283"/>
      <c r="J84" s="247" t="e">
        <f>IF(AND(Q84="",#REF!&gt;0,#REF!&lt;5),K84,)</f>
        <v>#REF!</v>
      </c>
      <c r="K84" s="245" t="str">
        <f>IF(D84="","ZZZ9",IF(AND(#REF!&gt;0,#REF!&lt;5),D84&amp;#REF!,D84&amp;"9"))</f>
        <v>ZZZ9</v>
      </c>
      <c r="L84" s="249">
        <f t="shared" si="0"/>
        <v>999</v>
      </c>
      <c r="M84" s="282">
        <f t="shared" si="1"/>
        <v>999</v>
      </c>
      <c r="N84" s="277"/>
      <c r="O84" s="97"/>
      <c r="P84" s="114">
        <f t="shared" si="2"/>
        <v>999</v>
      </c>
      <c r="Q84" s="97"/>
    </row>
    <row r="85" spans="1:17" s="11" customFormat="1" ht="18.899999999999999" customHeight="1" x14ac:dyDescent="0.25">
      <c r="A85" s="250">
        <v>79</v>
      </c>
      <c r="B85" s="95"/>
      <c r="C85" s="95"/>
      <c r="D85" s="96"/>
      <c r="E85" s="263"/>
      <c r="F85" s="97"/>
      <c r="G85" s="97"/>
      <c r="H85" s="414"/>
      <c r="I85" s="283"/>
      <c r="J85" s="247" t="e">
        <f>IF(AND(Q85="",#REF!&gt;0,#REF!&lt;5),K85,)</f>
        <v>#REF!</v>
      </c>
      <c r="K85" s="245" t="str">
        <f>IF(D85="","ZZZ9",IF(AND(#REF!&gt;0,#REF!&lt;5),D85&amp;#REF!,D85&amp;"9"))</f>
        <v>ZZZ9</v>
      </c>
      <c r="L85" s="249">
        <f t="shared" si="0"/>
        <v>999</v>
      </c>
      <c r="M85" s="282">
        <f t="shared" si="1"/>
        <v>999</v>
      </c>
      <c r="N85" s="277"/>
      <c r="O85" s="97"/>
      <c r="P85" s="114">
        <f t="shared" si="2"/>
        <v>999</v>
      </c>
      <c r="Q85" s="97"/>
    </row>
    <row r="86" spans="1:17" s="11" customFormat="1" ht="18.899999999999999" customHeight="1" x14ac:dyDescent="0.25">
      <c r="A86" s="250">
        <v>80</v>
      </c>
      <c r="B86" s="95"/>
      <c r="C86" s="95"/>
      <c r="D86" s="96"/>
      <c r="E86" s="263"/>
      <c r="F86" s="97"/>
      <c r="G86" s="97"/>
      <c r="H86" s="414"/>
      <c r="I86" s="283"/>
      <c r="J86" s="247" t="e">
        <f>IF(AND(Q86="",#REF!&gt;0,#REF!&lt;5),K86,)</f>
        <v>#REF!</v>
      </c>
      <c r="K86" s="245" t="str">
        <f>IF(D86="","ZZZ9",IF(AND(#REF!&gt;0,#REF!&lt;5),D86&amp;#REF!,D86&amp;"9"))</f>
        <v>ZZZ9</v>
      </c>
      <c r="L86" s="249">
        <f t="shared" si="0"/>
        <v>999</v>
      </c>
      <c r="M86" s="282">
        <f t="shared" si="1"/>
        <v>999</v>
      </c>
      <c r="N86" s="277"/>
      <c r="O86" s="97"/>
      <c r="P86" s="114">
        <f t="shared" si="2"/>
        <v>999</v>
      </c>
      <c r="Q86" s="97"/>
    </row>
    <row r="87" spans="1:17" s="11" customFormat="1" ht="18.899999999999999" customHeight="1" x14ac:dyDescent="0.25">
      <c r="A87" s="250">
        <v>81</v>
      </c>
      <c r="B87" s="95"/>
      <c r="C87" s="95"/>
      <c r="D87" s="96"/>
      <c r="E87" s="263"/>
      <c r="F87" s="97"/>
      <c r="G87" s="97"/>
      <c r="H87" s="414"/>
      <c r="I87" s="283"/>
      <c r="J87" s="247" t="e">
        <f>IF(AND(Q87="",#REF!&gt;0,#REF!&lt;5),K87,)</f>
        <v>#REF!</v>
      </c>
      <c r="K87" s="245" t="str">
        <f>IF(D87="","ZZZ9",IF(AND(#REF!&gt;0,#REF!&lt;5),D87&amp;#REF!,D87&amp;"9"))</f>
        <v>ZZZ9</v>
      </c>
      <c r="L87" s="249">
        <f t="shared" si="0"/>
        <v>999</v>
      </c>
      <c r="M87" s="282">
        <f t="shared" si="1"/>
        <v>999</v>
      </c>
      <c r="N87" s="277"/>
      <c r="O87" s="97"/>
      <c r="P87" s="114">
        <f t="shared" si="2"/>
        <v>999</v>
      </c>
      <c r="Q87" s="97"/>
    </row>
    <row r="88" spans="1:17" s="11" customFormat="1" ht="18.899999999999999" customHeight="1" x14ac:dyDescent="0.25">
      <c r="A88" s="250">
        <v>82</v>
      </c>
      <c r="B88" s="95"/>
      <c r="C88" s="95"/>
      <c r="D88" s="96"/>
      <c r="E88" s="263"/>
      <c r="F88" s="97"/>
      <c r="G88" s="97"/>
      <c r="H88" s="414"/>
      <c r="I88" s="283"/>
      <c r="J88" s="247" t="e">
        <f>IF(AND(Q88="",#REF!&gt;0,#REF!&lt;5),K88,)</f>
        <v>#REF!</v>
      </c>
      <c r="K88" s="245" t="str">
        <f>IF(D88="","ZZZ9",IF(AND(#REF!&gt;0,#REF!&lt;5),D88&amp;#REF!,D88&amp;"9"))</f>
        <v>ZZZ9</v>
      </c>
      <c r="L88" s="249">
        <f t="shared" si="0"/>
        <v>999</v>
      </c>
      <c r="M88" s="282">
        <f t="shared" si="1"/>
        <v>999</v>
      </c>
      <c r="N88" s="277"/>
      <c r="O88" s="97"/>
      <c r="P88" s="114">
        <f t="shared" si="2"/>
        <v>999</v>
      </c>
      <c r="Q88" s="97"/>
    </row>
    <row r="89" spans="1:17" s="11" customFormat="1" ht="18.899999999999999" customHeight="1" x14ac:dyDescent="0.25">
      <c r="A89" s="250">
        <v>83</v>
      </c>
      <c r="B89" s="95"/>
      <c r="C89" s="95"/>
      <c r="D89" s="96"/>
      <c r="E89" s="263"/>
      <c r="F89" s="97"/>
      <c r="G89" s="97"/>
      <c r="H89" s="414"/>
      <c r="I89" s="283"/>
      <c r="J89" s="247" t="e">
        <f>IF(AND(Q89="",#REF!&gt;0,#REF!&lt;5),K89,)</f>
        <v>#REF!</v>
      </c>
      <c r="K89" s="245" t="str">
        <f>IF(D89="","ZZZ9",IF(AND(#REF!&gt;0,#REF!&lt;5),D89&amp;#REF!,D89&amp;"9"))</f>
        <v>ZZZ9</v>
      </c>
      <c r="L89" s="249">
        <f t="shared" si="0"/>
        <v>999</v>
      </c>
      <c r="M89" s="282">
        <f t="shared" si="1"/>
        <v>999</v>
      </c>
      <c r="N89" s="277"/>
      <c r="O89" s="97"/>
      <c r="P89" s="114">
        <f t="shared" si="2"/>
        <v>999</v>
      </c>
      <c r="Q89" s="97"/>
    </row>
    <row r="90" spans="1:17" s="11" customFormat="1" ht="18.899999999999999" customHeight="1" x14ac:dyDescent="0.25">
      <c r="A90" s="250">
        <v>84</v>
      </c>
      <c r="B90" s="95"/>
      <c r="C90" s="95"/>
      <c r="D90" s="96"/>
      <c r="E90" s="263"/>
      <c r="F90" s="97"/>
      <c r="G90" s="97"/>
      <c r="H90" s="414"/>
      <c r="I90" s="283"/>
      <c r="J90" s="247" t="e">
        <f>IF(AND(Q90="",#REF!&gt;0,#REF!&lt;5),K90,)</f>
        <v>#REF!</v>
      </c>
      <c r="K90" s="245" t="str">
        <f>IF(D90="","ZZZ9",IF(AND(#REF!&gt;0,#REF!&lt;5),D90&amp;#REF!,D90&amp;"9"))</f>
        <v>ZZZ9</v>
      </c>
      <c r="L90" s="249">
        <f t="shared" si="0"/>
        <v>999</v>
      </c>
      <c r="M90" s="282">
        <f t="shared" si="1"/>
        <v>999</v>
      </c>
      <c r="N90" s="277"/>
      <c r="O90" s="97"/>
      <c r="P90" s="114">
        <f t="shared" si="2"/>
        <v>999</v>
      </c>
      <c r="Q90" s="97"/>
    </row>
    <row r="91" spans="1:17" s="11" customFormat="1" ht="18.899999999999999" customHeight="1" x14ac:dyDescent="0.25">
      <c r="A91" s="250">
        <v>85</v>
      </c>
      <c r="B91" s="95"/>
      <c r="C91" s="95"/>
      <c r="D91" s="96"/>
      <c r="E91" s="263"/>
      <c r="F91" s="97"/>
      <c r="G91" s="97"/>
      <c r="H91" s="414"/>
      <c r="I91" s="283"/>
      <c r="J91" s="247" t="e">
        <f>IF(AND(Q91="",#REF!&gt;0,#REF!&lt;5),K91,)</f>
        <v>#REF!</v>
      </c>
      <c r="K91" s="245" t="str">
        <f>IF(D91="","ZZZ9",IF(AND(#REF!&gt;0,#REF!&lt;5),D91&amp;#REF!,D91&amp;"9"))</f>
        <v>ZZZ9</v>
      </c>
      <c r="L91" s="249">
        <f t="shared" si="0"/>
        <v>999</v>
      </c>
      <c r="M91" s="282">
        <f t="shared" si="1"/>
        <v>999</v>
      </c>
      <c r="N91" s="277"/>
      <c r="O91" s="97"/>
      <c r="P91" s="114">
        <f t="shared" si="2"/>
        <v>999</v>
      </c>
      <c r="Q91" s="97"/>
    </row>
    <row r="92" spans="1:17" s="11" customFormat="1" ht="18.899999999999999" customHeight="1" x14ac:dyDescent="0.25">
      <c r="A92" s="250">
        <v>86</v>
      </c>
      <c r="B92" s="95"/>
      <c r="C92" s="95"/>
      <c r="D92" s="96"/>
      <c r="E92" s="263"/>
      <c r="F92" s="97"/>
      <c r="G92" s="97"/>
      <c r="H92" s="414"/>
      <c r="I92" s="283"/>
      <c r="J92" s="247" t="e">
        <f>IF(AND(Q92="",#REF!&gt;0,#REF!&lt;5),K92,)</f>
        <v>#REF!</v>
      </c>
      <c r="K92" s="245" t="str">
        <f>IF(D92="","ZZZ9",IF(AND(#REF!&gt;0,#REF!&lt;5),D92&amp;#REF!,D92&amp;"9"))</f>
        <v>ZZZ9</v>
      </c>
      <c r="L92" s="249">
        <f t="shared" si="0"/>
        <v>999</v>
      </c>
      <c r="M92" s="282">
        <f t="shared" si="1"/>
        <v>999</v>
      </c>
      <c r="N92" s="277"/>
      <c r="O92" s="97"/>
      <c r="P92" s="114">
        <f t="shared" si="2"/>
        <v>999</v>
      </c>
      <c r="Q92" s="97"/>
    </row>
    <row r="93" spans="1:17" s="11" customFormat="1" ht="18.899999999999999" customHeight="1" x14ac:dyDescent="0.25">
      <c r="A93" s="250">
        <v>87</v>
      </c>
      <c r="B93" s="95"/>
      <c r="C93" s="95"/>
      <c r="D93" s="96"/>
      <c r="E93" s="263"/>
      <c r="F93" s="97"/>
      <c r="G93" s="97"/>
      <c r="H93" s="414"/>
      <c r="I93" s="283"/>
      <c r="J93" s="247" t="e">
        <f>IF(AND(Q93="",#REF!&gt;0,#REF!&lt;5),K93,)</f>
        <v>#REF!</v>
      </c>
      <c r="K93" s="245" t="str">
        <f>IF(D93="","ZZZ9",IF(AND(#REF!&gt;0,#REF!&lt;5),D93&amp;#REF!,D93&amp;"9"))</f>
        <v>ZZZ9</v>
      </c>
      <c r="L93" s="249">
        <f t="shared" si="0"/>
        <v>999</v>
      </c>
      <c r="M93" s="282">
        <f t="shared" si="1"/>
        <v>999</v>
      </c>
      <c r="N93" s="277"/>
      <c r="O93" s="97"/>
      <c r="P93" s="114">
        <f t="shared" si="2"/>
        <v>999</v>
      </c>
      <c r="Q93" s="97"/>
    </row>
    <row r="94" spans="1:17" s="11" customFormat="1" ht="18.899999999999999" customHeight="1" x14ac:dyDescent="0.25">
      <c r="A94" s="250">
        <v>88</v>
      </c>
      <c r="B94" s="95"/>
      <c r="C94" s="95"/>
      <c r="D94" s="96"/>
      <c r="E94" s="263"/>
      <c r="F94" s="97"/>
      <c r="G94" s="97"/>
      <c r="H94" s="414"/>
      <c r="I94" s="283"/>
      <c r="J94" s="247" t="e">
        <f>IF(AND(Q94="",#REF!&gt;0,#REF!&lt;5),K94,)</f>
        <v>#REF!</v>
      </c>
      <c r="K94" s="245" t="str">
        <f>IF(D94="","ZZZ9",IF(AND(#REF!&gt;0,#REF!&lt;5),D94&amp;#REF!,D94&amp;"9"))</f>
        <v>ZZZ9</v>
      </c>
      <c r="L94" s="249">
        <f t="shared" si="0"/>
        <v>999</v>
      </c>
      <c r="M94" s="282">
        <f t="shared" si="1"/>
        <v>999</v>
      </c>
      <c r="N94" s="277"/>
      <c r="O94" s="97"/>
      <c r="P94" s="114">
        <f t="shared" si="2"/>
        <v>999</v>
      </c>
      <c r="Q94" s="97"/>
    </row>
    <row r="95" spans="1:17" s="11" customFormat="1" ht="18.899999999999999" customHeight="1" x14ac:dyDescent="0.25">
      <c r="A95" s="250">
        <v>89</v>
      </c>
      <c r="B95" s="95"/>
      <c r="C95" s="95"/>
      <c r="D95" s="96"/>
      <c r="E95" s="263"/>
      <c r="F95" s="97"/>
      <c r="G95" s="97"/>
      <c r="H95" s="414"/>
      <c r="I95" s="283"/>
      <c r="J95" s="247" t="e">
        <f>IF(AND(Q95="",#REF!&gt;0,#REF!&lt;5),K95,)</f>
        <v>#REF!</v>
      </c>
      <c r="K95" s="245" t="str">
        <f>IF(D95="","ZZZ9",IF(AND(#REF!&gt;0,#REF!&lt;5),D95&amp;#REF!,D95&amp;"9"))</f>
        <v>ZZZ9</v>
      </c>
      <c r="L95" s="249">
        <f t="shared" si="0"/>
        <v>999</v>
      </c>
      <c r="M95" s="282">
        <f t="shared" si="1"/>
        <v>999</v>
      </c>
      <c r="N95" s="277"/>
      <c r="O95" s="97"/>
      <c r="P95" s="114">
        <f t="shared" si="2"/>
        <v>999</v>
      </c>
      <c r="Q95" s="97"/>
    </row>
    <row r="96" spans="1:17" s="11" customFormat="1" ht="18.899999999999999" customHeight="1" x14ac:dyDescent="0.25">
      <c r="A96" s="250">
        <v>90</v>
      </c>
      <c r="B96" s="95"/>
      <c r="C96" s="95"/>
      <c r="D96" s="96"/>
      <c r="E96" s="263"/>
      <c r="F96" s="97"/>
      <c r="G96" s="97"/>
      <c r="H96" s="414"/>
      <c r="I96" s="283"/>
      <c r="J96" s="247" t="e">
        <f>IF(AND(Q96="",#REF!&gt;0,#REF!&lt;5),K96,)</f>
        <v>#REF!</v>
      </c>
      <c r="K96" s="245" t="str">
        <f>IF(D96="","ZZZ9",IF(AND(#REF!&gt;0,#REF!&lt;5),D96&amp;#REF!,D96&amp;"9"))</f>
        <v>ZZZ9</v>
      </c>
      <c r="L96" s="249">
        <f t="shared" si="0"/>
        <v>999</v>
      </c>
      <c r="M96" s="282">
        <f t="shared" si="1"/>
        <v>999</v>
      </c>
      <c r="N96" s="277"/>
      <c r="O96" s="97"/>
      <c r="P96" s="114">
        <f t="shared" si="2"/>
        <v>999</v>
      </c>
      <c r="Q96" s="97"/>
    </row>
    <row r="97" spans="1:17" s="11" customFormat="1" ht="18.899999999999999" customHeight="1" x14ac:dyDescent="0.25">
      <c r="A97" s="250">
        <v>91</v>
      </c>
      <c r="B97" s="95"/>
      <c r="C97" s="95"/>
      <c r="D97" s="96"/>
      <c r="E97" s="263"/>
      <c r="F97" s="97"/>
      <c r="G97" s="97"/>
      <c r="H97" s="414"/>
      <c r="I97" s="283"/>
      <c r="J97" s="247" t="e">
        <f>IF(AND(Q97="",#REF!&gt;0,#REF!&lt;5),K97,)</f>
        <v>#REF!</v>
      </c>
      <c r="K97" s="245" t="str">
        <f>IF(D97="","ZZZ9",IF(AND(#REF!&gt;0,#REF!&lt;5),D97&amp;#REF!,D97&amp;"9"))</f>
        <v>ZZZ9</v>
      </c>
      <c r="L97" s="249">
        <f t="shared" si="0"/>
        <v>999</v>
      </c>
      <c r="M97" s="282">
        <f t="shared" si="1"/>
        <v>999</v>
      </c>
      <c r="N97" s="277"/>
      <c r="O97" s="97"/>
      <c r="P97" s="114">
        <f t="shared" si="2"/>
        <v>999</v>
      </c>
      <c r="Q97" s="97"/>
    </row>
    <row r="98" spans="1:17" s="11" customFormat="1" ht="18.899999999999999" customHeight="1" x14ac:dyDescent="0.25">
      <c r="A98" s="250">
        <v>92</v>
      </c>
      <c r="B98" s="95"/>
      <c r="C98" s="95"/>
      <c r="D98" s="96"/>
      <c r="E98" s="263"/>
      <c r="F98" s="97"/>
      <c r="G98" s="97"/>
      <c r="H98" s="414"/>
      <c r="I98" s="283"/>
      <c r="J98" s="247" t="e">
        <f>IF(AND(Q98="",#REF!&gt;0,#REF!&lt;5),K98,)</f>
        <v>#REF!</v>
      </c>
      <c r="K98" s="245" t="str">
        <f>IF(D98="","ZZZ9",IF(AND(#REF!&gt;0,#REF!&lt;5),D98&amp;#REF!,D98&amp;"9"))</f>
        <v>ZZZ9</v>
      </c>
      <c r="L98" s="249">
        <f t="shared" si="0"/>
        <v>999</v>
      </c>
      <c r="M98" s="282">
        <f t="shared" si="1"/>
        <v>999</v>
      </c>
      <c r="N98" s="277"/>
      <c r="O98" s="97"/>
      <c r="P98" s="114">
        <f t="shared" si="2"/>
        <v>999</v>
      </c>
      <c r="Q98" s="97"/>
    </row>
    <row r="99" spans="1:17" s="11" customFormat="1" ht="18.899999999999999" customHeight="1" x14ac:dyDescent="0.25">
      <c r="A99" s="250">
        <v>93</v>
      </c>
      <c r="B99" s="95"/>
      <c r="C99" s="95"/>
      <c r="D99" s="96"/>
      <c r="E99" s="263"/>
      <c r="F99" s="97"/>
      <c r="G99" s="97"/>
      <c r="H99" s="414"/>
      <c r="I99" s="283"/>
      <c r="J99" s="247" t="e">
        <f>IF(AND(Q99="",#REF!&gt;0,#REF!&lt;5),K99,)</f>
        <v>#REF!</v>
      </c>
      <c r="K99" s="245" t="str">
        <f>IF(D99="","ZZZ9",IF(AND(#REF!&gt;0,#REF!&lt;5),D99&amp;#REF!,D99&amp;"9"))</f>
        <v>ZZZ9</v>
      </c>
      <c r="L99" s="249">
        <f t="shared" si="0"/>
        <v>999</v>
      </c>
      <c r="M99" s="282">
        <f t="shared" si="1"/>
        <v>999</v>
      </c>
      <c r="N99" s="277"/>
      <c r="O99" s="97"/>
      <c r="P99" s="114">
        <f t="shared" si="2"/>
        <v>999</v>
      </c>
      <c r="Q99" s="97"/>
    </row>
    <row r="100" spans="1:17" s="11" customFormat="1" ht="18.899999999999999" customHeight="1" x14ac:dyDescent="0.25">
      <c r="A100" s="250">
        <v>94</v>
      </c>
      <c r="B100" s="95"/>
      <c r="C100" s="95"/>
      <c r="D100" s="96"/>
      <c r="E100" s="263"/>
      <c r="F100" s="97"/>
      <c r="G100" s="97"/>
      <c r="H100" s="414"/>
      <c r="I100" s="283"/>
      <c r="J100" s="247" t="e">
        <f>IF(AND(Q100="",#REF!&gt;0,#REF!&lt;5),K100,)</f>
        <v>#REF!</v>
      </c>
      <c r="K100" s="245" t="str">
        <f>IF(D100="","ZZZ9",IF(AND(#REF!&gt;0,#REF!&lt;5),D100&amp;#REF!,D100&amp;"9"))</f>
        <v>ZZZ9</v>
      </c>
      <c r="L100" s="249">
        <f t="shared" si="0"/>
        <v>999</v>
      </c>
      <c r="M100" s="282">
        <f t="shared" si="1"/>
        <v>999</v>
      </c>
      <c r="N100" s="277"/>
      <c r="O100" s="97"/>
      <c r="P100" s="114">
        <f t="shared" si="2"/>
        <v>999</v>
      </c>
      <c r="Q100" s="97"/>
    </row>
    <row r="101" spans="1:17" s="11" customFormat="1" ht="18.899999999999999" customHeight="1" x14ac:dyDescent="0.25">
      <c r="A101" s="250">
        <v>95</v>
      </c>
      <c r="B101" s="95"/>
      <c r="C101" s="95"/>
      <c r="D101" s="96"/>
      <c r="E101" s="263"/>
      <c r="F101" s="97"/>
      <c r="G101" s="97"/>
      <c r="H101" s="414"/>
      <c r="I101" s="283"/>
      <c r="J101" s="247" t="e">
        <f>IF(AND(Q101="",#REF!&gt;0,#REF!&lt;5),K101,)</f>
        <v>#REF!</v>
      </c>
      <c r="K101" s="245" t="str">
        <f>IF(D101="","ZZZ9",IF(AND(#REF!&gt;0,#REF!&lt;5),D101&amp;#REF!,D101&amp;"9"))</f>
        <v>ZZZ9</v>
      </c>
      <c r="L101" s="249">
        <f t="shared" si="0"/>
        <v>999</v>
      </c>
      <c r="M101" s="282">
        <f t="shared" si="1"/>
        <v>999</v>
      </c>
      <c r="N101" s="277"/>
      <c r="O101" s="97"/>
      <c r="P101" s="114">
        <f t="shared" si="2"/>
        <v>999</v>
      </c>
      <c r="Q101" s="97"/>
    </row>
    <row r="102" spans="1:17" s="11" customFormat="1" ht="18.899999999999999" customHeight="1" x14ac:dyDescent="0.25">
      <c r="A102" s="250">
        <v>96</v>
      </c>
      <c r="B102" s="95"/>
      <c r="C102" s="95"/>
      <c r="D102" s="96"/>
      <c r="E102" s="263"/>
      <c r="F102" s="97"/>
      <c r="G102" s="97"/>
      <c r="H102" s="414"/>
      <c r="I102" s="283"/>
      <c r="J102" s="247" t="e">
        <f>IF(AND(Q102="",#REF!&gt;0,#REF!&lt;5),K102,)</f>
        <v>#REF!</v>
      </c>
      <c r="K102" s="245" t="str">
        <f>IF(D102="","ZZZ9",IF(AND(#REF!&gt;0,#REF!&lt;5),D102&amp;#REF!,D102&amp;"9"))</f>
        <v>ZZZ9</v>
      </c>
      <c r="L102" s="249">
        <f t="shared" si="0"/>
        <v>999</v>
      </c>
      <c r="M102" s="282">
        <f t="shared" si="1"/>
        <v>999</v>
      </c>
      <c r="N102" s="277"/>
      <c r="O102" s="97"/>
      <c r="P102" s="114">
        <f t="shared" si="2"/>
        <v>999</v>
      </c>
      <c r="Q102" s="97"/>
    </row>
    <row r="103" spans="1:17" s="11" customFormat="1" ht="18.899999999999999" customHeight="1" x14ac:dyDescent="0.25">
      <c r="A103" s="250">
        <v>97</v>
      </c>
      <c r="B103" s="95"/>
      <c r="C103" s="95"/>
      <c r="D103" s="96"/>
      <c r="E103" s="263"/>
      <c r="F103" s="97"/>
      <c r="G103" s="97"/>
      <c r="H103" s="414"/>
      <c r="I103" s="283"/>
      <c r="J103" s="247" t="e">
        <f>IF(AND(Q103="",#REF!&gt;0,#REF!&lt;5),K103,)</f>
        <v>#REF!</v>
      </c>
      <c r="K103" s="245" t="str">
        <f>IF(D103="","ZZZ9",IF(AND(#REF!&gt;0,#REF!&lt;5),D103&amp;#REF!,D103&amp;"9"))</f>
        <v>ZZZ9</v>
      </c>
      <c r="L103" s="249">
        <f t="shared" si="0"/>
        <v>999</v>
      </c>
      <c r="M103" s="282">
        <f t="shared" si="1"/>
        <v>999</v>
      </c>
      <c r="N103" s="277"/>
      <c r="O103" s="97"/>
      <c r="P103" s="114">
        <f t="shared" si="2"/>
        <v>999</v>
      </c>
      <c r="Q103" s="97"/>
    </row>
    <row r="104" spans="1:17" s="11" customFormat="1" ht="18.899999999999999" customHeight="1" x14ac:dyDescent="0.25">
      <c r="A104" s="250">
        <v>98</v>
      </c>
      <c r="B104" s="95"/>
      <c r="C104" s="95"/>
      <c r="D104" s="96"/>
      <c r="E104" s="263"/>
      <c r="F104" s="97"/>
      <c r="G104" s="97"/>
      <c r="H104" s="414"/>
      <c r="I104" s="283"/>
      <c r="J104" s="247" t="e">
        <f>IF(AND(Q104="",#REF!&gt;0,#REF!&lt;5),K104,)</f>
        <v>#REF!</v>
      </c>
      <c r="K104" s="245" t="str">
        <f>IF(D104="","ZZZ9",IF(AND(#REF!&gt;0,#REF!&lt;5),D104&amp;#REF!,D104&amp;"9"))</f>
        <v>ZZZ9</v>
      </c>
      <c r="L104" s="249">
        <f t="shared" ref="L104:L156" si="3">IF(Q104="",999,Q104)</f>
        <v>999</v>
      </c>
      <c r="M104" s="282">
        <f t="shared" ref="M104:M156" si="4">IF(P104=999,999,1)</f>
        <v>999</v>
      </c>
      <c r="N104" s="277"/>
      <c r="O104" s="97"/>
      <c r="P104" s="114">
        <f t="shared" ref="P104:P156" si="5">IF(N104="DA",1,IF(N104="WC",2,IF(N104="SE",3,IF(N104="Q",4,IF(N104="LL",5,999)))))</f>
        <v>999</v>
      </c>
      <c r="Q104" s="97"/>
    </row>
    <row r="105" spans="1:17" s="11" customFormat="1" ht="18.899999999999999" customHeight="1" x14ac:dyDescent="0.25">
      <c r="A105" s="250">
        <v>99</v>
      </c>
      <c r="B105" s="95"/>
      <c r="C105" s="95"/>
      <c r="D105" s="96"/>
      <c r="E105" s="263"/>
      <c r="F105" s="97"/>
      <c r="G105" s="97"/>
      <c r="H105" s="414"/>
      <c r="I105" s="283"/>
      <c r="J105" s="247" t="e">
        <f>IF(AND(Q105="",#REF!&gt;0,#REF!&lt;5),K105,)</f>
        <v>#REF!</v>
      </c>
      <c r="K105" s="245" t="str">
        <f>IF(D105="","ZZZ9",IF(AND(#REF!&gt;0,#REF!&lt;5),D105&amp;#REF!,D105&amp;"9"))</f>
        <v>ZZZ9</v>
      </c>
      <c r="L105" s="249">
        <f t="shared" si="3"/>
        <v>999</v>
      </c>
      <c r="M105" s="282">
        <f t="shared" si="4"/>
        <v>999</v>
      </c>
      <c r="N105" s="277"/>
      <c r="O105" s="97"/>
      <c r="P105" s="114">
        <f t="shared" si="5"/>
        <v>999</v>
      </c>
      <c r="Q105" s="97"/>
    </row>
    <row r="106" spans="1:17" s="11" customFormat="1" ht="18.899999999999999" customHeight="1" x14ac:dyDescent="0.25">
      <c r="A106" s="250">
        <v>100</v>
      </c>
      <c r="B106" s="95"/>
      <c r="C106" s="95"/>
      <c r="D106" s="96"/>
      <c r="E106" s="263"/>
      <c r="F106" s="97"/>
      <c r="G106" s="97"/>
      <c r="H106" s="414"/>
      <c r="I106" s="283"/>
      <c r="J106" s="247" t="e">
        <f>IF(AND(Q106="",#REF!&gt;0,#REF!&lt;5),K106,)</f>
        <v>#REF!</v>
      </c>
      <c r="K106" s="245" t="str">
        <f>IF(D106="","ZZZ9",IF(AND(#REF!&gt;0,#REF!&lt;5),D106&amp;#REF!,D106&amp;"9"))</f>
        <v>ZZZ9</v>
      </c>
      <c r="L106" s="249">
        <f t="shared" si="3"/>
        <v>999</v>
      </c>
      <c r="M106" s="282">
        <f t="shared" si="4"/>
        <v>999</v>
      </c>
      <c r="N106" s="277"/>
      <c r="O106" s="97"/>
      <c r="P106" s="114">
        <f t="shared" si="5"/>
        <v>999</v>
      </c>
      <c r="Q106" s="97"/>
    </row>
    <row r="107" spans="1:17" s="11" customFormat="1" ht="18.899999999999999" customHeight="1" x14ac:dyDescent="0.25">
      <c r="A107" s="250">
        <v>101</v>
      </c>
      <c r="B107" s="95"/>
      <c r="C107" s="95"/>
      <c r="D107" s="96"/>
      <c r="E107" s="263"/>
      <c r="F107" s="97"/>
      <c r="G107" s="97"/>
      <c r="H107" s="414"/>
      <c r="I107" s="283"/>
      <c r="J107" s="247" t="e">
        <f>IF(AND(Q107="",#REF!&gt;0,#REF!&lt;5),K107,)</f>
        <v>#REF!</v>
      </c>
      <c r="K107" s="245" t="str">
        <f>IF(D107="","ZZZ9",IF(AND(#REF!&gt;0,#REF!&lt;5),D107&amp;#REF!,D107&amp;"9"))</f>
        <v>ZZZ9</v>
      </c>
      <c r="L107" s="249">
        <f t="shared" si="3"/>
        <v>999</v>
      </c>
      <c r="M107" s="282">
        <f t="shared" si="4"/>
        <v>999</v>
      </c>
      <c r="N107" s="277"/>
      <c r="O107" s="97"/>
      <c r="P107" s="114">
        <f t="shared" si="5"/>
        <v>999</v>
      </c>
      <c r="Q107" s="97"/>
    </row>
    <row r="108" spans="1:17" s="11" customFormat="1" ht="18.899999999999999" customHeight="1" x14ac:dyDescent="0.25">
      <c r="A108" s="250">
        <v>102</v>
      </c>
      <c r="B108" s="95"/>
      <c r="C108" s="95"/>
      <c r="D108" s="96"/>
      <c r="E108" s="263"/>
      <c r="F108" s="97"/>
      <c r="G108" s="97"/>
      <c r="H108" s="414"/>
      <c r="I108" s="283"/>
      <c r="J108" s="247" t="e">
        <f>IF(AND(Q108="",#REF!&gt;0,#REF!&lt;5),K108,)</f>
        <v>#REF!</v>
      </c>
      <c r="K108" s="245" t="str">
        <f>IF(D108="","ZZZ9",IF(AND(#REF!&gt;0,#REF!&lt;5),D108&amp;#REF!,D108&amp;"9"))</f>
        <v>ZZZ9</v>
      </c>
      <c r="L108" s="249">
        <f t="shared" si="3"/>
        <v>999</v>
      </c>
      <c r="M108" s="282">
        <f t="shared" si="4"/>
        <v>999</v>
      </c>
      <c r="N108" s="277"/>
      <c r="O108" s="97"/>
      <c r="P108" s="114">
        <f t="shared" si="5"/>
        <v>999</v>
      </c>
      <c r="Q108" s="97"/>
    </row>
    <row r="109" spans="1:17" s="11" customFormat="1" ht="18.899999999999999" customHeight="1" x14ac:dyDescent="0.25">
      <c r="A109" s="250">
        <v>103</v>
      </c>
      <c r="B109" s="95"/>
      <c r="C109" s="95"/>
      <c r="D109" s="96"/>
      <c r="E109" s="263"/>
      <c r="F109" s="97"/>
      <c r="G109" s="97"/>
      <c r="H109" s="414"/>
      <c r="I109" s="283"/>
      <c r="J109" s="247" t="e">
        <f>IF(AND(Q109="",#REF!&gt;0,#REF!&lt;5),K109,)</f>
        <v>#REF!</v>
      </c>
      <c r="K109" s="245" t="str">
        <f>IF(D109="","ZZZ9",IF(AND(#REF!&gt;0,#REF!&lt;5),D109&amp;#REF!,D109&amp;"9"))</f>
        <v>ZZZ9</v>
      </c>
      <c r="L109" s="249">
        <f t="shared" si="3"/>
        <v>999</v>
      </c>
      <c r="M109" s="282">
        <f t="shared" si="4"/>
        <v>999</v>
      </c>
      <c r="N109" s="277"/>
      <c r="O109" s="97"/>
      <c r="P109" s="114">
        <f t="shared" si="5"/>
        <v>999</v>
      </c>
      <c r="Q109" s="97"/>
    </row>
    <row r="110" spans="1:17" s="11" customFormat="1" ht="18.899999999999999" customHeight="1" x14ac:dyDescent="0.25">
      <c r="A110" s="250">
        <v>104</v>
      </c>
      <c r="B110" s="95"/>
      <c r="C110" s="95"/>
      <c r="D110" s="96"/>
      <c r="E110" s="263"/>
      <c r="F110" s="97"/>
      <c r="G110" s="97"/>
      <c r="H110" s="414"/>
      <c r="I110" s="283"/>
      <c r="J110" s="247" t="e">
        <f>IF(AND(Q110="",#REF!&gt;0,#REF!&lt;5),K110,)</f>
        <v>#REF!</v>
      </c>
      <c r="K110" s="245" t="str">
        <f>IF(D110="","ZZZ9",IF(AND(#REF!&gt;0,#REF!&lt;5),D110&amp;#REF!,D110&amp;"9"))</f>
        <v>ZZZ9</v>
      </c>
      <c r="L110" s="249">
        <f t="shared" si="3"/>
        <v>999</v>
      </c>
      <c r="M110" s="282">
        <f t="shared" si="4"/>
        <v>999</v>
      </c>
      <c r="N110" s="277"/>
      <c r="O110" s="97"/>
      <c r="P110" s="114">
        <f t="shared" si="5"/>
        <v>999</v>
      </c>
      <c r="Q110" s="97"/>
    </row>
    <row r="111" spans="1:17" s="11" customFormat="1" ht="18.899999999999999" customHeight="1" x14ac:dyDescent="0.25">
      <c r="A111" s="250">
        <v>105</v>
      </c>
      <c r="B111" s="95"/>
      <c r="C111" s="95"/>
      <c r="D111" s="96"/>
      <c r="E111" s="263"/>
      <c r="F111" s="97"/>
      <c r="G111" s="97"/>
      <c r="H111" s="414"/>
      <c r="I111" s="283"/>
      <c r="J111" s="247" t="e">
        <f>IF(AND(Q111="",#REF!&gt;0,#REF!&lt;5),K111,)</f>
        <v>#REF!</v>
      </c>
      <c r="K111" s="245" t="str">
        <f>IF(D111="","ZZZ9",IF(AND(#REF!&gt;0,#REF!&lt;5),D111&amp;#REF!,D111&amp;"9"))</f>
        <v>ZZZ9</v>
      </c>
      <c r="L111" s="249">
        <f t="shared" si="3"/>
        <v>999</v>
      </c>
      <c r="M111" s="282">
        <f t="shared" si="4"/>
        <v>999</v>
      </c>
      <c r="N111" s="277"/>
      <c r="O111" s="97"/>
      <c r="P111" s="114">
        <f t="shared" si="5"/>
        <v>999</v>
      </c>
      <c r="Q111" s="97"/>
    </row>
    <row r="112" spans="1:17" s="11" customFormat="1" ht="18.899999999999999" customHeight="1" x14ac:dyDescent="0.25">
      <c r="A112" s="250">
        <v>106</v>
      </c>
      <c r="B112" s="95"/>
      <c r="C112" s="95"/>
      <c r="D112" s="96"/>
      <c r="E112" s="263"/>
      <c r="F112" s="97"/>
      <c r="G112" s="97"/>
      <c r="H112" s="414"/>
      <c r="I112" s="283"/>
      <c r="J112" s="247" t="e">
        <f>IF(AND(Q112="",#REF!&gt;0,#REF!&lt;5),K112,)</f>
        <v>#REF!</v>
      </c>
      <c r="K112" s="245" t="str">
        <f>IF(D112="","ZZZ9",IF(AND(#REF!&gt;0,#REF!&lt;5),D112&amp;#REF!,D112&amp;"9"))</f>
        <v>ZZZ9</v>
      </c>
      <c r="L112" s="249">
        <f t="shared" si="3"/>
        <v>999</v>
      </c>
      <c r="M112" s="282">
        <f t="shared" si="4"/>
        <v>999</v>
      </c>
      <c r="N112" s="277"/>
      <c r="O112" s="97"/>
      <c r="P112" s="114">
        <f t="shared" si="5"/>
        <v>999</v>
      </c>
      <c r="Q112" s="97"/>
    </row>
    <row r="113" spans="1:17" s="11" customFormat="1" ht="18.899999999999999" customHeight="1" x14ac:dyDescent="0.25">
      <c r="A113" s="250">
        <v>107</v>
      </c>
      <c r="B113" s="95"/>
      <c r="C113" s="95"/>
      <c r="D113" s="96"/>
      <c r="E113" s="263"/>
      <c r="F113" s="97"/>
      <c r="G113" s="97"/>
      <c r="H113" s="414"/>
      <c r="I113" s="283"/>
      <c r="J113" s="247" t="e">
        <f>IF(AND(Q113="",#REF!&gt;0,#REF!&lt;5),K113,)</f>
        <v>#REF!</v>
      </c>
      <c r="K113" s="245" t="str">
        <f>IF(D113="","ZZZ9",IF(AND(#REF!&gt;0,#REF!&lt;5),D113&amp;#REF!,D113&amp;"9"))</f>
        <v>ZZZ9</v>
      </c>
      <c r="L113" s="249">
        <f t="shared" si="3"/>
        <v>999</v>
      </c>
      <c r="M113" s="282">
        <f t="shared" si="4"/>
        <v>999</v>
      </c>
      <c r="N113" s="277"/>
      <c r="O113" s="97"/>
      <c r="P113" s="114">
        <f t="shared" si="5"/>
        <v>999</v>
      </c>
      <c r="Q113" s="97"/>
    </row>
    <row r="114" spans="1:17" s="11" customFormat="1" ht="18.899999999999999" customHeight="1" x14ac:dyDescent="0.25">
      <c r="A114" s="250">
        <v>108</v>
      </c>
      <c r="B114" s="95"/>
      <c r="C114" s="95"/>
      <c r="D114" s="96"/>
      <c r="E114" s="263"/>
      <c r="F114" s="97"/>
      <c r="G114" s="97"/>
      <c r="H114" s="414"/>
      <c r="I114" s="283"/>
      <c r="J114" s="247" t="e">
        <f>IF(AND(Q114="",#REF!&gt;0,#REF!&lt;5),K114,)</f>
        <v>#REF!</v>
      </c>
      <c r="K114" s="245" t="str">
        <f>IF(D114="","ZZZ9",IF(AND(#REF!&gt;0,#REF!&lt;5),D114&amp;#REF!,D114&amp;"9"))</f>
        <v>ZZZ9</v>
      </c>
      <c r="L114" s="249">
        <f t="shared" si="3"/>
        <v>999</v>
      </c>
      <c r="M114" s="282">
        <f t="shared" si="4"/>
        <v>999</v>
      </c>
      <c r="N114" s="277"/>
      <c r="O114" s="97"/>
      <c r="P114" s="114">
        <f t="shared" si="5"/>
        <v>999</v>
      </c>
      <c r="Q114" s="97"/>
    </row>
    <row r="115" spans="1:17" s="11" customFormat="1" ht="18.899999999999999" customHeight="1" x14ac:dyDescent="0.25">
      <c r="A115" s="250">
        <v>109</v>
      </c>
      <c r="B115" s="95"/>
      <c r="C115" s="95"/>
      <c r="D115" s="96"/>
      <c r="E115" s="263"/>
      <c r="F115" s="97"/>
      <c r="G115" s="97"/>
      <c r="H115" s="414"/>
      <c r="I115" s="283"/>
      <c r="J115" s="247" t="e">
        <f>IF(AND(Q115="",#REF!&gt;0,#REF!&lt;5),K115,)</f>
        <v>#REF!</v>
      </c>
      <c r="K115" s="245" t="str">
        <f>IF(D115="","ZZZ9",IF(AND(#REF!&gt;0,#REF!&lt;5),D115&amp;#REF!,D115&amp;"9"))</f>
        <v>ZZZ9</v>
      </c>
      <c r="L115" s="249">
        <f t="shared" si="3"/>
        <v>999</v>
      </c>
      <c r="M115" s="282">
        <f t="shared" si="4"/>
        <v>999</v>
      </c>
      <c r="N115" s="277"/>
      <c r="O115" s="97"/>
      <c r="P115" s="114">
        <f t="shared" si="5"/>
        <v>999</v>
      </c>
      <c r="Q115" s="97"/>
    </row>
    <row r="116" spans="1:17" s="11" customFormat="1" ht="18.899999999999999" customHeight="1" x14ac:dyDescent="0.25">
      <c r="A116" s="250">
        <v>110</v>
      </c>
      <c r="B116" s="95"/>
      <c r="C116" s="95"/>
      <c r="D116" s="96"/>
      <c r="E116" s="263"/>
      <c r="F116" s="97"/>
      <c r="G116" s="97"/>
      <c r="H116" s="414"/>
      <c r="I116" s="283"/>
      <c r="J116" s="247" t="e">
        <f>IF(AND(Q116="",#REF!&gt;0,#REF!&lt;5),K116,)</f>
        <v>#REF!</v>
      </c>
      <c r="K116" s="245" t="str">
        <f>IF(D116="","ZZZ9",IF(AND(#REF!&gt;0,#REF!&lt;5),D116&amp;#REF!,D116&amp;"9"))</f>
        <v>ZZZ9</v>
      </c>
      <c r="L116" s="249">
        <f t="shared" si="3"/>
        <v>999</v>
      </c>
      <c r="M116" s="282">
        <f t="shared" si="4"/>
        <v>999</v>
      </c>
      <c r="N116" s="277"/>
      <c r="O116" s="97"/>
      <c r="P116" s="114">
        <f t="shared" si="5"/>
        <v>999</v>
      </c>
      <c r="Q116" s="97"/>
    </row>
    <row r="117" spans="1:17" s="11" customFormat="1" ht="18.899999999999999" customHeight="1" x14ac:dyDescent="0.25">
      <c r="A117" s="250">
        <v>111</v>
      </c>
      <c r="B117" s="95"/>
      <c r="C117" s="95"/>
      <c r="D117" s="96"/>
      <c r="E117" s="263"/>
      <c r="F117" s="97"/>
      <c r="G117" s="97"/>
      <c r="H117" s="414"/>
      <c r="I117" s="283"/>
      <c r="J117" s="247" t="e">
        <f>IF(AND(Q117="",#REF!&gt;0,#REF!&lt;5),K117,)</f>
        <v>#REF!</v>
      </c>
      <c r="K117" s="245" t="str">
        <f>IF(D117="","ZZZ9",IF(AND(#REF!&gt;0,#REF!&lt;5),D117&amp;#REF!,D117&amp;"9"))</f>
        <v>ZZZ9</v>
      </c>
      <c r="L117" s="249">
        <f t="shared" si="3"/>
        <v>999</v>
      </c>
      <c r="M117" s="282">
        <f t="shared" si="4"/>
        <v>999</v>
      </c>
      <c r="N117" s="277"/>
      <c r="O117" s="97"/>
      <c r="P117" s="114">
        <f t="shared" si="5"/>
        <v>999</v>
      </c>
      <c r="Q117" s="97"/>
    </row>
    <row r="118" spans="1:17" s="11" customFormat="1" ht="18.899999999999999" customHeight="1" x14ac:dyDescent="0.25">
      <c r="A118" s="250">
        <v>112</v>
      </c>
      <c r="B118" s="95"/>
      <c r="C118" s="95"/>
      <c r="D118" s="96"/>
      <c r="E118" s="263"/>
      <c r="F118" s="97"/>
      <c r="G118" s="97"/>
      <c r="H118" s="414"/>
      <c r="I118" s="283"/>
      <c r="J118" s="247" t="e">
        <f>IF(AND(Q118="",#REF!&gt;0,#REF!&lt;5),K118,)</f>
        <v>#REF!</v>
      </c>
      <c r="K118" s="245" t="str">
        <f>IF(D118="","ZZZ9",IF(AND(#REF!&gt;0,#REF!&lt;5),D118&amp;#REF!,D118&amp;"9"))</f>
        <v>ZZZ9</v>
      </c>
      <c r="L118" s="249">
        <f t="shared" si="3"/>
        <v>999</v>
      </c>
      <c r="M118" s="282">
        <f t="shared" si="4"/>
        <v>999</v>
      </c>
      <c r="N118" s="277"/>
      <c r="O118" s="97"/>
      <c r="P118" s="114">
        <f t="shared" si="5"/>
        <v>999</v>
      </c>
      <c r="Q118" s="97"/>
    </row>
    <row r="119" spans="1:17" s="11" customFormat="1" ht="18.899999999999999" customHeight="1" x14ac:dyDescent="0.25">
      <c r="A119" s="250">
        <v>113</v>
      </c>
      <c r="B119" s="95"/>
      <c r="C119" s="95"/>
      <c r="D119" s="96"/>
      <c r="E119" s="263"/>
      <c r="F119" s="97"/>
      <c r="G119" s="97"/>
      <c r="H119" s="414"/>
      <c r="I119" s="283"/>
      <c r="J119" s="247" t="e">
        <f>IF(AND(Q119="",#REF!&gt;0,#REF!&lt;5),K119,)</f>
        <v>#REF!</v>
      </c>
      <c r="K119" s="245" t="str">
        <f>IF(D119="","ZZZ9",IF(AND(#REF!&gt;0,#REF!&lt;5),D119&amp;#REF!,D119&amp;"9"))</f>
        <v>ZZZ9</v>
      </c>
      <c r="L119" s="249">
        <f t="shared" si="3"/>
        <v>999</v>
      </c>
      <c r="M119" s="282">
        <f t="shared" si="4"/>
        <v>999</v>
      </c>
      <c r="N119" s="277"/>
      <c r="O119" s="97"/>
      <c r="P119" s="114">
        <f t="shared" si="5"/>
        <v>999</v>
      </c>
      <c r="Q119" s="97"/>
    </row>
    <row r="120" spans="1:17" s="11" customFormat="1" ht="18.899999999999999" customHeight="1" x14ac:dyDescent="0.25">
      <c r="A120" s="250">
        <v>114</v>
      </c>
      <c r="B120" s="95"/>
      <c r="C120" s="95"/>
      <c r="D120" s="96"/>
      <c r="E120" s="263"/>
      <c r="F120" s="97"/>
      <c r="G120" s="97"/>
      <c r="H120" s="414"/>
      <c r="I120" s="283"/>
      <c r="J120" s="247" t="e">
        <f>IF(AND(Q120="",#REF!&gt;0,#REF!&lt;5),K120,)</f>
        <v>#REF!</v>
      </c>
      <c r="K120" s="245" t="str">
        <f>IF(D120="","ZZZ9",IF(AND(#REF!&gt;0,#REF!&lt;5),D120&amp;#REF!,D120&amp;"9"))</f>
        <v>ZZZ9</v>
      </c>
      <c r="L120" s="249">
        <f t="shared" si="3"/>
        <v>999</v>
      </c>
      <c r="M120" s="282">
        <f t="shared" si="4"/>
        <v>999</v>
      </c>
      <c r="N120" s="277"/>
      <c r="O120" s="97"/>
      <c r="P120" s="114">
        <f t="shared" si="5"/>
        <v>999</v>
      </c>
      <c r="Q120" s="97"/>
    </row>
    <row r="121" spans="1:17" s="11" customFormat="1" ht="18.899999999999999" customHeight="1" x14ac:dyDescent="0.25">
      <c r="A121" s="250">
        <v>115</v>
      </c>
      <c r="B121" s="95"/>
      <c r="C121" s="95"/>
      <c r="D121" s="96"/>
      <c r="E121" s="263"/>
      <c r="F121" s="97"/>
      <c r="G121" s="97"/>
      <c r="H121" s="414"/>
      <c r="I121" s="283"/>
      <c r="J121" s="247" t="e">
        <f>IF(AND(Q121="",#REF!&gt;0,#REF!&lt;5),K121,)</f>
        <v>#REF!</v>
      </c>
      <c r="K121" s="245" t="str">
        <f>IF(D121="","ZZZ9",IF(AND(#REF!&gt;0,#REF!&lt;5),D121&amp;#REF!,D121&amp;"9"))</f>
        <v>ZZZ9</v>
      </c>
      <c r="L121" s="249">
        <f t="shared" si="3"/>
        <v>999</v>
      </c>
      <c r="M121" s="282">
        <f t="shared" si="4"/>
        <v>999</v>
      </c>
      <c r="N121" s="277"/>
      <c r="O121" s="97"/>
      <c r="P121" s="114">
        <f t="shared" si="5"/>
        <v>999</v>
      </c>
      <c r="Q121" s="97"/>
    </row>
    <row r="122" spans="1:17" s="11" customFormat="1" ht="18.899999999999999" customHeight="1" x14ac:dyDescent="0.25">
      <c r="A122" s="250">
        <v>116</v>
      </c>
      <c r="B122" s="95"/>
      <c r="C122" s="95"/>
      <c r="D122" s="96"/>
      <c r="E122" s="263"/>
      <c r="F122" s="97"/>
      <c r="G122" s="97"/>
      <c r="H122" s="414"/>
      <c r="I122" s="283"/>
      <c r="J122" s="247" t="e">
        <f>IF(AND(Q122="",#REF!&gt;0,#REF!&lt;5),K122,)</f>
        <v>#REF!</v>
      </c>
      <c r="K122" s="245" t="str">
        <f>IF(D122="","ZZZ9",IF(AND(#REF!&gt;0,#REF!&lt;5),D122&amp;#REF!,D122&amp;"9"))</f>
        <v>ZZZ9</v>
      </c>
      <c r="L122" s="249">
        <f t="shared" si="3"/>
        <v>999</v>
      </c>
      <c r="M122" s="282">
        <f t="shared" si="4"/>
        <v>999</v>
      </c>
      <c r="N122" s="277"/>
      <c r="O122" s="97"/>
      <c r="P122" s="114">
        <f t="shared" si="5"/>
        <v>999</v>
      </c>
      <c r="Q122" s="97"/>
    </row>
    <row r="123" spans="1:17" s="11" customFormat="1" ht="18.899999999999999" customHeight="1" x14ac:dyDescent="0.25">
      <c r="A123" s="250">
        <v>117</v>
      </c>
      <c r="B123" s="95"/>
      <c r="C123" s="95"/>
      <c r="D123" s="96"/>
      <c r="E123" s="263"/>
      <c r="F123" s="97"/>
      <c r="G123" s="97"/>
      <c r="H123" s="414"/>
      <c r="I123" s="283"/>
      <c r="J123" s="247" t="e">
        <f>IF(AND(Q123="",#REF!&gt;0,#REF!&lt;5),K123,)</f>
        <v>#REF!</v>
      </c>
      <c r="K123" s="245" t="str">
        <f>IF(D123="","ZZZ9",IF(AND(#REF!&gt;0,#REF!&lt;5),D123&amp;#REF!,D123&amp;"9"))</f>
        <v>ZZZ9</v>
      </c>
      <c r="L123" s="249">
        <f t="shared" si="3"/>
        <v>999</v>
      </c>
      <c r="M123" s="282">
        <f t="shared" si="4"/>
        <v>999</v>
      </c>
      <c r="N123" s="277"/>
      <c r="O123" s="97"/>
      <c r="P123" s="114">
        <f t="shared" si="5"/>
        <v>999</v>
      </c>
      <c r="Q123" s="97"/>
    </row>
    <row r="124" spans="1:17" s="11" customFormat="1" ht="18.899999999999999" customHeight="1" x14ac:dyDescent="0.25">
      <c r="A124" s="250">
        <v>118</v>
      </c>
      <c r="B124" s="95"/>
      <c r="C124" s="95"/>
      <c r="D124" s="96"/>
      <c r="E124" s="263"/>
      <c r="F124" s="97"/>
      <c r="G124" s="97"/>
      <c r="H124" s="414"/>
      <c r="I124" s="283"/>
      <c r="J124" s="247" t="e">
        <f>IF(AND(Q124="",#REF!&gt;0,#REF!&lt;5),K124,)</f>
        <v>#REF!</v>
      </c>
      <c r="K124" s="245" t="str">
        <f>IF(D124="","ZZZ9",IF(AND(#REF!&gt;0,#REF!&lt;5),D124&amp;#REF!,D124&amp;"9"))</f>
        <v>ZZZ9</v>
      </c>
      <c r="L124" s="249">
        <f t="shared" si="3"/>
        <v>999</v>
      </c>
      <c r="M124" s="282">
        <f t="shared" si="4"/>
        <v>999</v>
      </c>
      <c r="N124" s="277"/>
      <c r="O124" s="97"/>
      <c r="P124" s="114">
        <f t="shared" si="5"/>
        <v>999</v>
      </c>
      <c r="Q124" s="97"/>
    </row>
    <row r="125" spans="1:17" s="11" customFormat="1" ht="18.899999999999999" customHeight="1" x14ac:dyDescent="0.25">
      <c r="A125" s="250">
        <v>119</v>
      </c>
      <c r="B125" s="95"/>
      <c r="C125" s="95"/>
      <c r="D125" s="96"/>
      <c r="E125" s="263"/>
      <c r="F125" s="97"/>
      <c r="G125" s="97"/>
      <c r="H125" s="414"/>
      <c r="I125" s="283"/>
      <c r="J125" s="247" t="e">
        <f>IF(AND(Q125="",#REF!&gt;0,#REF!&lt;5),K125,)</f>
        <v>#REF!</v>
      </c>
      <c r="K125" s="245" t="str">
        <f>IF(D125="","ZZZ9",IF(AND(#REF!&gt;0,#REF!&lt;5),D125&amp;#REF!,D125&amp;"9"))</f>
        <v>ZZZ9</v>
      </c>
      <c r="L125" s="249">
        <f t="shared" si="3"/>
        <v>999</v>
      </c>
      <c r="M125" s="282">
        <f t="shared" si="4"/>
        <v>999</v>
      </c>
      <c r="N125" s="277"/>
      <c r="O125" s="97"/>
      <c r="P125" s="114">
        <f t="shared" si="5"/>
        <v>999</v>
      </c>
      <c r="Q125" s="97"/>
    </row>
    <row r="126" spans="1:17" s="11" customFormat="1" ht="18.899999999999999" customHeight="1" x14ac:dyDescent="0.25">
      <c r="A126" s="250">
        <v>120</v>
      </c>
      <c r="B126" s="95"/>
      <c r="C126" s="95"/>
      <c r="D126" s="96"/>
      <c r="E126" s="263"/>
      <c r="F126" s="97"/>
      <c r="G126" s="97"/>
      <c r="H126" s="414"/>
      <c r="I126" s="283"/>
      <c r="J126" s="247" t="e">
        <f>IF(AND(Q126="",#REF!&gt;0,#REF!&lt;5),K126,)</f>
        <v>#REF!</v>
      </c>
      <c r="K126" s="245" t="str">
        <f>IF(D126="","ZZZ9",IF(AND(#REF!&gt;0,#REF!&lt;5),D126&amp;#REF!,D126&amp;"9"))</f>
        <v>ZZZ9</v>
      </c>
      <c r="L126" s="249">
        <f t="shared" si="3"/>
        <v>999</v>
      </c>
      <c r="M126" s="282">
        <f t="shared" si="4"/>
        <v>999</v>
      </c>
      <c r="N126" s="277"/>
      <c r="O126" s="97"/>
      <c r="P126" s="114">
        <f t="shared" si="5"/>
        <v>999</v>
      </c>
      <c r="Q126" s="97"/>
    </row>
    <row r="127" spans="1:17" s="11" customFormat="1" ht="18.899999999999999" customHeight="1" x14ac:dyDescent="0.25">
      <c r="A127" s="250">
        <v>121</v>
      </c>
      <c r="B127" s="95"/>
      <c r="C127" s="95"/>
      <c r="D127" s="96"/>
      <c r="E127" s="263"/>
      <c r="F127" s="97"/>
      <c r="G127" s="97"/>
      <c r="H127" s="414"/>
      <c r="I127" s="283"/>
      <c r="J127" s="247" t="e">
        <f>IF(AND(Q127="",#REF!&gt;0,#REF!&lt;5),K127,)</f>
        <v>#REF!</v>
      </c>
      <c r="K127" s="245" t="str">
        <f>IF(D127="","ZZZ9",IF(AND(#REF!&gt;0,#REF!&lt;5),D127&amp;#REF!,D127&amp;"9"))</f>
        <v>ZZZ9</v>
      </c>
      <c r="L127" s="249">
        <f t="shared" si="3"/>
        <v>999</v>
      </c>
      <c r="M127" s="282">
        <f t="shared" si="4"/>
        <v>999</v>
      </c>
      <c r="N127" s="277"/>
      <c r="O127" s="97"/>
      <c r="P127" s="114">
        <f t="shared" si="5"/>
        <v>999</v>
      </c>
      <c r="Q127" s="97"/>
    </row>
    <row r="128" spans="1:17" s="11" customFormat="1" ht="18.899999999999999" customHeight="1" x14ac:dyDescent="0.25">
      <c r="A128" s="250">
        <v>122</v>
      </c>
      <c r="B128" s="95"/>
      <c r="C128" s="95"/>
      <c r="D128" s="96"/>
      <c r="E128" s="263"/>
      <c r="F128" s="97"/>
      <c r="G128" s="97"/>
      <c r="H128" s="414"/>
      <c r="I128" s="283"/>
      <c r="J128" s="247" t="e">
        <f>IF(AND(Q128="",#REF!&gt;0,#REF!&lt;5),K128,)</f>
        <v>#REF!</v>
      </c>
      <c r="K128" s="245" t="str">
        <f>IF(D128="","ZZZ9",IF(AND(#REF!&gt;0,#REF!&lt;5),D128&amp;#REF!,D128&amp;"9"))</f>
        <v>ZZZ9</v>
      </c>
      <c r="L128" s="249">
        <f t="shared" si="3"/>
        <v>999</v>
      </c>
      <c r="M128" s="282">
        <f t="shared" si="4"/>
        <v>999</v>
      </c>
      <c r="N128" s="277"/>
      <c r="O128" s="97"/>
      <c r="P128" s="114">
        <f t="shared" si="5"/>
        <v>999</v>
      </c>
      <c r="Q128" s="97"/>
    </row>
    <row r="129" spans="1:17" s="11" customFormat="1" ht="18.899999999999999" customHeight="1" x14ac:dyDescent="0.25">
      <c r="A129" s="250">
        <v>123</v>
      </c>
      <c r="B129" s="95"/>
      <c r="C129" s="95"/>
      <c r="D129" s="96"/>
      <c r="E129" s="263"/>
      <c r="F129" s="97"/>
      <c r="G129" s="97"/>
      <c r="H129" s="414"/>
      <c r="I129" s="283"/>
      <c r="J129" s="247" t="e">
        <f>IF(AND(Q129="",#REF!&gt;0,#REF!&lt;5),K129,)</f>
        <v>#REF!</v>
      </c>
      <c r="K129" s="245" t="str">
        <f>IF(D129="","ZZZ9",IF(AND(#REF!&gt;0,#REF!&lt;5),D129&amp;#REF!,D129&amp;"9"))</f>
        <v>ZZZ9</v>
      </c>
      <c r="L129" s="249">
        <f t="shared" si="3"/>
        <v>999</v>
      </c>
      <c r="M129" s="282">
        <f t="shared" si="4"/>
        <v>999</v>
      </c>
      <c r="N129" s="277"/>
      <c r="O129" s="97"/>
      <c r="P129" s="114">
        <f t="shared" si="5"/>
        <v>999</v>
      </c>
      <c r="Q129" s="97"/>
    </row>
    <row r="130" spans="1:17" s="11" customFormat="1" ht="18.899999999999999" customHeight="1" x14ac:dyDescent="0.25">
      <c r="A130" s="250">
        <v>124</v>
      </c>
      <c r="B130" s="95"/>
      <c r="C130" s="95"/>
      <c r="D130" s="96"/>
      <c r="E130" s="263"/>
      <c r="F130" s="97"/>
      <c r="G130" s="97"/>
      <c r="H130" s="414"/>
      <c r="I130" s="283"/>
      <c r="J130" s="247" t="e">
        <f>IF(AND(Q130="",#REF!&gt;0,#REF!&lt;5),K130,)</f>
        <v>#REF!</v>
      </c>
      <c r="K130" s="245" t="str">
        <f>IF(D130="","ZZZ9",IF(AND(#REF!&gt;0,#REF!&lt;5),D130&amp;#REF!,D130&amp;"9"))</f>
        <v>ZZZ9</v>
      </c>
      <c r="L130" s="249">
        <f t="shared" si="3"/>
        <v>999</v>
      </c>
      <c r="M130" s="282">
        <f t="shared" si="4"/>
        <v>999</v>
      </c>
      <c r="N130" s="277"/>
      <c r="O130" s="97"/>
      <c r="P130" s="114">
        <f t="shared" si="5"/>
        <v>999</v>
      </c>
      <c r="Q130" s="97"/>
    </row>
    <row r="131" spans="1:17" s="11" customFormat="1" ht="18.899999999999999" customHeight="1" x14ac:dyDescent="0.25">
      <c r="A131" s="250">
        <v>125</v>
      </c>
      <c r="B131" s="95"/>
      <c r="C131" s="95"/>
      <c r="D131" s="96"/>
      <c r="E131" s="263"/>
      <c r="F131" s="97"/>
      <c r="G131" s="97"/>
      <c r="H131" s="414"/>
      <c r="I131" s="283"/>
      <c r="J131" s="247" t="e">
        <f>IF(AND(Q131="",#REF!&gt;0,#REF!&lt;5),K131,)</f>
        <v>#REF!</v>
      </c>
      <c r="K131" s="245" t="str">
        <f>IF(D131="","ZZZ9",IF(AND(#REF!&gt;0,#REF!&lt;5),D131&amp;#REF!,D131&amp;"9"))</f>
        <v>ZZZ9</v>
      </c>
      <c r="L131" s="249">
        <f t="shared" si="3"/>
        <v>999</v>
      </c>
      <c r="M131" s="282">
        <f t="shared" si="4"/>
        <v>999</v>
      </c>
      <c r="N131" s="277"/>
      <c r="O131" s="97"/>
      <c r="P131" s="114">
        <f t="shared" si="5"/>
        <v>999</v>
      </c>
      <c r="Q131" s="97"/>
    </row>
    <row r="132" spans="1:17" s="11" customFormat="1" ht="18.899999999999999" customHeight="1" x14ac:dyDescent="0.25">
      <c r="A132" s="250">
        <v>126</v>
      </c>
      <c r="B132" s="95"/>
      <c r="C132" s="95"/>
      <c r="D132" s="96"/>
      <c r="E132" s="263"/>
      <c r="F132" s="97"/>
      <c r="G132" s="97"/>
      <c r="H132" s="414"/>
      <c r="I132" s="283"/>
      <c r="J132" s="247" t="e">
        <f>IF(AND(Q132="",#REF!&gt;0,#REF!&lt;5),K132,)</f>
        <v>#REF!</v>
      </c>
      <c r="K132" s="245" t="str">
        <f>IF(D132="","ZZZ9",IF(AND(#REF!&gt;0,#REF!&lt;5),D132&amp;#REF!,D132&amp;"9"))</f>
        <v>ZZZ9</v>
      </c>
      <c r="L132" s="249">
        <f t="shared" si="3"/>
        <v>999</v>
      </c>
      <c r="M132" s="282">
        <f t="shared" si="4"/>
        <v>999</v>
      </c>
      <c r="N132" s="277"/>
      <c r="O132" s="97"/>
      <c r="P132" s="114">
        <f t="shared" si="5"/>
        <v>999</v>
      </c>
      <c r="Q132" s="97"/>
    </row>
    <row r="133" spans="1:17" s="11" customFormat="1" ht="18.899999999999999" customHeight="1" x14ac:dyDescent="0.25">
      <c r="A133" s="250">
        <v>127</v>
      </c>
      <c r="B133" s="95"/>
      <c r="C133" s="95"/>
      <c r="D133" s="96"/>
      <c r="E133" s="263"/>
      <c r="F133" s="97"/>
      <c r="G133" s="97"/>
      <c r="H133" s="414"/>
      <c r="I133" s="283"/>
      <c r="J133" s="247" t="e">
        <f>IF(AND(Q133="",#REF!&gt;0,#REF!&lt;5),K133,)</f>
        <v>#REF!</v>
      </c>
      <c r="K133" s="245" t="str">
        <f>IF(D133="","ZZZ9",IF(AND(#REF!&gt;0,#REF!&lt;5),D133&amp;#REF!,D133&amp;"9"))</f>
        <v>ZZZ9</v>
      </c>
      <c r="L133" s="249">
        <f t="shared" si="3"/>
        <v>999</v>
      </c>
      <c r="M133" s="282">
        <f t="shared" si="4"/>
        <v>999</v>
      </c>
      <c r="N133" s="277"/>
      <c r="O133" s="97"/>
      <c r="P133" s="114">
        <f t="shared" si="5"/>
        <v>999</v>
      </c>
      <c r="Q133" s="97"/>
    </row>
    <row r="134" spans="1:17" s="11" customFormat="1" ht="18.899999999999999" customHeight="1" x14ac:dyDescent="0.25">
      <c r="A134" s="250">
        <v>128</v>
      </c>
      <c r="B134" s="95"/>
      <c r="C134" s="95"/>
      <c r="D134" s="96"/>
      <c r="E134" s="263"/>
      <c r="F134" s="97"/>
      <c r="G134" s="97"/>
      <c r="H134" s="414"/>
      <c r="I134" s="283"/>
      <c r="J134" s="247" t="e">
        <f>IF(AND(Q134="",#REF!&gt;0,#REF!&lt;5),K134,)</f>
        <v>#REF!</v>
      </c>
      <c r="K134" s="245" t="str">
        <f>IF(D134="","ZZZ9",IF(AND(#REF!&gt;0,#REF!&lt;5),D134&amp;#REF!,D134&amp;"9"))</f>
        <v>ZZZ9</v>
      </c>
      <c r="L134" s="249">
        <f t="shared" si="3"/>
        <v>999</v>
      </c>
      <c r="M134" s="282">
        <f t="shared" si="4"/>
        <v>999</v>
      </c>
      <c r="N134" s="277"/>
      <c r="O134" s="283"/>
      <c r="P134" s="284">
        <f t="shared" si="5"/>
        <v>999</v>
      </c>
      <c r="Q134" s="283"/>
    </row>
    <row r="135" spans="1:17" x14ac:dyDescent="0.25">
      <c r="A135" s="250">
        <v>129</v>
      </c>
      <c r="B135" s="95"/>
      <c r="C135" s="95"/>
      <c r="D135" s="96"/>
      <c r="E135" s="263"/>
      <c r="F135" s="97"/>
      <c r="G135" s="97"/>
      <c r="H135" s="414"/>
      <c r="I135" s="283"/>
      <c r="J135" s="247" t="e">
        <f>IF(AND(Q135="",#REF!&gt;0,#REF!&lt;5),K135,)</f>
        <v>#REF!</v>
      </c>
      <c r="K135" s="245" t="str">
        <f>IF(D135="","ZZZ9",IF(AND(#REF!&gt;0,#REF!&lt;5),D135&amp;#REF!,D135&amp;"9"))</f>
        <v>ZZZ9</v>
      </c>
      <c r="L135" s="249">
        <f t="shared" si="3"/>
        <v>999</v>
      </c>
      <c r="M135" s="282">
        <f t="shared" si="4"/>
        <v>999</v>
      </c>
      <c r="N135" s="277"/>
      <c r="O135" s="97"/>
      <c r="P135" s="114">
        <f t="shared" si="5"/>
        <v>999</v>
      </c>
      <c r="Q135" s="97"/>
    </row>
    <row r="136" spans="1:17" x14ac:dyDescent="0.25">
      <c r="A136" s="250">
        <v>130</v>
      </c>
      <c r="B136" s="95"/>
      <c r="C136" s="95"/>
      <c r="D136" s="96"/>
      <c r="E136" s="263"/>
      <c r="F136" s="97"/>
      <c r="G136" s="97"/>
      <c r="H136" s="414"/>
      <c r="I136" s="283"/>
      <c r="J136" s="247" t="e">
        <f>IF(AND(Q136="",#REF!&gt;0,#REF!&lt;5),K136,)</f>
        <v>#REF!</v>
      </c>
      <c r="K136" s="245" t="str">
        <f>IF(D136="","ZZZ9",IF(AND(#REF!&gt;0,#REF!&lt;5),D136&amp;#REF!,D136&amp;"9"))</f>
        <v>ZZZ9</v>
      </c>
      <c r="L136" s="249">
        <f t="shared" si="3"/>
        <v>999</v>
      </c>
      <c r="M136" s="282">
        <f t="shared" si="4"/>
        <v>999</v>
      </c>
      <c r="N136" s="277"/>
      <c r="O136" s="97"/>
      <c r="P136" s="114">
        <f t="shared" si="5"/>
        <v>999</v>
      </c>
      <c r="Q136" s="97"/>
    </row>
    <row r="137" spans="1:17" x14ac:dyDescent="0.25">
      <c r="A137" s="250">
        <v>131</v>
      </c>
      <c r="B137" s="95"/>
      <c r="C137" s="95"/>
      <c r="D137" s="96"/>
      <c r="E137" s="263"/>
      <c r="F137" s="97"/>
      <c r="G137" s="97"/>
      <c r="H137" s="414"/>
      <c r="I137" s="283"/>
      <c r="J137" s="247" t="e">
        <f>IF(AND(Q137="",#REF!&gt;0,#REF!&lt;5),K137,)</f>
        <v>#REF!</v>
      </c>
      <c r="K137" s="245" t="str">
        <f>IF(D137="","ZZZ9",IF(AND(#REF!&gt;0,#REF!&lt;5),D137&amp;#REF!,D137&amp;"9"))</f>
        <v>ZZZ9</v>
      </c>
      <c r="L137" s="249">
        <f t="shared" si="3"/>
        <v>999</v>
      </c>
      <c r="M137" s="282">
        <f t="shared" si="4"/>
        <v>999</v>
      </c>
      <c r="N137" s="277"/>
      <c r="O137" s="97"/>
      <c r="P137" s="114">
        <f t="shared" si="5"/>
        <v>999</v>
      </c>
      <c r="Q137" s="97"/>
    </row>
    <row r="138" spans="1:17" x14ac:dyDescent="0.25">
      <c r="A138" s="250">
        <v>132</v>
      </c>
      <c r="B138" s="95"/>
      <c r="C138" s="95"/>
      <c r="D138" s="96"/>
      <c r="E138" s="263"/>
      <c r="F138" s="97"/>
      <c r="G138" s="97"/>
      <c r="H138" s="414"/>
      <c r="I138" s="283"/>
      <c r="J138" s="247" t="e">
        <f>IF(AND(Q138="",#REF!&gt;0,#REF!&lt;5),K138,)</f>
        <v>#REF!</v>
      </c>
      <c r="K138" s="245" t="str">
        <f>IF(D138="","ZZZ9",IF(AND(#REF!&gt;0,#REF!&lt;5),D138&amp;#REF!,D138&amp;"9"))</f>
        <v>ZZZ9</v>
      </c>
      <c r="L138" s="249">
        <f t="shared" si="3"/>
        <v>999</v>
      </c>
      <c r="M138" s="282">
        <f t="shared" si="4"/>
        <v>999</v>
      </c>
      <c r="N138" s="277"/>
      <c r="O138" s="97"/>
      <c r="P138" s="114">
        <f t="shared" si="5"/>
        <v>999</v>
      </c>
      <c r="Q138" s="97"/>
    </row>
    <row r="139" spans="1:17" x14ac:dyDescent="0.25">
      <c r="A139" s="250">
        <v>133</v>
      </c>
      <c r="B139" s="95"/>
      <c r="C139" s="95"/>
      <c r="D139" s="96"/>
      <c r="E139" s="263"/>
      <c r="F139" s="97"/>
      <c r="G139" s="97"/>
      <c r="H139" s="414"/>
      <c r="I139" s="283"/>
      <c r="J139" s="247" t="e">
        <f>IF(AND(Q139="",#REF!&gt;0,#REF!&lt;5),K139,)</f>
        <v>#REF!</v>
      </c>
      <c r="K139" s="245" t="str">
        <f>IF(D139="","ZZZ9",IF(AND(#REF!&gt;0,#REF!&lt;5),D139&amp;#REF!,D139&amp;"9"))</f>
        <v>ZZZ9</v>
      </c>
      <c r="L139" s="249">
        <f t="shared" si="3"/>
        <v>999</v>
      </c>
      <c r="M139" s="282">
        <f t="shared" si="4"/>
        <v>999</v>
      </c>
      <c r="N139" s="277"/>
      <c r="O139" s="97"/>
      <c r="P139" s="114">
        <f t="shared" si="5"/>
        <v>999</v>
      </c>
      <c r="Q139" s="97"/>
    </row>
    <row r="140" spans="1:17" x14ac:dyDescent="0.25">
      <c r="A140" s="250">
        <v>134</v>
      </c>
      <c r="B140" s="95"/>
      <c r="C140" s="95"/>
      <c r="D140" s="96"/>
      <c r="E140" s="263"/>
      <c r="F140" s="97"/>
      <c r="G140" s="97"/>
      <c r="H140" s="414"/>
      <c r="I140" s="283"/>
      <c r="J140" s="247" t="e">
        <f>IF(AND(Q140="",#REF!&gt;0,#REF!&lt;5),K140,)</f>
        <v>#REF!</v>
      </c>
      <c r="K140" s="245" t="str">
        <f>IF(D140="","ZZZ9",IF(AND(#REF!&gt;0,#REF!&lt;5),D140&amp;#REF!,D140&amp;"9"))</f>
        <v>ZZZ9</v>
      </c>
      <c r="L140" s="249">
        <f t="shared" si="3"/>
        <v>999</v>
      </c>
      <c r="M140" s="282">
        <f t="shared" si="4"/>
        <v>999</v>
      </c>
      <c r="N140" s="277"/>
      <c r="O140" s="97"/>
      <c r="P140" s="114">
        <f t="shared" si="5"/>
        <v>999</v>
      </c>
      <c r="Q140" s="97"/>
    </row>
    <row r="141" spans="1:17" x14ac:dyDescent="0.25">
      <c r="A141" s="250">
        <v>135</v>
      </c>
      <c r="B141" s="95"/>
      <c r="C141" s="95"/>
      <c r="D141" s="96"/>
      <c r="E141" s="263"/>
      <c r="F141" s="97"/>
      <c r="G141" s="97"/>
      <c r="H141" s="414"/>
      <c r="I141" s="283"/>
      <c r="J141" s="247" t="e">
        <f>IF(AND(Q141="",#REF!&gt;0,#REF!&lt;5),K141,)</f>
        <v>#REF!</v>
      </c>
      <c r="K141" s="245" t="str">
        <f>IF(D141="","ZZZ9",IF(AND(#REF!&gt;0,#REF!&lt;5),D141&amp;#REF!,D141&amp;"9"))</f>
        <v>ZZZ9</v>
      </c>
      <c r="L141" s="249">
        <f t="shared" si="3"/>
        <v>999</v>
      </c>
      <c r="M141" s="282">
        <f t="shared" si="4"/>
        <v>999</v>
      </c>
      <c r="N141" s="277"/>
      <c r="O141" s="283"/>
      <c r="P141" s="284">
        <f t="shared" si="5"/>
        <v>999</v>
      </c>
      <c r="Q141" s="283"/>
    </row>
    <row r="142" spans="1:17" x14ac:dyDescent="0.25">
      <c r="A142" s="250">
        <v>136</v>
      </c>
      <c r="B142" s="95"/>
      <c r="C142" s="95"/>
      <c r="D142" s="96"/>
      <c r="E142" s="263"/>
      <c r="F142" s="97"/>
      <c r="G142" s="97"/>
      <c r="H142" s="414"/>
      <c r="I142" s="283"/>
      <c r="J142" s="247" t="e">
        <f>IF(AND(Q142="",#REF!&gt;0,#REF!&lt;5),K142,)</f>
        <v>#REF!</v>
      </c>
      <c r="K142" s="245" t="str">
        <f>IF(D142="","ZZZ9",IF(AND(#REF!&gt;0,#REF!&lt;5),D142&amp;#REF!,D142&amp;"9"))</f>
        <v>ZZZ9</v>
      </c>
      <c r="L142" s="249">
        <f t="shared" si="3"/>
        <v>999</v>
      </c>
      <c r="M142" s="282">
        <f t="shared" si="4"/>
        <v>999</v>
      </c>
      <c r="N142" s="277"/>
      <c r="O142" s="97"/>
      <c r="P142" s="114">
        <f t="shared" si="5"/>
        <v>999</v>
      </c>
      <c r="Q142" s="97"/>
    </row>
    <row r="143" spans="1:17" x14ac:dyDescent="0.25">
      <c r="A143" s="250">
        <v>137</v>
      </c>
      <c r="B143" s="95"/>
      <c r="C143" s="95"/>
      <c r="D143" s="96"/>
      <c r="E143" s="263"/>
      <c r="F143" s="97"/>
      <c r="G143" s="97"/>
      <c r="H143" s="414"/>
      <c r="I143" s="283"/>
      <c r="J143" s="247" t="e">
        <f>IF(AND(Q143="",#REF!&gt;0,#REF!&lt;5),K143,)</f>
        <v>#REF!</v>
      </c>
      <c r="K143" s="245" t="str">
        <f>IF(D143="","ZZZ9",IF(AND(#REF!&gt;0,#REF!&lt;5),D143&amp;#REF!,D143&amp;"9"))</f>
        <v>ZZZ9</v>
      </c>
      <c r="L143" s="249">
        <f t="shared" si="3"/>
        <v>999</v>
      </c>
      <c r="M143" s="282">
        <f t="shared" si="4"/>
        <v>999</v>
      </c>
      <c r="N143" s="277"/>
      <c r="O143" s="97"/>
      <c r="P143" s="114">
        <f t="shared" si="5"/>
        <v>999</v>
      </c>
      <c r="Q143" s="97"/>
    </row>
    <row r="144" spans="1:17" x14ac:dyDescent="0.25">
      <c r="A144" s="250">
        <v>138</v>
      </c>
      <c r="B144" s="95"/>
      <c r="C144" s="95"/>
      <c r="D144" s="96"/>
      <c r="E144" s="263"/>
      <c r="F144" s="97"/>
      <c r="G144" s="97"/>
      <c r="H144" s="414"/>
      <c r="I144" s="283"/>
      <c r="J144" s="247" t="e">
        <f>IF(AND(Q144="",#REF!&gt;0,#REF!&lt;5),K144,)</f>
        <v>#REF!</v>
      </c>
      <c r="K144" s="245" t="str">
        <f>IF(D144="","ZZZ9",IF(AND(#REF!&gt;0,#REF!&lt;5),D144&amp;#REF!,D144&amp;"9"))</f>
        <v>ZZZ9</v>
      </c>
      <c r="L144" s="249">
        <f t="shared" si="3"/>
        <v>999</v>
      </c>
      <c r="M144" s="282">
        <f t="shared" si="4"/>
        <v>999</v>
      </c>
      <c r="N144" s="277"/>
      <c r="O144" s="97"/>
      <c r="P144" s="114">
        <f t="shared" si="5"/>
        <v>999</v>
      </c>
      <c r="Q144" s="97"/>
    </row>
    <row r="145" spans="1:17" x14ac:dyDescent="0.25">
      <c r="A145" s="250">
        <v>139</v>
      </c>
      <c r="B145" s="95"/>
      <c r="C145" s="95"/>
      <c r="D145" s="96"/>
      <c r="E145" s="263"/>
      <c r="F145" s="97"/>
      <c r="G145" s="97"/>
      <c r="H145" s="414"/>
      <c r="I145" s="283"/>
      <c r="J145" s="247" t="e">
        <f>IF(AND(Q145="",#REF!&gt;0,#REF!&lt;5),K145,)</f>
        <v>#REF!</v>
      </c>
      <c r="K145" s="245" t="str">
        <f>IF(D145="","ZZZ9",IF(AND(#REF!&gt;0,#REF!&lt;5),D145&amp;#REF!,D145&amp;"9"))</f>
        <v>ZZZ9</v>
      </c>
      <c r="L145" s="249">
        <f t="shared" si="3"/>
        <v>999</v>
      </c>
      <c r="M145" s="282">
        <f t="shared" si="4"/>
        <v>999</v>
      </c>
      <c r="N145" s="277"/>
      <c r="O145" s="97"/>
      <c r="P145" s="114">
        <f t="shared" si="5"/>
        <v>999</v>
      </c>
      <c r="Q145" s="97"/>
    </row>
    <row r="146" spans="1:17" x14ac:dyDescent="0.25">
      <c r="A146" s="250">
        <v>140</v>
      </c>
      <c r="B146" s="95"/>
      <c r="C146" s="95"/>
      <c r="D146" s="96"/>
      <c r="E146" s="263"/>
      <c r="F146" s="97"/>
      <c r="G146" s="97"/>
      <c r="H146" s="414"/>
      <c r="I146" s="283"/>
      <c r="J146" s="247" t="e">
        <f>IF(AND(Q146="",#REF!&gt;0,#REF!&lt;5),K146,)</f>
        <v>#REF!</v>
      </c>
      <c r="K146" s="245" t="str">
        <f>IF(D146="","ZZZ9",IF(AND(#REF!&gt;0,#REF!&lt;5),D146&amp;#REF!,D146&amp;"9"))</f>
        <v>ZZZ9</v>
      </c>
      <c r="L146" s="249">
        <f t="shared" si="3"/>
        <v>999</v>
      </c>
      <c r="M146" s="282">
        <f t="shared" si="4"/>
        <v>999</v>
      </c>
      <c r="N146" s="277"/>
      <c r="O146" s="97"/>
      <c r="P146" s="114">
        <f t="shared" si="5"/>
        <v>999</v>
      </c>
      <c r="Q146" s="97"/>
    </row>
    <row r="147" spans="1:17" x14ac:dyDescent="0.25">
      <c r="A147" s="250">
        <v>141</v>
      </c>
      <c r="B147" s="95"/>
      <c r="C147" s="95"/>
      <c r="D147" s="96"/>
      <c r="E147" s="263"/>
      <c r="F147" s="97"/>
      <c r="G147" s="97"/>
      <c r="H147" s="414"/>
      <c r="I147" s="283"/>
      <c r="J147" s="247" t="e">
        <f>IF(AND(Q147="",#REF!&gt;0,#REF!&lt;5),K147,)</f>
        <v>#REF!</v>
      </c>
      <c r="K147" s="245" t="str">
        <f>IF(D147="","ZZZ9",IF(AND(#REF!&gt;0,#REF!&lt;5),D147&amp;#REF!,D147&amp;"9"))</f>
        <v>ZZZ9</v>
      </c>
      <c r="L147" s="249">
        <f t="shared" si="3"/>
        <v>999</v>
      </c>
      <c r="M147" s="282">
        <f t="shared" si="4"/>
        <v>999</v>
      </c>
      <c r="N147" s="277"/>
      <c r="O147" s="97"/>
      <c r="P147" s="114">
        <f t="shared" si="5"/>
        <v>999</v>
      </c>
      <c r="Q147" s="97"/>
    </row>
    <row r="148" spans="1:17" x14ac:dyDescent="0.25">
      <c r="A148" s="250">
        <v>142</v>
      </c>
      <c r="B148" s="95"/>
      <c r="C148" s="95"/>
      <c r="D148" s="96"/>
      <c r="E148" s="263"/>
      <c r="F148" s="97"/>
      <c r="G148" s="97"/>
      <c r="H148" s="414"/>
      <c r="I148" s="283"/>
      <c r="J148" s="247" t="e">
        <f>IF(AND(Q148="",#REF!&gt;0,#REF!&lt;5),K148,)</f>
        <v>#REF!</v>
      </c>
      <c r="K148" s="245" t="str">
        <f>IF(D148="","ZZZ9",IF(AND(#REF!&gt;0,#REF!&lt;5),D148&amp;#REF!,D148&amp;"9"))</f>
        <v>ZZZ9</v>
      </c>
      <c r="L148" s="249">
        <f t="shared" si="3"/>
        <v>999</v>
      </c>
      <c r="M148" s="282">
        <f t="shared" si="4"/>
        <v>999</v>
      </c>
      <c r="N148" s="277"/>
      <c r="O148" s="283"/>
      <c r="P148" s="284">
        <f t="shared" si="5"/>
        <v>999</v>
      </c>
      <c r="Q148" s="283"/>
    </row>
    <row r="149" spans="1:17" x14ac:dyDescent="0.25">
      <c r="A149" s="250">
        <v>143</v>
      </c>
      <c r="B149" s="95"/>
      <c r="C149" s="95"/>
      <c r="D149" s="96"/>
      <c r="E149" s="263"/>
      <c r="F149" s="97"/>
      <c r="G149" s="97"/>
      <c r="H149" s="414"/>
      <c r="I149" s="283"/>
      <c r="J149" s="247" t="e">
        <f>IF(AND(Q149="",#REF!&gt;0,#REF!&lt;5),K149,)</f>
        <v>#REF!</v>
      </c>
      <c r="K149" s="245" t="str">
        <f>IF(D149="","ZZZ9",IF(AND(#REF!&gt;0,#REF!&lt;5),D149&amp;#REF!,D149&amp;"9"))</f>
        <v>ZZZ9</v>
      </c>
      <c r="L149" s="249">
        <f t="shared" si="3"/>
        <v>999</v>
      </c>
      <c r="M149" s="282">
        <f t="shared" si="4"/>
        <v>999</v>
      </c>
      <c r="N149" s="277"/>
      <c r="O149" s="97"/>
      <c r="P149" s="114">
        <f t="shared" si="5"/>
        <v>999</v>
      </c>
      <c r="Q149" s="97"/>
    </row>
    <row r="150" spans="1:17" x14ac:dyDescent="0.25">
      <c r="A150" s="250">
        <v>144</v>
      </c>
      <c r="B150" s="95"/>
      <c r="C150" s="95"/>
      <c r="D150" s="96"/>
      <c r="E150" s="263"/>
      <c r="F150" s="97"/>
      <c r="G150" s="97"/>
      <c r="H150" s="414"/>
      <c r="I150" s="283"/>
      <c r="J150" s="247" t="e">
        <f>IF(AND(Q150="",#REF!&gt;0,#REF!&lt;5),K150,)</f>
        <v>#REF!</v>
      </c>
      <c r="K150" s="245" t="str">
        <f>IF(D150="","ZZZ9",IF(AND(#REF!&gt;0,#REF!&lt;5),D150&amp;#REF!,D150&amp;"9"))</f>
        <v>ZZZ9</v>
      </c>
      <c r="L150" s="249">
        <f t="shared" si="3"/>
        <v>999</v>
      </c>
      <c r="M150" s="282">
        <f t="shared" si="4"/>
        <v>999</v>
      </c>
      <c r="N150" s="277"/>
      <c r="O150" s="97"/>
      <c r="P150" s="114">
        <f t="shared" si="5"/>
        <v>999</v>
      </c>
      <c r="Q150" s="97"/>
    </row>
    <row r="151" spans="1:17" x14ac:dyDescent="0.25">
      <c r="A151" s="250">
        <v>145</v>
      </c>
      <c r="B151" s="95"/>
      <c r="C151" s="95"/>
      <c r="D151" s="96"/>
      <c r="E151" s="263"/>
      <c r="F151" s="97"/>
      <c r="G151" s="97"/>
      <c r="H151" s="414"/>
      <c r="I151" s="283"/>
      <c r="J151" s="247" t="e">
        <f>IF(AND(Q151="",#REF!&gt;0,#REF!&lt;5),K151,)</f>
        <v>#REF!</v>
      </c>
      <c r="K151" s="245" t="str">
        <f>IF(D151="","ZZZ9",IF(AND(#REF!&gt;0,#REF!&lt;5),D151&amp;#REF!,D151&amp;"9"))</f>
        <v>ZZZ9</v>
      </c>
      <c r="L151" s="249">
        <f t="shared" si="3"/>
        <v>999</v>
      </c>
      <c r="M151" s="282">
        <f t="shared" si="4"/>
        <v>999</v>
      </c>
      <c r="N151" s="277"/>
      <c r="O151" s="97"/>
      <c r="P151" s="114">
        <f t="shared" si="5"/>
        <v>999</v>
      </c>
      <c r="Q151" s="97"/>
    </row>
    <row r="152" spans="1:17" x14ac:dyDescent="0.25">
      <c r="A152" s="250">
        <v>146</v>
      </c>
      <c r="B152" s="95"/>
      <c r="C152" s="95"/>
      <c r="D152" s="96"/>
      <c r="E152" s="263"/>
      <c r="F152" s="97"/>
      <c r="G152" s="97"/>
      <c r="H152" s="414"/>
      <c r="I152" s="283"/>
      <c r="J152" s="247" t="e">
        <f>IF(AND(Q152="",#REF!&gt;0,#REF!&lt;5),K152,)</f>
        <v>#REF!</v>
      </c>
      <c r="K152" s="245" t="str">
        <f>IF(D152="","ZZZ9",IF(AND(#REF!&gt;0,#REF!&lt;5),D152&amp;#REF!,D152&amp;"9"))</f>
        <v>ZZZ9</v>
      </c>
      <c r="L152" s="249">
        <f t="shared" si="3"/>
        <v>999</v>
      </c>
      <c r="M152" s="282">
        <f t="shared" si="4"/>
        <v>999</v>
      </c>
      <c r="N152" s="277"/>
      <c r="O152" s="97"/>
      <c r="P152" s="114">
        <f t="shared" si="5"/>
        <v>999</v>
      </c>
      <c r="Q152" s="97"/>
    </row>
    <row r="153" spans="1:17" x14ac:dyDescent="0.25">
      <c r="A153" s="250">
        <v>147</v>
      </c>
      <c r="B153" s="95"/>
      <c r="C153" s="95"/>
      <c r="D153" s="96"/>
      <c r="E153" s="263"/>
      <c r="F153" s="97"/>
      <c r="G153" s="97"/>
      <c r="H153" s="414"/>
      <c r="I153" s="283"/>
      <c r="J153" s="247" t="e">
        <f>IF(AND(Q153="",#REF!&gt;0,#REF!&lt;5),K153,)</f>
        <v>#REF!</v>
      </c>
      <c r="K153" s="245" t="str">
        <f>IF(D153="","ZZZ9",IF(AND(#REF!&gt;0,#REF!&lt;5),D153&amp;#REF!,D153&amp;"9"))</f>
        <v>ZZZ9</v>
      </c>
      <c r="L153" s="249">
        <f t="shared" si="3"/>
        <v>999</v>
      </c>
      <c r="M153" s="282">
        <f t="shared" si="4"/>
        <v>999</v>
      </c>
      <c r="N153" s="277"/>
      <c r="O153" s="97"/>
      <c r="P153" s="114">
        <f t="shared" si="5"/>
        <v>999</v>
      </c>
      <c r="Q153" s="97"/>
    </row>
    <row r="154" spans="1:17" x14ac:dyDescent="0.25">
      <c r="A154" s="250">
        <v>148</v>
      </c>
      <c r="B154" s="95"/>
      <c r="C154" s="95"/>
      <c r="D154" s="96"/>
      <c r="E154" s="263"/>
      <c r="F154" s="97"/>
      <c r="G154" s="97"/>
      <c r="H154" s="414"/>
      <c r="I154" s="283"/>
      <c r="J154" s="247" t="e">
        <f>IF(AND(Q154="",#REF!&gt;0,#REF!&lt;5),K154,)</f>
        <v>#REF!</v>
      </c>
      <c r="K154" s="245" t="str">
        <f>IF(D154="","ZZZ9",IF(AND(#REF!&gt;0,#REF!&lt;5),D154&amp;#REF!,D154&amp;"9"))</f>
        <v>ZZZ9</v>
      </c>
      <c r="L154" s="249">
        <f t="shared" si="3"/>
        <v>999</v>
      </c>
      <c r="M154" s="282">
        <f t="shared" si="4"/>
        <v>999</v>
      </c>
      <c r="N154" s="277"/>
      <c r="O154" s="97"/>
      <c r="P154" s="114">
        <f t="shared" si="5"/>
        <v>999</v>
      </c>
      <c r="Q154" s="97"/>
    </row>
    <row r="155" spans="1:17" x14ac:dyDescent="0.25">
      <c r="A155" s="250">
        <v>149</v>
      </c>
      <c r="B155" s="95"/>
      <c r="C155" s="95"/>
      <c r="D155" s="96"/>
      <c r="E155" s="263"/>
      <c r="F155" s="97"/>
      <c r="G155" s="97"/>
      <c r="H155" s="414"/>
      <c r="I155" s="283"/>
      <c r="J155" s="247" t="e">
        <f>IF(AND(Q155="",#REF!&gt;0,#REF!&lt;5),K155,)</f>
        <v>#REF!</v>
      </c>
      <c r="K155" s="245" t="str">
        <f>IF(D155="","ZZZ9",IF(AND(#REF!&gt;0,#REF!&lt;5),D155&amp;#REF!,D155&amp;"9"))</f>
        <v>ZZZ9</v>
      </c>
      <c r="L155" s="249">
        <f t="shared" si="3"/>
        <v>999</v>
      </c>
      <c r="M155" s="282">
        <f t="shared" si="4"/>
        <v>999</v>
      </c>
      <c r="N155" s="277"/>
      <c r="O155" s="97"/>
      <c r="P155" s="114">
        <f t="shared" si="5"/>
        <v>999</v>
      </c>
      <c r="Q155" s="97"/>
    </row>
    <row r="156" spans="1:17" x14ac:dyDescent="0.25">
      <c r="A156" s="250">
        <v>150</v>
      </c>
      <c r="B156" s="95"/>
      <c r="C156" s="95"/>
      <c r="D156" s="96"/>
      <c r="E156" s="263"/>
      <c r="F156" s="97"/>
      <c r="G156" s="97"/>
      <c r="H156" s="414"/>
      <c r="I156" s="283"/>
      <c r="J156" s="247" t="e">
        <f>IF(AND(Q156="",#REF!&gt;0,#REF!&lt;5),K156,)</f>
        <v>#REF!</v>
      </c>
      <c r="K156" s="245" t="str">
        <f>IF(D156="","ZZZ9",IF(AND(#REF!&gt;0,#REF!&lt;5),D156&amp;#REF!,D156&amp;"9"))</f>
        <v>ZZZ9</v>
      </c>
      <c r="L156" s="249">
        <f t="shared" si="3"/>
        <v>999</v>
      </c>
      <c r="M156" s="282">
        <f t="shared" si="4"/>
        <v>999</v>
      </c>
      <c r="N156" s="277"/>
      <c r="O156" s="97"/>
      <c r="P156" s="114">
        <f t="shared" si="5"/>
        <v>999</v>
      </c>
      <c r="Q156" s="97"/>
    </row>
  </sheetData>
  <conditionalFormatting sqref="A19 A20:D156">
    <cfRule type="expression" dxfId="72" priority="77" stopIfTrue="1">
      <formula>$Q19&gt;=1</formula>
    </cfRule>
  </conditionalFormatting>
  <conditionalFormatting sqref="A7:D18">
    <cfRule type="expression" dxfId="71" priority="12" stopIfTrue="1">
      <formula>$Q7&gt;=1</formula>
    </cfRule>
  </conditionalFormatting>
  <conditionalFormatting sqref="B11:D11">
    <cfRule type="expression" dxfId="70" priority="1" stopIfTrue="1">
      <formula>$Q11&gt;=1</formula>
    </cfRule>
  </conditionalFormatting>
  <conditionalFormatting sqref="B19:D37">
    <cfRule type="expression" dxfId="69" priority="31" stopIfTrue="1">
      <formula>$Q19&gt;=1</formula>
    </cfRule>
  </conditionalFormatting>
  <conditionalFormatting sqref="E7:E8 E12:E14">
    <cfRule type="expression" dxfId="68" priority="76" stopIfTrue="1">
      <formula>AND(ROUNDDOWN(($A$4-E7)/365.25,0)&lt;=17,G7&lt;&gt;"OK")</formula>
    </cfRule>
    <cfRule type="expression" dxfId="67" priority="75" stopIfTrue="1">
      <formula>AND(ROUNDDOWN(($A$4-E7)/365.25,0)&lt;=14,G7&lt;&gt;"OK")</formula>
    </cfRule>
    <cfRule type="expression" dxfId="66" priority="74" stopIfTrue="1">
      <formula>AND(ROUNDDOWN(($A$4-E7)/365.25,0)&lt;=13,G7&lt;&gt;"OK")</formula>
    </cfRule>
    <cfRule type="expression" dxfId="65" priority="70" stopIfTrue="1">
      <formula>AND(ROUNDDOWN(($A$4-E7)/365.25,0)&lt;=14,G7&lt;&gt;"OK")</formula>
    </cfRule>
    <cfRule type="expression" dxfId="64" priority="69" stopIfTrue="1">
      <formula>AND(ROUNDDOWN(($A$4-E7)/365.25,0)&lt;=13,G7&lt;&gt;"OK")</formula>
    </cfRule>
    <cfRule type="expression" dxfId="63" priority="71" stopIfTrue="1">
      <formula>AND(ROUNDDOWN(($A$4-E7)/365.25,0)&lt;=17,G7&lt;&gt;"OK")</formula>
    </cfRule>
  </conditionalFormatting>
  <conditionalFormatting sqref="E7:E8 E12:E18 E20:E156">
    <cfRule type="expression" dxfId="62" priority="81" stopIfTrue="1">
      <formula>AND(ROUNDDOWN(($A$4-E7)/365.25,0)&lt;=17,G7&lt;&gt;"OK")</formula>
    </cfRule>
    <cfRule type="expression" dxfId="61" priority="79" stopIfTrue="1">
      <formula>AND(ROUNDDOWN(($A$4-E7)/365.25,0)&lt;=13,G7&lt;&gt;"OK")</formula>
    </cfRule>
    <cfRule type="expression" dxfId="60" priority="80" stopIfTrue="1">
      <formula>AND(ROUNDDOWN(($A$4-E7)/365.25,0)&lt;=14,G7&lt;&gt;"OK")</formula>
    </cfRule>
  </conditionalFormatting>
  <conditionalFormatting sqref="E7:E9">
    <cfRule type="expression" dxfId="59" priority="63" stopIfTrue="1">
      <formula>AND(ROUNDDOWN(($A$4-E7)/365.25,0)&lt;=17,G7&lt;&gt;"OK")</formula>
    </cfRule>
    <cfRule type="expression" dxfId="58" priority="61" stopIfTrue="1">
      <formula>AND(ROUNDDOWN(($A$4-E7)/365.25,0)&lt;=13,G7&lt;&gt;"OK")</formula>
    </cfRule>
    <cfRule type="expression" dxfId="57" priority="62" stopIfTrue="1">
      <formula>AND(ROUNDDOWN(($A$4-E7)/365.25,0)&lt;=14,G7&lt;&gt;"OK")</formula>
    </cfRule>
  </conditionalFormatting>
  <conditionalFormatting sqref="E9">
    <cfRule type="expression" dxfId="56" priority="58" stopIfTrue="1">
      <formula>AND(ROUNDDOWN(($A$4-E9)/365.25,0)&lt;=17,G9&lt;&gt;"OK")</formula>
    </cfRule>
    <cfRule type="expression" dxfId="55" priority="52" stopIfTrue="1">
      <formula>AND(ROUNDDOWN(($A$4-E9)/365.25,0)&lt;=14,G9&lt;&gt;"OK")</formula>
    </cfRule>
    <cfRule type="expression" dxfId="54" priority="51" stopIfTrue="1">
      <formula>AND(ROUNDDOWN(($A$4-E9)/365.25,0)&lt;=13,G9&lt;&gt;"OK")</formula>
    </cfRule>
    <cfRule type="expression" dxfId="53" priority="57" stopIfTrue="1">
      <formula>AND(ROUNDDOWN(($A$4-E9)/365.25,0)&lt;=14,G9&lt;&gt;"OK")</formula>
    </cfRule>
    <cfRule type="expression" dxfId="52" priority="56" stopIfTrue="1">
      <formula>AND(ROUNDDOWN(($A$4-E9)/365.25,0)&lt;=13,G9&lt;&gt;"OK")</formula>
    </cfRule>
    <cfRule type="expression" dxfId="51" priority="53" stopIfTrue="1">
      <formula>AND(ROUNDDOWN(($A$4-E9)/365.25,0)&lt;=17,G9&lt;&gt;"OK")</formula>
    </cfRule>
  </conditionalFormatting>
  <conditionalFormatting sqref="E9:E10">
    <cfRule type="expression" dxfId="50" priority="28" stopIfTrue="1">
      <formula>AND(ROUNDDOWN(($A$4-E9)/365.25,0)&lt;=13,G9&lt;&gt;"OK")</formula>
    </cfRule>
    <cfRule type="expression" dxfId="49" priority="29" stopIfTrue="1">
      <formula>AND(ROUNDDOWN(($A$4-E9)/365.25,0)&lt;=14,G9&lt;&gt;"OK")</formula>
    </cfRule>
    <cfRule type="expression" dxfId="48" priority="30" stopIfTrue="1">
      <formula>AND(ROUNDDOWN(($A$4-E9)/365.25,0)&lt;=17,G9&lt;&gt;"OK")</formula>
    </cfRule>
  </conditionalFormatting>
  <conditionalFormatting sqref="E10">
    <cfRule type="expression" dxfId="47" priority="21" stopIfTrue="1">
      <formula>AND(ROUNDDOWN(($A$4-E10)/365.25,0)&lt;=13,G10&lt;&gt;"OK")</formula>
    </cfRule>
    <cfRule type="expression" dxfId="46" priority="22" stopIfTrue="1">
      <formula>AND(ROUNDDOWN(($A$4-E10)/365.25,0)&lt;=14,G10&lt;&gt;"OK")</formula>
    </cfRule>
    <cfRule type="expression" dxfId="45" priority="23" stopIfTrue="1">
      <formula>AND(ROUNDDOWN(($A$4-E10)/365.25,0)&lt;=17,G10&lt;&gt;"OK")</formula>
    </cfRule>
    <cfRule type="expression" dxfId="44" priority="24" stopIfTrue="1">
      <formula>AND(ROUNDDOWN(($A$4-E10)/365.25,0)&lt;=13,G10&lt;&gt;"OK")</formula>
    </cfRule>
    <cfRule type="expression" dxfId="43" priority="25" stopIfTrue="1">
      <formula>AND(ROUNDDOWN(($A$4-E10)/365.25,0)&lt;=14,G10&lt;&gt;"OK")</formula>
    </cfRule>
    <cfRule type="expression" dxfId="42" priority="26" stopIfTrue="1">
      <formula>AND(ROUNDDOWN(($A$4-E10)/365.25,0)&lt;=17,G10&lt;&gt;"OK")</formula>
    </cfRule>
  </conditionalFormatting>
  <conditionalFormatting sqref="E10:E11">
    <cfRule type="expression" dxfId="41" priority="14" stopIfTrue="1">
      <formula>AND(ROUNDDOWN(($A$4-E10)/365.25,0)&lt;=14,G10&lt;&gt;"OK")</formula>
    </cfRule>
    <cfRule type="expression" dxfId="40" priority="15" stopIfTrue="1">
      <formula>AND(ROUNDDOWN(($A$4-E10)/365.25,0)&lt;=17,G10&lt;&gt;"OK")</formula>
    </cfRule>
    <cfRule type="expression" dxfId="39" priority="13" stopIfTrue="1">
      <formula>AND(ROUNDDOWN(($A$4-E10)/365.25,0)&lt;=13,G10&lt;&gt;"OK")</formula>
    </cfRule>
  </conditionalFormatting>
  <conditionalFormatting sqref="E11">
    <cfRule type="expression" dxfId="38" priority="8" stopIfTrue="1">
      <formula>AND(ROUNDDOWN(($A$4-E11)/365.25,0)&lt;=17,G11&lt;&gt;"OK")</formula>
    </cfRule>
    <cfRule type="expression" dxfId="37" priority="11" stopIfTrue="1">
      <formula>AND(ROUNDDOWN(($A$4-E11)/365.25,0)&lt;=17,G11&lt;&gt;"OK")</formula>
    </cfRule>
    <cfRule type="expression" dxfId="36" priority="10" stopIfTrue="1">
      <formula>AND(ROUNDDOWN(($A$4-E11)/365.25,0)&lt;=14,G11&lt;&gt;"OK")</formula>
    </cfRule>
    <cfRule type="expression" dxfId="35" priority="9" stopIfTrue="1">
      <formula>AND(ROUNDDOWN(($A$4-E11)/365.25,0)&lt;=13,G11&lt;&gt;"OK")</formula>
    </cfRule>
    <cfRule type="expression" dxfId="34" priority="7" stopIfTrue="1">
      <formula>AND(ROUNDDOWN(($A$4-E11)/365.25,0)&lt;=14,G11&lt;&gt;"OK")</formula>
    </cfRule>
    <cfRule type="expression" dxfId="33" priority="6" stopIfTrue="1">
      <formula>AND(ROUNDDOWN(($A$4-E11)/365.25,0)&lt;=13,G11&lt;&gt;"OK")</formula>
    </cfRule>
    <cfRule type="expression" dxfId="32" priority="5" stopIfTrue="1">
      <formula>AND(ROUNDDOWN(($A$4-E11)/365.25,0)&lt;=17,G11&lt;&gt;"OK")</formula>
    </cfRule>
    <cfRule type="expression" dxfId="31" priority="4" stopIfTrue="1">
      <formula>AND(ROUNDDOWN(($A$4-E11)/365.25,0)&lt;=14,G11&lt;&gt;"OK")</formula>
    </cfRule>
    <cfRule type="expression" dxfId="30" priority="3" stopIfTrue="1">
      <formula>AND(ROUNDDOWN(($A$4-E11)/365.25,0)&lt;=13,G11&lt;&gt;"OK")</formula>
    </cfRule>
  </conditionalFormatting>
  <conditionalFormatting sqref="E12:E27">
    <cfRule type="expression" dxfId="29" priority="43" stopIfTrue="1">
      <formula>AND(ROUNDDOWN(($A$4-E12)/365.25,0)&lt;=13,G12&lt;&gt;"OK")</formula>
    </cfRule>
    <cfRule type="expression" dxfId="28" priority="44" stopIfTrue="1">
      <formula>AND(ROUNDDOWN(($A$4-E12)/365.25,0)&lt;=14,G12&lt;&gt;"OK")</formula>
    </cfRule>
    <cfRule type="expression" dxfId="27" priority="45" stopIfTrue="1">
      <formula>AND(ROUNDDOWN(($A$4-E12)/365.25,0)&lt;=17,G12&lt;&gt;"OK")</formula>
    </cfRule>
  </conditionalFormatting>
  <conditionalFormatting sqref="E19">
    <cfRule type="expression" dxfId="26" priority="37" stopIfTrue="1">
      <formula>AND(ROUNDDOWN(($A$4-E19)/365.25,0)&lt;=14,G19&lt;&gt;"OK")</formula>
    </cfRule>
    <cfRule type="expression" dxfId="25" priority="36" stopIfTrue="1">
      <formula>AND(ROUNDDOWN(($A$4-E19)/365.25,0)&lt;=13,G19&lt;&gt;"OK")</formula>
    </cfRule>
    <cfRule type="expression" dxfId="24" priority="35" stopIfTrue="1">
      <formula>AND(ROUNDDOWN(($A$4-E19)/365.25,0)&lt;=17,G19&lt;&gt;"OK")</formula>
    </cfRule>
    <cfRule type="expression" dxfId="23" priority="34" stopIfTrue="1">
      <formula>AND(ROUNDDOWN(($A$4-E19)/365.25,0)&lt;=14,G19&lt;&gt;"OK")</formula>
    </cfRule>
    <cfRule type="expression" dxfId="22" priority="33" stopIfTrue="1">
      <formula>AND(ROUNDDOWN(($A$4-E19)/365.25,0)&lt;=13,G19&lt;&gt;"OK")</formula>
    </cfRule>
    <cfRule type="expression" dxfId="21" priority="38" stopIfTrue="1">
      <formula>AND(ROUNDDOWN(($A$4-E19)/365.25,0)&lt;=17,G19&lt;&gt;"OK")</formula>
    </cfRule>
    <cfRule type="expression" dxfId="20" priority="39" stopIfTrue="1">
      <formula>AND(ROUNDDOWN(($A$4-E19)/365.25,0)&lt;=13,G19&lt;&gt;"OK")</formula>
    </cfRule>
    <cfRule type="expression" dxfId="19" priority="40" stopIfTrue="1">
      <formula>AND(ROUNDDOWN(($A$4-E19)/365.25,0)&lt;=14,G19&lt;&gt;"OK")</formula>
    </cfRule>
    <cfRule type="expression" dxfId="18" priority="41" stopIfTrue="1">
      <formula>AND(ROUNDDOWN(($A$4-E19)/365.25,0)&lt;=17,G19&lt;&gt;"OK")</formula>
    </cfRule>
  </conditionalFormatting>
  <conditionalFormatting sqref="E29:E37">
    <cfRule type="expression" dxfId="17" priority="65" stopIfTrue="1">
      <formula>AND(ROUNDDOWN(($A$4-E29)/365.25,0)&lt;=13,G29&lt;&gt;"OK")</formula>
    </cfRule>
    <cfRule type="expression" dxfId="16" priority="66" stopIfTrue="1">
      <formula>AND(ROUNDDOWN(($A$4-E29)/365.25,0)&lt;=14,G29&lt;&gt;"OK")</formula>
    </cfRule>
    <cfRule type="expression" dxfId="15" priority="67" stopIfTrue="1">
      <formula>AND(ROUNDDOWN(($A$4-E29)/365.25,0)&lt;=17,G29&lt;&gt;"OK")</formula>
    </cfRule>
  </conditionalFormatting>
  <conditionalFormatting sqref="J7:J156">
    <cfRule type="cellIs" dxfId="14" priority="2"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9">
    <tabColor indexed="11"/>
    <pageSetUpPr fitToPage="1"/>
  </sheetPr>
  <dimension ref="A1:AK57"/>
  <sheetViews>
    <sheetView showGridLines="0" showZeros="0" workbookViewId="0"/>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7" t="str">
        <f>Altalanos!$A$6</f>
        <v>Vidék Bajnokság</v>
      </c>
      <c r="B1" s="87"/>
      <c r="C1" s="118"/>
      <c r="D1" s="118"/>
      <c r="E1" s="118"/>
      <c r="F1" s="118"/>
      <c r="G1" s="118"/>
      <c r="H1" s="87"/>
      <c r="I1" s="233"/>
      <c r="J1" s="119"/>
      <c r="K1" s="260" t="s">
        <v>53</v>
      </c>
      <c r="L1" s="106"/>
      <c r="M1" s="88"/>
      <c r="N1" s="119"/>
      <c r="O1" s="119" t="s">
        <v>3</v>
      </c>
      <c r="P1" s="119"/>
      <c r="Q1" s="118"/>
      <c r="R1" s="119"/>
      <c r="Y1" s="343"/>
      <c r="Z1" s="343"/>
      <c r="AA1" s="343"/>
      <c r="AB1" s="399" t="e">
        <f>IF($Y$5=1,CONCATENATE(VLOOKUP($Y$3,$AA$2:$AH$14,2)),CONCATENATE(VLOOKUP($Y$3,$AA$16:$AH$25,2)))</f>
        <v>#N/A</v>
      </c>
      <c r="AC1" s="399" t="e">
        <f>IF($Y$5=1,CONCATENATE(VLOOKUP($Y$3,$AA$2:$AH$14,3)),CONCATENATE(VLOOKUP($Y$3,$AA$16:$AH$25,3)))</f>
        <v>#N/A</v>
      </c>
      <c r="AD1" s="399" t="e">
        <f>IF($Y$5=1,CONCATENATE(VLOOKUP($Y$3,$AA$2:$AH$14,4)),CONCATENATE(VLOOKUP($Y$3,$AA$16:$AH$25,4)))</f>
        <v>#N/A</v>
      </c>
      <c r="AE1" s="399" t="e">
        <f>IF($Y$5=1,CONCATENATE(VLOOKUP($Y$3,$AA$2:$AH$14,5)),CONCATENATE(VLOOKUP($Y$3,$AA$16:$AH$25,5)))</f>
        <v>#N/A</v>
      </c>
      <c r="AF1" s="399" t="e">
        <f>IF($Y$5=1,CONCATENATE(VLOOKUP($Y$3,$AA$2:$AH$14,6)),CONCATENATE(VLOOKUP($Y$3,$AA$16:$AH$25,6)))</f>
        <v>#N/A</v>
      </c>
      <c r="AG1" s="399" t="e">
        <f>IF($Y$5=1,CONCATENATE(VLOOKUP($Y$3,$AA$2:$AH$14,7)),CONCATENATE(VLOOKUP($Y$3,$AA$16:$AH$25,7)))</f>
        <v>#N/A</v>
      </c>
      <c r="AH1" s="399" t="e">
        <f>IF($Y$5=1,CONCATENATE(VLOOKUP($Y$3,$AA$2:$AH$14,8)),CONCATENATE(VLOOKUP($Y$3,$AA$16:$AH$25,8)))</f>
        <v>#N/A</v>
      </c>
    </row>
    <row r="2" spans="1:37" s="98" customFormat="1" x14ac:dyDescent="0.25">
      <c r="A2" s="286" t="s">
        <v>52</v>
      </c>
      <c r="B2" s="89"/>
      <c r="C2" s="89"/>
      <c r="D2" s="89"/>
      <c r="E2" s="281" t="str">
        <f>Altalanos!$D$8</f>
        <v>F18 csapat</v>
      </c>
      <c r="F2" s="89"/>
      <c r="G2" s="120"/>
      <c r="H2" s="99"/>
      <c r="I2" s="99"/>
      <c r="J2" s="121"/>
      <c r="K2" s="106"/>
      <c r="L2" s="106"/>
      <c r="M2" s="106"/>
      <c r="N2" s="121"/>
      <c r="O2" s="99"/>
      <c r="P2" s="121"/>
      <c r="Q2" s="99"/>
      <c r="R2" s="121"/>
      <c r="Y2" s="389"/>
      <c r="Z2" s="388"/>
      <c r="AA2" s="403" t="s">
        <v>66</v>
      </c>
      <c r="AB2" s="404">
        <v>300</v>
      </c>
      <c r="AC2" s="404">
        <v>250</v>
      </c>
      <c r="AD2" s="404">
        <v>200</v>
      </c>
      <c r="AE2" s="404">
        <v>150</v>
      </c>
      <c r="AF2" s="404">
        <v>120</v>
      </c>
      <c r="AG2" s="404">
        <v>90</v>
      </c>
      <c r="AH2" s="404">
        <v>40</v>
      </c>
      <c r="AI2"/>
      <c r="AJ2"/>
      <c r="AK2"/>
    </row>
    <row r="3" spans="1:37"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Y3" s="388" t="str">
        <f>IF(K4="OB","A",IF(K4="IX","W",IF(K4="","",K4)))</f>
        <v/>
      </c>
      <c r="Z3" s="388"/>
      <c r="AA3" s="403" t="s">
        <v>67</v>
      </c>
      <c r="AB3" s="404">
        <v>280</v>
      </c>
      <c r="AC3" s="404">
        <v>230</v>
      </c>
      <c r="AD3" s="404">
        <v>180</v>
      </c>
      <c r="AE3" s="404">
        <v>140</v>
      </c>
      <c r="AF3" s="404">
        <v>80</v>
      </c>
      <c r="AG3" s="404">
        <v>0</v>
      </c>
      <c r="AH3" s="404">
        <v>0</v>
      </c>
      <c r="AI3"/>
      <c r="AJ3"/>
      <c r="AK3"/>
    </row>
    <row r="4" spans="1:37" s="28" customFormat="1" ht="11.25" customHeight="1" thickBot="1" x14ac:dyDescent="0.3">
      <c r="A4" s="942" t="str">
        <f>Altalanos!$A$10</f>
        <v>2026.06.20-30</v>
      </c>
      <c r="B4" s="942"/>
      <c r="C4" s="942"/>
      <c r="D4" s="254"/>
      <c r="E4" s="123"/>
      <c r="F4" s="123"/>
      <c r="G4" s="123" t="str">
        <f>Altalanos!$C$10</f>
        <v>SZEGED</v>
      </c>
      <c r="H4" s="92"/>
      <c r="I4" s="123"/>
      <c r="J4" s="124"/>
      <c r="K4" s="125"/>
      <c r="L4" s="124"/>
      <c r="M4" s="126"/>
      <c r="N4" s="124"/>
      <c r="O4" s="123"/>
      <c r="P4" s="124"/>
      <c r="Q4" s="123"/>
      <c r="R4" s="83" t="str">
        <f>Altalanos!$E$10</f>
        <v>Rákóczi Andrea</v>
      </c>
      <c r="Y4" s="388"/>
      <c r="Z4" s="388"/>
      <c r="AA4" s="403" t="s">
        <v>91</v>
      </c>
      <c r="AB4" s="404">
        <v>250</v>
      </c>
      <c r="AC4" s="404">
        <v>200</v>
      </c>
      <c r="AD4" s="404">
        <v>150</v>
      </c>
      <c r="AE4" s="404">
        <v>120</v>
      </c>
      <c r="AF4" s="404">
        <v>90</v>
      </c>
      <c r="AG4" s="404">
        <v>60</v>
      </c>
      <c r="AH4" s="404">
        <v>25</v>
      </c>
      <c r="AI4"/>
      <c r="AJ4"/>
      <c r="AK4"/>
    </row>
    <row r="5" spans="1:37" s="19" customFormat="1" x14ac:dyDescent="0.25">
      <c r="A5" s="127"/>
      <c r="B5" s="128" t="s">
        <v>4</v>
      </c>
      <c r="C5" s="278" t="s">
        <v>44</v>
      </c>
      <c r="D5" s="128" t="s">
        <v>43</v>
      </c>
      <c r="E5" s="128" t="s">
        <v>41</v>
      </c>
      <c r="F5" s="129" t="s">
        <v>28</v>
      </c>
      <c r="G5" s="129" t="s">
        <v>29</v>
      </c>
      <c r="H5" s="129"/>
      <c r="I5" s="129" t="s">
        <v>32</v>
      </c>
      <c r="J5" s="129"/>
      <c r="K5" s="128" t="s">
        <v>42</v>
      </c>
      <c r="L5" s="130"/>
      <c r="M5" s="128" t="s">
        <v>60</v>
      </c>
      <c r="N5" s="130"/>
      <c r="O5" s="128" t="s">
        <v>59</v>
      </c>
      <c r="P5" s="130"/>
      <c r="Q5" s="128" t="s">
        <v>58</v>
      </c>
      <c r="R5" s="131"/>
      <c r="Y5" s="388">
        <f>IF(OR(Altalanos!$A$8="F1",Altalanos!$A$8="F2",Altalanos!$A$8="N1",Altalanos!$A$8="N2"),1,2)</f>
        <v>2</v>
      </c>
      <c r="Z5" s="388"/>
      <c r="AA5" s="403" t="s">
        <v>92</v>
      </c>
      <c r="AB5" s="404">
        <v>200</v>
      </c>
      <c r="AC5" s="404">
        <v>150</v>
      </c>
      <c r="AD5" s="404">
        <v>120</v>
      </c>
      <c r="AE5" s="404">
        <v>90</v>
      </c>
      <c r="AF5" s="404">
        <v>60</v>
      </c>
      <c r="AG5" s="404">
        <v>40</v>
      </c>
      <c r="AH5" s="404">
        <v>15</v>
      </c>
      <c r="AI5"/>
      <c r="AJ5"/>
      <c r="AK5"/>
    </row>
    <row r="6" spans="1:37" s="19" customFormat="1" ht="11.1" customHeight="1" thickBot="1" x14ac:dyDescent="0.3">
      <c r="A6" s="132"/>
      <c r="B6" s="393"/>
      <c r="C6" s="393"/>
      <c r="D6" s="393"/>
      <c r="E6" s="393"/>
      <c r="F6" s="392" t="str">
        <f>IF(Y3="","",CONCATENATE(AH1," / ",VLOOKUP(Y3,AB1:AH1,5)," pont"))</f>
        <v/>
      </c>
      <c r="G6" s="394"/>
      <c r="H6" s="5"/>
      <c r="I6" s="394"/>
      <c r="J6" s="395"/>
      <c r="K6" s="393" t="str">
        <f>IF(Y3="","",CONCATENATE(VLOOKUP(Y3,AB1:AH1,4)," pont"))</f>
        <v/>
      </c>
      <c r="L6" s="395"/>
      <c r="M6" s="393" t="str">
        <f>IF(Y3="","",CONCATENATE(VLOOKUP(Y3,AB1:AH1,3)," pont"))</f>
        <v/>
      </c>
      <c r="N6" s="395"/>
      <c r="O6" s="393" t="str">
        <f>IF(Y3="","",CONCATENATE(VLOOKUP(Y3,AB1:AH1,2)," pont"))</f>
        <v/>
      </c>
      <c r="P6" s="395"/>
      <c r="Q6" s="393" t="str">
        <f>IF(Y3="","",CONCATENATE(VLOOKUP(Y3,AB1:AH1,1)," pont"))</f>
        <v/>
      </c>
      <c r="R6" s="396"/>
      <c r="Y6" s="388"/>
      <c r="Z6" s="388"/>
      <c r="AA6" s="403" t="s">
        <v>93</v>
      </c>
      <c r="AB6" s="404">
        <v>150</v>
      </c>
      <c r="AC6" s="404">
        <v>120</v>
      </c>
      <c r="AD6" s="404">
        <v>90</v>
      </c>
      <c r="AE6" s="404">
        <v>60</v>
      </c>
      <c r="AF6" s="404">
        <v>40</v>
      </c>
      <c r="AG6" s="404">
        <v>25</v>
      </c>
      <c r="AH6" s="404">
        <v>10</v>
      </c>
      <c r="AI6"/>
      <c r="AJ6"/>
      <c r="AK6"/>
    </row>
    <row r="7" spans="1:37" s="34" customFormat="1" ht="12.9" customHeight="1" x14ac:dyDescent="0.25">
      <c r="A7" s="133">
        <v>1</v>
      </c>
      <c r="B7" s="242">
        <f>IF($E7="","",VLOOKUP($E7,'F18 csapat ELO'!$A$7:$O$22,14))</f>
        <v>0</v>
      </c>
      <c r="C7" s="266">
        <f>IF($E7="","",VLOOKUP($E7,'F18 csapat ELO'!$A$7:$O$22,15))</f>
        <v>59</v>
      </c>
      <c r="D7" s="266">
        <f>IF($E7="","",VLOOKUP($E7,'F18 csapat ELO'!$A$7:$O$22,5))</f>
        <v>0</v>
      </c>
      <c r="E7" s="134">
        <v>1</v>
      </c>
      <c r="F7" s="135" t="str">
        <f>UPPER(IF($E7="","",VLOOKUP($E7,'F18 csapat ELO'!$A$7:$O$22,2)))</f>
        <v>VIHARSAROK TK</v>
      </c>
      <c r="G7" s="135">
        <f>IF($E7="","",VLOOKUP($E7,'F18 csapat ELO'!$A$7:$O$22,3))</f>
        <v>0</v>
      </c>
      <c r="H7" s="135"/>
      <c r="I7" s="135">
        <f>IF($E7="","",VLOOKUP($E7,'F18 csapat ELO'!$A$7:$O$22,4))</f>
        <v>0</v>
      </c>
      <c r="J7" s="137"/>
      <c r="K7" s="136"/>
      <c r="L7" s="136"/>
      <c r="M7" s="136"/>
      <c r="N7" s="136"/>
      <c r="O7" s="139"/>
      <c r="P7" s="140"/>
      <c r="Q7" s="141"/>
      <c r="R7" s="142"/>
      <c r="S7" s="143"/>
      <c r="U7" s="144" t="str">
        <f>Birók!P21</f>
        <v>Bíró</v>
      </c>
      <c r="Y7" s="388"/>
      <c r="Z7" s="388"/>
      <c r="AA7" s="403" t="s">
        <v>94</v>
      </c>
      <c r="AB7" s="404">
        <v>120</v>
      </c>
      <c r="AC7" s="404">
        <v>90</v>
      </c>
      <c r="AD7" s="404">
        <v>60</v>
      </c>
      <c r="AE7" s="404">
        <v>40</v>
      </c>
      <c r="AF7" s="404">
        <v>25</v>
      </c>
      <c r="AG7" s="404">
        <v>10</v>
      </c>
      <c r="AH7" s="404">
        <v>5</v>
      </c>
      <c r="AI7"/>
      <c r="AJ7"/>
      <c r="AK7"/>
    </row>
    <row r="8" spans="1:37" s="34" customFormat="1" ht="12.9" customHeight="1" x14ac:dyDescent="0.25">
      <c r="A8" s="145"/>
      <c r="B8" s="279"/>
      <c r="C8" s="275"/>
      <c r="D8" s="275"/>
      <c r="E8" s="146"/>
      <c r="F8" s="147"/>
      <c r="G8" s="147"/>
      <c r="H8" s="148"/>
      <c r="I8" s="424" t="s">
        <v>0</v>
      </c>
      <c r="J8" s="150" t="s">
        <v>168</v>
      </c>
      <c r="K8" s="151" t="str">
        <f>UPPER(IF(OR(J8="a",J8="as"),F7,IF(OR(J8="b",J8="bs"),F9,)))</f>
        <v>VIHARSAROK TK</v>
      </c>
      <c r="L8" s="151"/>
      <c r="M8" s="136"/>
      <c r="N8" s="136"/>
      <c r="O8" s="139"/>
      <c r="P8" s="140"/>
      <c r="Q8" s="141"/>
      <c r="R8" s="142"/>
      <c r="S8" s="143"/>
      <c r="U8" s="152" t="str">
        <f>Birók!P22</f>
        <v xml:space="preserve"> </v>
      </c>
      <c r="Y8" s="388"/>
      <c r="Z8" s="388"/>
      <c r="AA8" s="403" t="s">
        <v>95</v>
      </c>
      <c r="AB8" s="404">
        <v>90</v>
      </c>
      <c r="AC8" s="404">
        <v>60</v>
      </c>
      <c r="AD8" s="404">
        <v>40</v>
      </c>
      <c r="AE8" s="404">
        <v>25</v>
      </c>
      <c r="AF8" s="404">
        <v>10</v>
      </c>
      <c r="AG8" s="404">
        <v>5</v>
      </c>
      <c r="AH8" s="404">
        <v>2</v>
      </c>
      <c r="AI8"/>
      <c r="AJ8"/>
      <c r="AK8"/>
    </row>
    <row r="9" spans="1:37" s="34" customFormat="1" ht="12.9" customHeight="1" x14ac:dyDescent="0.25">
      <c r="A9" s="145">
        <v>2</v>
      </c>
      <c r="B9" s="242" t="str">
        <f>IF($E9="","",VLOOKUP($E9,'F18 csapat ELO'!$A$7:$O$22,14))</f>
        <v/>
      </c>
      <c r="C9" s="266" t="str">
        <f>IF($E9="","",VLOOKUP($E9,'F18 csapat ELO'!$A$7:$O$22,15))</f>
        <v/>
      </c>
      <c r="D9" s="266" t="str">
        <f>IF($E9="","",VLOOKUP($E9,'F18 csapat ELO'!$A$7:$O$22,5))</f>
        <v/>
      </c>
      <c r="E9" s="134"/>
      <c r="F9" s="153" t="s">
        <v>99</v>
      </c>
      <c r="G9" s="153" t="str">
        <f>IF($E9="","",VLOOKUP($E9,'F18 csapat ELO'!$A$7:$O$22,3))</f>
        <v/>
      </c>
      <c r="H9" s="153"/>
      <c r="I9" s="135" t="str">
        <f>IF($E9="","",VLOOKUP($E9,'F18 csapat ELO'!$A$7:$O$22,4))</f>
        <v/>
      </c>
      <c r="J9" s="154"/>
      <c r="K9" s="136"/>
      <c r="L9" s="155"/>
      <c r="M9" s="136"/>
      <c r="N9" s="136"/>
      <c r="O9" s="139"/>
      <c r="P9" s="140"/>
      <c r="Q9" s="141"/>
      <c r="R9" s="142"/>
      <c r="S9" s="143"/>
      <c r="U9" s="152" t="str">
        <f>Birók!P23</f>
        <v xml:space="preserve"> </v>
      </c>
      <c r="Y9" s="388"/>
      <c r="Z9" s="388"/>
      <c r="AA9" s="403" t="s">
        <v>96</v>
      </c>
      <c r="AB9" s="404">
        <v>60</v>
      </c>
      <c r="AC9" s="404">
        <v>40</v>
      </c>
      <c r="AD9" s="404">
        <v>25</v>
      </c>
      <c r="AE9" s="404">
        <v>10</v>
      </c>
      <c r="AF9" s="404">
        <v>5</v>
      </c>
      <c r="AG9" s="404">
        <v>2</v>
      </c>
      <c r="AH9" s="404">
        <v>1</v>
      </c>
      <c r="AI9"/>
      <c r="AJ9"/>
      <c r="AK9"/>
    </row>
    <row r="10" spans="1:37" s="34" customFormat="1" ht="12.9" customHeight="1" x14ac:dyDescent="0.25">
      <c r="A10" s="145"/>
      <c r="B10" s="279"/>
      <c r="C10" s="275"/>
      <c r="D10" s="275"/>
      <c r="E10" s="156"/>
      <c r="F10" s="147"/>
      <c r="G10" s="147"/>
      <c r="H10" s="148"/>
      <c r="I10" s="136"/>
      <c r="J10" s="157"/>
      <c r="K10" s="149" t="s">
        <v>0</v>
      </c>
      <c r="L10" s="158" t="s">
        <v>166</v>
      </c>
      <c r="M10" s="151" t="str">
        <f>UPPER(IF(OR(L10="a",L10="as"),K8,IF(OR(L10="b",L10="bs"),K12,)))</f>
        <v>PVTC 2</v>
      </c>
      <c r="N10" s="159"/>
      <c r="O10" s="160"/>
      <c r="P10" s="160"/>
      <c r="Q10" s="141"/>
      <c r="R10" s="142"/>
      <c r="S10" s="143"/>
      <c r="U10" s="152" t="str">
        <f>Birók!P24</f>
        <v xml:space="preserve"> </v>
      </c>
      <c r="Y10" s="388"/>
      <c r="Z10" s="388"/>
      <c r="AA10" s="403" t="s">
        <v>97</v>
      </c>
      <c r="AB10" s="404">
        <v>40</v>
      </c>
      <c r="AC10" s="404">
        <v>25</v>
      </c>
      <c r="AD10" s="404">
        <v>15</v>
      </c>
      <c r="AE10" s="404">
        <v>7</v>
      </c>
      <c r="AF10" s="404">
        <v>4</v>
      </c>
      <c r="AG10" s="404">
        <v>1</v>
      </c>
      <c r="AH10" s="404">
        <v>0</v>
      </c>
      <c r="AI10"/>
      <c r="AJ10"/>
      <c r="AK10"/>
    </row>
    <row r="11" spans="1:37" s="34" customFormat="1" ht="12.9" customHeight="1" x14ac:dyDescent="0.25">
      <c r="A11" s="145">
        <v>3</v>
      </c>
      <c r="B11" s="242">
        <f>IF($E11="","",VLOOKUP($E11,'F18 csapat ELO'!$A$7:$O$22,14))</f>
        <v>0</v>
      </c>
      <c r="C11" s="266">
        <f>IF($E11="","",VLOOKUP($E11,'F18 csapat ELO'!$A$7:$O$22,15))</f>
        <v>126</v>
      </c>
      <c r="D11" s="266">
        <f>IF($E11="","",VLOOKUP($E11,'F18 csapat ELO'!$A$7:$O$22,5))</f>
        <v>0</v>
      </c>
      <c r="E11" s="134">
        <v>7</v>
      </c>
      <c r="F11" s="153" t="str">
        <f>UPPER(IF($E11="","",VLOOKUP($E11,'F18 csapat ELO'!$A$7:$O$22,2)))</f>
        <v>PVTC 2</v>
      </c>
      <c r="G11" s="153">
        <f>IF($E11="","",VLOOKUP($E11,'F18 csapat ELO'!$A$7:$O$22,3))</f>
        <v>0</v>
      </c>
      <c r="H11" s="153"/>
      <c r="I11" s="153">
        <f>IF($E11="","",VLOOKUP($E11,'F18 csapat ELO'!$A$7:$O$22,4))</f>
        <v>0</v>
      </c>
      <c r="J11" s="137"/>
      <c r="K11" s="136"/>
      <c r="L11" s="161"/>
      <c r="M11" s="136" t="s">
        <v>170</v>
      </c>
      <c r="N11" s="162"/>
      <c r="O11" s="160"/>
      <c r="P11" s="160"/>
      <c r="Q11" s="141"/>
      <c r="R11" s="142"/>
      <c r="S11" s="143"/>
      <c r="U11" s="152" t="str">
        <f>Birók!P25</f>
        <v xml:space="preserve"> </v>
      </c>
      <c r="Y11" s="388"/>
      <c r="Z11" s="388"/>
      <c r="AA11" s="403" t="s">
        <v>98</v>
      </c>
      <c r="AB11" s="404">
        <v>25</v>
      </c>
      <c r="AC11" s="404">
        <v>15</v>
      </c>
      <c r="AD11" s="404">
        <v>10</v>
      </c>
      <c r="AE11" s="404">
        <v>6</v>
      </c>
      <c r="AF11" s="404">
        <v>3</v>
      </c>
      <c r="AG11" s="404">
        <v>1</v>
      </c>
      <c r="AH11" s="404">
        <v>0</v>
      </c>
      <c r="AI11"/>
      <c r="AJ11"/>
      <c r="AK11"/>
    </row>
    <row r="12" spans="1:37" s="34" customFormat="1" ht="12.9" customHeight="1" x14ac:dyDescent="0.25">
      <c r="A12" s="145"/>
      <c r="B12" s="279"/>
      <c r="C12" s="275"/>
      <c r="D12" s="275"/>
      <c r="E12" s="156"/>
      <c r="F12" s="147"/>
      <c r="G12" s="147"/>
      <c r="H12" s="148"/>
      <c r="I12" s="424" t="s">
        <v>0</v>
      </c>
      <c r="J12" s="150" t="s">
        <v>66</v>
      </c>
      <c r="K12" s="151" t="str">
        <f>UPPER(IF(OR(J12="a",J12="as"),F11,IF(OR(J12="b",J12="bs"),F13,)))</f>
        <v>PVTC 2</v>
      </c>
      <c r="L12" s="163"/>
      <c r="M12" s="136"/>
      <c r="N12" s="162"/>
      <c r="O12" s="160"/>
      <c r="P12" s="160"/>
      <c r="Q12" s="141"/>
      <c r="R12" s="142"/>
      <c r="S12" s="143"/>
      <c r="U12" s="152" t="str">
        <f>Birók!P26</f>
        <v xml:space="preserve"> </v>
      </c>
      <c r="Y12" s="388"/>
      <c r="Z12" s="388"/>
      <c r="AA12" s="403" t="s">
        <v>103</v>
      </c>
      <c r="AB12" s="404">
        <v>15</v>
      </c>
      <c r="AC12" s="404">
        <v>10</v>
      </c>
      <c r="AD12" s="404">
        <v>6</v>
      </c>
      <c r="AE12" s="404">
        <v>3</v>
      </c>
      <c r="AF12" s="404">
        <v>1</v>
      </c>
      <c r="AG12" s="404">
        <v>0</v>
      </c>
      <c r="AH12" s="404">
        <v>0</v>
      </c>
      <c r="AI12"/>
      <c r="AJ12"/>
      <c r="AK12"/>
    </row>
    <row r="13" spans="1:37" s="34" customFormat="1" ht="12.9" customHeight="1" x14ac:dyDescent="0.25">
      <c r="A13" s="145">
        <v>4</v>
      </c>
      <c r="B13" s="242">
        <f>IF($E13="","",VLOOKUP($E13,'F18 csapat ELO'!$A$7:$O$22,14))</f>
        <v>0</v>
      </c>
      <c r="C13" s="266">
        <f>IF($E13="","",VLOOKUP($E13,'F18 csapat ELO'!$A$7:$O$22,15))</f>
        <v>290</v>
      </c>
      <c r="D13" s="266">
        <f>IF($E13="","",VLOOKUP($E13,'F18 csapat ELO'!$A$7:$O$22,5))</f>
        <v>0</v>
      </c>
      <c r="E13" s="134">
        <v>12</v>
      </c>
      <c r="F13" s="153" t="str">
        <f>UPPER(IF($E13="","",VLOOKUP($E13,'F18 csapat ELO'!$A$7:$O$22,2)))</f>
        <v>HALASI TC</v>
      </c>
      <c r="G13" s="153">
        <f>IF($E13="","",VLOOKUP($E13,'F18 csapat ELO'!$A$7:$O$22,3))</f>
        <v>0</v>
      </c>
      <c r="H13" s="153"/>
      <c r="I13" s="153">
        <f>IF($E13="","",VLOOKUP($E13,'F18 csapat ELO'!$A$7:$O$22,4))</f>
        <v>0</v>
      </c>
      <c r="J13" s="164"/>
      <c r="K13" s="160" t="s">
        <v>327</v>
      </c>
      <c r="L13" s="136"/>
      <c r="M13" s="136"/>
      <c r="N13" s="162"/>
      <c r="O13" s="160"/>
      <c r="P13" s="160"/>
      <c r="Q13" s="141"/>
      <c r="R13" s="142"/>
      <c r="S13" s="143"/>
      <c r="U13" s="152" t="str">
        <f>Birók!P27</f>
        <v xml:space="preserve"> </v>
      </c>
      <c r="Y13" s="388"/>
      <c r="Z13" s="388"/>
      <c r="AA13" s="403" t="s">
        <v>99</v>
      </c>
      <c r="AB13" s="404">
        <v>10</v>
      </c>
      <c r="AC13" s="404">
        <v>6</v>
      </c>
      <c r="AD13" s="404">
        <v>3</v>
      </c>
      <c r="AE13" s="404">
        <v>1</v>
      </c>
      <c r="AF13" s="404">
        <v>0</v>
      </c>
      <c r="AG13" s="404">
        <v>0</v>
      </c>
      <c r="AH13" s="404">
        <v>0</v>
      </c>
      <c r="AI13"/>
      <c r="AJ13"/>
      <c r="AK13"/>
    </row>
    <row r="14" spans="1:37" s="34" customFormat="1" ht="12.9" customHeight="1" x14ac:dyDescent="0.25">
      <c r="A14" s="145"/>
      <c r="B14" s="279"/>
      <c r="C14" s="275"/>
      <c r="D14" s="275"/>
      <c r="E14" s="156"/>
      <c r="F14" s="136"/>
      <c r="G14" s="136"/>
      <c r="H14" s="65"/>
      <c r="I14" s="165"/>
      <c r="J14" s="157"/>
      <c r="K14" s="136"/>
      <c r="L14" s="136"/>
      <c r="M14" s="149" t="s">
        <v>0</v>
      </c>
      <c r="N14" s="158" t="s">
        <v>162</v>
      </c>
      <c r="O14" s="151" t="str">
        <f>UPPER(IF(OR(N14="a",N14="as"),M10,IF(OR(N14="b",N14="bs"),M18,)))</f>
        <v>GYAC</v>
      </c>
      <c r="P14" s="159"/>
      <c r="Q14" s="141"/>
      <c r="R14" s="142"/>
      <c r="S14" s="143"/>
      <c r="U14" s="152" t="str">
        <f>Birók!P28</f>
        <v xml:space="preserve"> </v>
      </c>
      <c r="Y14" s="388"/>
      <c r="Z14" s="388"/>
      <c r="AA14" s="403" t="s">
        <v>100</v>
      </c>
      <c r="AB14" s="404">
        <v>3</v>
      </c>
      <c r="AC14" s="404">
        <v>2</v>
      </c>
      <c r="AD14" s="404">
        <v>1</v>
      </c>
      <c r="AE14" s="404">
        <v>0</v>
      </c>
      <c r="AF14" s="404">
        <v>0</v>
      </c>
      <c r="AG14" s="404">
        <v>0</v>
      </c>
      <c r="AH14" s="404">
        <v>0</v>
      </c>
      <c r="AI14"/>
      <c r="AJ14"/>
      <c r="AK14"/>
    </row>
    <row r="15" spans="1:37" s="34" customFormat="1" ht="12.9" customHeight="1" x14ac:dyDescent="0.25">
      <c r="A15" s="133">
        <v>5</v>
      </c>
      <c r="B15" s="242">
        <f>IF($E15="","",VLOOKUP($E15,'F18 csapat ELO'!$A$7:$O$22,14))</f>
        <v>0</v>
      </c>
      <c r="C15" s="266">
        <f>IF($E15="","",VLOOKUP($E15,'F18 csapat ELO'!$A$7:$O$22,15))</f>
        <v>65</v>
      </c>
      <c r="D15" s="266">
        <f>IF($E15="","",VLOOKUP($E15,'F18 csapat ELO'!$A$7:$O$22,5))</f>
        <v>0</v>
      </c>
      <c r="E15" s="134">
        <v>3</v>
      </c>
      <c r="F15" s="135" t="str">
        <f>UPPER(IF($E15="","",VLOOKUP($E15,'F18 csapat ELO'!$A$7:$O$22,2)))</f>
        <v>GYAC</v>
      </c>
      <c r="G15" s="135">
        <f>IF($E15="","",VLOOKUP($E15,'F18 csapat ELO'!$A$7:$O$22,3))</f>
        <v>0</v>
      </c>
      <c r="H15" s="135"/>
      <c r="I15" s="135">
        <f>IF($E15="","",VLOOKUP($E15,'F18 csapat ELO'!$A$7:$O$22,4))</f>
        <v>0</v>
      </c>
      <c r="J15" s="166"/>
      <c r="K15" s="136"/>
      <c r="L15" s="136"/>
      <c r="M15" s="136"/>
      <c r="N15" s="162"/>
      <c r="O15" s="136" t="s">
        <v>325</v>
      </c>
      <c r="P15" s="162"/>
      <c r="Q15" s="141"/>
      <c r="R15" s="142"/>
      <c r="S15" s="143"/>
      <c r="U15" s="152" t="str">
        <f>Birók!P29</f>
        <v xml:space="preserve"> </v>
      </c>
      <c r="Y15" s="388"/>
      <c r="Z15" s="388"/>
      <c r="AA15" s="403"/>
      <c r="AB15" s="403"/>
      <c r="AC15" s="403"/>
      <c r="AD15" s="403"/>
      <c r="AE15" s="403"/>
      <c r="AF15" s="403"/>
      <c r="AG15" s="403"/>
      <c r="AH15" s="403"/>
      <c r="AI15"/>
      <c r="AJ15"/>
      <c r="AK15"/>
    </row>
    <row r="16" spans="1:37" s="34" customFormat="1" ht="12.9" customHeight="1" thickBot="1" x14ac:dyDescent="0.3">
      <c r="A16" s="145"/>
      <c r="B16" s="279"/>
      <c r="C16" s="275"/>
      <c r="D16" s="275"/>
      <c r="E16" s="156"/>
      <c r="F16" s="147"/>
      <c r="G16" s="147"/>
      <c r="H16" s="148"/>
      <c r="I16" s="424" t="s">
        <v>0</v>
      </c>
      <c r="J16" s="150" t="s">
        <v>168</v>
      </c>
      <c r="K16" s="151" t="str">
        <f>UPPER(IF(OR(J16="a",J16="as"),F15,IF(OR(J16="b",J16="bs"),F17,)))</f>
        <v>GYAC</v>
      </c>
      <c r="L16" s="151"/>
      <c r="M16" s="136"/>
      <c r="N16" s="162"/>
      <c r="O16" s="160"/>
      <c r="P16" s="162"/>
      <c r="Q16" s="141"/>
      <c r="R16" s="142"/>
      <c r="S16" s="143"/>
      <c r="U16" s="167" t="str">
        <f>Birók!P30</f>
        <v>Egyik sem</v>
      </c>
      <c r="Y16" s="388"/>
      <c r="Z16" s="388"/>
      <c r="AA16" s="403" t="s">
        <v>66</v>
      </c>
      <c r="AB16" s="404">
        <v>150</v>
      </c>
      <c r="AC16" s="404">
        <v>120</v>
      </c>
      <c r="AD16" s="404">
        <v>90</v>
      </c>
      <c r="AE16" s="404">
        <v>60</v>
      </c>
      <c r="AF16" s="404">
        <v>40</v>
      </c>
      <c r="AG16" s="404">
        <v>25</v>
      </c>
      <c r="AH16" s="404">
        <v>15</v>
      </c>
      <c r="AI16"/>
      <c r="AJ16"/>
      <c r="AK16"/>
    </row>
    <row r="17" spans="1:37" s="34" customFormat="1" ht="12.9" customHeight="1" x14ac:dyDescent="0.25">
      <c r="A17" s="145">
        <v>6</v>
      </c>
      <c r="B17" s="242" t="str">
        <f>IF($E17="","",VLOOKUP($E17,'F18 csapat ELO'!$A$7:$O$22,14))</f>
        <v/>
      </c>
      <c r="C17" s="266" t="str">
        <f>IF($E17="","",VLOOKUP($E17,'F18 csapat ELO'!$A$7:$O$22,15))</f>
        <v/>
      </c>
      <c r="D17" s="266" t="str">
        <f>IF($E17="","",VLOOKUP($E17,'F18 csapat ELO'!$A$7:$O$22,5))</f>
        <v/>
      </c>
      <c r="E17" s="134"/>
      <c r="F17" s="153" t="s">
        <v>99</v>
      </c>
      <c r="G17" s="153" t="str">
        <f>IF($E17="","",VLOOKUP($E17,'F18 csapat ELO'!$A$7:$O$22,3))</f>
        <v/>
      </c>
      <c r="H17" s="153"/>
      <c r="I17" s="153" t="str">
        <f>IF($E17="","",VLOOKUP($E17,'F18 csapat ELO'!$A$7:$O$22,4))</f>
        <v/>
      </c>
      <c r="J17" s="154"/>
      <c r="K17" s="136"/>
      <c r="L17" s="155"/>
      <c r="M17" s="136"/>
      <c r="N17" s="162"/>
      <c r="O17" s="160"/>
      <c r="P17" s="162"/>
      <c r="Q17" s="141"/>
      <c r="R17" s="142"/>
      <c r="S17" s="143"/>
      <c r="Y17" s="388"/>
      <c r="Z17" s="388"/>
      <c r="AA17" s="403" t="s">
        <v>91</v>
      </c>
      <c r="AB17" s="404">
        <v>120</v>
      </c>
      <c r="AC17" s="404">
        <v>90</v>
      </c>
      <c r="AD17" s="404">
        <v>60</v>
      </c>
      <c r="AE17" s="404">
        <v>40</v>
      </c>
      <c r="AF17" s="404">
        <v>25</v>
      </c>
      <c r="AG17" s="404">
        <v>15</v>
      </c>
      <c r="AH17" s="404">
        <v>8</v>
      </c>
      <c r="AI17"/>
      <c r="AJ17"/>
      <c r="AK17"/>
    </row>
    <row r="18" spans="1:37" s="34" customFormat="1" ht="12.9" customHeight="1" x14ac:dyDescent="0.25">
      <c r="A18" s="145"/>
      <c r="B18" s="279"/>
      <c r="C18" s="275"/>
      <c r="D18" s="275"/>
      <c r="E18" s="156"/>
      <c r="F18" s="147"/>
      <c r="G18" s="147"/>
      <c r="H18" s="148"/>
      <c r="I18" s="136"/>
      <c r="J18" s="157"/>
      <c r="K18" s="149" t="s">
        <v>0</v>
      </c>
      <c r="L18" s="158" t="s">
        <v>163</v>
      </c>
      <c r="M18" s="151" t="str">
        <f>UPPER(IF(OR(L18="a",L18="as"),K16,IF(OR(L18="b",L18="bs"),K20,)))</f>
        <v>GYAC</v>
      </c>
      <c r="N18" s="168"/>
      <c r="O18" s="160"/>
      <c r="P18" s="162"/>
      <c r="Q18" s="141"/>
      <c r="R18" s="142"/>
      <c r="S18" s="143"/>
      <c r="Y18" s="388"/>
      <c r="Z18" s="388"/>
      <c r="AA18" s="403" t="s">
        <v>92</v>
      </c>
      <c r="AB18" s="404">
        <v>90</v>
      </c>
      <c r="AC18" s="404">
        <v>60</v>
      </c>
      <c r="AD18" s="404">
        <v>40</v>
      </c>
      <c r="AE18" s="404">
        <v>25</v>
      </c>
      <c r="AF18" s="404">
        <v>15</v>
      </c>
      <c r="AG18" s="404">
        <v>8</v>
      </c>
      <c r="AH18" s="404">
        <v>4</v>
      </c>
      <c r="AI18"/>
      <c r="AJ18"/>
      <c r="AK18"/>
    </row>
    <row r="19" spans="1:37" s="34" customFormat="1" ht="12.9" customHeight="1" x14ac:dyDescent="0.25">
      <c r="A19" s="145">
        <v>7</v>
      </c>
      <c r="B19" s="242">
        <f>IF($E19="","",VLOOKUP($E19,'F18 csapat ELO'!$A$7:$O$22,14))</f>
        <v>0</v>
      </c>
      <c r="C19" s="266">
        <f>IF($E19="","",VLOOKUP($E19,'F18 csapat ELO'!$A$7:$O$22,15))</f>
        <v>240</v>
      </c>
      <c r="D19" s="266">
        <f>IF($E19="","",VLOOKUP($E19,'F18 csapat ELO'!$A$7:$O$22,5))</f>
        <v>0</v>
      </c>
      <c r="E19" s="134">
        <v>10</v>
      </c>
      <c r="F19" s="153" t="str">
        <f>UPPER(IF($E19="","",VLOOKUP($E19,'F18 csapat ELO'!$A$7:$O$22,2)))</f>
        <v>2 SZTE-SPORTMÁNIA 2</v>
      </c>
      <c r="G19" s="153">
        <f>IF($E19="","",VLOOKUP($E19,'F18 csapat ELO'!$A$7:$O$22,3))</f>
        <v>0</v>
      </c>
      <c r="H19" s="153"/>
      <c r="I19" s="153">
        <f>IF($E19="","",VLOOKUP($E19,'F18 csapat ELO'!$A$7:$O$22,4))</f>
        <v>0</v>
      </c>
      <c r="J19" s="137"/>
      <c r="K19" s="136"/>
      <c r="L19" s="161"/>
      <c r="M19" s="136" t="s">
        <v>170</v>
      </c>
      <c r="N19" s="160"/>
      <c r="O19" s="160"/>
      <c r="P19" s="162"/>
      <c r="Q19" s="141"/>
      <c r="R19" s="142"/>
      <c r="S19" s="143"/>
      <c r="Y19" s="388"/>
      <c r="Z19" s="388"/>
      <c r="AA19" s="403" t="s">
        <v>93</v>
      </c>
      <c r="AB19" s="404">
        <v>60</v>
      </c>
      <c r="AC19" s="404">
        <v>40</v>
      </c>
      <c r="AD19" s="404">
        <v>25</v>
      </c>
      <c r="AE19" s="404">
        <v>15</v>
      </c>
      <c r="AF19" s="404">
        <v>8</v>
      </c>
      <c r="AG19" s="404">
        <v>4</v>
      </c>
      <c r="AH19" s="404">
        <v>2</v>
      </c>
      <c r="AI19"/>
      <c r="AJ19"/>
      <c r="AK19"/>
    </row>
    <row r="20" spans="1:37" s="34" customFormat="1" ht="12.9" customHeight="1" x14ac:dyDescent="0.25">
      <c r="A20" s="145"/>
      <c r="B20" s="279"/>
      <c r="C20" s="275"/>
      <c r="D20" s="275"/>
      <c r="E20" s="146"/>
      <c r="F20" s="147"/>
      <c r="G20" s="147"/>
      <c r="H20" s="148"/>
      <c r="I20" s="424" t="s">
        <v>0</v>
      </c>
      <c r="J20" s="150" t="s">
        <v>166</v>
      </c>
      <c r="K20" s="151" t="str">
        <f>UPPER(IF(OR(J20="a",J20="as"),F19,IF(OR(J20="b",J20="bs"),F21,)))</f>
        <v>SVSE-GYESEV</v>
      </c>
      <c r="L20" s="163"/>
      <c r="M20" s="136"/>
      <c r="N20" s="160"/>
      <c r="O20" s="160"/>
      <c r="P20" s="162"/>
      <c r="Q20" s="141"/>
      <c r="R20" s="142"/>
      <c r="S20" s="143"/>
      <c r="Y20" s="388"/>
      <c r="Z20" s="388"/>
      <c r="AA20" s="403" t="s">
        <v>94</v>
      </c>
      <c r="AB20" s="404">
        <v>40</v>
      </c>
      <c r="AC20" s="404">
        <v>25</v>
      </c>
      <c r="AD20" s="404">
        <v>15</v>
      </c>
      <c r="AE20" s="404">
        <v>8</v>
      </c>
      <c r="AF20" s="404">
        <v>4</v>
      </c>
      <c r="AG20" s="404">
        <v>2</v>
      </c>
      <c r="AH20" s="404">
        <v>1</v>
      </c>
      <c r="AI20"/>
      <c r="AJ20"/>
      <c r="AK20"/>
    </row>
    <row r="21" spans="1:37" s="34" customFormat="1" ht="12.9" customHeight="1" x14ac:dyDescent="0.25">
      <c r="A21" s="145">
        <v>8</v>
      </c>
      <c r="B21" s="242">
        <f>IF($E21="","",VLOOKUP($E21,'F18 csapat ELO'!$A$7:$O$22,14))</f>
        <v>0</v>
      </c>
      <c r="C21" s="266">
        <f>IF($E21="","",VLOOKUP($E21,'F18 csapat ELO'!$A$7:$O$22,15))</f>
        <v>97</v>
      </c>
      <c r="D21" s="266">
        <f>IF($E21="","",VLOOKUP($E21,'F18 csapat ELO'!$A$7:$O$22,5))</f>
        <v>0</v>
      </c>
      <c r="E21" s="134">
        <v>6</v>
      </c>
      <c r="F21" s="153" t="str">
        <f>UPPER(IF($E21="","",VLOOKUP($E21,'F18 csapat ELO'!$A$7:$O$22,2)))</f>
        <v>SVSE-GYESEV</v>
      </c>
      <c r="G21" s="153">
        <f>IF($E21="","",VLOOKUP($E21,'F18 csapat ELO'!$A$7:$O$22,3))</f>
        <v>0</v>
      </c>
      <c r="H21" s="153"/>
      <c r="I21" s="153">
        <f>IF($E21="","",VLOOKUP($E21,'F18 csapat ELO'!$A$7:$O$22,4))</f>
        <v>0</v>
      </c>
      <c r="J21" s="164"/>
      <c r="K21" s="136" t="s">
        <v>170</v>
      </c>
      <c r="L21" s="136"/>
      <c r="M21" s="136"/>
      <c r="N21" s="160"/>
      <c r="O21" s="160"/>
      <c r="P21" s="162"/>
      <c r="Q21" s="141"/>
      <c r="R21" s="142"/>
      <c r="S21" s="143"/>
      <c r="Y21" s="388"/>
      <c r="Z21" s="388"/>
      <c r="AA21" s="403" t="s">
        <v>95</v>
      </c>
      <c r="AB21" s="404">
        <v>25</v>
      </c>
      <c r="AC21" s="404">
        <v>15</v>
      </c>
      <c r="AD21" s="404">
        <v>10</v>
      </c>
      <c r="AE21" s="404">
        <v>6</v>
      </c>
      <c r="AF21" s="404">
        <v>3</v>
      </c>
      <c r="AG21" s="404">
        <v>1</v>
      </c>
      <c r="AH21" s="404">
        <v>0</v>
      </c>
      <c r="AI21"/>
      <c r="AJ21"/>
      <c r="AK21"/>
    </row>
    <row r="22" spans="1:37" s="34" customFormat="1" ht="12.9" customHeight="1" x14ac:dyDescent="0.25">
      <c r="A22" s="145"/>
      <c r="B22" s="279"/>
      <c r="C22" s="275"/>
      <c r="D22" s="275"/>
      <c r="E22" s="146"/>
      <c r="F22" s="165"/>
      <c r="G22" s="165"/>
      <c r="H22" s="169"/>
      <c r="I22" s="165"/>
      <c r="J22" s="157"/>
      <c r="K22" s="136"/>
      <c r="L22" s="136"/>
      <c r="M22" s="136"/>
      <c r="N22" s="160"/>
      <c r="O22" s="149" t="s">
        <v>0</v>
      </c>
      <c r="P22" s="158" t="s">
        <v>162</v>
      </c>
      <c r="Q22" s="151" t="str">
        <f>UPPER(IF(OR(P22="a",P22="as"),O14,IF(OR(P22="b",P22="bs"),O30,)))</f>
        <v>PVTC 1</v>
      </c>
      <c r="R22" s="159"/>
      <c r="S22" s="143"/>
      <c r="Y22" s="388"/>
      <c r="Z22" s="388"/>
      <c r="AA22" s="403" t="s">
        <v>96</v>
      </c>
      <c r="AB22" s="404">
        <v>15</v>
      </c>
      <c r="AC22" s="404">
        <v>10</v>
      </c>
      <c r="AD22" s="404">
        <v>6</v>
      </c>
      <c r="AE22" s="404">
        <v>3</v>
      </c>
      <c r="AF22" s="404">
        <v>1</v>
      </c>
      <c r="AG22" s="404">
        <v>0</v>
      </c>
      <c r="AH22" s="404">
        <v>0</v>
      </c>
      <c r="AI22"/>
      <c r="AJ22"/>
      <c r="AK22"/>
    </row>
    <row r="23" spans="1:37" s="34" customFormat="1" ht="12.9" customHeight="1" x14ac:dyDescent="0.25">
      <c r="A23" s="145">
        <v>9</v>
      </c>
      <c r="B23" s="242">
        <f>IF($E23="","",VLOOKUP($E23,'F18 csapat ELO'!$A$7:$O$22,14))</f>
        <v>0</v>
      </c>
      <c r="C23" s="266">
        <f>IF($E23="","",VLOOKUP($E23,'F18 csapat ELO'!$A$7:$O$22,15))</f>
        <v>203</v>
      </c>
      <c r="D23" s="266">
        <f>IF($E23="","",VLOOKUP($E23,'F18 csapat ELO'!$A$7:$O$22,5))</f>
        <v>0</v>
      </c>
      <c r="E23" s="134">
        <v>5</v>
      </c>
      <c r="F23" s="153" t="str">
        <f>UPPER(IF($E23="","",VLOOKUP($E23,'F18 csapat ELO'!$A$7:$O$22,2)))</f>
        <v>SZTE-SPORTMÁNIA 1</v>
      </c>
      <c r="G23" s="153">
        <f>IF($E23="","",VLOOKUP($E23,'F18 csapat ELO'!$A$7:$O$22,3))</f>
        <v>0</v>
      </c>
      <c r="H23" s="153"/>
      <c r="I23" s="153">
        <f>IF($E23="","",VLOOKUP($E23,'F18 csapat ELO'!$A$7:$O$22,4))</f>
        <v>0</v>
      </c>
      <c r="J23" s="137"/>
      <c r="K23" s="136"/>
      <c r="L23" s="136"/>
      <c r="M23" s="136"/>
      <c r="N23" s="160"/>
      <c r="O23" s="136"/>
      <c r="P23" s="162"/>
      <c r="Q23" s="160" t="s">
        <v>327</v>
      </c>
      <c r="R23" s="160"/>
      <c r="S23" s="143"/>
      <c r="Y23" s="388"/>
      <c r="Z23" s="388"/>
      <c r="AA23" s="403" t="s">
        <v>97</v>
      </c>
      <c r="AB23" s="404">
        <v>10</v>
      </c>
      <c r="AC23" s="404">
        <v>6</v>
      </c>
      <c r="AD23" s="404">
        <v>3</v>
      </c>
      <c r="AE23" s="404">
        <v>1</v>
      </c>
      <c r="AF23" s="404">
        <v>0</v>
      </c>
      <c r="AG23" s="404">
        <v>0</v>
      </c>
      <c r="AH23" s="404">
        <v>0</v>
      </c>
      <c r="AI23"/>
      <c r="AJ23"/>
      <c r="AK23"/>
    </row>
    <row r="24" spans="1:37" s="34" customFormat="1" ht="12.9" customHeight="1" x14ac:dyDescent="0.25">
      <c r="A24" s="145"/>
      <c r="B24" s="279"/>
      <c r="C24" s="275"/>
      <c r="D24" s="275"/>
      <c r="E24" s="146"/>
      <c r="F24" s="147"/>
      <c r="G24" s="147"/>
      <c r="H24" s="148"/>
      <c r="I24" s="424" t="s">
        <v>0</v>
      </c>
      <c r="J24" s="150" t="s">
        <v>67</v>
      </c>
      <c r="K24" s="501" t="str">
        <f>UPPER(IF(OR(J24="a",J24="as"),F23,IF(OR(J24="b",J24="bs"),F25,)))</f>
        <v>MOLNÁR TA</v>
      </c>
      <c r="L24" s="151"/>
      <c r="M24" s="136"/>
      <c r="N24" s="160"/>
      <c r="O24" s="160"/>
      <c r="P24" s="162"/>
      <c r="Q24" s="141"/>
      <c r="R24" s="142"/>
      <c r="S24" s="143"/>
      <c r="Y24" s="388"/>
      <c r="Z24" s="388"/>
      <c r="AA24" s="403" t="s">
        <v>98</v>
      </c>
      <c r="AB24" s="404">
        <v>6</v>
      </c>
      <c r="AC24" s="404">
        <v>3</v>
      </c>
      <c r="AD24" s="404">
        <v>1</v>
      </c>
      <c r="AE24" s="404">
        <v>0</v>
      </c>
      <c r="AF24" s="404">
        <v>0</v>
      </c>
      <c r="AG24" s="404">
        <v>0</v>
      </c>
      <c r="AH24" s="404">
        <v>0</v>
      </c>
      <c r="AI24"/>
      <c r="AJ24"/>
      <c r="AK24"/>
    </row>
    <row r="25" spans="1:37" s="34" customFormat="1" ht="12.9" customHeight="1" x14ac:dyDescent="0.25">
      <c r="A25" s="145">
        <v>10</v>
      </c>
      <c r="B25" s="242">
        <f>IF($E25="","",VLOOKUP($E25,'F18 csapat ELO'!$A$7:$O$22,14))</f>
        <v>0</v>
      </c>
      <c r="C25" s="266">
        <f>IF($E25="","",VLOOKUP($E25,'F18 csapat ELO'!$A$7:$O$22,15))</f>
        <v>214</v>
      </c>
      <c r="D25" s="266">
        <f>IF($E25="","",VLOOKUP($E25,'F18 csapat ELO'!$A$7:$O$22,5))</f>
        <v>0</v>
      </c>
      <c r="E25" s="134">
        <v>9</v>
      </c>
      <c r="F25" s="153" t="str">
        <f>UPPER(IF($E25="","",VLOOKUP($E25,'F18 csapat ELO'!$A$7:$O$22,2)))</f>
        <v>MOLNÁR TA</v>
      </c>
      <c r="G25" s="153">
        <f>IF($E25="","",VLOOKUP($E25,'F18 csapat ELO'!$A$7:$O$22,3))</f>
        <v>0</v>
      </c>
      <c r="H25" s="153"/>
      <c r="I25" s="153">
        <f>IF($E25="","",VLOOKUP($E25,'F18 csapat ELO'!$A$7:$O$22,4))</f>
        <v>0</v>
      </c>
      <c r="J25" s="154"/>
      <c r="K25" s="136" t="s">
        <v>170</v>
      </c>
      <c r="L25" s="155"/>
      <c r="M25" s="136"/>
      <c r="N25" s="160"/>
      <c r="O25" s="160"/>
      <c r="P25" s="162"/>
      <c r="Q25" s="141"/>
      <c r="R25" s="142"/>
      <c r="S25" s="143"/>
      <c r="Y25" s="388"/>
      <c r="Z25" s="388"/>
      <c r="AA25" s="403" t="s">
        <v>103</v>
      </c>
      <c r="AB25" s="404">
        <v>3</v>
      </c>
      <c r="AC25" s="404">
        <v>2</v>
      </c>
      <c r="AD25" s="404">
        <v>1</v>
      </c>
      <c r="AE25" s="404">
        <v>0</v>
      </c>
      <c r="AF25" s="404">
        <v>0</v>
      </c>
      <c r="AG25" s="404">
        <v>0</v>
      </c>
      <c r="AH25" s="404">
        <v>0</v>
      </c>
      <c r="AI25"/>
      <c r="AJ25"/>
      <c r="AK25"/>
    </row>
    <row r="26" spans="1:37" s="34" customFormat="1" ht="12.9" customHeight="1" x14ac:dyDescent="0.25">
      <c r="A26" s="145"/>
      <c r="B26" s="279"/>
      <c r="C26" s="275"/>
      <c r="D26" s="275"/>
      <c r="E26" s="156"/>
      <c r="F26" s="147"/>
      <c r="G26" s="147"/>
      <c r="H26" s="148"/>
      <c r="I26" s="136"/>
      <c r="J26" s="157"/>
      <c r="K26" s="149" t="s">
        <v>0</v>
      </c>
      <c r="L26" s="158" t="s">
        <v>162</v>
      </c>
      <c r="M26" s="151" t="str">
        <f>UPPER(IF(OR(L26="a",L26="as"),K24,IF(OR(L26="b",L26="bs"),K28,)))</f>
        <v>OMSZK PARK TK</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42" t="str">
        <f>IF($E27="","",VLOOKUP($E27,'F18 csapat ELO'!$A$7:$O$22,14))</f>
        <v/>
      </c>
      <c r="C27" s="266" t="str">
        <f>IF($E27="","",VLOOKUP($E27,'F18 csapat ELO'!$A$7:$O$22,15))</f>
        <v/>
      </c>
      <c r="D27" s="266" t="str">
        <f>IF($E27="","",VLOOKUP($E27,'F18 csapat ELO'!$A$7:$O$22,5))</f>
        <v/>
      </c>
      <c r="E27" s="134"/>
      <c r="F27" s="153" t="s">
        <v>99</v>
      </c>
      <c r="G27" s="153" t="str">
        <f>IF($E27="","",VLOOKUP($E27,'F18 csapat ELO'!$A$7:$O$22,3))</f>
        <v/>
      </c>
      <c r="H27" s="153"/>
      <c r="I27" s="153" t="str">
        <f>IF($E27="","",VLOOKUP($E27,'F18 csapat ELO'!$A$7:$O$22,4))</f>
        <v/>
      </c>
      <c r="J27" s="137"/>
      <c r="K27" s="136"/>
      <c r="L27" s="161"/>
      <c r="M27" s="136" t="s">
        <v>170</v>
      </c>
      <c r="N27" s="162"/>
      <c r="O27" s="160"/>
      <c r="P27" s="162"/>
      <c r="Q27" s="141"/>
      <c r="R27" s="142"/>
      <c r="S27" s="143"/>
      <c r="Y27"/>
      <c r="Z27"/>
      <c r="AA27"/>
      <c r="AB27"/>
      <c r="AC27"/>
      <c r="AD27"/>
      <c r="AE27"/>
      <c r="AF27"/>
      <c r="AG27"/>
      <c r="AH27"/>
      <c r="AI27"/>
      <c r="AJ27"/>
      <c r="AK27"/>
    </row>
    <row r="28" spans="1:37" s="34" customFormat="1" ht="12.9" customHeight="1" x14ac:dyDescent="0.25">
      <c r="A28" s="170"/>
      <c r="B28" s="279"/>
      <c r="C28" s="275"/>
      <c r="D28" s="275"/>
      <c r="E28" s="156"/>
      <c r="F28" s="147"/>
      <c r="G28" s="147"/>
      <c r="H28" s="148"/>
      <c r="I28" s="424" t="s">
        <v>0</v>
      </c>
      <c r="J28" s="150" t="s">
        <v>173</v>
      </c>
      <c r="K28" s="151" t="str">
        <f>UPPER(IF(OR(J28="a",J28="as"),F27,IF(OR(J28="b",J28="bs"),F29,)))</f>
        <v>OMSZK PARK TK</v>
      </c>
      <c r="L28" s="163"/>
      <c r="M28" s="136"/>
      <c r="N28" s="162"/>
      <c r="O28" s="160"/>
      <c r="P28" s="162"/>
      <c r="Q28" s="141"/>
      <c r="R28" s="142"/>
      <c r="S28" s="143"/>
    </row>
    <row r="29" spans="1:37" s="34" customFormat="1" ht="12.9" customHeight="1" x14ac:dyDescent="0.25">
      <c r="A29" s="133">
        <v>12</v>
      </c>
      <c r="B29" s="242">
        <f>IF($E29="","",VLOOKUP($E29,'F18 csapat ELO'!$A$7:$O$22,14))</f>
        <v>0</v>
      </c>
      <c r="C29" s="266">
        <f>IF($E29="","",VLOOKUP($E29,'F18 csapat ELO'!$A$7:$O$22,15))</f>
        <v>82</v>
      </c>
      <c r="D29" s="266">
        <f>IF($E29="","",VLOOKUP($E29,'F18 csapat ELO'!$A$7:$O$22,5))</f>
        <v>0</v>
      </c>
      <c r="E29" s="134">
        <v>4</v>
      </c>
      <c r="F29" s="135" t="str">
        <f>UPPER(IF($E29="","",VLOOKUP($E29,'F18 csapat ELO'!$A$7:$O$22,2)))</f>
        <v>OMSZK PARK TK</v>
      </c>
      <c r="G29" s="135">
        <f>IF($E29="","",VLOOKUP($E29,'F18 csapat ELO'!$A$7:$O$22,3))</f>
        <v>0</v>
      </c>
      <c r="H29" s="135"/>
      <c r="I29" s="135">
        <f>IF($E29="","",VLOOKUP($E29,'F18 csapat ELO'!$A$7:$O$22,4))</f>
        <v>0</v>
      </c>
      <c r="J29" s="164"/>
      <c r="K29" s="136"/>
      <c r="L29" s="136"/>
      <c r="M29" s="136"/>
      <c r="N29" s="162"/>
      <c r="O29" s="160"/>
      <c r="P29" s="162"/>
      <c r="Q29" s="141"/>
      <c r="R29" s="142"/>
      <c r="S29" s="143"/>
    </row>
    <row r="30" spans="1:37" s="34" customFormat="1" ht="12.9" customHeight="1" x14ac:dyDescent="0.25">
      <c r="A30" s="145"/>
      <c r="B30" s="279"/>
      <c r="C30" s="275"/>
      <c r="D30" s="275"/>
      <c r="E30" s="156"/>
      <c r="F30" s="136"/>
      <c r="G30" s="136"/>
      <c r="H30" s="65"/>
      <c r="I30" s="165"/>
      <c r="J30" s="157"/>
      <c r="K30" s="136"/>
      <c r="L30" s="136"/>
      <c r="M30" s="149" t="s">
        <v>0</v>
      </c>
      <c r="N30" s="158" t="s">
        <v>162</v>
      </c>
      <c r="O30" s="151" t="str">
        <f>UPPER(IF(OR(N30="a",N30="as"),M26,IF(OR(N30="b",N30="bs"),M34,)))</f>
        <v>PVTC 1</v>
      </c>
      <c r="P30" s="168"/>
      <c r="Q30" s="141"/>
      <c r="R30" s="142"/>
      <c r="S30" s="143"/>
    </row>
    <row r="31" spans="1:37" s="34" customFormat="1" ht="12.9" customHeight="1" x14ac:dyDescent="0.25">
      <c r="A31" s="145">
        <v>13</v>
      </c>
      <c r="B31" s="242">
        <f>IF($E31="","",VLOOKUP($E31,'F18 csapat ELO'!$A$7:$O$22,14))</f>
        <v>0</v>
      </c>
      <c r="C31" s="266">
        <f>IF($E31="","",VLOOKUP($E31,'F18 csapat ELO'!$A$7:$O$22,15))</f>
        <v>290</v>
      </c>
      <c r="D31" s="266">
        <f>IF($E31="","",VLOOKUP($E31,'F18 csapat ELO'!$A$7:$O$22,5))</f>
        <v>0</v>
      </c>
      <c r="E31" s="134">
        <v>11</v>
      </c>
      <c r="F31" s="153" t="str">
        <f>UPPER(IF($E31="","",VLOOKUP($E31,'F18 csapat ELO'!$A$7:$O$22,2)))</f>
        <v>VITÉZ SE</v>
      </c>
      <c r="G31" s="153">
        <f>IF($E31="","",VLOOKUP($E31,'F18 csapat ELO'!$A$7:$O$22,3))</f>
        <v>0</v>
      </c>
      <c r="H31" s="153"/>
      <c r="I31" s="153">
        <f>IF($E31="","",VLOOKUP($E31,'F18 csapat ELO'!$A$7:$O$22,4))</f>
        <v>0</v>
      </c>
      <c r="J31" s="166"/>
      <c r="K31" s="136"/>
      <c r="L31" s="136"/>
      <c r="M31" s="136"/>
      <c r="N31" s="162"/>
      <c r="O31" s="160" t="s">
        <v>327</v>
      </c>
      <c r="P31" s="160"/>
      <c r="Q31" s="141"/>
      <c r="R31" s="142"/>
      <c r="S31" s="143"/>
    </row>
    <row r="32" spans="1:37" s="34" customFormat="1" ht="12.9" customHeight="1" x14ac:dyDescent="0.25">
      <c r="A32" s="145"/>
      <c r="B32" s="279"/>
      <c r="C32" s="275"/>
      <c r="D32" s="275"/>
      <c r="E32" s="156"/>
      <c r="F32" s="147"/>
      <c r="G32" s="147"/>
      <c r="H32" s="148"/>
      <c r="I32" s="149" t="s">
        <v>0</v>
      </c>
      <c r="J32" s="150" t="s">
        <v>164</v>
      </c>
      <c r="K32" s="151" t="str">
        <f>UPPER(IF(OR(J32="a",J32="as"),F31,IF(OR(J32="b",J32="bs"),F33,)))</f>
        <v>VITÉZ SE</v>
      </c>
      <c r="L32" s="151"/>
      <c r="M32" s="136"/>
      <c r="N32" s="162"/>
      <c r="O32" s="160"/>
      <c r="P32" s="160"/>
      <c r="Q32" s="141"/>
      <c r="R32" s="142"/>
      <c r="S32" s="143"/>
    </row>
    <row r="33" spans="1:19" s="34" customFormat="1" ht="12.9" customHeight="1" x14ac:dyDescent="0.25">
      <c r="A33" s="145">
        <v>14</v>
      </c>
      <c r="B33" s="242">
        <f>IF($E33="","",VLOOKUP($E33,'F18 csapat ELO'!$A$7:$O$22,14))</f>
        <v>0</v>
      </c>
      <c r="C33" s="266">
        <f>IF($E33="","",VLOOKUP($E33,'F18 csapat ELO'!$A$7:$O$22,15))</f>
        <v>202</v>
      </c>
      <c r="D33" s="266">
        <f>IF($E33="","",VLOOKUP($E33,'F18 csapat ELO'!$A$7:$O$22,5))</f>
        <v>0</v>
      </c>
      <c r="E33" s="134">
        <v>8</v>
      </c>
      <c r="F33" s="153" t="str">
        <f>UPPER(IF($E33="","",VLOOKUP($E33,'F18 csapat ELO'!$A$7:$O$22,2)))</f>
        <v>KŐSZEGI SE</v>
      </c>
      <c r="G33" s="153">
        <f>IF($E33="","",VLOOKUP($E33,'F18 csapat ELO'!$A$7:$O$22,3))</f>
        <v>0</v>
      </c>
      <c r="H33" s="153"/>
      <c r="I33" s="153">
        <f>IF($E33="","",VLOOKUP($E33,'F18 csapat ELO'!$A$7:$O$22,4))</f>
        <v>0</v>
      </c>
      <c r="J33" s="154"/>
      <c r="K33" s="136" t="s">
        <v>170</v>
      </c>
      <c r="L33" s="155"/>
      <c r="M33" s="136"/>
      <c r="N33" s="162"/>
      <c r="O33" s="160"/>
      <c r="P33" s="160"/>
      <c r="Q33" s="141"/>
      <c r="R33" s="142"/>
      <c r="S33" s="143"/>
    </row>
    <row r="34" spans="1:19" s="34" customFormat="1" ht="12.9" customHeight="1" x14ac:dyDescent="0.25">
      <c r="A34" s="145"/>
      <c r="B34" s="279"/>
      <c r="C34" s="275"/>
      <c r="D34" s="275"/>
      <c r="E34" s="156"/>
      <c r="F34" s="147"/>
      <c r="G34" s="147"/>
      <c r="H34" s="148"/>
      <c r="I34" s="136"/>
      <c r="J34" s="157"/>
      <c r="K34" s="149" t="s">
        <v>0</v>
      </c>
      <c r="L34" s="158" t="s">
        <v>162</v>
      </c>
      <c r="M34" s="151" t="str">
        <f>UPPER(IF(OR(L34="a",L34="as"),K32,IF(OR(L34="b",L34="bs"),K36,)))</f>
        <v>PVTC 1</v>
      </c>
      <c r="N34" s="168"/>
      <c r="O34" s="160"/>
      <c r="P34" s="160"/>
      <c r="Q34" s="141"/>
      <c r="R34" s="142"/>
      <c r="S34" s="143"/>
    </row>
    <row r="35" spans="1:19" s="34" customFormat="1" ht="12.9" customHeight="1" x14ac:dyDescent="0.25">
      <c r="A35" s="145">
        <v>15</v>
      </c>
      <c r="B35" s="242" t="str">
        <f>IF($E35="","",VLOOKUP($E35,'F18 csapat ELO'!$A$7:$O$22,14))</f>
        <v/>
      </c>
      <c r="C35" s="266" t="str">
        <f>IF($E35="","",VLOOKUP($E35,'F18 csapat ELO'!$A$7:$O$22,15))</f>
        <v/>
      </c>
      <c r="D35" s="266" t="str">
        <f>IF($E35="","",VLOOKUP($E35,'F18 csapat ELO'!$A$7:$O$22,5))</f>
        <v/>
      </c>
      <c r="E35" s="134"/>
      <c r="F35" s="153" t="s">
        <v>99</v>
      </c>
      <c r="G35" s="153" t="str">
        <f>IF($E35="","",VLOOKUP($E35,'F18 csapat ELO'!$A$7:$O$22,3))</f>
        <v/>
      </c>
      <c r="H35" s="153"/>
      <c r="I35" s="153" t="str">
        <f>IF($E35="","",VLOOKUP($E35,'F18 csapat ELO'!$A$7:$O$22,4))</f>
        <v/>
      </c>
      <c r="J35" s="137"/>
      <c r="K35" s="136"/>
      <c r="L35" s="161"/>
      <c r="M35" s="160" t="s">
        <v>327</v>
      </c>
      <c r="N35" s="160"/>
      <c r="O35" s="160"/>
      <c r="P35" s="160"/>
      <c r="Q35" s="141"/>
      <c r="R35" s="142"/>
      <c r="S35" s="143"/>
    </row>
    <row r="36" spans="1:19" s="34" customFormat="1" ht="12.9" customHeight="1" x14ac:dyDescent="0.25">
      <c r="A36" s="145"/>
      <c r="B36" s="279"/>
      <c r="C36" s="275"/>
      <c r="D36" s="275"/>
      <c r="E36" s="146"/>
      <c r="F36" s="147"/>
      <c r="G36" s="147"/>
      <c r="H36" s="148"/>
      <c r="I36" s="149" t="s">
        <v>0</v>
      </c>
      <c r="J36" s="150" t="s">
        <v>173</v>
      </c>
      <c r="K36" s="151" t="str">
        <f>UPPER(IF(OR(J36="a",J36="as"),F35,IF(OR(J36="b",J36="bs"),F37,)))</f>
        <v>PVTC 1</v>
      </c>
      <c r="L36" s="163"/>
      <c r="M36" s="136"/>
      <c r="N36" s="160"/>
      <c r="O36" s="160"/>
      <c r="P36" s="160"/>
      <c r="Q36" s="141"/>
      <c r="R36" s="142"/>
      <c r="S36" s="143"/>
    </row>
    <row r="37" spans="1:19" s="34" customFormat="1" ht="12.9" customHeight="1" x14ac:dyDescent="0.25">
      <c r="A37" s="133">
        <v>16</v>
      </c>
      <c r="B37" s="242">
        <f>IF($E37="","",VLOOKUP($E37,'F18 csapat ELO'!$A$7:$O$22,14))</f>
        <v>0</v>
      </c>
      <c r="C37" s="266">
        <f>IF($E37="","",VLOOKUP($E37,'F18 csapat ELO'!$A$7:$O$22,15))</f>
        <v>64</v>
      </c>
      <c r="D37" s="266">
        <f>IF($E37="","",VLOOKUP($E37,'F18 csapat ELO'!$A$7:$O$22,5))</f>
        <v>0</v>
      </c>
      <c r="E37" s="134">
        <v>2</v>
      </c>
      <c r="F37" s="135" t="str">
        <f>UPPER(IF($E37="","",VLOOKUP($E37,'F18 csapat ELO'!$A$7:$O$22,2)))</f>
        <v>PVTC 1</v>
      </c>
      <c r="G37" s="135">
        <f>IF($E37="","",VLOOKUP($E37,'F18 csapat ELO'!$A$7:$O$22,3))</f>
        <v>0</v>
      </c>
      <c r="H37" s="153"/>
      <c r="I37" s="135">
        <f>IF($E37="","",VLOOKUP($E37,'F18 csapat ELO'!$A$7:$O$22,4))</f>
        <v>0</v>
      </c>
      <c r="J37" s="164"/>
      <c r="K37" s="136"/>
      <c r="L37" s="136"/>
      <c r="M37" s="136"/>
      <c r="N37" s="160"/>
      <c r="O37" s="160"/>
      <c r="P37" s="160"/>
      <c r="Q37" s="141"/>
      <c r="R37" s="142"/>
      <c r="S37" s="143"/>
    </row>
    <row r="38" spans="1:19" s="34" customFormat="1" ht="9.6" customHeight="1" x14ac:dyDescent="0.25">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H42" s="34" t="s">
        <v>441</v>
      </c>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44</v>
      </c>
      <c r="B49" s="184"/>
      <c r="C49" s="184"/>
      <c r="D49" s="270"/>
      <c r="E49" s="185" t="s">
        <v>5</v>
      </c>
      <c r="F49" s="186" t="s">
        <v>46</v>
      </c>
      <c r="G49" s="185"/>
      <c r="H49" s="187"/>
      <c r="I49" s="188"/>
      <c r="J49" s="185" t="s">
        <v>5</v>
      </c>
      <c r="K49" s="186" t="s">
        <v>55</v>
      </c>
      <c r="L49" s="189"/>
      <c r="M49" s="186" t="s">
        <v>56</v>
      </c>
      <c r="N49" s="190"/>
      <c r="O49" s="191" t="s">
        <v>57</v>
      </c>
      <c r="P49" s="191"/>
      <c r="Q49" s="192"/>
      <c r="R49" s="193"/>
    </row>
    <row r="50" spans="1:18" s="18" customFormat="1" ht="9" customHeight="1" x14ac:dyDescent="0.25">
      <c r="A50" s="271" t="s">
        <v>45</v>
      </c>
      <c r="B50" s="272"/>
      <c r="C50" s="273"/>
      <c r="D50" s="274"/>
      <c r="E50" s="195">
        <v>1</v>
      </c>
      <c r="F50" s="86" t="str">
        <f>IF(E50&gt;$R$57,,UPPER(VLOOKUP(E50,'F18 csapat ELO'!$A$7:$Q$134,2)))</f>
        <v>VIHARSAROK TK</v>
      </c>
      <c r="G50" s="196"/>
      <c r="H50" s="86"/>
      <c r="I50" s="85"/>
      <c r="J50" s="197" t="s">
        <v>6</v>
      </c>
      <c r="K50" s="194"/>
      <c r="L50" s="198"/>
      <c r="M50" s="194"/>
      <c r="N50" s="199"/>
      <c r="O50" s="200" t="s">
        <v>47</v>
      </c>
      <c r="P50" s="201"/>
      <c r="Q50" s="201"/>
      <c r="R50" s="202"/>
    </row>
    <row r="51" spans="1:18" s="18" customFormat="1" ht="9" customHeight="1" x14ac:dyDescent="0.25">
      <c r="A51" s="207" t="s">
        <v>54</v>
      </c>
      <c r="B51" s="205"/>
      <c r="C51" s="267"/>
      <c r="D51" s="208"/>
      <c r="E51" s="195">
        <v>2</v>
      </c>
      <c r="F51" s="86" t="str">
        <f>IF(E51&gt;$R$57,,UPPER(VLOOKUP(E51,'F18 csapat ELO'!$A$7:$Q$134,2)))</f>
        <v>PVTC 1</v>
      </c>
      <c r="G51" s="196"/>
      <c r="H51" s="86"/>
      <c r="I51" s="85"/>
      <c r="J51" s="197" t="s">
        <v>7</v>
      </c>
      <c r="K51" s="194"/>
      <c r="L51" s="198"/>
      <c r="M51" s="194"/>
      <c r="N51" s="199"/>
      <c r="O51" s="203"/>
      <c r="P51" s="204"/>
      <c r="Q51" s="205"/>
      <c r="R51" s="206"/>
    </row>
    <row r="52" spans="1:18" s="18" customFormat="1" ht="9" customHeight="1" x14ac:dyDescent="0.25">
      <c r="A52" s="236"/>
      <c r="B52" s="237"/>
      <c r="C52" s="268"/>
      <c r="D52" s="238"/>
      <c r="E52" s="195">
        <v>3</v>
      </c>
      <c r="F52" s="86" t="str">
        <f>IF(E52&gt;$R$57,,UPPER(VLOOKUP(E52,'F18 csapat ELO'!$A$7:$Q$134,2)))</f>
        <v>GYAC</v>
      </c>
      <c r="G52" s="196"/>
      <c r="H52" s="86"/>
      <c r="I52" s="85"/>
      <c r="J52" s="197" t="s">
        <v>8</v>
      </c>
      <c r="K52" s="194"/>
      <c r="L52" s="198"/>
      <c r="M52" s="194"/>
      <c r="N52" s="199"/>
      <c r="O52" s="200" t="s">
        <v>48</v>
      </c>
      <c r="P52" s="201"/>
      <c r="Q52" s="201"/>
      <c r="R52" s="202"/>
    </row>
    <row r="53" spans="1:18" s="18" customFormat="1" ht="9" customHeight="1" x14ac:dyDescent="0.25">
      <c r="A53" s="209"/>
      <c r="B53" s="127"/>
      <c r="C53" s="127"/>
      <c r="D53" s="210"/>
      <c r="E53" s="195">
        <v>4</v>
      </c>
      <c r="F53" s="86" t="str">
        <f>IF(E53&gt;$R$57,,UPPER(VLOOKUP(E53,'F18 csapat ELO'!$A$7:$Q$134,2)))</f>
        <v>OMSZK PARK TK</v>
      </c>
      <c r="G53" s="196"/>
      <c r="H53" s="86"/>
      <c r="I53" s="85"/>
      <c r="J53" s="197" t="s">
        <v>9</v>
      </c>
      <c r="K53" s="194"/>
      <c r="L53" s="198"/>
      <c r="M53" s="194"/>
      <c r="N53" s="199"/>
      <c r="O53" s="194"/>
      <c r="P53" s="198"/>
      <c r="Q53" s="194"/>
      <c r="R53" s="199"/>
    </row>
    <row r="54" spans="1:18" s="18" customFormat="1" ht="9" customHeight="1" x14ac:dyDescent="0.25">
      <c r="A54" s="224"/>
      <c r="B54" s="239"/>
      <c r="C54" s="239"/>
      <c r="D54" s="269"/>
      <c r="E54" s="195"/>
      <c r="F54" s="86"/>
      <c r="G54" s="196"/>
      <c r="H54" s="86"/>
      <c r="I54" s="85"/>
      <c r="J54" s="197" t="s">
        <v>10</v>
      </c>
      <c r="K54" s="194"/>
      <c r="L54" s="198"/>
      <c r="M54" s="194"/>
      <c r="N54" s="199"/>
      <c r="O54" s="205"/>
      <c r="P54" s="204"/>
      <c r="Q54" s="205"/>
      <c r="R54" s="206"/>
    </row>
    <row r="55" spans="1:18" s="18" customFormat="1" ht="9" customHeight="1" x14ac:dyDescent="0.25">
      <c r="A55" s="225"/>
      <c r="B55" s="22"/>
      <c r="C55" s="127"/>
      <c r="D55" s="210"/>
      <c r="E55" s="195"/>
      <c r="F55" s="86"/>
      <c r="G55" s="196"/>
      <c r="H55" s="86"/>
      <c r="I55" s="85"/>
      <c r="J55" s="197" t="s">
        <v>11</v>
      </c>
      <c r="K55" s="194"/>
      <c r="L55" s="198"/>
      <c r="M55" s="194"/>
      <c r="N55" s="199"/>
      <c r="O55" s="200" t="s">
        <v>34</v>
      </c>
      <c r="P55" s="201"/>
      <c r="Q55" s="201"/>
      <c r="R55" s="202"/>
    </row>
    <row r="56" spans="1:18" s="18" customFormat="1" ht="9" customHeight="1" x14ac:dyDescent="0.25">
      <c r="A56" s="225"/>
      <c r="B56" s="22"/>
      <c r="C56" s="264"/>
      <c r="D56" s="234"/>
      <c r="E56" s="195"/>
      <c r="F56" s="86"/>
      <c r="G56" s="196"/>
      <c r="H56" s="86"/>
      <c r="I56" s="85"/>
      <c r="J56" s="197" t="s">
        <v>12</v>
      </c>
      <c r="K56" s="194"/>
      <c r="L56" s="198"/>
      <c r="M56" s="194"/>
      <c r="N56" s="199"/>
      <c r="O56" s="194"/>
      <c r="P56" s="198"/>
      <c r="Q56" s="194"/>
      <c r="R56" s="199"/>
    </row>
    <row r="57" spans="1:18" s="18" customFormat="1" ht="9" customHeight="1" x14ac:dyDescent="0.25">
      <c r="A57" s="226"/>
      <c r="B57" s="223"/>
      <c r="C57" s="265"/>
      <c r="D57" s="235"/>
      <c r="E57" s="211"/>
      <c r="F57" s="212"/>
      <c r="G57" s="213"/>
      <c r="H57" s="212"/>
      <c r="I57" s="214"/>
      <c r="J57" s="215" t="s">
        <v>13</v>
      </c>
      <c r="K57" s="205"/>
      <c r="L57" s="204"/>
      <c r="M57" s="205"/>
      <c r="N57" s="206"/>
      <c r="O57" s="205" t="str">
        <f>R4</f>
        <v>Rákóczi Andrea</v>
      </c>
      <c r="P57" s="204"/>
      <c r="Q57" s="205"/>
      <c r="R57" s="216">
        <f>MIN(4,'F18 csapat ELO'!Q5)</f>
        <v>4</v>
      </c>
    </row>
  </sheetData>
  <mergeCells count="1">
    <mergeCell ref="A4:C4"/>
  </mergeCells>
  <conditionalFormatting sqref="B39 B41 B43 B45 B47">
    <cfRule type="cellIs" dxfId="13" priority="4" stopIfTrue="1" operator="equal">
      <formula>"QA"</formula>
    </cfRule>
    <cfRule type="cellIs" dxfId="12" priority="5" stopIfTrue="1" operator="equal">
      <formula>"DA"</formula>
    </cfRule>
  </conditionalFormatting>
  <conditionalFormatting sqref="E7 E9 E11 E13 E15 E17 E19 E21 E23 E25 E27 E29 E31 E33 E35 E37">
    <cfRule type="expression" dxfId="11" priority="2" stopIfTrue="1">
      <formula>$E7&lt;5</formula>
    </cfRule>
  </conditionalFormatting>
  <conditionalFormatting sqref="E39 E41 E43 E45 E47">
    <cfRule type="expression" dxfId="10" priority="10" stopIfTrue="1">
      <formula>AND($E39&lt;9,$C39&gt;0)</formula>
    </cfRule>
  </conditionalFormatting>
  <conditionalFormatting sqref="F7 F9 F11 F13 F15 F17 F19 F21 F23 F25 F27 F29 F31 F33 F35 F37">
    <cfRule type="cellIs" dxfId="9" priority="1" stopIfTrue="1" operator="equal">
      <formula>"Bye"</formula>
    </cfRule>
  </conditionalFormatting>
  <conditionalFormatting sqref="F39 F41 F43 F45 F47">
    <cfRule type="cellIs" dxfId="8" priority="8" stopIfTrue="1" operator="equal">
      <formula>"Bye"</formula>
    </cfRule>
  </conditionalFormatting>
  <conditionalFormatting sqref="F39:I39 F41:I41 F43:I43 F45:I45 F47:I47">
    <cfRule type="expression" dxfId="7" priority="9" stopIfTrue="1">
      <formula>AND($E39&lt;9,$C39&gt;0)</formula>
    </cfRule>
  </conditionalFormatting>
  <conditionalFormatting sqref="H7 H9 H11 H13 H15 H17 H19 H21 H23 H25 H27 H29 H31 H33 H35 H37">
    <cfRule type="expression" dxfId="6" priority="14" stopIfTrue="1">
      <formula>AND($E7&lt;9,$C7&gt;0)</formula>
    </cfRule>
  </conditionalFormatting>
  <conditionalFormatting sqref="I8 K10 I12 M14 I16 K18 I20 O22 I24 K26 I28 M30 I32 K34 I36 M40 I42 K44 I46">
    <cfRule type="expression" dxfId="5" priority="11" stopIfTrue="1">
      <formula>AND($O$1="CU",I8="Umpire")</formula>
    </cfRule>
    <cfRule type="expression" dxfId="4" priority="12" stopIfTrue="1">
      <formula>AND($O$1="CU",I8&lt;&gt;"Umpire",J8&lt;&gt;"")</formula>
    </cfRule>
    <cfRule type="expression" dxfId="3" priority="13" stopIfTrue="1">
      <formula>AND($O$1="CU",I8&lt;&gt;"Umpire")</formula>
    </cfRule>
  </conditionalFormatting>
  <conditionalFormatting sqref="J8 L10 J12 N14 J16 L18 J20 P22 J24 L26 J28 N30 J32 L34 J36 R57">
    <cfRule type="expression" dxfId="2" priority="3" stopIfTrue="1">
      <formula>$O$1="CU"</formula>
    </cfRule>
  </conditionalFormatting>
  <conditionalFormatting sqref="K8 M10 K12 O14 K16 M18 K20 Q22 K24 M26 K28 O30 K32 M34 K36 O40 K42 M44 K46">
    <cfRule type="expression" dxfId="1" priority="6" stopIfTrue="1">
      <formula>J8="as"</formula>
    </cfRule>
    <cfRule type="expression" dxfId="0" priority="7" stopIfTrue="1">
      <formula>J8="bs"</formula>
    </cfRule>
  </conditionalFormatting>
  <dataValidations count="1">
    <dataValidation type="list" allowBlank="1" showInputMessage="1" sqref="I46 I42 K44 M40 I8 M14 K10 K18 K26 K34 M30 I12 I36 O22 I16 I32 I24 I20 I28" xr:uid="{00000000-0002-0000-18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18"/>
  <sheetViews>
    <sheetView workbookViewId="0">
      <selection sqref="A1:G1"/>
    </sheetView>
  </sheetViews>
  <sheetFormatPr defaultRowHeight="14.4" x14ac:dyDescent="0.3"/>
  <cols>
    <col min="1" max="2" width="5.6640625" style="479" customWidth="1"/>
    <col min="3" max="4" width="4.33203125" style="479" customWidth="1"/>
    <col min="5" max="6" width="24.6640625" style="479" customWidth="1"/>
    <col min="7" max="7" width="11.6640625" style="479" customWidth="1"/>
    <col min="8" max="256" width="8.88671875" style="477"/>
    <col min="257" max="258" width="5.6640625" style="477" customWidth="1"/>
    <col min="259" max="260" width="4.33203125" style="477" customWidth="1"/>
    <col min="261" max="262" width="24.6640625" style="477" customWidth="1"/>
    <col min="263" max="263" width="11.6640625" style="477" customWidth="1"/>
    <col min="264" max="512" width="8.88671875" style="477"/>
    <col min="513" max="514" width="5.6640625" style="477" customWidth="1"/>
    <col min="515" max="516" width="4.33203125" style="477" customWidth="1"/>
    <col min="517" max="518" width="24.6640625" style="477" customWidth="1"/>
    <col min="519" max="519" width="11.6640625" style="477" customWidth="1"/>
    <col min="520" max="768" width="8.88671875" style="477"/>
    <col min="769" max="770" width="5.6640625" style="477" customWidth="1"/>
    <col min="771" max="772" width="4.33203125" style="477" customWidth="1"/>
    <col min="773" max="774" width="24.6640625" style="477" customWidth="1"/>
    <col min="775" max="775" width="11.6640625" style="477" customWidth="1"/>
    <col min="776" max="1024" width="8.88671875" style="477"/>
    <col min="1025" max="1026" width="5.6640625" style="477" customWidth="1"/>
    <col min="1027" max="1028" width="4.33203125" style="477" customWidth="1"/>
    <col min="1029" max="1030" width="24.6640625" style="477" customWidth="1"/>
    <col min="1031" max="1031" width="11.6640625" style="477" customWidth="1"/>
    <col min="1032" max="1280" width="8.88671875" style="477"/>
    <col min="1281" max="1282" width="5.6640625" style="477" customWidth="1"/>
    <col min="1283" max="1284" width="4.33203125" style="477" customWidth="1"/>
    <col min="1285" max="1286" width="24.6640625" style="477" customWidth="1"/>
    <col min="1287" max="1287" width="11.6640625" style="477" customWidth="1"/>
    <col min="1288" max="1536" width="8.88671875" style="477"/>
    <col min="1537" max="1538" width="5.6640625" style="477" customWidth="1"/>
    <col min="1539" max="1540" width="4.33203125" style="477" customWidth="1"/>
    <col min="1541" max="1542" width="24.6640625" style="477" customWidth="1"/>
    <col min="1543" max="1543" width="11.6640625" style="477" customWidth="1"/>
    <col min="1544" max="1792" width="8.88671875" style="477"/>
    <col min="1793" max="1794" width="5.6640625" style="477" customWidth="1"/>
    <col min="1795" max="1796" width="4.33203125" style="477" customWidth="1"/>
    <col min="1797" max="1798" width="24.6640625" style="477" customWidth="1"/>
    <col min="1799" max="1799" width="11.6640625" style="477" customWidth="1"/>
    <col min="1800" max="2048" width="8.88671875" style="477"/>
    <col min="2049" max="2050" width="5.6640625" style="477" customWidth="1"/>
    <col min="2051" max="2052" width="4.33203125" style="477" customWidth="1"/>
    <col min="2053" max="2054" width="24.6640625" style="477" customWidth="1"/>
    <col min="2055" max="2055" width="11.6640625" style="477" customWidth="1"/>
    <col min="2056" max="2304" width="8.88671875" style="477"/>
    <col min="2305" max="2306" width="5.6640625" style="477" customWidth="1"/>
    <col min="2307" max="2308" width="4.33203125" style="477" customWidth="1"/>
    <col min="2309" max="2310" width="24.6640625" style="477" customWidth="1"/>
    <col min="2311" max="2311" width="11.6640625" style="477" customWidth="1"/>
    <col min="2312" max="2560" width="8.88671875" style="477"/>
    <col min="2561" max="2562" width="5.6640625" style="477" customWidth="1"/>
    <col min="2563" max="2564" width="4.33203125" style="477" customWidth="1"/>
    <col min="2565" max="2566" width="24.6640625" style="477" customWidth="1"/>
    <col min="2567" max="2567" width="11.6640625" style="477" customWidth="1"/>
    <col min="2568" max="2816" width="8.88671875" style="477"/>
    <col min="2817" max="2818" width="5.6640625" style="477" customWidth="1"/>
    <col min="2819" max="2820" width="4.33203125" style="477" customWidth="1"/>
    <col min="2821" max="2822" width="24.6640625" style="477" customWidth="1"/>
    <col min="2823" max="2823" width="11.6640625" style="477" customWidth="1"/>
    <col min="2824" max="3072" width="8.88671875" style="477"/>
    <col min="3073" max="3074" width="5.6640625" style="477" customWidth="1"/>
    <col min="3075" max="3076" width="4.33203125" style="477" customWidth="1"/>
    <col min="3077" max="3078" width="24.6640625" style="477" customWidth="1"/>
    <col min="3079" max="3079" width="11.6640625" style="477" customWidth="1"/>
    <col min="3080" max="3328" width="8.88671875" style="477"/>
    <col min="3329" max="3330" width="5.6640625" style="477" customWidth="1"/>
    <col min="3331" max="3332" width="4.33203125" style="477" customWidth="1"/>
    <col min="3333" max="3334" width="24.6640625" style="477" customWidth="1"/>
    <col min="3335" max="3335" width="11.6640625" style="477" customWidth="1"/>
    <col min="3336" max="3584" width="8.88671875" style="477"/>
    <col min="3585" max="3586" width="5.6640625" style="477" customWidth="1"/>
    <col min="3587" max="3588" width="4.33203125" style="477" customWidth="1"/>
    <col min="3589" max="3590" width="24.6640625" style="477" customWidth="1"/>
    <col min="3591" max="3591" width="11.6640625" style="477" customWidth="1"/>
    <col min="3592" max="3840" width="8.88671875" style="477"/>
    <col min="3841" max="3842" width="5.6640625" style="477" customWidth="1"/>
    <col min="3843" max="3844" width="4.33203125" style="477" customWidth="1"/>
    <col min="3845" max="3846" width="24.6640625" style="477" customWidth="1"/>
    <col min="3847" max="3847" width="11.6640625" style="477" customWidth="1"/>
    <col min="3848" max="4096" width="8.88671875" style="477"/>
    <col min="4097" max="4098" width="5.6640625" style="477" customWidth="1"/>
    <col min="4099" max="4100" width="4.33203125" style="477" customWidth="1"/>
    <col min="4101" max="4102" width="24.6640625" style="477" customWidth="1"/>
    <col min="4103" max="4103" width="11.6640625" style="477" customWidth="1"/>
    <col min="4104" max="4352" width="8.88671875" style="477"/>
    <col min="4353" max="4354" width="5.6640625" style="477" customWidth="1"/>
    <col min="4355" max="4356" width="4.33203125" style="477" customWidth="1"/>
    <col min="4357" max="4358" width="24.6640625" style="477" customWidth="1"/>
    <col min="4359" max="4359" width="11.6640625" style="477" customWidth="1"/>
    <col min="4360" max="4608" width="8.88671875" style="477"/>
    <col min="4609" max="4610" width="5.6640625" style="477" customWidth="1"/>
    <col min="4611" max="4612" width="4.33203125" style="477" customWidth="1"/>
    <col min="4613" max="4614" width="24.6640625" style="477" customWidth="1"/>
    <col min="4615" max="4615" width="11.6640625" style="477" customWidth="1"/>
    <col min="4616" max="4864" width="8.88671875" style="477"/>
    <col min="4865" max="4866" width="5.6640625" style="477" customWidth="1"/>
    <col min="4867" max="4868" width="4.33203125" style="477" customWidth="1"/>
    <col min="4869" max="4870" width="24.6640625" style="477" customWidth="1"/>
    <col min="4871" max="4871" width="11.6640625" style="477" customWidth="1"/>
    <col min="4872" max="5120" width="8.88671875" style="477"/>
    <col min="5121" max="5122" width="5.6640625" style="477" customWidth="1"/>
    <col min="5123" max="5124" width="4.33203125" style="477" customWidth="1"/>
    <col min="5125" max="5126" width="24.6640625" style="477" customWidth="1"/>
    <col min="5127" max="5127" width="11.6640625" style="477" customWidth="1"/>
    <col min="5128" max="5376" width="8.88671875" style="477"/>
    <col min="5377" max="5378" width="5.6640625" style="477" customWidth="1"/>
    <col min="5379" max="5380" width="4.33203125" style="477" customWidth="1"/>
    <col min="5381" max="5382" width="24.6640625" style="477" customWidth="1"/>
    <col min="5383" max="5383" width="11.6640625" style="477" customWidth="1"/>
    <col min="5384" max="5632" width="8.88671875" style="477"/>
    <col min="5633" max="5634" width="5.6640625" style="477" customWidth="1"/>
    <col min="5635" max="5636" width="4.33203125" style="477" customWidth="1"/>
    <col min="5637" max="5638" width="24.6640625" style="477" customWidth="1"/>
    <col min="5639" max="5639" width="11.6640625" style="477" customWidth="1"/>
    <col min="5640" max="5888" width="8.88671875" style="477"/>
    <col min="5889" max="5890" width="5.6640625" style="477" customWidth="1"/>
    <col min="5891" max="5892" width="4.33203125" style="477" customWidth="1"/>
    <col min="5893" max="5894" width="24.6640625" style="477" customWidth="1"/>
    <col min="5895" max="5895" width="11.6640625" style="477" customWidth="1"/>
    <col min="5896" max="6144" width="8.88671875" style="477"/>
    <col min="6145" max="6146" width="5.6640625" style="477" customWidth="1"/>
    <col min="6147" max="6148" width="4.33203125" style="477" customWidth="1"/>
    <col min="6149" max="6150" width="24.6640625" style="477" customWidth="1"/>
    <col min="6151" max="6151" width="11.6640625" style="477" customWidth="1"/>
    <col min="6152" max="6400" width="8.88671875" style="477"/>
    <col min="6401" max="6402" width="5.6640625" style="477" customWidth="1"/>
    <col min="6403" max="6404" width="4.33203125" style="477" customWidth="1"/>
    <col min="6405" max="6406" width="24.6640625" style="477" customWidth="1"/>
    <col min="6407" max="6407" width="11.6640625" style="477" customWidth="1"/>
    <col min="6408" max="6656" width="8.88671875" style="477"/>
    <col min="6657" max="6658" width="5.6640625" style="477" customWidth="1"/>
    <col min="6659" max="6660" width="4.33203125" style="477" customWidth="1"/>
    <col min="6661" max="6662" width="24.6640625" style="477" customWidth="1"/>
    <col min="6663" max="6663" width="11.6640625" style="477" customWidth="1"/>
    <col min="6664" max="6912" width="8.88671875" style="477"/>
    <col min="6913" max="6914" width="5.6640625" style="477" customWidth="1"/>
    <col min="6915" max="6916" width="4.33203125" style="477" customWidth="1"/>
    <col min="6917" max="6918" width="24.6640625" style="477" customWidth="1"/>
    <col min="6919" max="6919" width="11.6640625" style="477" customWidth="1"/>
    <col min="6920" max="7168" width="8.88671875" style="477"/>
    <col min="7169" max="7170" width="5.6640625" style="477" customWidth="1"/>
    <col min="7171" max="7172" width="4.33203125" style="477" customWidth="1"/>
    <col min="7173" max="7174" width="24.6640625" style="477" customWidth="1"/>
    <col min="7175" max="7175" width="11.6640625" style="477" customWidth="1"/>
    <col min="7176" max="7424" width="8.88671875" style="477"/>
    <col min="7425" max="7426" width="5.6640625" style="477" customWidth="1"/>
    <col min="7427" max="7428" width="4.33203125" style="477" customWidth="1"/>
    <col min="7429" max="7430" width="24.6640625" style="477" customWidth="1"/>
    <col min="7431" max="7431" width="11.6640625" style="477" customWidth="1"/>
    <col min="7432" max="7680" width="8.88671875" style="477"/>
    <col min="7681" max="7682" width="5.6640625" style="477" customWidth="1"/>
    <col min="7683" max="7684" width="4.33203125" style="477" customWidth="1"/>
    <col min="7685" max="7686" width="24.6640625" style="477" customWidth="1"/>
    <col min="7687" max="7687" width="11.6640625" style="477" customWidth="1"/>
    <col min="7688" max="7936" width="8.88671875" style="477"/>
    <col min="7937" max="7938" width="5.6640625" style="477" customWidth="1"/>
    <col min="7939" max="7940" width="4.33203125" style="477" customWidth="1"/>
    <col min="7941" max="7942" width="24.6640625" style="477" customWidth="1"/>
    <col min="7943" max="7943" width="11.6640625" style="477" customWidth="1"/>
    <col min="7944" max="8192" width="8.88671875" style="477"/>
    <col min="8193" max="8194" width="5.6640625" style="477" customWidth="1"/>
    <col min="8195" max="8196" width="4.33203125" style="477" customWidth="1"/>
    <col min="8197" max="8198" width="24.6640625" style="477" customWidth="1"/>
    <col min="8199" max="8199" width="11.6640625" style="477" customWidth="1"/>
    <col min="8200" max="8448" width="8.88671875" style="477"/>
    <col min="8449" max="8450" width="5.6640625" style="477" customWidth="1"/>
    <col min="8451" max="8452" width="4.33203125" style="477" customWidth="1"/>
    <col min="8453" max="8454" width="24.6640625" style="477" customWidth="1"/>
    <col min="8455" max="8455" width="11.6640625" style="477" customWidth="1"/>
    <col min="8456" max="8704" width="8.88671875" style="477"/>
    <col min="8705" max="8706" width="5.6640625" style="477" customWidth="1"/>
    <col min="8707" max="8708" width="4.33203125" style="477" customWidth="1"/>
    <col min="8709" max="8710" width="24.6640625" style="477" customWidth="1"/>
    <col min="8711" max="8711" width="11.6640625" style="477" customWidth="1"/>
    <col min="8712" max="8960" width="8.88671875" style="477"/>
    <col min="8961" max="8962" width="5.6640625" style="477" customWidth="1"/>
    <col min="8963" max="8964" width="4.33203125" style="477" customWidth="1"/>
    <col min="8965" max="8966" width="24.6640625" style="477" customWidth="1"/>
    <col min="8967" max="8967" width="11.6640625" style="477" customWidth="1"/>
    <col min="8968" max="9216" width="8.88671875" style="477"/>
    <col min="9217" max="9218" width="5.6640625" style="477" customWidth="1"/>
    <col min="9219" max="9220" width="4.33203125" style="477" customWidth="1"/>
    <col min="9221" max="9222" width="24.6640625" style="477" customWidth="1"/>
    <col min="9223" max="9223" width="11.6640625" style="477" customWidth="1"/>
    <col min="9224" max="9472" width="8.88671875" style="477"/>
    <col min="9473" max="9474" width="5.6640625" style="477" customWidth="1"/>
    <col min="9475" max="9476" width="4.33203125" style="477" customWidth="1"/>
    <col min="9477" max="9478" width="24.6640625" style="477" customWidth="1"/>
    <col min="9479" max="9479" width="11.6640625" style="477" customWidth="1"/>
    <col min="9480" max="9728" width="8.88671875" style="477"/>
    <col min="9729" max="9730" width="5.6640625" style="477" customWidth="1"/>
    <col min="9731" max="9732" width="4.33203125" style="477" customWidth="1"/>
    <col min="9733" max="9734" width="24.6640625" style="477" customWidth="1"/>
    <col min="9735" max="9735" width="11.6640625" style="477" customWidth="1"/>
    <col min="9736" max="9984" width="8.88671875" style="477"/>
    <col min="9985" max="9986" width="5.6640625" style="477" customWidth="1"/>
    <col min="9987" max="9988" width="4.33203125" style="477" customWidth="1"/>
    <col min="9989" max="9990" width="24.6640625" style="477" customWidth="1"/>
    <col min="9991" max="9991" width="11.6640625" style="477" customWidth="1"/>
    <col min="9992" max="10240" width="8.88671875" style="477"/>
    <col min="10241" max="10242" width="5.6640625" style="477" customWidth="1"/>
    <col min="10243" max="10244" width="4.33203125" style="477" customWidth="1"/>
    <col min="10245" max="10246" width="24.6640625" style="477" customWidth="1"/>
    <col min="10247" max="10247" width="11.6640625" style="477" customWidth="1"/>
    <col min="10248" max="10496" width="8.88671875" style="477"/>
    <col min="10497" max="10498" width="5.6640625" style="477" customWidth="1"/>
    <col min="10499" max="10500" width="4.33203125" style="477" customWidth="1"/>
    <col min="10501" max="10502" width="24.6640625" style="477" customWidth="1"/>
    <col min="10503" max="10503" width="11.6640625" style="477" customWidth="1"/>
    <col min="10504" max="10752" width="8.88671875" style="477"/>
    <col min="10753" max="10754" width="5.6640625" style="477" customWidth="1"/>
    <col min="10755" max="10756" width="4.33203125" style="477" customWidth="1"/>
    <col min="10757" max="10758" width="24.6640625" style="477" customWidth="1"/>
    <col min="10759" max="10759" width="11.6640625" style="477" customWidth="1"/>
    <col min="10760" max="11008" width="8.88671875" style="477"/>
    <col min="11009" max="11010" width="5.6640625" style="477" customWidth="1"/>
    <col min="11011" max="11012" width="4.33203125" style="477" customWidth="1"/>
    <col min="11013" max="11014" width="24.6640625" style="477" customWidth="1"/>
    <col min="11015" max="11015" width="11.6640625" style="477" customWidth="1"/>
    <col min="11016" max="11264" width="8.88671875" style="477"/>
    <col min="11265" max="11266" width="5.6640625" style="477" customWidth="1"/>
    <col min="11267" max="11268" width="4.33203125" style="477" customWidth="1"/>
    <col min="11269" max="11270" width="24.6640625" style="477" customWidth="1"/>
    <col min="11271" max="11271" width="11.6640625" style="477" customWidth="1"/>
    <col min="11272" max="11520" width="8.88671875" style="477"/>
    <col min="11521" max="11522" width="5.6640625" style="477" customWidth="1"/>
    <col min="11523" max="11524" width="4.33203125" style="477" customWidth="1"/>
    <col min="11525" max="11526" width="24.6640625" style="477" customWidth="1"/>
    <col min="11527" max="11527" width="11.6640625" style="477" customWidth="1"/>
    <col min="11528" max="11776" width="8.88671875" style="477"/>
    <col min="11777" max="11778" width="5.6640625" style="477" customWidth="1"/>
    <col min="11779" max="11780" width="4.33203125" style="477" customWidth="1"/>
    <col min="11781" max="11782" width="24.6640625" style="477" customWidth="1"/>
    <col min="11783" max="11783" width="11.6640625" style="477" customWidth="1"/>
    <col min="11784" max="12032" width="8.88671875" style="477"/>
    <col min="12033" max="12034" width="5.6640625" style="477" customWidth="1"/>
    <col min="12035" max="12036" width="4.33203125" style="477" customWidth="1"/>
    <col min="12037" max="12038" width="24.6640625" style="477" customWidth="1"/>
    <col min="12039" max="12039" width="11.6640625" style="477" customWidth="1"/>
    <col min="12040" max="12288" width="8.88671875" style="477"/>
    <col min="12289" max="12290" width="5.6640625" style="477" customWidth="1"/>
    <col min="12291" max="12292" width="4.33203125" style="477" customWidth="1"/>
    <col min="12293" max="12294" width="24.6640625" style="477" customWidth="1"/>
    <col min="12295" max="12295" width="11.6640625" style="477" customWidth="1"/>
    <col min="12296" max="12544" width="8.88671875" style="477"/>
    <col min="12545" max="12546" width="5.6640625" style="477" customWidth="1"/>
    <col min="12547" max="12548" width="4.33203125" style="477" customWidth="1"/>
    <col min="12549" max="12550" width="24.6640625" style="477" customWidth="1"/>
    <col min="12551" max="12551" width="11.6640625" style="477" customWidth="1"/>
    <col min="12552" max="12800" width="8.88671875" style="477"/>
    <col min="12801" max="12802" width="5.6640625" style="477" customWidth="1"/>
    <col min="12803" max="12804" width="4.33203125" style="477" customWidth="1"/>
    <col min="12805" max="12806" width="24.6640625" style="477" customWidth="1"/>
    <col min="12807" max="12807" width="11.6640625" style="477" customWidth="1"/>
    <col min="12808" max="13056" width="8.88671875" style="477"/>
    <col min="13057" max="13058" width="5.6640625" style="477" customWidth="1"/>
    <col min="13059" max="13060" width="4.33203125" style="477" customWidth="1"/>
    <col min="13061" max="13062" width="24.6640625" style="477" customWidth="1"/>
    <col min="13063" max="13063" width="11.6640625" style="477" customWidth="1"/>
    <col min="13064" max="13312" width="8.88671875" style="477"/>
    <col min="13313" max="13314" width="5.6640625" style="477" customWidth="1"/>
    <col min="13315" max="13316" width="4.33203125" style="477" customWidth="1"/>
    <col min="13317" max="13318" width="24.6640625" style="477" customWidth="1"/>
    <col min="13319" max="13319" width="11.6640625" style="477" customWidth="1"/>
    <col min="13320" max="13568" width="8.88671875" style="477"/>
    <col min="13569" max="13570" width="5.6640625" style="477" customWidth="1"/>
    <col min="13571" max="13572" width="4.33203125" style="477" customWidth="1"/>
    <col min="13573" max="13574" width="24.6640625" style="477" customWidth="1"/>
    <col min="13575" max="13575" width="11.6640625" style="477" customWidth="1"/>
    <col min="13576" max="13824" width="8.88671875" style="477"/>
    <col min="13825" max="13826" width="5.6640625" style="477" customWidth="1"/>
    <col min="13827" max="13828" width="4.33203125" style="477" customWidth="1"/>
    <col min="13829" max="13830" width="24.6640625" style="477" customWidth="1"/>
    <col min="13831" max="13831" width="11.6640625" style="477" customWidth="1"/>
    <col min="13832" max="14080" width="8.88671875" style="477"/>
    <col min="14081" max="14082" width="5.6640625" style="477" customWidth="1"/>
    <col min="14083" max="14084" width="4.33203125" style="477" customWidth="1"/>
    <col min="14085" max="14086" width="24.6640625" style="477" customWidth="1"/>
    <col min="14087" max="14087" width="11.6640625" style="477" customWidth="1"/>
    <col min="14088" max="14336" width="8.88671875" style="477"/>
    <col min="14337" max="14338" width="5.6640625" style="477" customWidth="1"/>
    <col min="14339" max="14340" width="4.33203125" style="477" customWidth="1"/>
    <col min="14341" max="14342" width="24.6640625" style="477" customWidth="1"/>
    <col min="14343" max="14343" width="11.6640625" style="477" customWidth="1"/>
    <col min="14344" max="14592" width="8.88671875" style="477"/>
    <col min="14593" max="14594" width="5.6640625" style="477" customWidth="1"/>
    <col min="14595" max="14596" width="4.33203125" style="477" customWidth="1"/>
    <col min="14597" max="14598" width="24.6640625" style="477" customWidth="1"/>
    <col min="14599" max="14599" width="11.6640625" style="477" customWidth="1"/>
    <col min="14600" max="14848" width="8.88671875" style="477"/>
    <col min="14849" max="14850" width="5.6640625" style="477" customWidth="1"/>
    <col min="14851" max="14852" width="4.33203125" style="477" customWidth="1"/>
    <col min="14853" max="14854" width="24.6640625" style="477" customWidth="1"/>
    <col min="14855" max="14855" width="11.6640625" style="477" customWidth="1"/>
    <col min="14856" max="15104" width="8.88671875" style="477"/>
    <col min="15105" max="15106" width="5.6640625" style="477" customWidth="1"/>
    <col min="15107" max="15108" width="4.33203125" style="477" customWidth="1"/>
    <col min="15109" max="15110" width="24.6640625" style="477" customWidth="1"/>
    <col min="15111" max="15111" width="11.6640625" style="477" customWidth="1"/>
    <col min="15112" max="15360" width="8.88671875" style="477"/>
    <col min="15361" max="15362" width="5.6640625" style="477" customWidth="1"/>
    <col min="15363" max="15364" width="4.33203125" style="477" customWidth="1"/>
    <col min="15365" max="15366" width="24.6640625" style="477" customWidth="1"/>
    <col min="15367" max="15367" width="11.6640625" style="477" customWidth="1"/>
    <col min="15368" max="15616" width="8.88671875" style="477"/>
    <col min="15617" max="15618" width="5.6640625" style="477" customWidth="1"/>
    <col min="15619" max="15620" width="4.33203125" style="477" customWidth="1"/>
    <col min="15621" max="15622" width="24.6640625" style="477" customWidth="1"/>
    <col min="15623" max="15623" width="11.6640625" style="477" customWidth="1"/>
    <col min="15624" max="15872" width="8.88671875" style="477"/>
    <col min="15873" max="15874" width="5.6640625" style="477" customWidth="1"/>
    <col min="15875" max="15876" width="4.33203125" style="477" customWidth="1"/>
    <col min="15877" max="15878" width="24.6640625" style="477" customWidth="1"/>
    <col min="15879" max="15879" width="11.6640625" style="477" customWidth="1"/>
    <col min="15880" max="16128" width="8.88671875" style="477"/>
    <col min="16129" max="16130" width="5.6640625" style="477" customWidth="1"/>
    <col min="16131" max="16132" width="4.33203125" style="477" customWidth="1"/>
    <col min="16133" max="16134" width="24.6640625" style="477" customWidth="1"/>
    <col min="16135" max="16135" width="11.6640625" style="477" customWidth="1"/>
    <col min="16136" max="16384" width="8.88671875" style="477"/>
  </cols>
  <sheetData>
    <row r="1" spans="1:8" ht="45" customHeight="1" x14ac:dyDescent="0.3">
      <c r="A1" s="925" t="s">
        <v>183</v>
      </c>
      <c r="B1" s="925"/>
      <c r="C1" s="925"/>
      <c r="D1" s="925"/>
      <c r="E1" s="925"/>
      <c r="F1" s="925"/>
      <c r="G1" s="925"/>
    </row>
    <row r="2" spans="1:8" ht="45" customHeight="1" x14ac:dyDescent="0.3">
      <c r="A2" s="926" t="s">
        <v>184</v>
      </c>
      <c r="B2" s="926"/>
      <c r="C2" s="926"/>
      <c r="D2" s="926"/>
      <c r="E2" s="926"/>
      <c r="F2" s="926"/>
      <c r="G2" s="926"/>
    </row>
    <row r="3" spans="1:8" ht="46.5" customHeight="1" x14ac:dyDescent="0.3">
      <c r="A3" s="927" t="s">
        <v>185</v>
      </c>
      <c r="B3" s="927"/>
      <c r="C3" s="927"/>
      <c r="D3" s="927"/>
      <c r="E3" s="927"/>
      <c r="F3" s="927"/>
      <c r="G3" s="927"/>
    </row>
    <row r="4" spans="1:8" ht="48" customHeight="1" x14ac:dyDescent="0.3">
      <c r="A4" s="478" t="s">
        <v>186</v>
      </c>
      <c r="B4" s="478" t="s">
        <v>187</v>
      </c>
      <c r="C4" s="478" t="s">
        <v>188</v>
      </c>
      <c r="D4" s="478" t="s">
        <v>189</v>
      </c>
      <c r="G4" s="479" t="s">
        <v>190</v>
      </c>
    </row>
    <row r="5" spans="1:8" ht="21.9" customHeight="1" x14ac:dyDescent="0.3">
      <c r="A5" s="480" t="s">
        <v>191</v>
      </c>
      <c r="B5" s="481"/>
      <c r="C5" s="480" t="s">
        <v>192</v>
      </c>
      <c r="D5" s="480"/>
      <c r="E5" s="482" t="s">
        <v>133</v>
      </c>
      <c r="F5" s="483" t="s">
        <v>135</v>
      </c>
      <c r="G5" s="484" t="s">
        <v>165</v>
      </c>
    </row>
    <row r="6" spans="1:8" ht="21.9" customHeight="1" x14ac:dyDescent="0.3">
      <c r="A6" s="480"/>
      <c r="B6" s="481"/>
      <c r="C6" s="480"/>
      <c r="D6" s="480" t="s">
        <v>12</v>
      </c>
      <c r="E6" s="480"/>
      <c r="F6" s="480"/>
      <c r="G6" s="480" t="s">
        <v>193</v>
      </c>
    </row>
    <row r="7" spans="1:8" ht="21.9" customHeight="1" x14ac:dyDescent="0.3">
      <c r="A7" s="480"/>
      <c r="B7" s="481"/>
      <c r="C7" s="480"/>
      <c r="D7" s="480" t="s">
        <v>13</v>
      </c>
      <c r="E7" s="485"/>
      <c r="F7" s="480"/>
      <c r="G7" s="480" t="s">
        <v>194</v>
      </c>
      <c r="H7" s="486"/>
    </row>
    <row r="8" spans="1:8" ht="21.9" customHeight="1" x14ac:dyDescent="0.3">
      <c r="A8" s="480"/>
      <c r="B8" s="481"/>
      <c r="C8" s="480"/>
      <c r="D8" s="480" t="s">
        <v>195</v>
      </c>
      <c r="E8" s="480"/>
      <c r="F8" s="480"/>
      <c r="G8" s="480" t="s">
        <v>196</v>
      </c>
    </row>
    <row r="9" spans="1:8" ht="21.9" customHeight="1" x14ac:dyDescent="0.3">
      <c r="A9" s="480"/>
      <c r="B9" s="481"/>
      <c r="C9" s="480"/>
      <c r="D9" s="480"/>
      <c r="E9" s="480"/>
      <c r="F9" s="480"/>
      <c r="G9" s="480" t="s">
        <v>197</v>
      </c>
    </row>
    <row r="10" spans="1:8" ht="21.9" customHeight="1" x14ac:dyDescent="0.3">
      <c r="A10" s="480"/>
      <c r="B10" s="481"/>
      <c r="C10" s="480" t="s">
        <v>192</v>
      </c>
      <c r="D10" s="480"/>
      <c r="E10" s="483" t="s">
        <v>179</v>
      </c>
      <c r="F10" s="482" t="s">
        <v>198</v>
      </c>
      <c r="G10" s="484" t="s">
        <v>199</v>
      </c>
    </row>
    <row r="11" spans="1:8" ht="21.9" customHeight="1" x14ac:dyDescent="0.3">
      <c r="A11" s="480"/>
      <c r="B11" s="481"/>
      <c r="C11" s="480"/>
      <c r="D11" s="480" t="s">
        <v>200</v>
      </c>
      <c r="E11" s="480"/>
      <c r="F11" s="480"/>
      <c r="G11" s="480" t="s">
        <v>201</v>
      </c>
    </row>
    <row r="12" spans="1:8" ht="21.9" customHeight="1" x14ac:dyDescent="0.3">
      <c r="A12" s="480"/>
      <c r="B12" s="481"/>
      <c r="C12" s="480"/>
      <c r="D12" s="480" t="s">
        <v>202</v>
      </c>
      <c r="E12" s="485"/>
      <c r="F12" s="480"/>
      <c r="G12" s="480" t="s">
        <v>203</v>
      </c>
    </row>
    <row r="13" spans="1:8" ht="21.9" customHeight="1" x14ac:dyDescent="0.3">
      <c r="A13" s="480"/>
      <c r="B13" s="481"/>
      <c r="C13" s="480"/>
      <c r="D13" s="480"/>
      <c r="E13" s="480"/>
      <c r="F13" s="480"/>
      <c r="G13" s="480" t="s">
        <v>204</v>
      </c>
    </row>
    <row r="14" spans="1:8" ht="21.9" customHeight="1" x14ac:dyDescent="0.3">
      <c r="A14" s="480"/>
      <c r="B14" s="481"/>
      <c r="C14" s="480"/>
      <c r="D14" s="480"/>
      <c r="E14" s="480"/>
      <c r="F14" s="480"/>
      <c r="G14" s="480" t="s">
        <v>205</v>
      </c>
    </row>
    <row r="15" spans="1:8" ht="21.9" customHeight="1" x14ac:dyDescent="0.3">
      <c r="A15" s="480"/>
      <c r="B15" s="481"/>
      <c r="C15" s="480" t="s">
        <v>192</v>
      </c>
      <c r="D15" s="480"/>
      <c r="E15" s="482" t="s">
        <v>206</v>
      </c>
      <c r="F15" s="483" t="s">
        <v>121</v>
      </c>
      <c r="G15" s="484" t="s">
        <v>169</v>
      </c>
    </row>
    <row r="16" spans="1:8" ht="21.9" customHeight="1" x14ac:dyDescent="0.3">
      <c r="A16" s="480"/>
      <c r="B16" s="481"/>
      <c r="C16" s="480"/>
      <c r="D16" s="480" t="s">
        <v>207</v>
      </c>
      <c r="E16" s="480"/>
      <c r="F16" s="480"/>
      <c r="G16" s="480" t="s">
        <v>208</v>
      </c>
    </row>
    <row r="17" spans="1:10" ht="21.9" customHeight="1" x14ac:dyDescent="0.3">
      <c r="A17" s="480"/>
      <c r="B17" s="481"/>
      <c r="C17" s="480"/>
      <c r="D17" s="480" t="s">
        <v>209</v>
      </c>
      <c r="E17" s="480"/>
      <c r="F17" s="480"/>
      <c r="G17" s="480" t="s">
        <v>210</v>
      </c>
    </row>
    <row r="18" spans="1:10" ht="21.9" customHeight="1" x14ac:dyDescent="0.3">
      <c r="A18" s="480"/>
      <c r="B18" s="481"/>
      <c r="C18" s="480"/>
      <c r="D18" s="480" t="s">
        <v>8</v>
      </c>
      <c r="E18" s="480"/>
      <c r="F18" s="480"/>
      <c r="G18" s="480" t="s">
        <v>210</v>
      </c>
      <c r="J18" s="477" t="s">
        <v>211</v>
      </c>
    </row>
    <row r="19" spans="1:10" ht="21.9" customHeight="1" x14ac:dyDescent="0.3">
      <c r="A19" s="480"/>
      <c r="B19" s="481"/>
      <c r="C19" s="480"/>
      <c r="D19" s="480"/>
      <c r="E19" s="480"/>
      <c r="F19" s="480"/>
      <c r="G19" s="480" t="s">
        <v>212</v>
      </c>
    </row>
    <row r="20" spans="1:10" ht="21.9" customHeight="1" x14ac:dyDescent="0.3">
      <c r="A20" s="480"/>
      <c r="B20" s="481"/>
      <c r="C20" s="480" t="s">
        <v>213</v>
      </c>
      <c r="D20" s="480"/>
      <c r="E20" s="482" t="s">
        <v>123</v>
      </c>
      <c r="F20" s="483" t="s">
        <v>214</v>
      </c>
      <c r="G20" s="484" t="s">
        <v>165</v>
      </c>
    </row>
    <row r="21" spans="1:10" ht="21.9" customHeight="1" x14ac:dyDescent="0.3">
      <c r="A21" s="480"/>
      <c r="B21" s="481"/>
      <c r="C21" s="480"/>
      <c r="D21" s="480" t="s">
        <v>215</v>
      </c>
      <c r="E21" s="480"/>
      <c r="F21" s="480"/>
      <c r="G21" s="480" t="s">
        <v>216</v>
      </c>
    </row>
    <row r="22" spans="1:10" ht="21.9" customHeight="1" x14ac:dyDescent="0.3">
      <c r="A22" s="480"/>
      <c r="B22" s="481"/>
      <c r="C22" s="480"/>
      <c r="D22" s="480" t="s">
        <v>217</v>
      </c>
      <c r="E22" s="480"/>
      <c r="F22" s="480"/>
      <c r="G22" s="480" t="s">
        <v>218</v>
      </c>
    </row>
    <row r="23" spans="1:10" ht="21.9" customHeight="1" x14ac:dyDescent="0.3">
      <c r="A23" s="480"/>
      <c r="B23" s="481"/>
      <c r="C23" s="480"/>
      <c r="D23" s="480"/>
      <c r="E23" s="480"/>
      <c r="F23" s="480"/>
      <c r="G23" s="480" t="s">
        <v>219</v>
      </c>
    </row>
    <row r="24" spans="1:10" ht="21.9" customHeight="1" x14ac:dyDescent="0.3">
      <c r="A24" s="480"/>
      <c r="B24" s="481"/>
      <c r="C24" s="480"/>
      <c r="D24" s="480"/>
      <c r="E24" s="480"/>
      <c r="F24" s="480"/>
      <c r="G24" s="480" t="s">
        <v>220</v>
      </c>
    </row>
    <row r="25" spans="1:10" ht="21.9" customHeight="1" x14ac:dyDescent="0.3">
      <c r="A25" s="480" t="s">
        <v>221</v>
      </c>
      <c r="B25" s="481"/>
      <c r="C25" s="480" t="s">
        <v>213</v>
      </c>
      <c r="D25" s="480"/>
      <c r="E25" s="483" t="s">
        <v>134</v>
      </c>
      <c r="F25" s="483" t="s">
        <v>222</v>
      </c>
      <c r="G25" s="484" t="s">
        <v>167</v>
      </c>
    </row>
    <row r="26" spans="1:10" ht="21.9" customHeight="1" x14ac:dyDescent="0.3">
      <c r="A26" s="480"/>
      <c r="B26" s="481"/>
      <c r="C26" s="480"/>
      <c r="D26" s="480"/>
      <c r="E26" s="480"/>
      <c r="F26" s="480"/>
      <c r="G26" s="480" t="s">
        <v>223</v>
      </c>
    </row>
    <row r="27" spans="1:10" ht="21.9" customHeight="1" x14ac:dyDescent="0.3">
      <c r="A27" s="480"/>
      <c r="B27" s="481"/>
      <c r="C27" s="480"/>
      <c r="D27" s="480"/>
      <c r="E27" s="480"/>
      <c r="F27" s="480"/>
      <c r="G27" s="480" t="s">
        <v>224</v>
      </c>
    </row>
    <row r="28" spans="1:10" ht="21.9" customHeight="1" x14ac:dyDescent="0.3">
      <c r="A28" s="480"/>
      <c r="B28" s="481"/>
      <c r="C28" s="480"/>
      <c r="D28" s="480"/>
      <c r="E28" s="480"/>
      <c r="F28" s="480"/>
      <c r="G28" s="480" t="s">
        <v>225</v>
      </c>
    </row>
    <row r="29" spans="1:10" ht="21.9" customHeight="1" x14ac:dyDescent="0.3">
      <c r="A29" s="480"/>
      <c r="B29" s="481"/>
      <c r="C29" s="480"/>
      <c r="D29" s="480"/>
      <c r="E29" s="480"/>
      <c r="F29" s="480"/>
      <c r="G29" s="480" t="s">
        <v>196</v>
      </c>
    </row>
    <row r="30" spans="1:10" ht="21.9" customHeight="1" x14ac:dyDescent="0.3">
      <c r="A30" s="480"/>
      <c r="B30" s="481"/>
      <c r="C30" s="480" t="s">
        <v>213</v>
      </c>
      <c r="D30" s="480"/>
      <c r="E30" s="483" t="s">
        <v>226</v>
      </c>
      <c r="F30" s="483" t="s">
        <v>132</v>
      </c>
      <c r="G30" s="480" t="s">
        <v>167</v>
      </c>
    </row>
    <row r="31" spans="1:10" ht="21.9" customHeight="1" x14ac:dyDescent="0.3">
      <c r="A31" s="480"/>
      <c r="B31" s="481"/>
      <c r="C31" s="480"/>
      <c r="D31" s="480" t="s">
        <v>12</v>
      </c>
      <c r="E31" s="480"/>
      <c r="F31" s="480"/>
      <c r="G31" s="480" t="s">
        <v>227</v>
      </c>
    </row>
    <row r="32" spans="1:10" ht="21.9" customHeight="1" x14ac:dyDescent="0.3">
      <c r="A32" s="480"/>
      <c r="B32" s="481"/>
      <c r="C32" s="480"/>
      <c r="D32" s="480" t="s">
        <v>13</v>
      </c>
      <c r="E32" s="480"/>
      <c r="F32" s="480"/>
      <c r="G32" s="480" t="s">
        <v>228</v>
      </c>
    </row>
    <row r="33" spans="1:7" ht="21.9" customHeight="1" x14ac:dyDescent="0.3">
      <c r="A33" s="480"/>
      <c r="B33" s="481"/>
      <c r="C33" s="480"/>
      <c r="D33" s="480" t="s">
        <v>195</v>
      </c>
      <c r="E33" s="485"/>
      <c r="F33" s="480"/>
      <c r="G33" s="480" t="s">
        <v>223</v>
      </c>
    </row>
    <row r="34" spans="1:7" ht="21.9" customHeight="1" x14ac:dyDescent="0.3">
      <c r="A34" s="480"/>
      <c r="B34" s="481"/>
      <c r="C34" s="480"/>
      <c r="D34" s="480" t="s">
        <v>68</v>
      </c>
      <c r="E34" s="480"/>
      <c r="F34" s="480"/>
      <c r="G34" s="480" t="s">
        <v>229</v>
      </c>
    </row>
    <row r="35" spans="1:7" ht="21.9" customHeight="1" x14ac:dyDescent="0.3">
      <c r="A35" s="480"/>
      <c r="B35" s="481"/>
      <c r="C35" s="480"/>
      <c r="D35" s="480"/>
      <c r="E35" s="480" t="s">
        <v>230</v>
      </c>
      <c r="F35" s="480"/>
      <c r="G35" s="480"/>
    </row>
    <row r="36" spans="1:7" ht="21.9" customHeight="1" x14ac:dyDescent="0.3">
      <c r="A36" s="480"/>
      <c r="B36" s="481"/>
      <c r="C36" s="480"/>
      <c r="D36" s="480"/>
      <c r="E36" s="485"/>
      <c r="F36" s="480"/>
      <c r="G36" s="480"/>
    </row>
    <row r="37" spans="1:7" ht="21.9" customHeight="1" x14ac:dyDescent="0.3">
      <c r="A37" s="480"/>
      <c r="B37" s="481"/>
      <c r="C37" s="480"/>
      <c r="D37" s="480"/>
      <c r="E37" s="480"/>
      <c r="F37" s="480"/>
      <c r="G37" s="480"/>
    </row>
    <row r="38" spans="1:7" ht="21.9" customHeight="1" x14ac:dyDescent="0.3">
      <c r="A38" s="480"/>
      <c r="B38" s="481"/>
      <c r="C38" s="480"/>
      <c r="D38" s="480"/>
      <c r="E38" s="485"/>
      <c r="F38" s="480"/>
      <c r="G38" s="480"/>
    </row>
    <row r="39" spans="1:7" ht="21.9" customHeight="1" x14ac:dyDescent="0.3">
      <c r="A39" s="480" t="s">
        <v>231</v>
      </c>
      <c r="B39" s="481"/>
      <c r="C39" s="480" t="s">
        <v>232</v>
      </c>
      <c r="D39" s="480"/>
      <c r="E39" s="483" t="s">
        <v>123</v>
      </c>
      <c r="F39" s="482" t="s">
        <v>178</v>
      </c>
      <c r="G39" s="484" t="s">
        <v>170</v>
      </c>
    </row>
    <row r="40" spans="1:7" ht="21.9" customHeight="1" x14ac:dyDescent="0.3">
      <c r="A40" s="480"/>
      <c r="B40" s="481"/>
      <c r="C40" s="480"/>
      <c r="D40" s="480" t="s">
        <v>215</v>
      </c>
      <c r="E40" s="480"/>
      <c r="F40" s="485"/>
      <c r="G40" s="480" t="s">
        <v>233</v>
      </c>
    </row>
    <row r="41" spans="1:7" ht="21.9" customHeight="1" x14ac:dyDescent="0.3">
      <c r="A41" s="480"/>
      <c r="B41" s="481"/>
      <c r="C41" s="480"/>
      <c r="D41" s="480" t="s">
        <v>217</v>
      </c>
      <c r="E41" s="480"/>
      <c r="F41" s="480"/>
      <c r="G41" s="480" t="s">
        <v>234</v>
      </c>
    </row>
    <row r="42" spans="1:7" ht="21.9" customHeight="1" x14ac:dyDescent="0.3">
      <c r="A42" s="480"/>
      <c r="B42" s="481"/>
      <c r="C42" s="480"/>
      <c r="D42" s="480" t="s">
        <v>215</v>
      </c>
      <c r="E42" s="480"/>
      <c r="F42" s="480"/>
      <c r="G42" s="480" t="s">
        <v>235</v>
      </c>
    </row>
    <row r="43" spans="1:7" ht="21.9" customHeight="1" x14ac:dyDescent="0.3">
      <c r="A43" s="480"/>
      <c r="B43" s="481"/>
      <c r="C43" s="480"/>
      <c r="D43" s="480"/>
      <c r="E43" s="480"/>
      <c r="F43" s="480"/>
      <c r="G43" s="480"/>
    </row>
    <row r="44" spans="1:7" ht="21.9" customHeight="1" x14ac:dyDescent="0.3">
      <c r="A44" s="480" t="s">
        <v>236</v>
      </c>
      <c r="B44" s="481"/>
      <c r="C44" s="480" t="s">
        <v>232</v>
      </c>
      <c r="D44" s="480"/>
      <c r="E44" s="482" t="s">
        <v>179</v>
      </c>
      <c r="F44" s="483" t="s">
        <v>222</v>
      </c>
      <c r="G44" s="480" t="s">
        <v>237</v>
      </c>
    </row>
    <row r="45" spans="1:7" ht="21.9" customHeight="1" x14ac:dyDescent="0.3">
      <c r="A45" s="480"/>
      <c r="B45" s="481"/>
      <c r="C45" s="480"/>
      <c r="D45" s="480" t="s">
        <v>207</v>
      </c>
      <c r="E45" s="485"/>
      <c r="F45" s="480"/>
      <c r="G45" s="480" t="s">
        <v>238</v>
      </c>
    </row>
    <row r="46" spans="1:7" ht="21.9" customHeight="1" x14ac:dyDescent="0.3">
      <c r="A46" s="480"/>
      <c r="B46" s="481"/>
      <c r="C46" s="480"/>
      <c r="D46" s="480" t="s">
        <v>209</v>
      </c>
      <c r="E46" s="485"/>
      <c r="F46" s="480"/>
      <c r="G46" s="480" t="s">
        <v>239</v>
      </c>
    </row>
    <row r="47" spans="1:7" ht="21.9" customHeight="1" x14ac:dyDescent="0.3">
      <c r="A47" s="480"/>
      <c r="B47" s="481"/>
      <c r="C47" s="480"/>
      <c r="D47" s="480" t="s">
        <v>8</v>
      </c>
      <c r="E47" s="485"/>
      <c r="F47" s="480"/>
      <c r="G47" s="480" t="s">
        <v>240</v>
      </c>
    </row>
    <row r="48" spans="1:7" ht="21.9" customHeight="1" x14ac:dyDescent="0.3">
      <c r="A48" s="480"/>
      <c r="B48" s="481"/>
      <c r="C48" s="480"/>
      <c r="D48" s="480"/>
      <c r="E48" s="480"/>
      <c r="F48" s="480"/>
      <c r="G48" s="480" t="s">
        <v>241</v>
      </c>
    </row>
    <row r="49" spans="1:7" ht="21.9" customHeight="1" x14ac:dyDescent="0.3">
      <c r="A49" s="480" t="s">
        <v>242</v>
      </c>
      <c r="B49" s="481" t="s">
        <v>243</v>
      </c>
      <c r="C49" s="480" t="s">
        <v>213</v>
      </c>
      <c r="D49" s="480"/>
      <c r="E49" s="482" t="s">
        <v>131</v>
      </c>
      <c r="F49" s="483" t="s">
        <v>244</v>
      </c>
      <c r="G49" s="480" t="s">
        <v>165</v>
      </c>
    </row>
    <row r="50" spans="1:7" ht="21.9" customHeight="1" x14ac:dyDescent="0.3">
      <c r="A50" s="480"/>
      <c r="B50" s="481"/>
      <c r="C50" s="480"/>
      <c r="D50" s="480" t="s">
        <v>12</v>
      </c>
      <c r="E50" s="480"/>
      <c r="F50" s="485"/>
      <c r="G50" s="480" t="s">
        <v>245</v>
      </c>
    </row>
    <row r="51" spans="1:7" ht="21.9" customHeight="1" x14ac:dyDescent="0.3">
      <c r="A51" s="480"/>
      <c r="B51" s="481"/>
      <c r="C51" s="480"/>
      <c r="D51" s="480" t="s">
        <v>13</v>
      </c>
      <c r="E51" s="480"/>
      <c r="F51" s="485"/>
      <c r="G51" s="480" t="s">
        <v>246</v>
      </c>
    </row>
    <row r="52" spans="1:7" ht="21.9" customHeight="1" x14ac:dyDescent="0.3">
      <c r="A52" s="480"/>
      <c r="B52" s="481"/>
      <c r="C52" s="480"/>
      <c r="D52" s="480"/>
      <c r="E52" s="480"/>
      <c r="F52" s="485"/>
      <c r="G52" s="480" t="s">
        <v>247</v>
      </c>
    </row>
    <row r="53" spans="1:7" ht="21.9" customHeight="1" x14ac:dyDescent="0.3">
      <c r="A53" s="480"/>
      <c r="B53" s="481"/>
      <c r="C53" s="480"/>
      <c r="D53" s="480"/>
      <c r="E53" s="480"/>
      <c r="F53" s="485"/>
      <c r="G53" s="480" t="s">
        <v>248</v>
      </c>
    </row>
    <row r="54" spans="1:7" ht="21.9" customHeight="1" x14ac:dyDescent="0.3">
      <c r="A54" s="480"/>
      <c r="B54" s="481"/>
      <c r="C54" s="480"/>
      <c r="D54" s="480"/>
      <c r="E54" s="480" t="s">
        <v>230</v>
      </c>
      <c r="F54" s="480"/>
      <c r="G54" s="480"/>
    </row>
    <row r="55" spans="1:7" ht="21.9" customHeight="1" x14ac:dyDescent="0.3">
      <c r="A55" s="480"/>
      <c r="B55" s="481"/>
      <c r="C55" s="480"/>
      <c r="D55" s="480"/>
      <c r="E55" s="480"/>
      <c r="F55" s="485"/>
      <c r="G55" s="480"/>
    </row>
    <row r="56" spans="1:7" ht="21.9" customHeight="1" x14ac:dyDescent="0.3">
      <c r="A56" s="480" t="s">
        <v>249</v>
      </c>
      <c r="B56" s="481"/>
      <c r="C56" s="480" t="s">
        <v>213</v>
      </c>
      <c r="D56" s="480"/>
      <c r="E56" s="482" t="s">
        <v>250</v>
      </c>
      <c r="F56" s="483" t="s">
        <v>123</v>
      </c>
      <c r="G56" s="480" t="s">
        <v>167</v>
      </c>
    </row>
    <row r="57" spans="1:7" ht="21.9" customHeight="1" x14ac:dyDescent="0.3">
      <c r="A57" s="480"/>
      <c r="B57" s="481"/>
      <c r="C57" s="480"/>
      <c r="D57" s="480" t="s">
        <v>207</v>
      </c>
      <c r="E57" s="480"/>
      <c r="F57" s="480"/>
      <c r="G57" s="480" t="s">
        <v>251</v>
      </c>
    </row>
    <row r="58" spans="1:7" ht="21.9" customHeight="1" x14ac:dyDescent="0.3">
      <c r="A58" s="480"/>
      <c r="B58" s="481"/>
      <c r="C58" s="480"/>
      <c r="D58" s="480" t="s">
        <v>209</v>
      </c>
      <c r="E58" s="480"/>
      <c r="F58" s="480"/>
      <c r="G58" s="480" t="s">
        <v>197</v>
      </c>
    </row>
    <row r="59" spans="1:7" ht="21.9" customHeight="1" x14ac:dyDescent="0.3">
      <c r="A59" s="480"/>
      <c r="B59" s="481"/>
      <c r="C59" s="480"/>
      <c r="D59" s="480" t="s">
        <v>8</v>
      </c>
      <c r="E59" s="480"/>
      <c r="F59" s="480"/>
      <c r="G59" s="480" t="s">
        <v>252</v>
      </c>
    </row>
    <row r="60" spans="1:7" ht="21.9" customHeight="1" x14ac:dyDescent="0.3">
      <c r="A60" s="480"/>
      <c r="B60" s="481"/>
      <c r="C60" s="480"/>
      <c r="D60" s="480"/>
      <c r="E60" s="480"/>
      <c r="F60" s="480"/>
      <c r="G60" s="480" t="s">
        <v>253</v>
      </c>
    </row>
    <row r="61" spans="1:7" ht="21.9" customHeight="1" x14ac:dyDescent="0.3">
      <c r="A61" s="480" t="s">
        <v>249</v>
      </c>
      <c r="B61" s="481" t="s">
        <v>254</v>
      </c>
      <c r="C61" s="480" t="s">
        <v>255</v>
      </c>
      <c r="D61" s="480"/>
      <c r="E61" s="483" t="s">
        <v>134</v>
      </c>
      <c r="F61" s="482" t="s">
        <v>226</v>
      </c>
      <c r="G61" s="480" t="s">
        <v>256</v>
      </c>
    </row>
    <row r="62" spans="1:7" ht="21.9" customHeight="1" x14ac:dyDescent="0.3">
      <c r="A62" s="480"/>
      <c r="B62" s="481"/>
      <c r="C62" s="480"/>
      <c r="D62" s="480" t="s">
        <v>215</v>
      </c>
      <c r="E62" s="480"/>
      <c r="F62" s="480"/>
      <c r="G62" s="480" t="s">
        <v>257</v>
      </c>
    </row>
    <row r="63" spans="1:7" ht="21.9" customHeight="1" x14ac:dyDescent="0.3">
      <c r="A63" s="480"/>
      <c r="B63" s="481"/>
      <c r="C63" s="480"/>
      <c r="D63" s="480" t="s">
        <v>217</v>
      </c>
      <c r="E63" s="480"/>
      <c r="F63" s="480"/>
      <c r="G63" s="480" t="s">
        <v>251</v>
      </c>
    </row>
    <row r="64" spans="1:7" ht="21.9" customHeight="1" x14ac:dyDescent="0.3">
      <c r="A64" s="480"/>
      <c r="B64" s="481"/>
      <c r="C64" s="480"/>
      <c r="D64" s="480"/>
      <c r="E64" s="480"/>
      <c r="F64" s="480"/>
      <c r="G64" s="480" t="s">
        <v>233</v>
      </c>
    </row>
    <row r="65" spans="1:7" ht="21.9" customHeight="1" x14ac:dyDescent="0.3">
      <c r="A65" s="480"/>
      <c r="B65" s="481"/>
      <c r="C65" s="480"/>
      <c r="D65" s="480"/>
      <c r="E65" s="480"/>
      <c r="F65" s="480"/>
      <c r="G65" s="480" t="s">
        <v>258</v>
      </c>
    </row>
    <row r="66" spans="1:7" ht="21.9" customHeight="1" x14ac:dyDescent="0.3">
      <c r="A66" s="480"/>
      <c r="B66" s="481"/>
      <c r="C66" s="480" t="s">
        <v>213</v>
      </c>
      <c r="D66" s="480"/>
      <c r="E66" s="483" t="s">
        <v>198</v>
      </c>
      <c r="F66" s="482" t="s">
        <v>259</v>
      </c>
      <c r="G66" s="480" t="s">
        <v>170</v>
      </c>
    </row>
    <row r="67" spans="1:7" ht="21.9" customHeight="1" x14ac:dyDescent="0.3">
      <c r="A67" s="480"/>
      <c r="B67" s="481"/>
      <c r="C67" s="480"/>
      <c r="D67" s="480" t="s">
        <v>215</v>
      </c>
      <c r="E67" s="480"/>
      <c r="F67" s="480"/>
      <c r="G67" s="480" t="s">
        <v>260</v>
      </c>
    </row>
    <row r="68" spans="1:7" ht="21.9" customHeight="1" x14ac:dyDescent="0.3">
      <c r="A68" s="480"/>
      <c r="B68" s="481"/>
      <c r="C68" s="480"/>
      <c r="D68" s="480" t="s">
        <v>217</v>
      </c>
      <c r="E68" s="480"/>
      <c r="F68" s="480"/>
      <c r="G68" s="480" t="s">
        <v>234</v>
      </c>
    </row>
    <row r="69" spans="1:7" ht="21.9" customHeight="1" x14ac:dyDescent="0.3">
      <c r="A69" s="480"/>
      <c r="B69" s="481"/>
      <c r="C69" s="480"/>
      <c r="D69" s="480"/>
      <c r="E69" s="480"/>
      <c r="F69" s="480"/>
      <c r="G69" s="480" t="s">
        <v>258</v>
      </c>
    </row>
    <row r="70" spans="1:7" ht="21.9" customHeight="1" x14ac:dyDescent="0.3">
      <c r="A70" s="480"/>
      <c r="B70" s="481"/>
      <c r="C70" s="480"/>
      <c r="D70" s="480"/>
      <c r="E70" s="480"/>
      <c r="F70" s="480"/>
      <c r="G70" s="480"/>
    </row>
    <row r="71" spans="1:7" ht="21.9" customHeight="1" x14ac:dyDescent="0.3">
      <c r="A71" s="480"/>
      <c r="B71" s="481"/>
      <c r="C71" s="480"/>
      <c r="D71" s="480"/>
      <c r="E71" s="480" t="s">
        <v>261</v>
      </c>
      <c r="F71" s="480"/>
      <c r="G71" s="480"/>
    </row>
    <row r="72" spans="1:7" ht="21.9" customHeight="1" x14ac:dyDescent="0.3">
      <c r="A72" s="480"/>
      <c r="B72" s="481"/>
      <c r="C72" s="480"/>
      <c r="D72" s="480"/>
      <c r="E72" s="480"/>
      <c r="F72" s="480"/>
      <c r="G72" s="480"/>
    </row>
    <row r="73" spans="1:7" ht="21.9" customHeight="1" x14ac:dyDescent="0.3">
      <c r="A73" s="480" t="s">
        <v>262</v>
      </c>
      <c r="B73" s="481"/>
      <c r="C73" s="480" t="s">
        <v>232</v>
      </c>
      <c r="D73" s="480"/>
      <c r="E73" s="482" t="s">
        <v>138</v>
      </c>
      <c r="F73" s="483" t="s">
        <v>263</v>
      </c>
      <c r="G73" s="480" t="s">
        <v>170</v>
      </c>
    </row>
    <row r="74" spans="1:7" ht="21.9" customHeight="1" x14ac:dyDescent="0.3">
      <c r="A74" s="480"/>
      <c r="B74" s="480"/>
      <c r="C74" s="480"/>
      <c r="D74" s="480"/>
      <c r="E74" s="480"/>
      <c r="F74" s="480"/>
      <c r="G74" s="480" t="s">
        <v>218</v>
      </c>
    </row>
    <row r="75" spans="1:7" ht="21.9" customHeight="1" x14ac:dyDescent="0.3">
      <c r="A75" s="480"/>
      <c r="B75" s="480"/>
      <c r="C75" s="480"/>
      <c r="D75" s="480"/>
      <c r="E75" s="480"/>
      <c r="F75" s="480"/>
      <c r="G75" s="480" t="s">
        <v>194</v>
      </c>
    </row>
    <row r="76" spans="1:7" ht="21.9" customHeight="1" x14ac:dyDescent="0.3">
      <c r="A76" s="480"/>
      <c r="B76" s="480"/>
      <c r="C76" s="480"/>
      <c r="D76" s="480"/>
      <c r="E76" s="480"/>
      <c r="F76" s="480"/>
      <c r="G76" s="480" t="s">
        <v>219</v>
      </c>
    </row>
    <row r="77" spans="1:7" ht="21.9" customHeight="1" x14ac:dyDescent="0.3">
      <c r="A77" s="480"/>
      <c r="B77" s="480"/>
      <c r="C77" s="480"/>
      <c r="D77" s="480"/>
      <c r="E77" s="480"/>
      <c r="F77" s="480"/>
      <c r="G77" s="480" t="s">
        <v>264</v>
      </c>
    </row>
    <row r="78" spans="1:7" ht="21.9" customHeight="1" x14ac:dyDescent="0.3">
      <c r="A78" s="480"/>
      <c r="B78" s="480" t="s">
        <v>265</v>
      </c>
      <c r="C78" s="480" t="s">
        <v>266</v>
      </c>
      <c r="D78" s="480"/>
      <c r="E78" s="482" t="s">
        <v>178</v>
      </c>
      <c r="F78" s="483" t="s">
        <v>177</v>
      </c>
      <c r="G78" s="484" t="s">
        <v>167</v>
      </c>
    </row>
    <row r="79" spans="1:7" ht="21.9" customHeight="1" x14ac:dyDescent="0.3">
      <c r="A79" s="480"/>
      <c r="B79" s="480"/>
      <c r="C79" s="480"/>
      <c r="D79" s="480" t="s">
        <v>12</v>
      </c>
      <c r="E79" s="480"/>
      <c r="F79" s="480"/>
      <c r="G79" s="480" t="s">
        <v>224</v>
      </c>
    </row>
    <row r="80" spans="1:7" ht="21.9" customHeight="1" x14ac:dyDescent="0.3">
      <c r="A80" s="480"/>
      <c r="B80" s="480"/>
      <c r="C80" s="480"/>
      <c r="D80" s="480" t="s">
        <v>13</v>
      </c>
      <c r="E80" s="480"/>
      <c r="F80" s="480"/>
      <c r="G80" s="480" t="s">
        <v>251</v>
      </c>
    </row>
    <row r="81" spans="1:7" ht="21.9" customHeight="1" x14ac:dyDescent="0.3">
      <c r="A81" s="480"/>
      <c r="B81" s="480"/>
      <c r="C81" s="480"/>
      <c r="D81" s="480" t="s">
        <v>200</v>
      </c>
      <c r="E81" s="480"/>
      <c r="F81" s="480"/>
      <c r="G81" s="480" t="s">
        <v>257</v>
      </c>
    </row>
    <row r="82" spans="1:7" ht="21.9" customHeight="1" x14ac:dyDescent="0.3">
      <c r="A82" s="480"/>
      <c r="B82" s="480"/>
      <c r="C82" s="480"/>
      <c r="D82" s="480"/>
      <c r="E82" s="480"/>
      <c r="F82" s="480"/>
      <c r="G82" s="480" t="s">
        <v>267</v>
      </c>
    </row>
    <row r="83" spans="1:7" ht="21.9" customHeight="1" x14ac:dyDescent="0.3">
      <c r="A83" s="480"/>
      <c r="B83" s="480"/>
      <c r="C83" s="480"/>
      <c r="D83" s="480"/>
      <c r="E83" s="483"/>
      <c r="F83" s="483"/>
      <c r="G83" s="480"/>
    </row>
    <row r="84" spans="1:7" ht="21.9" customHeight="1" x14ac:dyDescent="0.3">
      <c r="A84" s="480"/>
      <c r="B84" s="480"/>
      <c r="C84" s="480"/>
      <c r="D84" s="480"/>
      <c r="E84" s="480"/>
      <c r="F84" s="480"/>
      <c r="G84" s="480"/>
    </row>
    <row r="85" spans="1:7" ht="21.9" customHeight="1" x14ac:dyDescent="0.3">
      <c r="A85" s="480"/>
      <c r="B85" s="480"/>
      <c r="C85" s="480"/>
      <c r="D85" s="480"/>
      <c r="E85" s="480"/>
      <c r="F85" s="485"/>
      <c r="G85" s="480"/>
    </row>
    <row r="86" spans="1:7" ht="21.9" customHeight="1" x14ac:dyDescent="0.3">
      <c r="A86" s="480"/>
      <c r="B86" s="480"/>
      <c r="C86" s="480"/>
      <c r="D86" s="480"/>
      <c r="E86" s="480"/>
      <c r="F86" s="485"/>
      <c r="G86" s="480"/>
    </row>
    <row r="87" spans="1:7" ht="21.9" customHeight="1" x14ac:dyDescent="0.3">
      <c r="A87" s="480"/>
      <c r="B87" s="480"/>
      <c r="C87" s="480"/>
      <c r="D87" s="480"/>
      <c r="E87" s="480" t="s">
        <v>230</v>
      </c>
      <c r="F87" s="485"/>
      <c r="G87" s="480"/>
    </row>
    <row r="88" spans="1:7" ht="21.9" customHeight="1" x14ac:dyDescent="0.3">
      <c r="A88" s="480"/>
      <c r="B88" s="480"/>
      <c r="C88" s="480"/>
      <c r="D88" s="480"/>
      <c r="E88" s="480"/>
      <c r="F88" s="485"/>
      <c r="G88" s="480"/>
    </row>
    <row r="89" spans="1:7" ht="21.9" customHeight="1" x14ac:dyDescent="0.3">
      <c r="A89" s="480"/>
      <c r="B89" s="480"/>
      <c r="C89" s="480"/>
      <c r="D89" s="480"/>
      <c r="E89" s="483"/>
      <c r="F89" s="482"/>
      <c r="G89" s="480"/>
    </row>
    <row r="90" spans="1:7" ht="21.9" customHeight="1" x14ac:dyDescent="0.3">
      <c r="A90" s="480"/>
      <c r="B90" s="480"/>
      <c r="C90" s="480"/>
      <c r="D90" s="480"/>
      <c r="E90" s="480"/>
      <c r="F90" s="480"/>
      <c r="G90" s="480"/>
    </row>
    <row r="91" spans="1:7" ht="21.9" customHeight="1" x14ac:dyDescent="0.3">
      <c r="A91" s="480"/>
      <c r="B91" s="480"/>
      <c r="C91" s="480"/>
      <c r="D91" s="480"/>
      <c r="E91" s="480"/>
      <c r="F91" s="480"/>
      <c r="G91" s="480"/>
    </row>
    <row r="92" spans="1:7" ht="21.9" customHeight="1" x14ac:dyDescent="0.3">
      <c r="A92" s="480"/>
      <c r="B92" s="480"/>
      <c r="C92" s="480"/>
      <c r="D92" s="480"/>
      <c r="E92" s="483"/>
      <c r="F92" s="483"/>
      <c r="G92" s="480"/>
    </row>
    <row r="93" spans="1:7" ht="21.9" customHeight="1" x14ac:dyDescent="0.3">
      <c r="A93" s="480"/>
      <c r="B93" s="480"/>
      <c r="C93" s="480"/>
      <c r="D93" s="480"/>
      <c r="E93" s="480"/>
      <c r="F93" s="480"/>
      <c r="G93" s="480"/>
    </row>
    <row r="94" spans="1:7" ht="21.9" customHeight="1" x14ac:dyDescent="0.3">
      <c r="A94" s="480"/>
      <c r="B94" s="480"/>
      <c r="C94" s="480"/>
      <c r="D94" s="480"/>
      <c r="E94" s="480"/>
      <c r="F94" s="480"/>
      <c r="G94" s="480"/>
    </row>
    <row r="95" spans="1:7" ht="21.9" customHeight="1" x14ac:dyDescent="0.3">
      <c r="A95" s="480"/>
      <c r="B95" s="480"/>
      <c r="C95" s="480"/>
      <c r="D95" s="480"/>
      <c r="E95" s="480"/>
      <c r="F95" s="480"/>
      <c r="G95" s="480"/>
    </row>
    <row r="96" spans="1:7" ht="21.9" customHeight="1" x14ac:dyDescent="0.3">
      <c r="A96" s="480"/>
      <c r="B96" s="480"/>
      <c r="C96" s="480"/>
      <c r="D96" s="480"/>
      <c r="E96" s="480"/>
      <c r="F96" s="480"/>
      <c r="G96" s="480"/>
    </row>
    <row r="97" spans="1:7" ht="21.9" customHeight="1" x14ac:dyDescent="0.3">
      <c r="A97" s="480"/>
      <c r="B97" s="480"/>
      <c r="C97" s="480"/>
      <c r="D97" s="480"/>
      <c r="E97" s="483"/>
      <c r="F97" s="483"/>
      <c r="G97" s="480"/>
    </row>
    <row r="98" spans="1:7" ht="21" customHeight="1" x14ac:dyDescent="0.3">
      <c r="A98" s="480"/>
      <c r="B98" s="480"/>
      <c r="C98" s="480"/>
      <c r="D98" s="480"/>
      <c r="E98" s="480"/>
      <c r="F98" s="480"/>
      <c r="G98" s="480"/>
    </row>
    <row r="99" spans="1:7" ht="21" customHeight="1" x14ac:dyDescent="0.3">
      <c r="A99" s="480"/>
      <c r="B99" s="480"/>
      <c r="C99" s="480"/>
      <c r="D99" s="480"/>
      <c r="E99" s="480"/>
      <c r="F99" s="480"/>
      <c r="G99" s="480"/>
    </row>
    <row r="100" spans="1:7" ht="21" customHeight="1" x14ac:dyDescent="0.3">
      <c r="A100" s="480"/>
      <c r="B100" s="480"/>
      <c r="C100" s="480"/>
      <c r="D100" s="480"/>
      <c r="E100" s="480"/>
      <c r="F100" s="480"/>
      <c r="G100" s="480"/>
    </row>
    <row r="101" spans="1:7" ht="20.25" customHeight="1" x14ac:dyDescent="0.3">
      <c r="A101" s="480"/>
      <c r="B101" s="480"/>
      <c r="C101" s="480"/>
      <c r="D101" s="480"/>
      <c r="E101" s="480"/>
      <c r="F101" s="480"/>
      <c r="G101" s="480"/>
    </row>
    <row r="102" spans="1:7" ht="21" customHeight="1" x14ac:dyDescent="0.3">
      <c r="A102" s="480"/>
      <c r="B102" s="480"/>
      <c r="C102" s="480"/>
      <c r="D102" s="480"/>
      <c r="E102" s="480"/>
      <c r="F102" s="480"/>
      <c r="G102" s="480"/>
    </row>
    <row r="103" spans="1:7" ht="21" customHeight="1" x14ac:dyDescent="0.3">
      <c r="A103" s="480"/>
      <c r="B103" s="480"/>
      <c r="C103" s="480"/>
      <c r="D103" s="480"/>
      <c r="E103" s="480"/>
      <c r="F103" s="480"/>
      <c r="G103" s="480"/>
    </row>
    <row r="104" spans="1:7" ht="21" customHeight="1" x14ac:dyDescent="0.3">
      <c r="A104" s="480"/>
      <c r="B104" s="480"/>
      <c r="C104" s="480"/>
      <c r="D104" s="480"/>
      <c r="E104" s="480"/>
      <c r="F104" s="480"/>
      <c r="G104" s="480"/>
    </row>
    <row r="105" spans="1:7" ht="21" customHeight="1" x14ac:dyDescent="0.3">
      <c r="A105" s="480"/>
      <c r="B105" s="480"/>
      <c r="C105" s="480"/>
      <c r="D105" s="480"/>
      <c r="E105" s="480"/>
      <c r="F105" s="480"/>
      <c r="G105" s="480"/>
    </row>
    <row r="106" spans="1:7" ht="21" customHeight="1" x14ac:dyDescent="0.3">
      <c r="A106" s="480"/>
      <c r="B106" s="480"/>
      <c r="C106" s="480"/>
      <c r="D106" s="480"/>
      <c r="E106" s="483"/>
      <c r="F106" s="483"/>
      <c r="G106" s="480"/>
    </row>
    <row r="107" spans="1:7" ht="21" customHeight="1" x14ac:dyDescent="0.3">
      <c r="A107" s="480"/>
      <c r="B107" s="480"/>
      <c r="C107" s="480"/>
      <c r="D107" s="480"/>
      <c r="E107" s="480"/>
      <c r="F107" s="480"/>
      <c r="G107" s="480"/>
    </row>
    <row r="108" spans="1:7" ht="21" customHeight="1" x14ac:dyDescent="0.3">
      <c r="A108" s="480"/>
      <c r="B108" s="480"/>
      <c r="C108" s="480"/>
      <c r="D108" s="480"/>
      <c r="E108" s="480"/>
      <c r="F108" s="480"/>
      <c r="G108" s="480"/>
    </row>
    <row r="109" spans="1:7" ht="21.75" customHeight="1" x14ac:dyDescent="0.3">
      <c r="A109" s="480"/>
      <c r="B109" s="480"/>
      <c r="C109" s="480"/>
      <c r="D109" s="480"/>
      <c r="E109" s="480"/>
      <c r="F109" s="480"/>
      <c r="G109" s="480"/>
    </row>
    <row r="110" spans="1:7" ht="21" customHeight="1" x14ac:dyDescent="0.3">
      <c r="A110" s="480"/>
      <c r="B110" s="480"/>
      <c r="C110" s="480"/>
      <c r="D110" s="480"/>
      <c r="E110" s="480"/>
      <c r="F110" s="480"/>
      <c r="G110" s="480"/>
    </row>
    <row r="111" spans="1:7" ht="21" customHeight="1" x14ac:dyDescent="0.3">
      <c r="A111" s="480"/>
      <c r="B111" s="480"/>
      <c r="C111" s="480"/>
      <c r="D111" s="480"/>
      <c r="E111" s="480"/>
      <c r="F111" s="480"/>
      <c r="G111" s="480"/>
    </row>
    <row r="112" spans="1:7" ht="21" customHeight="1" x14ac:dyDescent="0.3">
      <c r="A112" s="480"/>
      <c r="B112" s="480"/>
      <c r="C112" s="480"/>
      <c r="D112" s="480"/>
      <c r="E112" s="480"/>
      <c r="F112" s="480"/>
      <c r="G112" s="480"/>
    </row>
    <row r="113" spans="1:7" ht="21" customHeight="1" x14ac:dyDescent="0.3">
      <c r="A113" s="480"/>
      <c r="B113" s="480"/>
      <c r="C113" s="480"/>
      <c r="D113" s="480"/>
      <c r="E113" s="480"/>
      <c r="F113" s="480"/>
      <c r="G113" s="480"/>
    </row>
    <row r="114" spans="1:7" ht="21.75" customHeight="1" x14ac:dyDescent="0.3">
      <c r="A114" s="480"/>
      <c r="B114" s="480"/>
      <c r="C114" s="480"/>
      <c r="D114" s="480"/>
      <c r="E114" s="480"/>
      <c r="F114" s="480"/>
      <c r="G114" s="480"/>
    </row>
    <row r="115" spans="1:7" ht="21" customHeight="1" x14ac:dyDescent="0.3">
      <c r="A115" s="480"/>
      <c r="B115" s="480"/>
      <c r="C115" s="480"/>
      <c r="D115" s="480"/>
      <c r="E115" s="480"/>
      <c r="F115" s="480"/>
      <c r="G115" s="480"/>
    </row>
    <row r="116" spans="1:7" ht="21" customHeight="1" x14ac:dyDescent="0.3">
      <c r="A116" s="480"/>
      <c r="B116" s="480"/>
      <c r="C116" s="480"/>
      <c r="D116" s="480"/>
      <c r="E116" s="480"/>
      <c r="F116" s="480"/>
      <c r="G116" s="480"/>
    </row>
    <row r="117" spans="1:7" ht="21" customHeight="1" x14ac:dyDescent="0.3">
      <c r="A117" s="480"/>
      <c r="B117" s="480"/>
      <c r="C117" s="480"/>
      <c r="D117" s="480"/>
      <c r="E117" s="480"/>
      <c r="F117" s="480"/>
      <c r="G117" s="480"/>
    </row>
    <row r="118" spans="1:7" ht="21" customHeight="1" x14ac:dyDescent="0.3">
      <c r="A118" s="480"/>
      <c r="B118" s="480"/>
      <c r="C118" s="480"/>
      <c r="D118" s="480"/>
      <c r="E118" s="480"/>
      <c r="F118" s="480"/>
      <c r="G118" s="480"/>
    </row>
  </sheetData>
  <mergeCells count="3">
    <mergeCell ref="A1:G1"/>
    <mergeCell ref="A2:G2"/>
    <mergeCell ref="A3:G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52"/>
  <sheetViews>
    <sheetView workbookViewId="0">
      <selection sqref="A1:G1"/>
    </sheetView>
  </sheetViews>
  <sheetFormatPr defaultRowHeight="14.4" x14ac:dyDescent="0.3"/>
  <cols>
    <col min="1" max="1" width="5.6640625" style="479" customWidth="1"/>
    <col min="2" max="2" width="6.5546875" style="479" customWidth="1"/>
    <col min="3" max="3" width="8.5546875" style="479" customWidth="1"/>
    <col min="4" max="4" width="5.6640625" style="479" customWidth="1"/>
    <col min="5" max="6" width="22.109375" style="479" customWidth="1"/>
    <col min="7" max="7" width="12" style="479" customWidth="1"/>
    <col min="8" max="256" width="8.88671875" style="477"/>
    <col min="257" max="257" width="5.6640625" style="477" customWidth="1"/>
    <col min="258" max="258" width="6.5546875" style="477" customWidth="1"/>
    <col min="259" max="259" width="8.5546875" style="477" customWidth="1"/>
    <col min="260" max="260" width="5.6640625" style="477" customWidth="1"/>
    <col min="261" max="262" width="22.109375" style="477" customWidth="1"/>
    <col min="263" max="263" width="12" style="477" customWidth="1"/>
    <col min="264" max="512" width="8.88671875" style="477"/>
    <col min="513" max="513" width="5.6640625" style="477" customWidth="1"/>
    <col min="514" max="514" width="6.5546875" style="477" customWidth="1"/>
    <col min="515" max="515" width="8.5546875" style="477" customWidth="1"/>
    <col min="516" max="516" width="5.6640625" style="477" customWidth="1"/>
    <col min="517" max="518" width="22.109375" style="477" customWidth="1"/>
    <col min="519" max="519" width="12" style="477" customWidth="1"/>
    <col min="520" max="768" width="8.88671875" style="477"/>
    <col min="769" max="769" width="5.6640625" style="477" customWidth="1"/>
    <col min="770" max="770" width="6.5546875" style="477" customWidth="1"/>
    <col min="771" max="771" width="8.5546875" style="477" customWidth="1"/>
    <col min="772" max="772" width="5.6640625" style="477" customWidth="1"/>
    <col min="773" max="774" width="22.109375" style="477" customWidth="1"/>
    <col min="775" max="775" width="12" style="477" customWidth="1"/>
    <col min="776" max="1024" width="8.88671875" style="477"/>
    <col min="1025" max="1025" width="5.6640625" style="477" customWidth="1"/>
    <col min="1026" max="1026" width="6.5546875" style="477" customWidth="1"/>
    <col min="1027" max="1027" width="8.5546875" style="477" customWidth="1"/>
    <col min="1028" max="1028" width="5.6640625" style="477" customWidth="1"/>
    <col min="1029" max="1030" width="22.109375" style="477" customWidth="1"/>
    <col min="1031" max="1031" width="12" style="477" customWidth="1"/>
    <col min="1032" max="1280" width="8.88671875" style="477"/>
    <col min="1281" max="1281" width="5.6640625" style="477" customWidth="1"/>
    <col min="1282" max="1282" width="6.5546875" style="477" customWidth="1"/>
    <col min="1283" max="1283" width="8.5546875" style="477" customWidth="1"/>
    <col min="1284" max="1284" width="5.6640625" style="477" customWidth="1"/>
    <col min="1285" max="1286" width="22.109375" style="477" customWidth="1"/>
    <col min="1287" max="1287" width="12" style="477" customWidth="1"/>
    <col min="1288" max="1536" width="8.88671875" style="477"/>
    <col min="1537" max="1537" width="5.6640625" style="477" customWidth="1"/>
    <col min="1538" max="1538" width="6.5546875" style="477" customWidth="1"/>
    <col min="1539" max="1539" width="8.5546875" style="477" customWidth="1"/>
    <col min="1540" max="1540" width="5.6640625" style="477" customWidth="1"/>
    <col min="1541" max="1542" width="22.109375" style="477" customWidth="1"/>
    <col min="1543" max="1543" width="12" style="477" customWidth="1"/>
    <col min="1544" max="1792" width="8.88671875" style="477"/>
    <col min="1793" max="1793" width="5.6640625" style="477" customWidth="1"/>
    <col min="1794" max="1794" width="6.5546875" style="477" customWidth="1"/>
    <col min="1795" max="1795" width="8.5546875" style="477" customWidth="1"/>
    <col min="1796" max="1796" width="5.6640625" style="477" customWidth="1"/>
    <col min="1797" max="1798" width="22.109375" style="477" customWidth="1"/>
    <col min="1799" max="1799" width="12" style="477" customWidth="1"/>
    <col min="1800" max="2048" width="8.88671875" style="477"/>
    <col min="2049" max="2049" width="5.6640625" style="477" customWidth="1"/>
    <col min="2050" max="2050" width="6.5546875" style="477" customWidth="1"/>
    <col min="2051" max="2051" width="8.5546875" style="477" customWidth="1"/>
    <col min="2052" max="2052" width="5.6640625" style="477" customWidth="1"/>
    <col min="2053" max="2054" width="22.109375" style="477" customWidth="1"/>
    <col min="2055" max="2055" width="12" style="477" customWidth="1"/>
    <col min="2056" max="2304" width="8.88671875" style="477"/>
    <col min="2305" max="2305" width="5.6640625" style="477" customWidth="1"/>
    <col min="2306" max="2306" width="6.5546875" style="477" customWidth="1"/>
    <col min="2307" max="2307" width="8.5546875" style="477" customWidth="1"/>
    <col min="2308" max="2308" width="5.6640625" style="477" customWidth="1"/>
    <col min="2309" max="2310" width="22.109375" style="477" customWidth="1"/>
    <col min="2311" max="2311" width="12" style="477" customWidth="1"/>
    <col min="2312" max="2560" width="8.88671875" style="477"/>
    <col min="2561" max="2561" width="5.6640625" style="477" customWidth="1"/>
    <col min="2562" max="2562" width="6.5546875" style="477" customWidth="1"/>
    <col min="2563" max="2563" width="8.5546875" style="477" customWidth="1"/>
    <col min="2564" max="2564" width="5.6640625" style="477" customWidth="1"/>
    <col min="2565" max="2566" width="22.109375" style="477" customWidth="1"/>
    <col min="2567" max="2567" width="12" style="477" customWidth="1"/>
    <col min="2568" max="2816" width="8.88671875" style="477"/>
    <col min="2817" max="2817" width="5.6640625" style="477" customWidth="1"/>
    <col min="2818" max="2818" width="6.5546875" style="477" customWidth="1"/>
    <col min="2819" max="2819" width="8.5546875" style="477" customWidth="1"/>
    <col min="2820" max="2820" width="5.6640625" style="477" customWidth="1"/>
    <col min="2821" max="2822" width="22.109375" style="477" customWidth="1"/>
    <col min="2823" max="2823" width="12" style="477" customWidth="1"/>
    <col min="2824" max="3072" width="8.88671875" style="477"/>
    <col min="3073" max="3073" width="5.6640625" style="477" customWidth="1"/>
    <col min="3074" max="3074" width="6.5546875" style="477" customWidth="1"/>
    <col min="3075" max="3075" width="8.5546875" style="477" customWidth="1"/>
    <col min="3076" max="3076" width="5.6640625" style="477" customWidth="1"/>
    <col min="3077" max="3078" width="22.109375" style="477" customWidth="1"/>
    <col min="3079" max="3079" width="12" style="477" customWidth="1"/>
    <col min="3080" max="3328" width="8.88671875" style="477"/>
    <col min="3329" max="3329" width="5.6640625" style="477" customWidth="1"/>
    <col min="3330" max="3330" width="6.5546875" style="477" customWidth="1"/>
    <col min="3331" max="3331" width="8.5546875" style="477" customWidth="1"/>
    <col min="3332" max="3332" width="5.6640625" style="477" customWidth="1"/>
    <col min="3333" max="3334" width="22.109375" style="477" customWidth="1"/>
    <col min="3335" max="3335" width="12" style="477" customWidth="1"/>
    <col min="3336" max="3584" width="8.88671875" style="477"/>
    <col min="3585" max="3585" width="5.6640625" style="477" customWidth="1"/>
    <col min="3586" max="3586" width="6.5546875" style="477" customWidth="1"/>
    <col min="3587" max="3587" width="8.5546875" style="477" customWidth="1"/>
    <col min="3588" max="3588" width="5.6640625" style="477" customWidth="1"/>
    <col min="3589" max="3590" width="22.109375" style="477" customWidth="1"/>
    <col min="3591" max="3591" width="12" style="477" customWidth="1"/>
    <col min="3592" max="3840" width="8.88671875" style="477"/>
    <col min="3841" max="3841" width="5.6640625" style="477" customWidth="1"/>
    <col min="3842" max="3842" width="6.5546875" style="477" customWidth="1"/>
    <col min="3843" max="3843" width="8.5546875" style="477" customWidth="1"/>
    <col min="3844" max="3844" width="5.6640625" style="477" customWidth="1"/>
    <col min="3845" max="3846" width="22.109375" style="477" customWidth="1"/>
    <col min="3847" max="3847" width="12" style="477" customWidth="1"/>
    <col min="3848" max="4096" width="8.88671875" style="477"/>
    <col min="4097" max="4097" width="5.6640625" style="477" customWidth="1"/>
    <col min="4098" max="4098" width="6.5546875" style="477" customWidth="1"/>
    <col min="4099" max="4099" width="8.5546875" style="477" customWidth="1"/>
    <col min="4100" max="4100" width="5.6640625" style="477" customWidth="1"/>
    <col min="4101" max="4102" width="22.109375" style="477" customWidth="1"/>
    <col min="4103" max="4103" width="12" style="477" customWidth="1"/>
    <col min="4104" max="4352" width="8.88671875" style="477"/>
    <col min="4353" max="4353" width="5.6640625" style="477" customWidth="1"/>
    <col min="4354" max="4354" width="6.5546875" style="477" customWidth="1"/>
    <col min="4355" max="4355" width="8.5546875" style="477" customWidth="1"/>
    <col min="4356" max="4356" width="5.6640625" style="477" customWidth="1"/>
    <col min="4357" max="4358" width="22.109375" style="477" customWidth="1"/>
    <col min="4359" max="4359" width="12" style="477" customWidth="1"/>
    <col min="4360" max="4608" width="8.88671875" style="477"/>
    <col min="4609" max="4609" width="5.6640625" style="477" customWidth="1"/>
    <col min="4610" max="4610" width="6.5546875" style="477" customWidth="1"/>
    <col min="4611" max="4611" width="8.5546875" style="477" customWidth="1"/>
    <col min="4612" max="4612" width="5.6640625" style="477" customWidth="1"/>
    <col min="4613" max="4614" width="22.109375" style="477" customWidth="1"/>
    <col min="4615" max="4615" width="12" style="477" customWidth="1"/>
    <col min="4616" max="4864" width="8.88671875" style="477"/>
    <col min="4865" max="4865" width="5.6640625" style="477" customWidth="1"/>
    <col min="4866" max="4866" width="6.5546875" style="477" customWidth="1"/>
    <col min="4867" max="4867" width="8.5546875" style="477" customWidth="1"/>
    <col min="4868" max="4868" width="5.6640625" style="477" customWidth="1"/>
    <col min="4869" max="4870" width="22.109375" style="477" customWidth="1"/>
    <col min="4871" max="4871" width="12" style="477" customWidth="1"/>
    <col min="4872" max="5120" width="8.88671875" style="477"/>
    <col min="5121" max="5121" width="5.6640625" style="477" customWidth="1"/>
    <col min="5122" max="5122" width="6.5546875" style="477" customWidth="1"/>
    <col min="5123" max="5123" width="8.5546875" style="477" customWidth="1"/>
    <col min="5124" max="5124" width="5.6640625" style="477" customWidth="1"/>
    <col min="5125" max="5126" width="22.109375" style="477" customWidth="1"/>
    <col min="5127" max="5127" width="12" style="477" customWidth="1"/>
    <col min="5128" max="5376" width="8.88671875" style="477"/>
    <col min="5377" max="5377" width="5.6640625" style="477" customWidth="1"/>
    <col min="5378" max="5378" width="6.5546875" style="477" customWidth="1"/>
    <col min="5379" max="5379" width="8.5546875" style="477" customWidth="1"/>
    <col min="5380" max="5380" width="5.6640625" style="477" customWidth="1"/>
    <col min="5381" max="5382" width="22.109375" style="477" customWidth="1"/>
    <col min="5383" max="5383" width="12" style="477" customWidth="1"/>
    <col min="5384" max="5632" width="8.88671875" style="477"/>
    <col min="5633" max="5633" width="5.6640625" style="477" customWidth="1"/>
    <col min="5634" max="5634" width="6.5546875" style="477" customWidth="1"/>
    <col min="5635" max="5635" width="8.5546875" style="477" customWidth="1"/>
    <col min="5636" max="5636" width="5.6640625" style="477" customWidth="1"/>
    <col min="5637" max="5638" width="22.109375" style="477" customWidth="1"/>
    <col min="5639" max="5639" width="12" style="477" customWidth="1"/>
    <col min="5640" max="5888" width="8.88671875" style="477"/>
    <col min="5889" max="5889" width="5.6640625" style="477" customWidth="1"/>
    <col min="5890" max="5890" width="6.5546875" style="477" customWidth="1"/>
    <col min="5891" max="5891" width="8.5546875" style="477" customWidth="1"/>
    <col min="5892" max="5892" width="5.6640625" style="477" customWidth="1"/>
    <col min="5893" max="5894" width="22.109375" style="477" customWidth="1"/>
    <col min="5895" max="5895" width="12" style="477" customWidth="1"/>
    <col min="5896" max="6144" width="8.88671875" style="477"/>
    <col min="6145" max="6145" width="5.6640625" style="477" customWidth="1"/>
    <col min="6146" max="6146" width="6.5546875" style="477" customWidth="1"/>
    <col min="6147" max="6147" width="8.5546875" style="477" customWidth="1"/>
    <col min="6148" max="6148" width="5.6640625" style="477" customWidth="1"/>
    <col min="6149" max="6150" width="22.109375" style="477" customWidth="1"/>
    <col min="6151" max="6151" width="12" style="477" customWidth="1"/>
    <col min="6152" max="6400" width="8.88671875" style="477"/>
    <col min="6401" max="6401" width="5.6640625" style="477" customWidth="1"/>
    <col min="6402" max="6402" width="6.5546875" style="477" customWidth="1"/>
    <col min="6403" max="6403" width="8.5546875" style="477" customWidth="1"/>
    <col min="6404" max="6404" width="5.6640625" style="477" customWidth="1"/>
    <col min="6405" max="6406" width="22.109375" style="477" customWidth="1"/>
    <col min="6407" max="6407" width="12" style="477" customWidth="1"/>
    <col min="6408" max="6656" width="8.88671875" style="477"/>
    <col min="6657" max="6657" width="5.6640625" style="477" customWidth="1"/>
    <col min="6658" max="6658" width="6.5546875" style="477" customWidth="1"/>
    <col min="6659" max="6659" width="8.5546875" style="477" customWidth="1"/>
    <col min="6660" max="6660" width="5.6640625" style="477" customWidth="1"/>
    <col min="6661" max="6662" width="22.109375" style="477" customWidth="1"/>
    <col min="6663" max="6663" width="12" style="477" customWidth="1"/>
    <col min="6664" max="6912" width="8.88671875" style="477"/>
    <col min="6913" max="6913" width="5.6640625" style="477" customWidth="1"/>
    <col min="6914" max="6914" width="6.5546875" style="477" customWidth="1"/>
    <col min="6915" max="6915" width="8.5546875" style="477" customWidth="1"/>
    <col min="6916" max="6916" width="5.6640625" style="477" customWidth="1"/>
    <col min="6917" max="6918" width="22.109375" style="477" customWidth="1"/>
    <col min="6919" max="6919" width="12" style="477" customWidth="1"/>
    <col min="6920" max="7168" width="8.88671875" style="477"/>
    <col min="7169" max="7169" width="5.6640625" style="477" customWidth="1"/>
    <col min="7170" max="7170" width="6.5546875" style="477" customWidth="1"/>
    <col min="7171" max="7171" width="8.5546875" style="477" customWidth="1"/>
    <col min="7172" max="7172" width="5.6640625" style="477" customWidth="1"/>
    <col min="7173" max="7174" width="22.109375" style="477" customWidth="1"/>
    <col min="7175" max="7175" width="12" style="477" customWidth="1"/>
    <col min="7176" max="7424" width="8.88671875" style="477"/>
    <col min="7425" max="7425" width="5.6640625" style="477" customWidth="1"/>
    <col min="7426" max="7426" width="6.5546875" style="477" customWidth="1"/>
    <col min="7427" max="7427" width="8.5546875" style="477" customWidth="1"/>
    <col min="7428" max="7428" width="5.6640625" style="477" customWidth="1"/>
    <col min="7429" max="7430" width="22.109375" style="477" customWidth="1"/>
    <col min="7431" max="7431" width="12" style="477" customWidth="1"/>
    <col min="7432" max="7680" width="8.88671875" style="477"/>
    <col min="7681" max="7681" width="5.6640625" style="477" customWidth="1"/>
    <col min="7682" max="7682" width="6.5546875" style="477" customWidth="1"/>
    <col min="7683" max="7683" width="8.5546875" style="477" customWidth="1"/>
    <col min="7684" max="7684" width="5.6640625" style="477" customWidth="1"/>
    <col min="7685" max="7686" width="22.109375" style="477" customWidth="1"/>
    <col min="7687" max="7687" width="12" style="477" customWidth="1"/>
    <col min="7688" max="7936" width="8.88671875" style="477"/>
    <col min="7937" max="7937" width="5.6640625" style="477" customWidth="1"/>
    <col min="7938" max="7938" width="6.5546875" style="477" customWidth="1"/>
    <col min="7939" max="7939" width="8.5546875" style="477" customWidth="1"/>
    <col min="7940" max="7940" width="5.6640625" style="477" customWidth="1"/>
    <col min="7941" max="7942" width="22.109375" style="477" customWidth="1"/>
    <col min="7943" max="7943" width="12" style="477" customWidth="1"/>
    <col min="7944" max="8192" width="8.88671875" style="477"/>
    <col min="8193" max="8193" width="5.6640625" style="477" customWidth="1"/>
    <col min="8194" max="8194" width="6.5546875" style="477" customWidth="1"/>
    <col min="8195" max="8195" width="8.5546875" style="477" customWidth="1"/>
    <col min="8196" max="8196" width="5.6640625" style="477" customWidth="1"/>
    <col min="8197" max="8198" width="22.109375" style="477" customWidth="1"/>
    <col min="8199" max="8199" width="12" style="477" customWidth="1"/>
    <col min="8200" max="8448" width="8.88671875" style="477"/>
    <col min="8449" max="8449" width="5.6640625" style="477" customWidth="1"/>
    <col min="8450" max="8450" width="6.5546875" style="477" customWidth="1"/>
    <col min="8451" max="8451" width="8.5546875" style="477" customWidth="1"/>
    <col min="8452" max="8452" width="5.6640625" style="477" customWidth="1"/>
    <col min="8453" max="8454" width="22.109375" style="477" customWidth="1"/>
    <col min="8455" max="8455" width="12" style="477" customWidth="1"/>
    <col min="8456" max="8704" width="8.88671875" style="477"/>
    <col min="8705" max="8705" width="5.6640625" style="477" customWidth="1"/>
    <col min="8706" max="8706" width="6.5546875" style="477" customWidth="1"/>
    <col min="8707" max="8707" width="8.5546875" style="477" customWidth="1"/>
    <col min="8708" max="8708" width="5.6640625" style="477" customWidth="1"/>
    <col min="8709" max="8710" width="22.109375" style="477" customWidth="1"/>
    <col min="8711" max="8711" width="12" style="477" customWidth="1"/>
    <col min="8712" max="8960" width="8.88671875" style="477"/>
    <col min="8961" max="8961" width="5.6640625" style="477" customWidth="1"/>
    <col min="8962" max="8962" width="6.5546875" style="477" customWidth="1"/>
    <col min="8963" max="8963" width="8.5546875" style="477" customWidth="1"/>
    <col min="8964" max="8964" width="5.6640625" style="477" customWidth="1"/>
    <col min="8965" max="8966" width="22.109375" style="477" customWidth="1"/>
    <col min="8967" max="8967" width="12" style="477" customWidth="1"/>
    <col min="8968" max="9216" width="8.88671875" style="477"/>
    <col min="9217" max="9217" width="5.6640625" style="477" customWidth="1"/>
    <col min="9218" max="9218" width="6.5546875" style="477" customWidth="1"/>
    <col min="9219" max="9219" width="8.5546875" style="477" customWidth="1"/>
    <col min="9220" max="9220" width="5.6640625" style="477" customWidth="1"/>
    <col min="9221" max="9222" width="22.109375" style="477" customWidth="1"/>
    <col min="9223" max="9223" width="12" style="477" customWidth="1"/>
    <col min="9224" max="9472" width="8.88671875" style="477"/>
    <col min="9473" max="9473" width="5.6640625" style="477" customWidth="1"/>
    <col min="9474" max="9474" width="6.5546875" style="477" customWidth="1"/>
    <col min="9475" max="9475" width="8.5546875" style="477" customWidth="1"/>
    <col min="9476" max="9476" width="5.6640625" style="477" customWidth="1"/>
    <col min="9477" max="9478" width="22.109375" style="477" customWidth="1"/>
    <col min="9479" max="9479" width="12" style="477" customWidth="1"/>
    <col min="9480" max="9728" width="8.88671875" style="477"/>
    <col min="9729" max="9729" width="5.6640625" style="477" customWidth="1"/>
    <col min="9730" max="9730" width="6.5546875" style="477" customWidth="1"/>
    <col min="9731" max="9731" width="8.5546875" style="477" customWidth="1"/>
    <col min="9732" max="9732" width="5.6640625" style="477" customWidth="1"/>
    <col min="9733" max="9734" width="22.109375" style="477" customWidth="1"/>
    <col min="9735" max="9735" width="12" style="477" customWidth="1"/>
    <col min="9736" max="9984" width="8.88671875" style="477"/>
    <col min="9985" max="9985" width="5.6640625" style="477" customWidth="1"/>
    <col min="9986" max="9986" width="6.5546875" style="477" customWidth="1"/>
    <col min="9987" max="9987" width="8.5546875" style="477" customWidth="1"/>
    <col min="9988" max="9988" width="5.6640625" style="477" customWidth="1"/>
    <col min="9989" max="9990" width="22.109375" style="477" customWidth="1"/>
    <col min="9991" max="9991" width="12" style="477" customWidth="1"/>
    <col min="9992" max="10240" width="8.88671875" style="477"/>
    <col min="10241" max="10241" width="5.6640625" style="477" customWidth="1"/>
    <col min="10242" max="10242" width="6.5546875" style="477" customWidth="1"/>
    <col min="10243" max="10243" width="8.5546875" style="477" customWidth="1"/>
    <col min="10244" max="10244" width="5.6640625" style="477" customWidth="1"/>
    <col min="10245" max="10246" width="22.109375" style="477" customWidth="1"/>
    <col min="10247" max="10247" width="12" style="477" customWidth="1"/>
    <col min="10248" max="10496" width="8.88671875" style="477"/>
    <col min="10497" max="10497" width="5.6640625" style="477" customWidth="1"/>
    <col min="10498" max="10498" width="6.5546875" style="477" customWidth="1"/>
    <col min="10499" max="10499" width="8.5546875" style="477" customWidth="1"/>
    <col min="10500" max="10500" width="5.6640625" style="477" customWidth="1"/>
    <col min="10501" max="10502" width="22.109375" style="477" customWidth="1"/>
    <col min="10503" max="10503" width="12" style="477" customWidth="1"/>
    <col min="10504" max="10752" width="8.88671875" style="477"/>
    <col min="10753" max="10753" width="5.6640625" style="477" customWidth="1"/>
    <col min="10754" max="10754" width="6.5546875" style="477" customWidth="1"/>
    <col min="10755" max="10755" width="8.5546875" style="477" customWidth="1"/>
    <col min="10756" max="10756" width="5.6640625" style="477" customWidth="1"/>
    <col min="10757" max="10758" width="22.109375" style="477" customWidth="1"/>
    <col min="10759" max="10759" width="12" style="477" customWidth="1"/>
    <col min="10760" max="11008" width="8.88671875" style="477"/>
    <col min="11009" max="11009" width="5.6640625" style="477" customWidth="1"/>
    <col min="11010" max="11010" width="6.5546875" style="477" customWidth="1"/>
    <col min="11011" max="11011" width="8.5546875" style="477" customWidth="1"/>
    <col min="11012" max="11012" width="5.6640625" style="477" customWidth="1"/>
    <col min="11013" max="11014" width="22.109375" style="477" customWidth="1"/>
    <col min="11015" max="11015" width="12" style="477" customWidth="1"/>
    <col min="11016" max="11264" width="8.88671875" style="477"/>
    <col min="11265" max="11265" width="5.6640625" style="477" customWidth="1"/>
    <col min="11266" max="11266" width="6.5546875" style="477" customWidth="1"/>
    <col min="11267" max="11267" width="8.5546875" style="477" customWidth="1"/>
    <col min="11268" max="11268" width="5.6640625" style="477" customWidth="1"/>
    <col min="11269" max="11270" width="22.109375" style="477" customWidth="1"/>
    <col min="11271" max="11271" width="12" style="477" customWidth="1"/>
    <col min="11272" max="11520" width="8.88671875" style="477"/>
    <col min="11521" max="11521" width="5.6640625" style="477" customWidth="1"/>
    <col min="11522" max="11522" width="6.5546875" style="477" customWidth="1"/>
    <col min="11523" max="11523" width="8.5546875" style="477" customWidth="1"/>
    <col min="11524" max="11524" width="5.6640625" style="477" customWidth="1"/>
    <col min="11525" max="11526" width="22.109375" style="477" customWidth="1"/>
    <col min="11527" max="11527" width="12" style="477" customWidth="1"/>
    <col min="11528" max="11776" width="8.88671875" style="477"/>
    <col min="11777" max="11777" width="5.6640625" style="477" customWidth="1"/>
    <col min="11778" max="11778" width="6.5546875" style="477" customWidth="1"/>
    <col min="11779" max="11779" width="8.5546875" style="477" customWidth="1"/>
    <col min="11780" max="11780" width="5.6640625" style="477" customWidth="1"/>
    <col min="11781" max="11782" width="22.109375" style="477" customWidth="1"/>
    <col min="11783" max="11783" width="12" style="477" customWidth="1"/>
    <col min="11784" max="12032" width="8.88671875" style="477"/>
    <col min="12033" max="12033" width="5.6640625" style="477" customWidth="1"/>
    <col min="12034" max="12034" width="6.5546875" style="477" customWidth="1"/>
    <col min="12035" max="12035" width="8.5546875" style="477" customWidth="1"/>
    <col min="12036" max="12036" width="5.6640625" style="477" customWidth="1"/>
    <col min="12037" max="12038" width="22.109375" style="477" customWidth="1"/>
    <col min="12039" max="12039" width="12" style="477" customWidth="1"/>
    <col min="12040" max="12288" width="8.88671875" style="477"/>
    <col min="12289" max="12289" width="5.6640625" style="477" customWidth="1"/>
    <col min="12290" max="12290" width="6.5546875" style="477" customWidth="1"/>
    <col min="12291" max="12291" width="8.5546875" style="477" customWidth="1"/>
    <col min="12292" max="12292" width="5.6640625" style="477" customWidth="1"/>
    <col min="12293" max="12294" width="22.109375" style="477" customWidth="1"/>
    <col min="12295" max="12295" width="12" style="477" customWidth="1"/>
    <col min="12296" max="12544" width="8.88671875" style="477"/>
    <col min="12545" max="12545" width="5.6640625" style="477" customWidth="1"/>
    <col min="12546" max="12546" width="6.5546875" style="477" customWidth="1"/>
    <col min="12547" max="12547" width="8.5546875" style="477" customWidth="1"/>
    <col min="12548" max="12548" width="5.6640625" style="477" customWidth="1"/>
    <col min="12549" max="12550" width="22.109375" style="477" customWidth="1"/>
    <col min="12551" max="12551" width="12" style="477" customWidth="1"/>
    <col min="12552" max="12800" width="8.88671875" style="477"/>
    <col min="12801" max="12801" width="5.6640625" style="477" customWidth="1"/>
    <col min="12802" max="12802" width="6.5546875" style="477" customWidth="1"/>
    <col min="12803" max="12803" width="8.5546875" style="477" customWidth="1"/>
    <col min="12804" max="12804" width="5.6640625" style="477" customWidth="1"/>
    <col min="12805" max="12806" width="22.109375" style="477" customWidth="1"/>
    <col min="12807" max="12807" width="12" style="477" customWidth="1"/>
    <col min="12808" max="13056" width="8.88671875" style="477"/>
    <col min="13057" max="13057" width="5.6640625" style="477" customWidth="1"/>
    <col min="13058" max="13058" width="6.5546875" style="477" customWidth="1"/>
    <col min="13059" max="13059" width="8.5546875" style="477" customWidth="1"/>
    <col min="13060" max="13060" width="5.6640625" style="477" customWidth="1"/>
    <col min="13061" max="13062" width="22.109375" style="477" customWidth="1"/>
    <col min="13063" max="13063" width="12" style="477" customWidth="1"/>
    <col min="13064" max="13312" width="8.88671875" style="477"/>
    <col min="13313" max="13313" width="5.6640625" style="477" customWidth="1"/>
    <col min="13314" max="13314" width="6.5546875" style="477" customWidth="1"/>
    <col min="13315" max="13315" width="8.5546875" style="477" customWidth="1"/>
    <col min="13316" max="13316" width="5.6640625" style="477" customWidth="1"/>
    <col min="13317" max="13318" width="22.109375" style="477" customWidth="1"/>
    <col min="13319" max="13319" width="12" style="477" customWidth="1"/>
    <col min="13320" max="13568" width="8.88671875" style="477"/>
    <col min="13569" max="13569" width="5.6640625" style="477" customWidth="1"/>
    <col min="13570" max="13570" width="6.5546875" style="477" customWidth="1"/>
    <col min="13571" max="13571" width="8.5546875" style="477" customWidth="1"/>
    <col min="13572" max="13572" width="5.6640625" style="477" customWidth="1"/>
    <col min="13573" max="13574" width="22.109375" style="477" customWidth="1"/>
    <col min="13575" max="13575" width="12" style="477" customWidth="1"/>
    <col min="13576" max="13824" width="8.88671875" style="477"/>
    <col min="13825" max="13825" width="5.6640625" style="477" customWidth="1"/>
    <col min="13826" max="13826" width="6.5546875" style="477" customWidth="1"/>
    <col min="13827" max="13827" width="8.5546875" style="477" customWidth="1"/>
    <col min="13828" max="13828" width="5.6640625" style="477" customWidth="1"/>
    <col min="13829" max="13830" width="22.109375" style="477" customWidth="1"/>
    <col min="13831" max="13831" width="12" style="477" customWidth="1"/>
    <col min="13832" max="14080" width="8.88671875" style="477"/>
    <col min="14081" max="14081" width="5.6640625" style="477" customWidth="1"/>
    <col min="14082" max="14082" width="6.5546875" style="477" customWidth="1"/>
    <col min="14083" max="14083" width="8.5546875" style="477" customWidth="1"/>
    <col min="14084" max="14084" width="5.6640625" style="477" customWidth="1"/>
    <col min="14085" max="14086" width="22.109375" style="477" customWidth="1"/>
    <col min="14087" max="14087" width="12" style="477" customWidth="1"/>
    <col min="14088" max="14336" width="8.88671875" style="477"/>
    <col min="14337" max="14337" width="5.6640625" style="477" customWidth="1"/>
    <col min="14338" max="14338" width="6.5546875" style="477" customWidth="1"/>
    <col min="14339" max="14339" width="8.5546875" style="477" customWidth="1"/>
    <col min="14340" max="14340" width="5.6640625" style="477" customWidth="1"/>
    <col min="14341" max="14342" width="22.109375" style="477" customWidth="1"/>
    <col min="14343" max="14343" width="12" style="477" customWidth="1"/>
    <col min="14344" max="14592" width="8.88671875" style="477"/>
    <col min="14593" max="14593" width="5.6640625" style="477" customWidth="1"/>
    <col min="14594" max="14594" width="6.5546875" style="477" customWidth="1"/>
    <col min="14595" max="14595" width="8.5546875" style="477" customWidth="1"/>
    <col min="14596" max="14596" width="5.6640625" style="477" customWidth="1"/>
    <col min="14597" max="14598" width="22.109375" style="477" customWidth="1"/>
    <col min="14599" max="14599" width="12" style="477" customWidth="1"/>
    <col min="14600" max="14848" width="8.88671875" style="477"/>
    <col min="14849" max="14849" width="5.6640625" style="477" customWidth="1"/>
    <col min="14850" max="14850" width="6.5546875" style="477" customWidth="1"/>
    <col min="14851" max="14851" width="8.5546875" style="477" customWidth="1"/>
    <col min="14852" max="14852" width="5.6640625" style="477" customWidth="1"/>
    <col min="14853" max="14854" width="22.109375" style="477" customWidth="1"/>
    <col min="14855" max="14855" width="12" style="477" customWidth="1"/>
    <col min="14856" max="15104" width="8.88671875" style="477"/>
    <col min="15105" max="15105" width="5.6640625" style="477" customWidth="1"/>
    <col min="15106" max="15106" width="6.5546875" style="477" customWidth="1"/>
    <col min="15107" max="15107" width="8.5546875" style="477" customWidth="1"/>
    <col min="15108" max="15108" width="5.6640625" style="477" customWidth="1"/>
    <col min="15109" max="15110" width="22.109375" style="477" customWidth="1"/>
    <col min="15111" max="15111" width="12" style="477" customWidth="1"/>
    <col min="15112" max="15360" width="8.88671875" style="477"/>
    <col min="15361" max="15361" width="5.6640625" style="477" customWidth="1"/>
    <col min="15362" max="15362" width="6.5546875" style="477" customWidth="1"/>
    <col min="15363" max="15363" width="8.5546875" style="477" customWidth="1"/>
    <col min="15364" max="15364" width="5.6640625" style="477" customWidth="1"/>
    <col min="15365" max="15366" width="22.109375" style="477" customWidth="1"/>
    <col min="15367" max="15367" width="12" style="477" customWidth="1"/>
    <col min="15368" max="15616" width="8.88671875" style="477"/>
    <col min="15617" max="15617" width="5.6640625" style="477" customWidth="1"/>
    <col min="15618" max="15618" width="6.5546875" style="477" customWidth="1"/>
    <col min="15619" max="15619" width="8.5546875" style="477" customWidth="1"/>
    <col min="15620" max="15620" width="5.6640625" style="477" customWidth="1"/>
    <col min="15621" max="15622" width="22.109375" style="477" customWidth="1"/>
    <col min="15623" max="15623" width="12" style="477" customWidth="1"/>
    <col min="15624" max="15872" width="8.88671875" style="477"/>
    <col min="15873" max="15873" width="5.6640625" style="477" customWidth="1"/>
    <col min="15874" max="15874" width="6.5546875" style="477" customWidth="1"/>
    <col min="15875" max="15875" width="8.5546875" style="477" customWidth="1"/>
    <col min="15876" max="15876" width="5.6640625" style="477" customWidth="1"/>
    <col min="15877" max="15878" width="22.109375" style="477" customWidth="1"/>
    <col min="15879" max="15879" width="12" style="477" customWidth="1"/>
    <col min="15880" max="16128" width="8.88671875" style="477"/>
    <col min="16129" max="16129" width="5.6640625" style="477" customWidth="1"/>
    <col min="16130" max="16130" width="6.5546875" style="477" customWidth="1"/>
    <col min="16131" max="16131" width="8.5546875" style="477" customWidth="1"/>
    <col min="16132" max="16132" width="5.6640625" style="477" customWidth="1"/>
    <col min="16133" max="16134" width="22.109375" style="477" customWidth="1"/>
    <col min="16135" max="16135" width="12" style="477" customWidth="1"/>
    <col min="16136" max="16384" width="8.88671875" style="477"/>
  </cols>
  <sheetData>
    <row r="1" spans="1:7" ht="25.8" x14ac:dyDescent="0.3">
      <c r="A1" s="925" t="s">
        <v>268</v>
      </c>
      <c r="B1" s="925"/>
      <c r="C1" s="925"/>
      <c r="D1" s="925"/>
      <c r="E1" s="925"/>
      <c r="F1" s="925"/>
      <c r="G1" s="925"/>
    </row>
    <row r="2" spans="1:7" ht="49.5" customHeight="1" x14ac:dyDescent="0.3">
      <c r="A2" s="926" t="s">
        <v>269</v>
      </c>
      <c r="B2" s="926"/>
      <c r="C2" s="926"/>
      <c r="D2" s="926"/>
      <c r="E2" s="926"/>
      <c r="F2" s="926"/>
      <c r="G2" s="926"/>
    </row>
    <row r="3" spans="1:7" ht="33.75" customHeight="1" x14ac:dyDescent="0.3">
      <c r="A3" s="927" t="s">
        <v>185</v>
      </c>
      <c r="B3" s="927"/>
      <c r="C3" s="927"/>
      <c r="D3" s="927"/>
      <c r="E3" s="927"/>
      <c r="F3" s="927"/>
      <c r="G3" s="927"/>
    </row>
    <row r="4" spans="1:7" ht="66.599999999999994" x14ac:dyDescent="0.3">
      <c r="A4" s="478" t="s">
        <v>186</v>
      </c>
      <c r="B4" s="478" t="s">
        <v>187</v>
      </c>
      <c r="C4" s="478" t="s">
        <v>188</v>
      </c>
      <c r="D4" s="478" t="s">
        <v>189</v>
      </c>
      <c r="G4" s="479" t="s">
        <v>190</v>
      </c>
    </row>
    <row r="5" spans="1:7" ht="21.6" customHeight="1" x14ac:dyDescent="0.3">
      <c r="A5" s="480" t="s">
        <v>270</v>
      </c>
      <c r="B5" s="487"/>
      <c r="C5" s="480" t="s">
        <v>271</v>
      </c>
      <c r="D5" s="480"/>
      <c r="E5" s="483" t="s">
        <v>272</v>
      </c>
      <c r="F5" s="483" t="s">
        <v>273</v>
      </c>
      <c r="G5" s="484"/>
    </row>
    <row r="6" spans="1:7" ht="21.6" customHeight="1" x14ac:dyDescent="0.3">
      <c r="A6" s="480"/>
      <c r="B6" s="487"/>
      <c r="C6" s="480"/>
      <c r="D6" s="480" t="s">
        <v>12</v>
      </c>
      <c r="E6" s="480"/>
      <c r="F6" s="480"/>
      <c r="G6" s="480"/>
    </row>
    <row r="7" spans="1:7" ht="21.6" customHeight="1" x14ac:dyDescent="0.3">
      <c r="A7" s="480"/>
      <c r="B7" s="487"/>
      <c r="C7" s="480"/>
      <c r="D7" s="480" t="s">
        <v>13</v>
      </c>
      <c r="E7" s="480"/>
      <c r="F7" s="480"/>
      <c r="G7" s="480"/>
    </row>
    <row r="8" spans="1:7" ht="21.6" customHeight="1" x14ac:dyDescent="0.3">
      <c r="A8" s="480"/>
      <c r="B8" s="487"/>
      <c r="C8" s="480"/>
      <c r="D8" s="480" t="s">
        <v>68</v>
      </c>
      <c r="E8" s="480"/>
      <c r="F8" s="480"/>
      <c r="G8" s="480"/>
    </row>
    <row r="9" spans="1:7" ht="21.6" customHeight="1" x14ac:dyDescent="0.3">
      <c r="A9" s="480"/>
      <c r="B9" s="487"/>
      <c r="C9" s="480"/>
      <c r="D9" s="480"/>
      <c r="E9" s="480"/>
      <c r="F9" s="485"/>
      <c r="G9" s="480"/>
    </row>
    <row r="10" spans="1:7" ht="21.6" customHeight="1" x14ac:dyDescent="0.3">
      <c r="A10" s="480"/>
      <c r="B10" s="487"/>
      <c r="C10" s="480" t="s">
        <v>271</v>
      </c>
      <c r="D10" s="480"/>
      <c r="E10" s="483" t="s">
        <v>274</v>
      </c>
      <c r="F10" s="483" t="s">
        <v>275</v>
      </c>
      <c r="G10" s="480"/>
    </row>
    <row r="11" spans="1:7" ht="21.6" customHeight="1" x14ac:dyDescent="0.3">
      <c r="A11" s="480"/>
      <c r="B11" s="487"/>
      <c r="C11" s="480"/>
      <c r="D11" s="480" t="s">
        <v>207</v>
      </c>
      <c r="E11" s="480"/>
      <c r="F11" s="480"/>
      <c r="G11" s="480"/>
    </row>
    <row r="12" spans="1:7" ht="21.6" customHeight="1" x14ac:dyDescent="0.3">
      <c r="A12" s="480"/>
      <c r="B12" s="487"/>
      <c r="C12" s="480"/>
      <c r="D12" s="480" t="s">
        <v>209</v>
      </c>
      <c r="E12" s="480"/>
      <c r="F12" s="485"/>
      <c r="G12" s="480"/>
    </row>
    <row r="13" spans="1:7" ht="21.6" customHeight="1" x14ac:dyDescent="0.3">
      <c r="A13" s="480"/>
      <c r="B13" s="487"/>
      <c r="C13" s="480"/>
      <c r="D13" s="480" t="s">
        <v>8</v>
      </c>
      <c r="E13" s="480"/>
      <c r="F13" s="485"/>
      <c r="G13" s="480"/>
    </row>
    <row r="14" spans="1:7" ht="21.6" customHeight="1" x14ac:dyDescent="0.3">
      <c r="A14" s="480"/>
      <c r="B14" s="487"/>
      <c r="C14" s="480"/>
      <c r="D14" s="480"/>
      <c r="E14" s="485"/>
      <c r="F14" s="480"/>
      <c r="G14" s="480"/>
    </row>
    <row r="15" spans="1:7" ht="21.6" customHeight="1" x14ac:dyDescent="0.3">
      <c r="A15" s="480"/>
      <c r="B15" s="487"/>
      <c r="C15" s="480" t="s">
        <v>276</v>
      </c>
      <c r="D15" s="480"/>
      <c r="E15" s="483" t="s">
        <v>277</v>
      </c>
      <c r="F15" s="483"/>
      <c r="G15" s="480"/>
    </row>
    <row r="16" spans="1:7" ht="21.6" customHeight="1" x14ac:dyDescent="0.3">
      <c r="A16" s="480"/>
      <c r="B16" s="487"/>
      <c r="C16" s="480"/>
      <c r="D16" s="480" t="s">
        <v>215</v>
      </c>
      <c r="E16" s="485"/>
      <c r="F16" s="480"/>
      <c r="G16" s="480"/>
    </row>
    <row r="17" spans="1:7" ht="21.6" customHeight="1" x14ac:dyDescent="0.3">
      <c r="A17" s="480"/>
      <c r="B17" s="487"/>
      <c r="C17" s="480"/>
      <c r="D17" s="480" t="s">
        <v>217</v>
      </c>
      <c r="E17" s="485"/>
      <c r="F17" s="480"/>
      <c r="G17" s="480"/>
    </row>
    <row r="18" spans="1:7" ht="21.6" customHeight="1" x14ac:dyDescent="0.3">
      <c r="A18" s="480"/>
      <c r="B18" s="487"/>
      <c r="C18" s="480"/>
      <c r="D18" s="480"/>
      <c r="E18" s="485"/>
      <c r="F18" s="480"/>
      <c r="G18" s="480"/>
    </row>
    <row r="19" spans="1:7" ht="21.6" customHeight="1" x14ac:dyDescent="0.3">
      <c r="A19" s="480"/>
      <c r="B19" s="487"/>
      <c r="C19" s="480"/>
      <c r="D19" s="480"/>
      <c r="E19" s="485"/>
      <c r="F19" s="480"/>
      <c r="G19" s="480"/>
    </row>
    <row r="20" spans="1:7" ht="21.6" customHeight="1" x14ac:dyDescent="0.3">
      <c r="A20" s="480"/>
      <c r="B20" s="487"/>
      <c r="C20" s="480" t="s">
        <v>276</v>
      </c>
      <c r="D20" s="480"/>
      <c r="E20" s="483" t="s">
        <v>278</v>
      </c>
      <c r="F20" s="482"/>
      <c r="G20" s="484"/>
    </row>
    <row r="21" spans="1:7" ht="21.6" customHeight="1" x14ac:dyDescent="0.3">
      <c r="A21" s="480"/>
      <c r="B21" s="487"/>
      <c r="C21" s="480"/>
      <c r="D21" s="480" t="s">
        <v>200</v>
      </c>
      <c r="E21" s="480"/>
      <c r="F21" s="480"/>
      <c r="G21" s="480"/>
    </row>
    <row r="22" spans="1:7" ht="21.6" customHeight="1" x14ac:dyDescent="0.3">
      <c r="A22" s="480"/>
      <c r="B22" s="487"/>
      <c r="C22" s="480"/>
      <c r="D22" s="480" t="s">
        <v>202</v>
      </c>
      <c r="E22" s="485"/>
      <c r="F22" s="480"/>
      <c r="G22" s="480"/>
    </row>
    <row r="23" spans="1:7" ht="21.6" customHeight="1" x14ac:dyDescent="0.3">
      <c r="A23" s="480"/>
      <c r="B23" s="487"/>
      <c r="C23" s="480"/>
      <c r="D23" s="480"/>
      <c r="E23" s="485"/>
      <c r="F23" s="480"/>
      <c r="G23" s="480"/>
    </row>
    <row r="24" spans="1:7" ht="21.6" customHeight="1" x14ac:dyDescent="0.3">
      <c r="A24" s="480"/>
      <c r="B24" s="487"/>
      <c r="C24" s="480"/>
      <c r="D24" s="480"/>
      <c r="E24" s="480"/>
      <c r="F24" s="480"/>
      <c r="G24" s="480"/>
    </row>
    <row r="25" spans="1:7" ht="21.6" customHeight="1" x14ac:dyDescent="0.3">
      <c r="A25" s="480" t="s">
        <v>279</v>
      </c>
      <c r="B25" s="487"/>
      <c r="C25" s="480" t="s">
        <v>271</v>
      </c>
      <c r="D25" s="480"/>
      <c r="E25" s="483" t="s">
        <v>277</v>
      </c>
      <c r="F25" s="482"/>
      <c r="G25" s="484"/>
    </row>
    <row r="26" spans="1:7" ht="21.6" customHeight="1" x14ac:dyDescent="0.3">
      <c r="A26" s="480"/>
      <c r="B26" s="487"/>
      <c r="C26" s="480"/>
      <c r="D26" s="480"/>
      <c r="E26" s="480"/>
      <c r="F26" s="480"/>
      <c r="G26" s="480"/>
    </row>
    <row r="27" spans="1:7" ht="21.6" customHeight="1" x14ac:dyDescent="0.3">
      <c r="A27" s="480"/>
      <c r="B27" s="487"/>
      <c r="C27" s="480"/>
      <c r="D27" s="480"/>
      <c r="E27" s="480"/>
      <c r="F27" s="485"/>
      <c r="G27" s="480"/>
    </row>
    <row r="28" spans="1:7" ht="21.6" customHeight="1" x14ac:dyDescent="0.3">
      <c r="A28" s="480"/>
      <c r="B28" s="487"/>
      <c r="C28" s="480"/>
      <c r="D28" s="480"/>
      <c r="E28" s="480"/>
      <c r="F28" s="480"/>
      <c r="G28" s="480"/>
    </row>
    <row r="29" spans="1:7" ht="21.6" customHeight="1" x14ac:dyDescent="0.3">
      <c r="A29" s="480"/>
      <c r="B29" s="487"/>
      <c r="C29" s="480"/>
      <c r="D29" s="480"/>
      <c r="E29" s="480"/>
      <c r="F29" s="485"/>
      <c r="G29" s="480"/>
    </row>
    <row r="30" spans="1:7" ht="21.6" customHeight="1" x14ac:dyDescent="0.3">
      <c r="A30" s="480"/>
      <c r="B30" s="487"/>
      <c r="C30" s="480" t="s">
        <v>271</v>
      </c>
      <c r="D30" s="480"/>
      <c r="E30" s="483" t="s">
        <v>278</v>
      </c>
      <c r="F30" s="483"/>
      <c r="G30" s="480"/>
    </row>
    <row r="31" spans="1:7" ht="21.6" customHeight="1" x14ac:dyDescent="0.3">
      <c r="A31" s="480"/>
      <c r="B31" s="487"/>
      <c r="C31" s="480"/>
      <c r="D31" s="480"/>
      <c r="E31" s="480"/>
      <c r="F31" s="480"/>
      <c r="G31" s="480"/>
    </row>
    <row r="32" spans="1:7" ht="21.6" customHeight="1" x14ac:dyDescent="0.3">
      <c r="A32" s="480"/>
      <c r="B32" s="487"/>
      <c r="C32" s="480"/>
      <c r="D32" s="480"/>
      <c r="E32" s="480"/>
      <c r="F32" s="480"/>
      <c r="G32" s="480"/>
    </row>
    <row r="33" spans="1:7" ht="21.6" customHeight="1" x14ac:dyDescent="0.3">
      <c r="A33" s="480"/>
      <c r="B33" s="487"/>
      <c r="C33" s="480"/>
      <c r="D33" s="480"/>
      <c r="E33" s="480"/>
      <c r="F33" s="480"/>
      <c r="G33" s="480"/>
    </row>
    <row r="34" spans="1:7" ht="21.6" customHeight="1" x14ac:dyDescent="0.3">
      <c r="A34" s="480"/>
      <c r="B34" s="487"/>
      <c r="C34" s="480"/>
      <c r="D34" s="480"/>
      <c r="E34" s="480"/>
      <c r="F34" s="480"/>
      <c r="G34" s="480"/>
    </row>
    <row r="35" spans="1:7" ht="21.6" customHeight="1" x14ac:dyDescent="0.3">
      <c r="A35" s="480"/>
      <c r="B35" s="487"/>
      <c r="C35" s="480"/>
      <c r="D35" s="480"/>
      <c r="E35" s="480" t="s">
        <v>230</v>
      </c>
      <c r="F35" s="480"/>
      <c r="G35" s="480"/>
    </row>
    <row r="36" spans="1:7" ht="21.6" customHeight="1" x14ac:dyDescent="0.3">
      <c r="A36" s="480"/>
      <c r="B36" s="487"/>
      <c r="C36" s="480"/>
      <c r="D36" s="480"/>
      <c r="E36" s="480"/>
      <c r="F36" s="485"/>
      <c r="G36" s="480"/>
    </row>
    <row r="37" spans="1:7" ht="21.6" customHeight="1" x14ac:dyDescent="0.3">
      <c r="A37" s="480"/>
      <c r="B37" s="487"/>
      <c r="C37" s="480"/>
      <c r="D37" s="480"/>
      <c r="E37" s="480"/>
      <c r="F37" s="485"/>
      <c r="G37" s="480"/>
    </row>
    <row r="38" spans="1:7" ht="21.6" customHeight="1" x14ac:dyDescent="0.3">
      <c r="A38" s="480"/>
      <c r="B38" s="487"/>
      <c r="C38" s="480"/>
      <c r="D38" s="480"/>
      <c r="E38" s="480"/>
      <c r="F38" s="485"/>
      <c r="G38" s="480"/>
    </row>
    <row r="39" spans="1:7" ht="21.6" customHeight="1" x14ac:dyDescent="0.3">
      <c r="A39" s="480"/>
      <c r="B39" s="487"/>
      <c r="C39" s="480"/>
      <c r="D39" s="480"/>
      <c r="E39" s="482"/>
      <c r="F39" s="483"/>
      <c r="G39" s="480"/>
    </row>
    <row r="40" spans="1:7" ht="21.6" customHeight="1" x14ac:dyDescent="0.3">
      <c r="A40" s="480"/>
      <c r="B40" s="487"/>
      <c r="C40" s="480"/>
      <c r="D40" s="480"/>
      <c r="E40" s="480"/>
      <c r="F40" s="485"/>
      <c r="G40" s="480"/>
    </row>
    <row r="41" spans="1:7" ht="21.6" customHeight="1" x14ac:dyDescent="0.3">
      <c r="A41" s="480"/>
      <c r="B41" s="487"/>
      <c r="C41" s="480"/>
      <c r="D41" s="480"/>
      <c r="E41" s="485"/>
      <c r="F41" s="480"/>
      <c r="G41" s="480"/>
    </row>
    <row r="42" spans="1:7" ht="21.6" customHeight="1" x14ac:dyDescent="0.3">
      <c r="A42" s="480"/>
      <c r="B42" s="487"/>
      <c r="C42" s="480"/>
      <c r="D42" s="480"/>
      <c r="E42" s="485"/>
      <c r="F42" s="480"/>
      <c r="G42" s="480"/>
    </row>
    <row r="43" spans="1:7" ht="21.6" customHeight="1" x14ac:dyDescent="0.3">
      <c r="A43" s="480"/>
      <c r="B43" s="487"/>
      <c r="C43" s="480"/>
      <c r="D43" s="480"/>
      <c r="E43" s="483"/>
      <c r="F43" s="482"/>
      <c r="G43" s="480"/>
    </row>
    <row r="44" spans="1:7" ht="21.6" customHeight="1" x14ac:dyDescent="0.3">
      <c r="A44" s="480"/>
      <c r="B44" s="487"/>
      <c r="C44" s="480"/>
      <c r="D44" s="480"/>
      <c r="E44" s="480"/>
      <c r="F44" s="480"/>
      <c r="G44" s="480"/>
    </row>
    <row r="45" spans="1:7" ht="21.6" customHeight="1" x14ac:dyDescent="0.3">
      <c r="A45" s="480"/>
      <c r="B45" s="487"/>
      <c r="C45" s="480"/>
      <c r="D45" s="480"/>
      <c r="E45" s="485"/>
      <c r="F45" s="480"/>
      <c r="G45" s="480"/>
    </row>
    <row r="46" spans="1:7" ht="21.6" customHeight="1" x14ac:dyDescent="0.3">
      <c r="A46" s="480"/>
      <c r="B46" s="487"/>
      <c r="C46" s="480"/>
      <c r="D46" s="480"/>
      <c r="E46" s="480"/>
      <c r="F46" s="480"/>
      <c r="G46" s="480"/>
    </row>
    <row r="47" spans="1:7" ht="21.6" customHeight="1" x14ac:dyDescent="0.3">
      <c r="A47" s="480"/>
      <c r="B47" s="487"/>
      <c r="C47" s="480"/>
      <c r="D47" s="480"/>
      <c r="E47" s="482"/>
      <c r="F47" s="483"/>
      <c r="G47" s="480"/>
    </row>
    <row r="48" spans="1:7" ht="21.6" customHeight="1" x14ac:dyDescent="0.3">
      <c r="A48" s="480"/>
      <c r="B48" s="487"/>
      <c r="C48" s="480"/>
      <c r="D48" s="480"/>
      <c r="E48" s="480"/>
      <c r="F48" s="480"/>
      <c r="G48" s="480"/>
    </row>
    <row r="49" spans="1:7" ht="21.6" customHeight="1" x14ac:dyDescent="0.3">
      <c r="A49" s="480"/>
      <c r="B49" s="487"/>
      <c r="C49" s="480"/>
      <c r="D49" s="480"/>
      <c r="E49" s="480"/>
      <c r="F49" s="480"/>
      <c r="G49" s="480"/>
    </row>
    <row r="50" spans="1:7" ht="21.6" customHeight="1" x14ac:dyDescent="0.3">
      <c r="A50" s="480"/>
      <c r="B50" s="487"/>
      <c r="C50" s="480"/>
      <c r="D50" s="480"/>
      <c r="E50" s="480"/>
      <c r="F50" s="480"/>
      <c r="G50" s="480"/>
    </row>
    <row r="51" spans="1:7" ht="21.6" customHeight="1" x14ac:dyDescent="0.3">
      <c r="A51" s="480"/>
      <c r="B51" s="487"/>
      <c r="C51" s="480"/>
      <c r="D51" s="480"/>
      <c r="E51" s="483"/>
      <c r="F51" s="482"/>
      <c r="G51" s="480"/>
    </row>
    <row r="52" spans="1:7" ht="21.6" customHeight="1" x14ac:dyDescent="0.3">
      <c r="A52" s="480"/>
      <c r="B52" s="487"/>
      <c r="C52" s="480"/>
      <c r="D52" s="480"/>
      <c r="E52" s="480"/>
      <c r="F52" s="480"/>
      <c r="G52" s="480"/>
    </row>
    <row r="53" spans="1:7" ht="21.6" customHeight="1" x14ac:dyDescent="0.3">
      <c r="A53" s="480"/>
      <c r="B53" s="487"/>
      <c r="C53" s="480"/>
      <c r="D53" s="480"/>
      <c r="E53" s="480"/>
      <c r="F53" s="480"/>
      <c r="G53" s="480"/>
    </row>
    <row r="54" spans="1:7" ht="21.6" customHeight="1" x14ac:dyDescent="0.3">
      <c r="A54" s="480"/>
      <c r="B54" s="487"/>
      <c r="C54" s="480"/>
      <c r="D54" s="480"/>
      <c r="E54" s="480"/>
      <c r="F54" s="480"/>
      <c r="G54" s="480"/>
    </row>
    <row r="55" spans="1:7" ht="21.6" customHeight="1" x14ac:dyDescent="0.3">
      <c r="A55" s="480"/>
      <c r="B55" s="487"/>
      <c r="C55" s="480"/>
      <c r="D55" s="480"/>
      <c r="E55" s="482"/>
      <c r="F55" s="483"/>
      <c r="G55" s="480"/>
    </row>
    <row r="56" spans="1:7" ht="21.6" customHeight="1" x14ac:dyDescent="0.3">
      <c r="A56" s="480"/>
      <c r="B56" s="487"/>
      <c r="C56" s="480"/>
      <c r="D56" s="480"/>
      <c r="E56" s="480"/>
      <c r="F56" s="480"/>
      <c r="G56" s="480"/>
    </row>
    <row r="57" spans="1:7" ht="21.6" customHeight="1" x14ac:dyDescent="0.3">
      <c r="A57" s="480"/>
      <c r="B57" s="487"/>
      <c r="C57" s="480"/>
      <c r="D57" s="480"/>
      <c r="E57" s="480"/>
      <c r="F57" s="480"/>
      <c r="G57" s="480"/>
    </row>
    <row r="58" spans="1:7" ht="21.6" customHeight="1" x14ac:dyDescent="0.3">
      <c r="A58" s="480"/>
      <c r="B58" s="487"/>
      <c r="C58" s="480"/>
      <c r="D58" s="480"/>
      <c r="E58" s="480"/>
      <c r="F58" s="480"/>
      <c r="G58" s="480"/>
    </row>
    <row r="59" spans="1:7" ht="21.6" customHeight="1" x14ac:dyDescent="0.3">
      <c r="A59" s="480"/>
      <c r="B59" s="487"/>
      <c r="C59" s="480"/>
      <c r="D59" s="480"/>
      <c r="E59" s="480"/>
      <c r="F59" s="480"/>
      <c r="G59" s="480"/>
    </row>
    <row r="60" spans="1:7" ht="21.6" customHeight="1" x14ac:dyDescent="0.3">
      <c r="A60" s="480"/>
      <c r="B60" s="487"/>
      <c r="C60" s="480"/>
      <c r="D60" s="480"/>
      <c r="E60" s="480"/>
      <c r="F60" s="480"/>
      <c r="G60" s="480"/>
    </row>
    <row r="61" spans="1:7" ht="21.6" customHeight="1" x14ac:dyDescent="0.3">
      <c r="A61" s="480"/>
      <c r="B61" s="487"/>
      <c r="C61" s="480"/>
      <c r="D61" s="480"/>
      <c r="E61" s="480"/>
      <c r="F61" s="480"/>
      <c r="G61" s="480"/>
    </row>
    <row r="62" spans="1:7" ht="21.6" customHeight="1" x14ac:dyDescent="0.3">
      <c r="A62" s="480"/>
      <c r="B62" s="487"/>
      <c r="C62" s="480"/>
      <c r="D62" s="480"/>
      <c r="E62" s="480"/>
      <c r="F62" s="480"/>
      <c r="G62" s="480"/>
    </row>
    <row r="63" spans="1:7" ht="21.6" customHeight="1" x14ac:dyDescent="0.3">
      <c r="A63" s="480"/>
      <c r="B63" s="487"/>
      <c r="C63" s="480"/>
      <c r="D63" s="480"/>
      <c r="E63" s="480"/>
      <c r="F63" s="480"/>
      <c r="G63" s="480"/>
    </row>
    <row r="64" spans="1:7" ht="21.6" customHeight="1" x14ac:dyDescent="0.3">
      <c r="A64" s="480"/>
      <c r="B64" s="487"/>
      <c r="C64" s="480"/>
      <c r="D64" s="480"/>
      <c r="E64" s="480"/>
      <c r="F64" s="480"/>
      <c r="G64" s="480"/>
    </row>
    <row r="65" spans="1:7" ht="21.6" customHeight="1" x14ac:dyDescent="0.3">
      <c r="A65" s="480"/>
      <c r="B65" s="487"/>
      <c r="C65" s="480"/>
      <c r="D65" s="480"/>
      <c r="E65" s="480"/>
      <c r="F65" s="480"/>
      <c r="G65" s="480"/>
    </row>
    <row r="66" spans="1:7" ht="21.6" customHeight="1" x14ac:dyDescent="0.3">
      <c r="A66" s="480"/>
      <c r="B66" s="487"/>
      <c r="C66" s="480"/>
      <c r="D66" s="480"/>
      <c r="E66" s="480"/>
      <c r="F66" s="480"/>
      <c r="G66" s="480"/>
    </row>
    <row r="67" spans="1:7" ht="21.6" customHeight="1" x14ac:dyDescent="0.3">
      <c r="A67" s="480"/>
      <c r="B67" s="487"/>
      <c r="C67" s="480"/>
      <c r="D67" s="480"/>
      <c r="E67" s="480"/>
      <c r="F67" s="480"/>
      <c r="G67" s="480"/>
    </row>
    <row r="68" spans="1:7" ht="21.6" customHeight="1" x14ac:dyDescent="0.3">
      <c r="A68" s="480"/>
      <c r="B68" s="487"/>
      <c r="C68" s="480"/>
      <c r="D68" s="480"/>
      <c r="E68" s="480"/>
      <c r="F68" s="480"/>
      <c r="G68" s="480"/>
    </row>
    <row r="69" spans="1:7" ht="21.6" customHeight="1" x14ac:dyDescent="0.3">
      <c r="A69" s="480"/>
      <c r="B69" s="487"/>
      <c r="C69" s="480"/>
      <c r="D69" s="480"/>
      <c r="E69" s="480"/>
      <c r="F69" s="480"/>
      <c r="G69" s="480"/>
    </row>
    <row r="70" spans="1:7" ht="21.6" customHeight="1" x14ac:dyDescent="0.3">
      <c r="A70" s="480"/>
      <c r="B70" s="487"/>
      <c r="C70" s="480"/>
      <c r="D70" s="480"/>
      <c r="E70" s="480"/>
      <c r="F70" s="480"/>
      <c r="G70" s="480"/>
    </row>
    <row r="71" spans="1:7" ht="21.6" customHeight="1" x14ac:dyDescent="0.3">
      <c r="A71" s="480"/>
      <c r="B71" s="487"/>
      <c r="C71" s="480"/>
      <c r="D71" s="480"/>
      <c r="E71" s="480"/>
      <c r="F71" s="480"/>
      <c r="G71" s="480"/>
    </row>
    <row r="72" spans="1:7" ht="21.6" customHeight="1" x14ac:dyDescent="0.3">
      <c r="A72" s="480"/>
      <c r="B72" s="487"/>
      <c r="C72" s="480"/>
      <c r="D72" s="480"/>
      <c r="E72" s="480"/>
      <c r="F72" s="480"/>
      <c r="G72" s="480"/>
    </row>
    <row r="73" spans="1:7" ht="21.6" customHeight="1" x14ac:dyDescent="0.3">
      <c r="A73" s="480"/>
      <c r="B73" s="487"/>
      <c r="C73" s="480"/>
      <c r="D73" s="480"/>
      <c r="E73" s="480"/>
      <c r="F73" s="480"/>
      <c r="G73" s="480"/>
    </row>
    <row r="74" spans="1:7" ht="21.6" customHeight="1" x14ac:dyDescent="0.3">
      <c r="A74" s="480"/>
      <c r="B74" s="487"/>
      <c r="C74" s="480"/>
      <c r="D74" s="480"/>
      <c r="E74" s="480"/>
      <c r="F74" s="480"/>
      <c r="G74" s="480"/>
    </row>
    <row r="75" spans="1:7" ht="21.6" customHeight="1" x14ac:dyDescent="0.3">
      <c r="A75" s="480"/>
      <c r="B75" s="487"/>
      <c r="C75" s="480"/>
      <c r="D75" s="480"/>
      <c r="E75" s="480"/>
      <c r="F75" s="480"/>
      <c r="G75" s="480"/>
    </row>
    <row r="76" spans="1:7" ht="21.6" customHeight="1" x14ac:dyDescent="0.3">
      <c r="A76" s="480"/>
      <c r="B76" s="487"/>
      <c r="C76" s="480"/>
      <c r="D76" s="480"/>
      <c r="E76" s="480"/>
      <c r="F76" s="480"/>
      <c r="G76" s="480"/>
    </row>
    <row r="77" spans="1:7" ht="21.6" customHeight="1" x14ac:dyDescent="0.3">
      <c r="A77" s="480"/>
      <c r="B77" s="487"/>
      <c r="C77" s="480"/>
      <c r="D77" s="480"/>
      <c r="E77" s="480"/>
      <c r="F77" s="480"/>
      <c r="G77" s="480"/>
    </row>
    <row r="78" spans="1:7" ht="21.6" customHeight="1" x14ac:dyDescent="0.3">
      <c r="A78" s="480"/>
      <c r="B78" s="487"/>
      <c r="C78" s="480"/>
      <c r="D78" s="480"/>
      <c r="E78" s="480"/>
      <c r="F78" s="480"/>
      <c r="G78" s="480"/>
    </row>
    <row r="79" spans="1:7" ht="21.6" customHeight="1" x14ac:dyDescent="0.3">
      <c r="A79" s="480"/>
      <c r="B79" s="487"/>
      <c r="C79" s="480"/>
      <c r="D79" s="480"/>
      <c r="E79" s="480"/>
      <c r="F79" s="480"/>
      <c r="G79" s="480"/>
    </row>
    <row r="80" spans="1:7" ht="21.6" customHeight="1" x14ac:dyDescent="0.3">
      <c r="A80" s="480"/>
      <c r="B80" s="487"/>
      <c r="C80" s="480"/>
      <c r="D80" s="480"/>
      <c r="E80" s="480"/>
      <c r="F80" s="480"/>
      <c r="G80" s="480"/>
    </row>
    <row r="81" spans="1:7" ht="21.6" customHeight="1" x14ac:dyDescent="0.3">
      <c r="A81" s="480"/>
      <c r="B81" s="487"/>
      <c r="C81" s="480"/>
      <c r="D81" s="480"/>
      <c r="E81" s="480"/>
      <c r="F81" s="480"/>
      <c r="G81" s="480"/>
    </row>
    <row r="82" spans="1:7" ht="21.6" customHeight="1" x14ac:dyDescent="0.3">
      <c r="A82" s="480"/>
      <c r="B82" s="487"/>
      <c r="C82" s="480"/>
      <c r="D82" s="480"/>
      <c r="E82" s="480"/>
      <c r="F82" s="480"/>
      <c r="G82" s="480"/>
    </row>
    <row r="83" spans="1:7" ht="21.6" customHeight="1" x14ac:dyDescent="0.3">
      <c r="A83" s="480"/>
      <c r="B83" s="487"/>
      <c r="C83" s="480"/>
      <c r="D83" s="480"/>
      <c r="E83" s="480"/>
      <c r="F83" s="480"/>
      <c r="G83" s="480"/>
    </row>
    <row r="84" spans="1:7" ht="21.6" customHeight="1" x14ac:dyDescent="0.3">
      <c r="A84" s="480"/>
      <c r="B84" s="487"/>
      <c r="C84" s="480"/>
      <c r="D84" s="480"/>
      <c r="E84" s="480"/>
      <c r="F84" s="480"/>
      <c r="G84" s="480"/>
    </row>
    <row r="85" spans="1:7" ht="21.6" customHeight="1" x14ac:dyDescent="0.3">
      <c r="A85" s="480"/>
      <c r="B85" s="481"/>
      <c r="C85" s="480"/>
      <c r="D85" s="480"/>
      <c r="E85" s="480"/>
      <c r="F85" s="480"/>
      <c r="G85" s="480"/>
    </row>
    <row r="86" spans="1:7" ht="21.6" customHeight="1" x14ac:dyDescent="0.3">
      <c r="A86" s="480"/>
      <c r="B86" s="481"/>
      <c r="C86" s="480"/>
      <c r="D86" s="480"/>
      <c r="E86" s="480"/>
      <c r="F86" s="480"/>
      <c r="G86" s="480"/>
    </row>
    <row r="87" spans="1:7" ht="21.6" customHeight="1" x14ac:dyDescent="0.3">
      <c r="A87" s="480"/>
      <c r="B87" s="481"/>
      <c r="C87" s="480"/>
      <c r="D87" s="480"/>
      <c r="E87" s="480"/>
      <c r="F87" s="480"/>
      <c r="G87" s="480"/>
    </row>
    <row r="88" spans="1:7" ht="21.6" customHeight="1" x14ac:dyDescent="0.3">
      <c r="A88" s="480"/>
      <c r="B88" s="481"/>
      <c r="C88" s="480"/>
      <c r="D88" s="480"/>
      <c r="E88" s="480"/>
      <c r="F88" s="480"/>
      <c r="G88" s="480"/>
    </row>
    <row r="89" spans="1:7" ht="21.6" customHeight="1" x14ac:dyDescent="0.3">
      <c r="A89" s="480"/>
      <c r="B89" s="481"/>
      <c r="C89" s="480"/>
      <c r="D89" s="480"/>
      <c r="E89" s="480"/>
      <c r="G89" s="480"/>
    </row>
    <row r="90" spans="1:7" ht="21.6" customHeight="1" x14ac:dyDescent="0.3">
      <c r="A90" s="480"/>
      <c r="B90" s="481"/>
      <c r="C90" s="480"/>
      <c r="D90" s="480"/>
      <c r="E90" s="480"/>
      <c r="F90" s="480"/>
      <c r="G90" s="480"/>
    </row>
    <row r="91" spans="1:7" ht="21.6" customHeight="1" x14ac:dyDescent="0.3">
      <c r="A91" s="480"/>
      <c r="B91" s="481"/>
      <c r="C91" s="480"/>
      <c r="D91" s="480"/>
      <c r="E91" s="480"/>
      <c r="F91" s="480"/>
      <c r="G91" s="480"/>
    </row>
    <row r="92" spans="1:7" ht="21.6" customHeight="1" x14ac:dyDescent="0.3">
      <c r="A92" s="480"/>
      <c r="B92" s="481"/>
      <c r="C92" s="480"/>
      <c r="D92" s="480"/>
      <c r="E92" s="480"/>
      <c r="F92" s="480"/>
      <c r="G92" s="480"/>
    </row>
    <row r="93" spans="1:7" ht="21.6" customHeight="1" x14ac:dyDescent="0.3">
      <c r="A93" s="480"/>
      <c r="B93" s="488"/>
      <c r="C93" s="489"/>
      <c r="D93" s="480"/>
      <c r="E93" s="480"/>
      <c r="F93" s="480"/>
      <c r="G93" s="480"/>
    </row>
    <row r="94" spans="1:7" ht="21.6" customHeight="1" x14ac:dyDescent="0.3">
      <c r="A94" s="480"/>
      <c r="B94" s="481"/>
      <c r="C94" s="480"/>
      <c r="D94" s="480"/>
      <c r="E94" s="480"/>
      <c r="F94" s="480"/>
      <c r="G94" s="480"/>
    </row>
    <row r="95" spans="1:7" ht="21.6" customHeight="1" x14ac:dyDescent="0.3">
      <c r="A95" s="480"/>
      <c r="B95" s="481"/>
      <c r="C95" s="480"/>
      <c r="D95" s="480"/>
      <c r="E95" s="480"/>
      <c r="F95" s="480"/>
      <c r="G95" s="480"/>
    </row>
    <row r="96" spans="1:7" ht="21.6" customHeight="1" x14ac:dyDescent="0.3">
      <c r="A96" s="480"/>
      <c r="B96" s="481"/>
      <c r="C96" s="480"/>
      <c r="D96" s="480"/>
      <c r="E96" s="480"/>
      <c r="F96" s="480"/>
      <c r="G96" s="480"/>
    </row>
    <row r="97" spans="1:7" ht="21.6" customHeight="1" x14ac:dyDescent="0.3">
      <c r="A97" s="480"/>
      <c r="B97" s="481"/>
      <c r="C97" s="480"/>
      <c r="D97" s="480"/>
      <c r="E97" s="480"/>
      <c r="F97" s="480"/>
      <c r="G97" s="480"/>
    </row>
    <row r="98" spans="1:7" ht="21.6" customHeight="1" x14ac:dyDescent="0.3">
      <c r="A98" s="480"/>
      <c r="B98" s="481"/>
      <c r="C98" s="480"/>
      <c r="D98" s="480"/>
      <c r="E98" s="480"/>
      <c r="F98" s="480"/>
      <c r="G98" s="480"/>
    </row>
    <row r="99" spans="1:7" ht="21.6" customHeight="1" x14ac:dyDescent="0.3">
      <c r="A99" s="480"/>
      <c r="B99" s="481"/>
      <c r="C99" s="480"/>
      <c r="D99" s="480"/>
      <c r="E99" s="480"/>
      <c r="F99" s="480"/>
      <c r="G99" s="480"/>
    </row>
    <row r="100" spans="1:7" ht="21.6" customHeight="1" x14ac:dyDescent="0.3">
      <c r="A100" s="480"/>
      <c r="B100" s="481"/>
      <c r="C100" s="480"/>
      <c r="D100" s="480"/>
      <c r="E100" s="480"/>
      <c r="F100" s="480"/>
      <c r="G100" s="480"/>
    </row>
    <row r="101" spans="1:7" ht="21.6" customHeight="1" x14ac:dyDescent="0.3">
      <c r="A101" s="480"/>
      <c r="B101" s="481"/>
      <c r="C101" s="480"/>
      <c r="D101" s="480"/>
      <c r="E101" s="480"/>
      <c r="F101" s="480"/>
      <c r="G101" s="480"/>
    </row>
    <row r="102" spans="1:7" ht="21.6" customHeight="1" x14ac:dyDescent="0.3">
      <c r="A102" s="480"/>
      <c r="B102" s="481"/>
      <c r="C102" s="480"/>
      <c r="D102" s="480"/>
      <c r="E102" s="480"/>
      <c r="F102" s="480"/>
      <c r="G102" s="480"/>
    </row>
    <row r="103" spans="1:7" ht="21.6" customHeight="1" x14ac:dyDescent="0.3">
      <c r="A103" s="480"/>
      <c r="B103" s="481"/>
      <c r="C103" s="480"/>
      <c r="D103" s="480"/>
      <c r="E103" s="480"/>
      <c r="F103" s="480"/>
      <c r="G103" s="480"/>
    </row>
    <row r="104" spans="1:7" ht="21.6" customHeight="1" x14ac:dyDescent="0.3">
      <c r="A104" s="480"/>
      <c r="B104" s="488"/>
      <c r="C104" s="480"/>
      <c r="D104" s="489"/>
      <c r="E104" s="480"/>
      <c r="F104" s="480"/>
      <c r="G104" s="480"/>
    </row>
    <row r="105" spans="1:7" ht="21.6" customHeight="1" x14ac:dyDescent="0.3">
      <c r="A105" s="480"/>
      <c r="B105" s="481"/>
      <c r="C105" s="480"/>
      <c r="D105" s="480"/>
      <c r="E105" s="480"/>
      <c r="F105" s="480"/>
      <c r="G105" s="480"/>
    </row>
    <row r="106" spans="1:7" ht="21.6" customHeight="1" x14ac:dyDescent="0.3">
      <c r="A106" s="480"/>
      <c r="B106" s="481"/>
      <c r="C106" s="480"/>
      <c r="D106" s="480"/>
      <c r="E106" s="480"/>
      <c r="F106" s="480"/>
      <c r="G106" s="480"/>
    </row>
    <row r="107" spans="1:7" ht="21.6" customHeight="1" x14ac:dyDescent="0.3">
      <c r="A107" s="480"/>
      <c r="B107" s="481"/>
      <c r="C107" s="480"/>
      <c r="D107" s="480"/>
      <c r="E107" s="480"/>
      <c r="F107" s="480"/>
      <c r="G107" s="480"/>
    </row>
    <row r="108" spans="1:7" ht="21.6" customHeight="1" x14ac:dyDescent="0.3">
      <c r="A108" s="480"/>
      <c r="B108" s="481"/>
      <c r="C108" s="480"/>
      <c r="D108" s="480"/>
      <c r="E108" s="480"/>
      <c r="F108" s="480"/>
      <c r="G108" s="480"/>
    </row>
    <row r="109" spans="1:7" ht="21.6" customHeight="1" x14ac:dyDescent="0.3">
      <c r="A109" s="480"/>
      <c r="B109" s="481"/>
      <c r="C109" s="480"/>
      <c r="D109" s="480"/>
      <c r="E109" s="480"/>
      <c r="F109" s="480"/>
      <c r="G109" s="480"/>
    </row>
    <row r="110" spans="1:7" ht="21.6" customHeight="1" x14ac:dyDescent="0.3">
      <c r="A110" s="480"/>
      <c r="B110" s="481"/>
      <c r="C110" s="480"/>
      <c r="D110" s="480"/>
      <c r="E110" s="480"/>
      <c r="F110" s="480"/>
      <c r="G110" s="480"/>
    </row>
    <row r="111" spans="1:7" ht="21.6" customHeight="1" x14ac:dyDescent="0.3">
      <c r="A111" s="480"/>
      <c r="B111" s="481"/>
      <c r="C111" s="480"/>
      <c r="D111" s="480"/>
      <c r="E111" s="480"/>
      <c r="F111" s="480"/>
      <c r="G111" s="480"/>
    </row>
    <row r="112" spans="1:7" ht="21.6" customHeight="1" x14ac:dyDescent="0.3">
      <c r="A112" s="480"/>
      <c r="B112" s="481"/>
      <c r="C112" s="480"/>
      <c r="D112" s="480"/>
      <c r="E112" s="480"/>
      <c r="F112" s="480"/>
      <c r="G112" s="480"/>
    </row>
    <row r="113" spans="1:7" ht="21.6" customHeight="1" x14ac:dyDescent="0.3">
      <c r="A113" s="480"/>
      <c r="B113" s="481"/>
      <c r="C113" s="480"/>
      <c r="D113" s="480"/>
      <c r="E113" s="480"/>
      <c r="F113" s="480"/>
      <c r="G113" s="480"/>
    </row>
    <row r="114" spans="1:7" ht="21.6" customHeight="1" x14ac:dyDescent="0.3">
      <c r="A114" s="480"/>
      <c r="B114" s="481"/>
      <c r="C114" s="480"/>
      <c r="D114" s="480"/>
      <c r="E114" s="480"/>
      <c r="F114" s="480"/>
      <c r="G114" s="480"/>
    </row>
    <row r="115" spans="1:7" ht="21.6" customHeight="1" x14ac:dyDescent="0.3">
      <c r="A115" s="480"/>
      <c r="B115" s="481"/>
      <c r="C115" s="480"/>
      <c r="D115" s="480"/>
      <c r="E115" s="480"/>
      <c r="F115" s="480"/>
      <c r="G115" s="480"/>
    </row>
    <row r="116" spans="1:7" ht="21.6" customHeight="1" x14ac:dyDescent="0.3">
      <c r="A116" s="480"/>
      <c r="B116" s="481"/>
      <c r="C116" s="480"/>
      <c r="D116" s="480"/>
      <c r="E116" s="480"/>
      <c r="F116" s="480"/>
      <c r="G116" s="480"/>
    </row>
    <row r="117" spans="1:7" ht="21.6" customHeight="1" x14ac:dyDescent="0.3">
      <c r="A117" s="480"/>
      <c r="B117" s="481"/>
      <c r="C117" s="480"/>
      <c r="D117" s="480"/>
      <c r="E117" s="480"/>
      <c r="F117" s="480"/>
      <c r="G117" s="480"/>
    </row>
    <row r="118" spans="1:7" ht="21.6" customHeight="1" x14ac:dyDescent="0.3">
      <c r="A118" s="480"/>
      <c r="B118" s="481"/>
      <c r="C118" s="480"/>
      <c r="D118" s="480"/>
      <c r="E118" s="480"/>
      <c r="F118" s="480"/>
      <c r="G118" s="480"/>
    </row>
    <row r="119" spans="1:7" ht="21.6" customHeight="1" x14ac:dyDescent="0.3">
      <c r="A119" s="480"/>
      <c r="B119" s="481"/>
      <c r="C119" s="480"/>
      <c r="D119" s="480"/>
      <c r="E119" s="480"/>
      <c r="F119" s="480"/>
      <c r="G119" s="480"/>
    </row>
    <row r="120" spans="1:7" ht="21.6" customHeight="1" x14ac:dyDescent="0.3">
      <c r="A120" s="480"/>
      <c r="B120" s="481"/>
      <c r="C120" s="480"/>
      <c r="D120" s="480"/>
      <c r="E120" s="480"/>
      <c r="F120" s="480"/>
      <c r="G120" s="480"/>
    </row>
    <row r="121" spans="1:7" ht="21.6" customHeight="1" x14ac:dyDescent="0.3">
      <c r="A121" s="480"/>
      <c r="B121" s="481"/>
      <c r="C121" s="480"/>
      <c r="D121" s="480"/>
      <c r="E121" s="480"/>
      <c r="F121" s="480"/>
      <c r="G121" s="480"/>
    </row>
    <row r="122" spans="1:7" ht="21.6" customHeight="1" x14ac:dyDescent="0.3">
      <c r="A122" s="480"/>
      <c r="B122" s="481"/>
      <c r="C122" s="480"/>
      <c r="D122" s="480"/>
      <c r="E122" s="480"/>
      <c r="F122" s="480"/>
      <c r="G122" s="480"/>
    </row>
    <row r="123" spans="1:7" ht="21.6" customHeight="1" x14ac:dyDescent="0.3">
      <c r="A123" s="480"/>
      <c r="B123" s="481"/>
      <c r="C123" s="480"/>
      <c r="D123" s="480"/>
      <c r="E123" s="480"/>
      <c r="F123" s="480"/>
      <c r="G123" s="480"/>
    </row>
    <row r="124" spans="1:7" ht="21.6" customHeight="1" x14ac:dyDescent="0.3">
      <c r="A124" s="480"/>
      <c r="B124" s="481"/>
      <c r="C124" s="480"/>
      <c r="D124" s="480"/>
      <c r="E124" s="480"/>
      <c r="F124" s="480"/>
      <c r="G124" s="480"/>
    </row>
    <row r="125" spans="1:7" ht="21.6" customHeight="1" x14ac:dyDescent="0.3">
      <c r="A125" s="480"/>
      <c r="B125" s="480"/>
      <c r="C125" s="480"/>
      <c r="D125" s="480"/>
      <c r="E125" s="480"/>
      <c r="F125" s="480"/>
      <c r="G125" s="480"/>
    </row>
    <row r="126" spans="1:7" ht="21.6" customHeight="1" x14ac:dyDescent="0.3">
      <c r="A126" s="480"/>
      <c r="B126" s="480"/>
      <c r="C126" s="480"/>
      <c r="D126" s="480"/>
      <c r="E126" s="480"/>
      <c r="F126" s="480"/>
      <c r="G126" s="480"/>
    </row>
    <row r="127" spans="1:7" ht="21.6" customHeight="1" x14ac:dyDescent="0.3">
      <c r="A127" s="480"/>
      <c r="B127" s="480"/>
      <c r="C127" s="480"/>
      <c r="D127" s="480"/>
      <c r="E127" s="480"/>
      <c r="F127" s="480"/>
      <c r="G127" s="480"/>
    </row>
    <row r="128" spans="1:7" ht="21.6" customHeight="1" x14ac:dyDescent="0.3">
      <c r="A128" s="480"/>
      <c r="B128" s="480"/>
      <c r="C128" s="480"/>
      <c r="D128" s="480"/>
      <c r="E128" s="480"/>
      <c r="F128" s="480"/>
      <c r="G128" s="480"/>
    </row>
    <row r="129" spans="1:7" ht="21.6" customHeight="1" x14ac:dyDescent="0.3">
      <c r="A129" s="480"/>
      <c r="B129" s="480"/>
      <c r="C129" s="480"/>
      <c r="D129" s="480"/>
      <c r="E129" s="480"/>
      <c r="F129" s="480"/>
      <c r="G129" s="480"/>
    </row>
    <row r="130" spans="1:7" ht="21.6" customHeight="1" x14ac:dyDescent="0.3">
      <c r="A130" s="480"/>
      <c r="B130" s="480"/>
      <c r="C130" s="480"/>
      <c r="D130" s="480"/>
      <c r="E130" s="480"/>
      <c r="F130" s="480"/>
      <c r="G130" s="480"/>
    </row>
    <row r="131" spans="1:7" ht="21.6" customHeight="1" x14ac:dyDescent="0.3">
      <c r="A131" s="480"/>
      <c r="B131" s="480"/>
      <c r="C131" s="480"/>
      <c r="D131" s="480"/>
      <c r="E131" s="480"/>
      <c r="F131" s="480"/>
      <c r="G131" s="480"/>
    </row>
    <row r="132" spans="1:7" ht="21.6" customHeight="1" x14ac:dyDescent="0.3">
      <c r="A132" s="480"/>
      <c r="B132" s="480"/>
      <c r="C132" s="480"/>
      <c r="D132" s="480"/>
      <c r="E132" s="480"/>
      <c r="F132" s="480"/>
      <c r="G132" s="480"/>
    </row>
    <row r="133" spans="1:7" ht="21.6" customHeight="1" x14ac:dyDescent="0.3">
      <c r="A133" s="480"/>
      <c r="B133" s="480"/>
      <c r="C133" s="480"/>
      <c r="D133" s="480"/>
      <c r="E133" s="480"/>
      <c r="F133" s="480"/>
      <c r="G133" s="480"/>
    </row>
    <row r="134" spans="1:7" ht="21.6" customHeight="1" x14ac:dyDescent="0.3">
      <c r="A134" s="480"/>
      <c r="B134" s="480"/>
      <c r="C134" s="480"/>
      <c r="D134" s="480"/>
      <c r="E134" s="480"/>
      <c r="F134" s="480"/>
      <c r="G134" s="480"/>
    </row>
    <row r="135" spans="1:7" ht="21.6" customHeight="1" x14ac:dyDescent="0.3">
      <c r="A135" s="480"/>
      <c r="B135" s="480"/>
      <c r="C135" s="480"/>
      <c r="D135" s="480"/>
      <c r="E135" s="480"/>
      <c r="F135" s="480"/>
      <c r="G135" s="480"/>
    </row>
    <row r="136" spans="1:7" ht="21.6" customHeight="1" x14ac:dyDescent="0.3">
      <c r="A136" s="480"/>
      <c r="B136" s="480"/>
      <c r="C136" s="480"/>
      <c r="D136" s="480"/>
      <c r="E136" s="480"/>
      <c r="F136" s="480"/>
      <c r="G136" s="480"/>
    </row>
    <row r="137" spans="1:7" ht="21.6" customHeight="1" x14ac:dyDescent="0.3">
      <c r="A137" s="480"/>
      <c r="B137" s="480"/>
      <c r="C137" s="480"/>
      <c r="D137" s="480"/>
      <c r="E137" s="480"/>
      <c r="F137" s="480"/>
      <c r="G137" s="480"/>
    </row>
    <row r="138" spans="1:7" ht="21.6" customHeight="1" x14ac:dyDescent="0.3">
      <c r="A138" s="480"/>
      <c r="B138" s="480"/>
      <c r="C138" s="480"/>
      <c r="D138" s="480"/>
      <c r="E138" s="480"/>
      <c r="F138" s="480"/>
      <c r="G138" s="480"/>
    </row>
    <row r="139" spans="1:7" ht="21.6" customHeight="1" x14ac:dyDescent="0.3">
      <c r="A139" s="480"/>
      <c r="B139" s="480"/>
      <c r="C139" s="480"/>
      <c r="D139" s="480"/>
      <c r="E139" s="480"/>
      <c r="F139" s="480"/>
      <c r="G139" s="480"/>
    </row>
    <row r="140" spans="1:7" ht="21.6" customHeight="1" x14ac:dyDescent="0.3">
      <c r="A140" s="480"/>
      <c r="B140" s="480"/>
      <c r="C140" s="480"/>
      <c r="D140" s="480"/>
      <c r="E140" s="480"/>
      <c r="F140" s="480"/>
      <c r="G140" s="480"/>
    </row>
    <row r="141" spans="1:7" ht="21.6" customHeight="1" x14ac:dyDescent="0.3">
      <c r="A141" s="480"/>
      <c r="B141" s="480"/>
      <c r="C141" s="480"/>
      <c r="D141" s="480"/>
      <c r="E141" s="480"/>
      <c r="F141" s="480"/>
      <c r="G141" s="480"/>
    </row>
    <row r="142" spans="1:7" ht="21.6" customHeight="1" x14ac:dyDescent="0.3">
      <c r="A142" s="480"/>
      <c r="B142" s="480"/>
      <c r="C142" s="480"/>
      <c r="D142" s="480"/>
      <c r="E142" s="480"/>
      <c r="F142" s="480"/>
      <c r="G142" s="480"/>
    </row>
    <row r="143" spans="1:7" ht="21.6" customHeight="1" x14ac:dyDescent="0.3">
      <c r="A143" s="480"/>
      <c r="B143" s="480"/>
      <c r="C143" s="480"/>
      <c r="D143" s="480"/>
      <c r="E143" s="480"/>
      <c r="F143" s="480"/>
      <c r="G143" s="480"/>
    </row>
    <row r="144" spans="1:7" ht="21.6" customHeight="1" x14ac:dyDescent="0.3">
      <c r="A144" s="480"/>
      <c r="B144" s="480"/>
      <c r="C144" s="480"/>
      <c r="D144" s="480"/>
      <c r="E144" s="480"/>
      <c r="F144" s="480"/>
      <c r="G144" s="480"/>
    </row>
    <row r="145" spans="1:7" ht="21.6" customHeight="1" x14ac:dyDescent="0.3">
      <c r="A145" s="480"/>
      <c r="B145" s="480"/>
      <c r="C145" s="480"/>
      <c r="D145" s="480"/>
      <c r="E145" s="480"/>
      <c r="F145" s="480"/>
      <c r="G145" s="480"/>
    </row>
    <row r="146" spans="1:7" ht="21.6" customHeight="1" x14ac:dyDescent="0.3">
      <c r="A146" s="480"/>
      <c r="B146" s="480"/>
      <c r="C146" s="480"/>
      <c r="D146" s="480"/>
      <c r="E146" s="480"/>
      <c r="F146" s="480"/>
      <c r="G146" s="480"/>
    </row>
    <row r="147" spans="1:7" ht="21.6" customHeight="1" x14ac:dyDescent="0.3">
      <c r="A147" s="480"/>
      <c r="B147" s="480"/>
      <c r="C147" s="480"/>
      <c r="D147" s="480"/>
      <c r="E147" s="480"/>
      <c r="F147" s="480"/>
      <c r="G147" s="480"/>
    </row>
    <row r="148" spans="1:7" ht="21.6" customHeight="1" x14ac:dyDescent="0.3">
      <c r="A148" s="480"/>
      <c r="B148" s="480"/>
      <c r="C148" s="480"/>
      <c r="D148" s="480"/>
      <c r="E148" s="480"/>
      <c r="F148" s="480"/>
      <c r="G148" s="480"/>
    </row>
    <row r="149" spans="1:7" ht="21.6" customHeight="1" x14ac:dyDescent="0.3">
      <c r="A149" s="480"/>
      <c r="B149" s="480"/>
      <c r="C149" s="480"/>
      <c r="D149" s="480"/>
      <c r="E149" s="480"/>
      <c r="F149" s="480"/>
      <c r="G149" s="480"/>
    </row>
    <row r="150" spans="1:7" ht="21.6" customHeight="1" x14ac:dyDescent="0.3">
      <c r="A150" s="480"/>
      <c r="B150" s="480"/>
      <c r="C150" s="480"/>
      <c r="D150" s="480"/>
      <c r="E150" s="480"/>
      <c r="F150" s="480"/>
      <c r="G150" s="480"/>
    </row>
    <row r="151" spans="1:7" ht="21.6" customHeight="1" x14ac:dyDescent="0.3">
      <c r="A151" s="480"/>
      <c r="B151" s="480"/>
      <c r="C151" s="480"/>
      <c r="D151" s="480"/>
      <c r="E151" s="480"/>
      <c r="F151" s="480"/>
      <c r="G151" s="480"/>
    </row>
    <row r="152" spans="1:7" ht="21.6" customHeight="1" x14ac:dyDescent="0.3">
      <c r="A152" s="480"/>
      <c r="B152" s="480"/>
      <c r="C152" s="480"/>
      <c r="D152" s="480"/>
      <c r="E152" s="480"/>
      <c r="F152" s="480"/>
      <c r="G152" s="480"/>
    </row>
  </sheetData>
  <mergeCells count="3">
    <mergeCell ref="A1:G1"/>
    <mergeCell ref="A2:G2"/>
    <mergeCell ref="A3:G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67"/>
  <sheetViews>
    <sheetView workbookViewId="0">
      <selection sqref="A1:G1"/>
    </sheetView>
  </sheetViews>
  <sheetFormatPr defaultRowHeight="14.4" x14ac:dyDescent="0.3"/>
  <cols>
    <col min="1" max="2" width="5.6640625" style="479" customWidth="1"/>
    <col min="3" max="3" width="7.5546875" style="479" customWidth="1"/>
    <col min="4" max="4" width="5.88671875" style="479" customWidth="1"/>
    <col min="5" max="6" width="24.6640625" style="479" customWidth="1"/>
    <col min="7" max="7" width="11.5546875" style="479" customWidth="1"/>
    <col min="8" max="256" width="8.88671875" style="477"/>
    <col min="257" max="258" width="5.6640625" style="477" customWidth="1"/>
    <col min="259" max="259" width="7.5546875" style="477" customWidth="1"/>
    <col min="260" max="260" width="5.88671875" style="477" customWidth="1"/>
    <col min="261" max="262" width="24.6640625" style="477" customWidth="1"/>
    <col min="263" max="263" width="11.5546875" style="477" customWidth="1"/>
    <col min="264" max="512" width="8.88671875" style="477"/>
    <col min="513" max="514" width="5.6640625" style="477" customWidth="1"/>
    <col min="515" max="515" width="7.5546875" style="477" customWidth="1"/>
    <col min="516" max="516" width="5.88671875" style="477" customWidth="1"/>
    <col min="517" max="518" width="24.6640625" style="477" customWidth="1"/>
    <col min="519" max="519" width="11.5546875" style="477" customWidth="1"/>
    <col min="520" max="768" width="8.88671875" style="477"/>
    <col min="769" max="770" width="5.6640625" style="477" customWidth="1"/>
    <col min="771" max="771" width="7.5546875" style="477" customWidth="1"/>
    <col min="772" max="772" width="5.88671875" style="477" customWidth="1"/>
    <col min="773" max="774" width="24.6640625" style="477" customWidth="1"/>
    <col min="775" max="775" width="11.5546875" style="477" customWidth="1"/>
    <col min="776" max="1024" width="8.88671875" style="477"/>
    <col min="1025" max="1026" width="5.6640625" style="477" customWidth="1"/>
    <col min="1027" max="1027" width="7.5546875" style="477" customWidth="1"/>
    <col min="1028" max="1028" width="5.88671875" style="477" customWidth="1"/>
    <col min="1029" max="1030" width="24.6640625" style="477" customWidth="1"/>
    <col min="1031" max="1031" width="11.5546875" style="477" customWidth="1"/>
    <col min="1032" max="1280" width="8.88671875" style="477"/>
    <col min="1281" max="1282" width="5.6640625" style="477" customWidth="1"/>
    <col min="1283" max="1283" width="7.5546875" style="477" customWidth="1"/>
    <col min="1284" max="1284" width="5.88671875" style="477" customWidth="1"/>
    <col min="1285" max="1286" width="24.6640625" style="477" customWidth="1"/>
    <col min="1287" max="1287" width="11.5546875" style="477" customWidth="1"/>
    <col min="1288" max="1536" width="8.88671875" style="477"/>
    <col min="1537" max="1538" width="5.6640625" style="477" customWidth="1"/>
    <col min="1539" max="1539" width="7.5546875" style="477" customWidth="1"/>
    <col min="1540" max="1540" width="5.88671875" style="477" customWidth="1"/>
    <col min="1541" max="1542" width="24.6640625" style="477" customWidth="1"/>
    <col min="1543" max="1543" width="11.5546875" style="477" customWidth="1"/>
    <col min="1544" max="1792" width="8.88671875" style="477"/>
    <col min="1793" max="1794" width="5.6640625" style="477" customWidth="1"/>
    <col min="1795" max="1795" width="7.5546875" style="477" customWidth="1"/>
    <col min="1796" max="1796" width="5.88671875" style="477" customWidth="1"/>
    <col min="1797" max="1798" width="24.6640625" style="477" customWidth="1"/>
    <col min="1799" max="1799" width="11.5546875" style="477" customWidth="1"/>
    <col min="1800" max="2048" width="8.88671875" style="477"/>
    <col min="2049" max="2050" width="5.6640625" style="477" customWidth="1"/>
    <col min="2051" max="2051" width="7.5546875" style="477" customWidth="1"/>
    <col min="2052" max="2052" width="5.88671875" style="477" customWidth="1"/>
    <col min="2053" max="2054" width="24.6640625" style="477" customWidth="1"/>
    <col min="2055" max="2055" width="11.5546875" style="477" customWidth="1"/>
    <col min="2056" max="2304" width="8.88671875" style="477"/>
    <col min="2305" max="2306" width="5.6640625" style="477" customWidth="1"/>
    <col min="2307" max="2307" width="7.5546875" style="477" customWidth="1"/>
    <col min="2308" max="2308" width="5.88671875" style="477" customWidth="1"/>
    <col min="2309" max="2310" width="24.6640625" style="477" customWidth="1"/>
    <col min="2311" max="2311" width="11.5546875" style="477" customWidth="1"/>
    <col min="2312" max="2560" width="8.88671875" style="477"/>
    <col min="2561" max="2562" width="5.6640625" style="477" customWidth="1"/>
    <col min="2563" max="2563" width="7.5546875" style="477" customWidth="1"/>
    <col min="2564" max="2564" width="5.88671875" style="477" customWidth="1"/>
    <col min="2565" max="2566" width="24.6640625" style="477" customWidth="1"/>
    <col min="2567" max="2567" width="11.5546875" style="477" customWidth="1"/>
    <col min="2568" max="2816" width="8.88671875" style="477"/>
    <col min="2817" max="2818" width="5.6640625" style="477" customWidth="1"/>
    <col min="2819" max="2819" width="7.5546875" style="477" customWidth="1"/>
    <col min="2820" max="2820" width="5.88671875" style="477" customWidth="1"/>
    <col min="2821" max="2822" width="24.6640625" style="477" customWidth="1"/>
    <col min="2823" max="2823" width="11.5546875" style="477" customWidth="1"/>
    <col min="2824" max="3072" width="8.88671875" style="477"/>
    <col min="3073" max="3074" width="5.6640625" style="477" customWidth="1"/>
    <col min="3075" max="3075" width="7.5546875" style="477" customWidth="1"/>
    <col min="3076" max="3076" width="5.88671875" style="477" customWidth="1"/>
    <col min="3077" max="3078" width="24.6640625" style="477" customWidth="1"/>
    <col min="3079" max="3079" width="11.5546875" style="477" customWidth="1"/>
    <col min="3080" max="3328" width="8.88671875" style="477"/>
    <col min="3329" max="3330" width="5.6640625" style="477" customWidth="1"/>
    <col min="3331" max="3331" width="7.5546875" style="477" customWidth="1"/>
    <col min="3332" max="3332" width="5.88671875" style="477" customWidth="1"/>
    <col min="3333" max="3334" width="24.6640625" style="477" customWidth="1"/>
    <col min="3335" max="3335" width="11.5546875" style="477" customWidth="1"/>
    <col min="3336" max="3584" width="8.88671875" style="477"/>
    <col min="3585" max="3586" width="5.6640625" style="477" customWidth="1"/>
    <col min="3587" max="3587" width="7.5546875" style="477" customWidth="1"/>
    <col min="3588" max="3588" width="5.88671875" style="477" customWidth="1"/>
    <col min="3589" max="3590" width="24.6640625" style="477" customWidth="1"/>
    <col min="3591" max="3591" width="11.5546875" style="477" customWidth="1"/>
    <col min="3592" max="3840" width="8.88671875" style="477"/>
    <col min="3841" max="3842" width="5.6640625" style="477" customWidth="1"/>
    <col min="3843" max="3843" width="7.5546875" style="477" customWidth="1"/>
    <col min="3844" max="3844" width="5.88671875" style="477" customWidth="1"/>
    <col min="3845" max="3846" width="24.6640625" style="477" customWidth="1"/>
    <col min="3847" max="3847" width="11.5546875" style="477" customWidth="1"/>
    <col min="3848" max="4096" width="8.88671875" style="477"/>
    <col min="4097" max="4098" width="5.6640625" style="477" customWidth="1"/>
    <col min="4099" max="4099" width="7.5546875" style="477" customWidth="1"/>
    <col min="4100" max="4100" width="5.88671875" style="477" customWidth="1"/>
    <col min="4101" max="4102" width="24.6640625" style="477" customWidth="1"/>
    <col min="4103" max="4103" width="11.5546875" style="477" customWidth="1"/>
    <col min="4104" max="4352" width="8.88671875" style="477"/>
    <col min="4353" max="4354" width="5.6640625" style="477" customWidth="1"/>
    <col min="4355" max="4355" width="7.5546875" style="477" customWidth="1"/>
    <col min="4356" max="4356" width="5.88671875" style="477" customWidth="1"/>
    <col min="4357" max="4358" width="24.6640625" style="477" customWidth="1"/>
    <col min="4359" max="4359" width="11.5546875" style="477" customWidth="1"/>
    <col min="4360" max="4608" width="8.88671875" style="477"/>
    <col min="4609" max="4610" width="5.6640625" style="477" customWidth="1"/>
    <col min="4611" max="4611" width="7.5546875" style="477" customWidth="1"/>
    <col min="4612" max="4612" width="5.88671875" style="477" customWidth="1"/>
    <col min="4613" max="4614" width="24.6640625" style="477" customWidth="1"/>
    <col min="4615" max="4615" width="11.5546875" style="477" customWidth="1"/>
    <col min="4616" max="4864" width="8.88671875" style="477"/>
    <col min="4865" max="4866" width="5.6640625" style="477" customWidth="1"/>
    <col min="4867" max="4867" width="7.5546875" style="477" customWidth="1"/>
    <col min="4868" max="4868" width="5.88671875" style="477" customWidth="1"/>
    <col min="4869" max="4870" width="24.6640625" style="477" customWidth="1"/>
    <col min="4871" max="4871" width="11.5546875" style="477" customWidth="1"/>
    <col min="4872" max="5120" width="8.88671875" style="477"/>
    <col min="5121" max="5122" width="5.6640625" style="477" customWidth="1"/>
    <col min="5123" max="5123" width="7.5546875" style="477" customWidth="1"/>
    <col min="5124" max="5124" width="5.88671875" style="477" customWidth="1"/>
    <col min="5125" max="5126" width="24.6640625" style="477" customWidth="1"/>
    <col min="5127" max="5127" width="11.5546875" style="477" customWidth="1"/>
    <col min="5128" max="5376" width="8.88671875" style="477"/>
    <col min="5377" max="5378" width="5.6640625" style="477" customWidth="1"/>
    <col min="5379" max="5379" width="7.5546875" style="477" customWidth="1"/>
    <col min="5380" max="5380" width="5.88671875" style="477" customWidth="1"/>
    <col min="5381" max="5382" width="24.6640625" style="477" customWidth="1"/>
    <col min="5383" max="5383" width="11.5546875" style="477" customWidth="1"/>
    <col min="5384" max="5632" width="8.88671875" style="477"/>
    <col min="5633" max="5634" width="5.6640625" style="477" customWidth="1"/>
    <col min="5635" max="5635" width="7.5546875" style="477" customWidth="1"/>
    <col min="5636" max="5636" width="5.88671875" style="477" customWidth="1"/>
    <col min="5637" max="5638" width="24.6640625" style="477" customWidth="1"/>
    <col min="5639" max="5639" width="11.5546875" style="477" customWidth="1"/>
    <col min="5640" max="5888" width="8.88671875" style="477"/>
    <col min="5889" max="5890" width="5.6640625" style="477" customWidth="1"/>
    <col min="5891" max="5891" width="7.5546875" style="477" customWidth="1"/>
    <col min="5892" max="5892" width="5.88671875" style="477" customWidth="1"/>
    <col min="5893" max="5894" width="24.6640625" style="477" customWidth="1"/>
    <col min="5895" max="5895" width="11.5546875" style="477" customWidth="1"/>
    <col min="5896" max="6144" width="8.88671875" style="477"/>
    <col min="6145" max="6146" width="5.6640625" style="477" customWidth="1"/>
    <col min="6147" max="6147" width="7.5546875" style="477" customWidth="1"/>
    <col min="6148" max="6148" width="5.88671875" style="477" customWidth="1"/>
    <col min="6149" max="6150" width="24.6640625" style="477" customWidth="1"/>
    <col min="6151" max="6151" width="11.5546875" style="477" customWidth="1"/>
    <col min="6152" max="6400" width="8.88671875" style="477"/>
    <col min="6401" max="6402" width="5.6640625" style="477" customWidth="1"/>
    <col min="6403" max="6403" width="7.5546875" style="477" customWidth="1"/>
    <col min="6404" max="6404" width="5.88671875" style="477" customWidth="1"/>
    <col min="6405" max="6406" width="24.6640625" style="477" customWidth="1"/>
    <col min="6407" max="6407" width="11.5546875" style="477" customWidth="1"/>
    <col min="6408" max="6656" width="8.88671875" style="477"/>
    <col min="6657" max="6658" width="5.6640625" style="477" customWidth="1"/>
    <col min="6659" max="6659" width="7.5546875" style="477" customWidth="1"/>
    <col min="6660" max="6660" width="5.88671875" style="477" customWidth="1"/>
    <col min="6661" max="6662" width="24.6640625" style="477" customWidth="1"/>
    <col min="6663" max="6663" width="11.5546875" style="477" customWidth="1"/>
    <col min="6664" max="6912" width="8.88671875" style="477"/>
    <col min="6913" max="6914" width="5.6640625" style="477" customWidth="1"/>
    <col min="6915" max="6915" width="7.5546875" style="477" customWidth="1"/>
    <col min="6916" max="6916" width="5.88671875" style="477" customWidth="1"/>
    <col min="6917" max="6918" width="24.6640625" style="477" customWidth="1"/>
    <col min="6919" max="6919" width="11.5546875" style="477" customWidth="1"/>
    <col min="6920" max="7168" width="8.88671875" style="477"/>
    <col min="7169" max="7170" width="5.6640625" style="477" customWidth="1"/>
    <col min="7171" max="7171" width="7.5546875" style="477" customWidth="1"/>
    <col min="7172" max="7172" width="5.88671875" style="477" customWidth="1"/>
    <col min="7173" max="7174" width="24.6640625" style="477" customWidth="1"/>
    <col min="7175" max="7175" width="11.5546875" style="477" customWidth="1"/>
    <col min="7176" max="7424" width="8.88671875" style="477"/>
    <col min="7425" max="7426" width="5.6640625" style="477" customWidth="1"/>
    <col min="7427" max="7427" width="7.5546875" style="477" customWidth="1"/>
    <col min="7428" max="7428" width="5.88671875" style="477" customWidth="1"/>
    <col min="7429" max="7430" width="24.6640625" style="477" customWidth="1"/>
    <col min="7431" max="7431" width="11.5546875" style="477" customWidth="1"/>
    <col min="7432" max="7680" width="8.88671875" style="477"/>
    <col min="7681" max="7682" width="5.6640625" style="477" customWidth="1"/>
    <col min="7683" max="7683" width="7.5546875" style="477" customWidth="1"/>
    <col min="7684" max="7684" width="5.88671875" style="477" customWidth="1"/>
    <col min="7685" max="7686" width="24.6640625" style="477" customWidth="1"/>
    <col min="7687" max="7687" width="11.5546875" style="477" customWidth="1"/>
    <col min="7688" max="7936" width="8.88671875" style="477"/>
    <col min="7937" max="7938" width="5.6640625" style="477" customWidth="1"/>
    <col min="7939" max="7939" width="7.5546875" style="477" customWidth="1"/>
    <col min="7940" max="7940" width="5.88671875" style="477" customWidth="1"/>
    <col min="7941" max="7942" width="24.6640625" style="477" customWidth="1"/>
    <col min="7943" max="7943" width="11.5546875" style="477" customWidth="1"/>
    <col min="7944" max="8192" width="8.88671875" style="477"/>
    <col min="8193" max="8194" width="5.6640625" style="477" customWidth="1"/>
    <col min="8195" max="8195" width="7.5546875" style="477" customWidth="1"/>
    <col min="8196" max="8196" width="5.88671875" style="477" customWidth="1"/>
    <col min="8197" max="8198" width="24.6640625" style="477" customWidth="1"/>
    <col min="8199" max="8199" width="11.5546875" style="477" customWidth="1"/>
    <col min="8200" max="8448" width="8.88671875" style="477"/>
    <col min="8449" max="8450" width="5.6640625" style="477" customWidth="1"/>
    <col min="8451" max="8451" width="7.5546875" style="477" customWidth="1"/>
    <col min="8452" max="8452" width="5.88671875" style="477" customWidth="1"/>
    <col min="8453" max="8454" width="24.6640625" style="477" customWidth="1"/>
    <col min="8455" max="8455" width="11.5546875" style="477" customWidth="1"/>
    <col min="8456" max="8704" width="8.88671875" style="477"/>
    <col min="8705" max="8706" width="5.6640625" style="477" customWidth="1"/>
    <col min="8707" max="8707" width="7.5546875" style="477" customWidth="1"/>
    <col min="8708" max="8708" width="5.88671875" style="477" customWidth="1"/>
    <col min="8709" max="8710" width="24.6640625" style="477" customWidth="1"/>
    <col min="8711" max="8711" width="11.5546875" style="477" customWidth="1"/>
    <col min="8712" max="8960" width="8.88671875" style="477"/>
    <col min="8961" max="8962" width="5.6640625" style="477" customWidth="1"/>
    <col min="8963" max="8963" width="7.5546875" style="477" customWidth="1"/>
    <col min="8964" max="8964" width="5.88671875" style="477" customWidth="1"/>
    <col min="8965" max="8966" width="24.6640625" style="477" customWidth="1"/>
    <col min="8967" max="8967" width="11.5546875" style="477" customWidth="1"/>
    <col min="8968" max="9216" width="8.88671875" style="477"/>
    <col min="9217" max="9218" width="5.6640625" style="477" customWidth="1"/>
    <col min="9219" max="9219" width="7.5546875" style="477" customWidth="1"/>
    <col min="9220" max="9220" width="5.88671875" style="477" customWidth="1"/>
    <col min="9221" max="9222" width="24.6640625" style="477" customWidth="1"/>
    <col min="9223" max="9223" width="11.5546875" style="477" customWidth="1"/>
    <col min="9224" max="9472" width="8.88671875" style="477"/>
    <col min="9473" max="9474" width="5.6640625" style="477" customWidth="1"/>
    <col min="9475" max="9475" width="7.5546875" style="477" customWidth="1"/>
    <col min="9476" max="9476" width="5.88671875" style="477" customWidth="1"/>
    <col min="9477" max="9478" width="24.6640625" style="477" customWidth="1"/>
    <col min="9479" max="9479" width="11.5546875" style="477" customWidth="1"/>
    <col min="9480" max="9728" width="8.88671875" style="477"/>
    <col min="9729" max="9730" width="5.6640625" style="477" customWidth="1"/>
    <col min="9731" max="9731" width="7.5546875" style="477" customWidth="1"/>
    <col min="9732" max="9732" width="5.88671875" style="477" customWidth="1"/>
    <col min="9733" max="9734" width="24.6640625" style="477" customWidth="1"/>
    <col min="9735" max="9735" width="11.5546875" style="477" customWidth="1"/>
    <col min="9736" max="9984" width="8.88671875" style="477"/>
    <col min="9985" max="9986" width="5.6640625" style="477" customWidth="1"/>
    <col min="9987" max="9987" width="7.5546875" style="477" customWidth="1"/>
    <col min="9988" max="9988" width="5.88671875" style="477" customWidth="1"/>
    <col min="9989" max="9990" width="24.6640625" style="477" customWidth="1"/>
    <col min="9991" max="9991" width="11.5546875" style="477" customWidth="1"/>
    <col min="9992" max="10240" width="8.88671875" style="477"/>
    <col min="10241" max="10242" width="5.6640625" style="477" customWidth="1"/>
    <col min="10243" max="10243" width="7.5546875" style="477" customWidth="1"/>
    <col min="10244" max="10244" width="5.88671875" style="477" customWidth="1"/>
    <col min="10245" max="10246" width="24.6640625" style="477" customWidth="1"/>
    <col min="10247" max="10247" width="11.5546875" style="477" customWidth="1"/>
    <col min="10248" max="10496" width="8.88671875" style="477"/>
    <col min="10497" max="10498" width="5.6640625" style="477" customWidth="1"/>
    <col min="10499" max="10499" width="7.5546875" style="477" customWidth="1"/>
    <col min="10500" max="10500" width="5.88671875" style="477" customWidth="1"/>
    <col min="10501" max="10502" width="24.6640625" style="477" customWidth="1"/>
    <col min="10503" max="10503" width="11.5546875" style="477" customWidth="1"/>
    <col min="10504" max="10752" width="8.88671875" style="477"/>
    <col min="10753" max="10754" width="5.6640625" style="477" customWidth="1"/>
    <col min="10755" max="10755" width="7.5546875" style="477" customWidth="1"/>
    <col min="10756" max="10756" width="5.88671875" style="477" customWidth="1"/>
    <col min="10757" max="10758" width="24.6640625" style="477" customWidth="1"/>
    <col min="10759" max="10759" width="11.5546875" style="477" customWidth="1"/>
    <col min="10760" max="11008" width="8.88671875" style="477"/>
    <col min="11009" max="11010" width="5.6640625" style="477" customWidth="1"/>
    <col min="11011" max="11011" width="7.5546875" style="477" customWidth="1"/>
    <col min="11012" max="11012" width="5.88671875" style="477" customWidth="1"/>
    <col min="11013" max="11014" width="24.6640625" style="477" customWidth="1"/>
    <col min="11015" max="11015" width="11.5546875" style="477" customWidth="1"/>
    <col min="11016" max="11264" width="8.88671875" style="477"/>
    <col min="11265" max="11266" width="5.6640625" style="477" customWidth="1"/>
    <col min="11267" max="11267" width="7.5546875" style="477" customWidth="1"/>
    <col min="11268" max="11268" width="5.88671875" style="477" customWidth="1"/>
    <col min="11269" max="11270" width="24.6640625" style="477" customWidth="1"/>
    <col min="11271" max="11271" width="11.5546875" style="477" customWidth="1"/>
    <col min="11272" max="11520" width="8.88671875" style="477"/>
    <col min="11521" max="11522" width="5.6640625" style="477" customWidth="1"/>
    <col min="11523" max="11523" width="7.5546875" style="477" customWidth="1"/>
    <col min="11524" max="11524" width="5.88671875" style="477" customWidth="1"/>
    <col min="11525" max="11526" width="24.6640625" style="477" customWidth="1"/>
    <col min="11527" max="11527" width="11.5546875" style="477" customWidth="1"/>
    <col min="11528" max="11776" width="8.88671875" style="477"/>
    <col min="11777" max="11778" width="5.6640625" style="477" customWidth="1"/>
    <col min="11779" max="11779" width="7.5546875" style="477" customWidth="1"/>
    <col min="11780" max="11780" width="5.88671875" style="477" customWidth="1"/>
    <col min="11781" max="11782" width="24.6640625" style="477" customWidth="1"/>
    <col min="11783" max="11783" width="11.5546875" style="477" customWidth="1"/>
    <col min="11784" max="12032" width="8.88671875" style="477"/>
    <col min="12033" max="12034" width="5.6640625" style="477" customWidth="1"/>
    <col min="12035" max="12035" width="7.5546875" style="477" customWidth="1"/>
    <col min="12036" max="12036" width="5.88671875" style="477" customWidth="1"/>
    <col min="12037" max="12038" width="24.6640625" style="477" customWidth="1"/>
    <col min="12039" max="12039" width="11.5546875" style="477" customWidth="1"/>
    <col min="12040" max="12288" width="8.88671875" style="477"/>
    <col min="12289" max="12290" width="5.6640625" style="477" customWidth="1"/>
    <col min="12291" max="12291" width="7.5546875" style="477" customWidth="1"/>
    <col min="12292" max="12292" width="5.88671875" style="477" customWidth="1"/>
    <col min="12293" max="12294" width="24.6640625" style="477" customWidth="1"/>
    <col min="12295" max="12295" width="11.5546875" style="477" customWidth="1"/>
    <col min="12296" max="12544" width="8.88671875" style="477"/>
    <col min="12545" max="12546" width="5.6640625" style="477" customWidth="1"/>
    <col min="12547" max="12547" width="7.5546875" style="477" customWidth="1"/>
    <col min="12548" max="12548" width="5.88671875" style="477" customWidth="1"/>
    <col min="12549" max="12550" width="24.6640625" style="477" customWidth="1"/>
    <col min="12551" max="12551" width="11.5546875" style="477" customWidth="1"/>
    <col min="12552" max="12800" width="8.88671875" style="477"/>
    <col min="12801" max="12802" width="5.6640625" style="477" customWidth="1"/>
    <col min="12803" max="12803" width="7.5546875" style="477" customWidth="1"/>
    <col min="12804" max="12804" width="5.88671875" style="477" customWidth="1"/>
    <col min="12805" max="12806" width="24.6640625" style="477" customWidth="1"/>
    <col min="12807" max="12807" width="11.5546875" style="477" customWidth="1"/>
    <col min="12808" max="13056" width="8.88671875" style="477"/>
    <col min="13057" max="13058" width="5.6640625" style="477" customWidth="1"/>
    <col min="13059" max="13059" width="7.5546875" style="477" customWidth="1"/>
    <col min="13060" max="13060" width="5.88671875" style="477" customWidth="1"/>
    <col min="13061" max="13062" width="24.6640625" style="477" customWidth="1"/>
    <col min="13063" max="13063" width="11.5546875" style="477" customWidth="1"/>
    <col min="13064" max="13312" width="8.88671875" style="477"/>
    <col min="13313" max="13314" width="5.6640625" style="477" customWidth="1"/>
    <col min="13315" max="13315" width="7.5546875" style="477" customWidth="1"/>
    <col min="13316" max="13316" width="5.88671875" style="477" customWidth="1"/>
    <col min="13317" max="13318" width="24.6640625" style="477" customWidth="1"/>
    <col min="13319" max="13319" width="11.5546875" style="477" customWidth="1"/>
    <col min="13320" max="13568" width="8.88671875" style="477"/>
    <col min="13569" max="13570" width="5.6640625" style="477" customWidth="1"/>
    <col min="13571" max="13571" width="7.5546875" style="477" customWidth="1"/>
    <col min="13572" max="13572" width="5.88671875" style="477" customWidth="1"/>
    <col min="13573" max="13574" width="24.6640625" style="477" customWidth="1"/>
    <col min="13575" max="13575" width="11.5546875" style="477" customWidth="1"/>
    <col min="13576" max="13824" width="8.88671875" style="477"/>
    <col min="13825" max="13826" width="5.6640625" style="477" customWidth="1"/>
    <col min="13827" max="13827" width="7.5546875" style="477" customWidth="1"/>
    <col min="13828" max="13828" width="5.88671875" style="477" customWidth="1"/>
    <col min="13829" max="13830" width="24.6640625" style="477" customWidth="1"/>
    <col min="13831" max="13831" width="11.5546875" style="477" customWidth="1"/>
    <col min="13832" max="14080" width="8.88671875" style="477"/>
    <col min="14081" max="14082" width="5.6640625" style="477" customWidth="1"/>
    <col min="14083" max="14083" width="7.5546875" style="477" customWidth="1"/>
    <col min="14084" max="14084" width="5.88671875" style="477" customWidth="1"/>
    <col min="14085" max="14086" width="24.6640625" style="477" customWidth="1"/>
    <col min="14087" max="14087" width="11.5546875" style="477" customWidth="1"/>
    <col min="14088" max="14336" width="8.88671875" style="477"/>
    <col min="14337" max="14338" width="5.6640625" style="477" customWidth="1"/>
    <col min="14339" max="14339" width="7.5546875" style="477" customWidth="1"/>
    <col min="14340" max="14340" width="5.88671875" style="477" customWidth="1"/>
    <col min="14341" max="14342" width="24.6640625" style="477" customWidth="1"/>
    <col min="14343" max="14343" width="11.5546875" style="477" customWidth="1"/>
    <col min="14344" max="14592" width="8.88671875" style="477"/>
    <col min="14593" max="14594" width="5.6640625" style="477" customWidth="1"/>
    <col min="14595" max="14595" width="7.5546875" style="477" customWidth="1"/>
    <col min="14596" max="14596" width="5.88671875" style="477" customWidth="1"/>
    <col min="14597" max="14598" width="24.6640625" style="477" customWidth="1"/>
    <col min="14599" max="14599" width="11.5546875" style="477" customWidth="1"/>
    <col min="14600" max="14848" width="8.88671875" style="477"/>
    <col min="14849" max="14850" width="5.6640625" style="477" customWidth="1"/>
    <col min="14851" max="14851" width="7.5546875" style="477" customWidth="1"/>
    <col min="14852" max="14852" width="5.88671875" style="477" customWidth="1"/>
    <col min="14853" max="14854" width="24.6640625" style="477" customWidth="1"/>
    <col min="14855" max="14855" width="11.5546875" style="477" customWidth="1"/>
    <col min="14856" max="15104" width="8.88671875" style="477"/>
    <col min="15105" max="15106" width="5.6640625" style="477" customWidth="1"/>
    <col min="15107" max="15107" width="7.5546875" style="477" customWidth="1"/>
    <col min="15108" max="15108" width="5.88671875" style="477" customWidth="1"/>
    <col min="15109" max="15110" width="24.6640625" style="477" customWidth="1"/>
    <col min="15111" max="15111" width="11.5546875" style="477" customWidth="1"/>
    <col min="15112" max="15360" width="8.88671875" style="477"/>
    <col min="15361" max="15362" width="5.6640625" style="477" customWidth="1"/>
    <col min="15363" max="15363" width="7.5546875" style="477" customWidth="1"/>
    <col min="15364" max="15364" width="5.88671875" style="477" customWidth="1"/>
    <col min="15365" max="15366" width="24.6640625" style="477" customWidth="1"/>
    <col min="15367" max="15367" width="11.5546875" style="477" customWidth="1"/>
    <col min="15368" max="15616" width="8.88671875" style="477"/>
    <col min="15617" max="15618" width="5.6640625" style="477" customWidth="1"/>
    <col min="15619" max="15619" width="7.5546875" style="477" customWidth="1"/>
    <col min="15620" max="15620" width="5.88671875" style="477" customWidth="1"/>
    <col min="15621" max="15622" width="24.6640625" style="477" customWidth="1"/>
    <col min="15623" max="15623" width="11.5546875" style="477" customWidth="1"/>
    <col min="15624" max="15872" width="8.88671875" style="477"/>
    <col min="15873" max="15874" width="5.6640625" style="477" customWidth="1"/>
    <col min="15875" max="15875" width="7.5546875" style="477" customWidth="1"/>
    <col min="15876" max="15876" width="5.88671875" style="477" customWidth="1"/>
    <col min="15877" max="15878" width="24.6640625" style="477" customWidth="1"/>
    <col min="15879" max="15879" width="11.5546875" style="477" customWidth="1"/>
    <col min="15880" max="16128" width="8.88671875" style="477"/>
    <col min="16129" max="16130" width="5.6640625" style="477" customWidth="1"/>
    <col min="16131" max="16131" width="7.5546875" style="477" customWidth="1"/>
    <col min="16132" max="16132" width="5.88671875" style="477" customWidth="1"/>
    <col min="16133" max="16134" width="24.6640625" style="477" customWidth="1"/>
    <col min="16135" max="16135" width="11.5546875" style="477" customWidth="1"/>
    <col min="16136" max="16384" width="8.88671875" style="477"/>
  </cols>
  <sheetData>
    <row r="1" spans="1:7" ht="45" customHeight="1" x14ac:dyDescent="0.3">
      <c r="A1" s="925" t="s">
        <v>280</v>
      </c>
      <c r="B1" s="925"/>
      <c r="C1" s="925"/>
      <c r="D1" s="925"/>
      <c r="E1" s="925"/>
      <c r="F1" s="925"/>
      <c r="G1" s="925"/>
    </row>
    <row r="2" spans="1:7" ht="45" customHeight="1" x14ac:dyDescent="0.3">
      <c r="A2" s="926" t="s">
        <v>184</v>
      </c>
      <c r="B2" s="926"/>
      <c r="C2" s="926"/>
      <c r="D2" s="926"/>
      <c r="E2" s="926"/>
      <c r="F2" s="926"/>
      <c r="G2" s="926"/>
    </row>
    <row r="3" spans="1:7" ht="46.5" customHeight="1" x14ac:dyDescent="0.3">
      <c r="A3" s="927" t="s">
        <v>185</v>
      </c>
      <c r="B3" s="927"/>
      <c r="C3" s="927"/>
      <c r="D3" s="927"/>
      <c r="E3" s="927"/>
      <c r="F3" s="927"/>
      <c r="G3" s="927"/>
    </row>
    <row r="4" spans="1:7" ht="48" customHeight="1" x14ac:dyDescent="0.3">
      <c r="A4" s="478" t="s">
        <v>186</v>
      </c>
      <c r="B4" s="478" t="s">
        <v>187</v>
      </c>
      <c r="C4" s="478" t="s">
        <v>188</v>
      </c>
      <c r="D4" s="478" t="s">
        <v>189</v>
      </c>
      <c r="G4" s="479" t="s">
        <v>190</v>
      </c>
    </row>
    <row r="5" spans="1:7" ht="18.600000000000001" customHeight="1" x14ac:dyDescent="0.3">
      <c r="A5" s="480" t="s">
        <v>270</v>
      </c>
      <c r="B5" s="481"/>
      <c r="C5" s="480" t="s">
        <v>281</v>
      </c>
      <c r="D5" s="480" t="s">
        <v>282</v>
      </c>
      <c r="E5" s="490"/>
      <c r="F5" s="491"/>
      <c r="G5" s="480"/>
    </row>
    <row r="6" spans="1:7" ht="18.600000000000001" customHeight="1" x14ac:dyDescent="0.3">
      <c r="A6" s="480" t="s">
        <v>270</v>
      </c>
      <c r="B6" s="481"/>
      <c r="C6" s="480" t="s">
        <v>283</v>
      </c>
      <c r="D6" s="480"/>
      <c r="E6" s="482" t="s">
        <v>119</v>
      </c>
      <c r="F6" s="483" t="s">
        <v>284</v>
      </c>
      <c r="G6" s="497" t="s">
        <v>325</v>
      </c>
    </row>
    <row r="7" spans="1:7" ht="18.600000000000001" customHeight="1" x14ac:dyDescent="0.3">
      <c r="A7" s="480"/>
      <c r="B7" s="481"/>
      <c r="C7" s="480"/>
      <c r="D7" s="480"/>
      <c r="E7" s="485"/>
      <c r="F7" s="480"/>
      <c r="G7" s="497" t="s">
        <v>323</v>
      </c>
    </row>
    <row r="8" spans="1:7" ht="18.600000000000001" customHeight="1" x14ac:dyDescent="0.3">
      <c r="A8" s="480"/>
      <c r="B8" s="481"/>
      <c r="C8" s="480"/>
      <c r="D8" s="480"/>
      <c r="E8" s="485"/>
      <c r="F8" s="480"/>
      <c r="G8" s="497" t="s">
        <v>324</v>
      </c>
    </row>
    <row r="9" spans="1:7" ht="18.600000000000001" customHeight="1" x14ac:dyDescent="0.3">
      <c r="A9" s="480"/>
      <c r="B9" s="481"/>
      <c r="C9" s="480"/>
      <c r="D9" s="480"/>
      <c r="E9" s="485"/>
      <c r="F9" s="480"/>
      <c r="G9" s="480"/>
    </row>
    <row r="10" spans="1:7" ht="18.600000000000001" customHeight="1" x14ac:dyDescent="0.3">
      <c r="A10" s="492" t="s">
        <v>312</v>
      </c>
      <c r="B10" s="481"/>
      <c r="C10" s="480" t="s">
        <v>283</v>
      </c>
      <c r="D10" s="480"/>
      <c r="E10" s="482" t="s">
        <v>152</v>
      </c>
      <c r="F10" s="483" t="s">
        <v>285</v>
      </c>
      <c r="G10" s="497" t="s">
        <v>327</v>
      </c>
    </row>
    <row r="11" spans="1:7" ht="18.600000000000001" customHeight="1" x14ac:dyDescent="0.3">
      <c r="A11" s="480"/>
      <c r="B11" s="481"/>
      <c r="C11" s="480"/>
      <c r="D11" s="480"/>
      <c r="E11" s="485"/>
      <c r="F11" s="480"/>
      <c r="G11" s="497" t="s">
        <v>219</v>
      </c>
    </row>
    <row r="12" spans="1:7" ht="18.600000000000001" customHeight="1" x14ac:dyDescent="0.3">
      <c r="A12" s="480"/>
      <c r="B12" s="481"/>
      <c r="C12" s="480"/>
      <c r="D12" s="480"/>
      <c r="E12" s="480"/>
      <c r="F12" s="480"/>
      <c r="G12" s="497" t="s">
        <v>326</v>
      </c>
    </row>
    <row r="13" spans="1:7" ht="18.600000000000001" customHeight="1" x14ac:dyDescent="0.3">
      <c r="A13" s="480"/>
      <c r="B13" s="481"/>
      <c r="C13" s="480"/>
      <c r="D13" s="480"/>
      <c r="E13" s="480"/>
      <c r="F13" s="480"/>
      <c r="G13" s="497" t="s">
        <v>258</v>
      </c>
    </row>
    <row r="14" spans="1:7" ht="18.600000000000001" customHeight="1" x14ac:dyDescent="0.3">
      <c r="A14" s="480"/>
      <c r="B14" s="481"/>
      <c r="C14" s="480" t="s">
        <v>283</v>
      </c>
      <c r="D14" s="480"/>
      <c r="E14" s="483" t="s">
        <v>286</v>
      </c>
      <c r="F14" s="482" t="s">
        <v>125</v>
      </c>
      <c r="G14" s="497" t="s">
        <v>328</v>
      </c>
    </row>
    <row r="15" spans="1:7" ht="18.600000000000001" customHeight="1" x14ac:dyDescent="0.3">
      <c r="A15" s="480"/>
      <c r="B15" s="481"/>
      <c r="C15" s="480"/>
      <c r="D15" s="480"/>
      <c r="E15" s="485"/>
      <c r="F15" s="480"/>
      <c r="G15" s="480"/>
    </row>
    <row r="16" spans="1:7" ht="18.600000000000001" customHeight="1" x14ac:dyDescent="0.3">
      <c r="A16" s="480"/>
      <c r="B16" s="481"/>
      <c r="C16" s="480"/>
      <c r="D16" s="480"/>
      <c r="E16" s="480"/>
      <c r="F16" s="480"/>
      <c r="G16" s="480"/>
    </row>
    <row r="17" spans="1:7" ht="18.600000000000001" customHeight="1" x14ac:dyDescent="0.3">
      <c r="A17" s="480"/>
      <c r="B17" s="481"/>
      <c r="C17" s="480"/>
      <c r="D17" s="480"/>
      <c r="E17" s="485"/>
      <c r="F17" s="480"/>
      <c r="G17" s="480"/>
    </row>
    <row r="18" spans="1:7" ht="18.600000000000001" customHeight="1" x14ac:dyDescent="0.3">
      <c r="A18" s="480"/>
      <c r="B18" s="481"/>
      <c r="C18" s="480" t="s">
        <v>287</v>
      </c>
      <c r="D18" s="480" t="s">
        <v>288</v>
      </c>
      <c r="E18" s="491"/>
      <c r="F18" s="491"/>
      <c r="G18" s="480"/>
    </row>
    <row r="19" spans="1:7" ht="18.600000000000001" customHeight="1" x14ac:dyDescent="0.3">
      <c r="A19" s="480"/>
      <c r="B19" s="481"/>
      <c r="C19" s="480"/>
      <c r="D19" s="480"/>
      <c r="E19" s="480"/>
      <c r="F19" s="485"/>
      <c r="G19" s="480"/>
    </row>
    <row r="20" spans="1:7" ht="18.600000000000001" customHeight="1" x14ac:dyDescent="0.3">
      <c r="A20" s="480"/>
      <c r="B20" s="481"/>
      <c r="C20" s="480"/>
      <c r="D20" s="480"/>
      <c r="E20" s="480"/>
      <c r="F20" s="485"/>
      <c r="G20" s="480"/>
    </row>
    <row r="21" spans="1:7" ht="18.600000000000001" customHeight="1" x14ac:dyDescent="0.3">
      <c r="A21" s="480"/>
      <c r="B21" s="481"/>
      <c r="C21" s="480"/>
      <c r="D21" s="480"/>
      <c r="E21" s="480"/>
      <c r="F21" s="480"/>
      <c r="G21" s="480"/>
    </row>
    <row r="22" spans="1:7" ht="18.600000000000001" customHeight="1" x14ac:dyDescent="0.3">
      <c r="A22" s="492" t="s">
        <v>317</v>
      </c>
      <c r="B22" s="481"/>
      <c r="C22" s="480" t="s">
        <v>289</v>
      </c>
      <c r="D22" s="480"/>
      <c r="E22" s="483" t="s">
        <v>177</v>
      </c>
      <c r="F22" s="482" t="s">
        <v>119</v>
      </c>
      <c r="G22" s="497" t="s">
        <v>325</v>
      </c>
    </row>
    <row r="23" spans="1:7" ht="18.600000000000001" customHeight="1" x14ac:dyDescent="0.3">
      <c r="A23" s="480"/>
      <c r="B23" s="481"/>
      <c r="C23" s="480"/>
      <c r="D23" s="480"/>
      <c r="E23" s="491"/>
      <c r="F23" s="491"/>
      <c r="G23" s="497" t="s">
        <v>329</v>
      </c>
    </row>
    <row r="24" spans="1:7" ht="18.600000000000001" customHeight="1" x14ac:dyDescent="0.3">
      <c r="A24" s="480"/>
      <c r="B24" s="481"/>
      <c r="C24" s="480"/>
      <c r="D24" s="480"/>
      <c r="E24" s="484"/>
      <c r="F24" s="480"/>
      <c r="G24" s="497" t="s">
        <v>233</v>
      </c>
    </row>
    <row r="25" spans="1:7" ht="18.600000000000001" customHeight="1" x14ac:dyDescent="0.3">
      <c r="A25" s="480"/>
      <c r="B25" s="481"/>
      <c r="C25" s="480"/>
      <c r="D25" s="480"/>
      <c r="E25" s="485"/>
      <c r="F25" s="480"/>
      <c r="G25" s="480"/>
    </row>
    <row r="26" spans="1:7" ht="18.600000000000001" customHeight="1" x14ac:dyDescent="0.3">
      <c r="A26" s="480"/>
      <c r="B26" s="481"/>
      <c r="C26" s="480"/>
      <c r="D26" s="480"/>
      <c r="E26" s="485"/>
      <c r="F26" s="480"/>
      <c r="G26" s="480"/>
    </row>
    <row r="27" spans="1:7" ht="18.600000000000001" customHeight="1" x14ac:dyDescent="0.3">
      <c r="A27" s="492" t="s">
        <v>314</v>
      </c>
      <c r="B27" s="481"/>
      <c r="C27" s="480" t="s">
        <v>289</v>
      </c>
      <c r="D27" s="480"/>
      <c r="E27" s="482" t="s">
        <v>125</v>
      </c>
      <c r="F27" s="483" t="s">
        <v>290</v>
      </c>
      <c r="G27" s="497" t="s">
        <v>325</v>
      </c>
    </row>
    <row r="28" spans="1:7" ht="18.600000000000001" customHeight="1" x14ac:dyDescent="0.3">
      <c r="A28" s="480"/>
      <c r="B28" s="481"/>
      <c r="C28" s="480"/>
      <c r="D28" s="480"/>
      <c r="E28" s="485"/>
      <c r="F28" s="480"/>
      <c r="G28" s="497" t="s">
        <v>330</v>
      </c>
    </row>
    <row r="29" spans="1:7" ht="18.600000000000001" customHeight="1" x14ac:dyDescent="0.3">
      <c r="A29" s="480"/>
      <c r="B29" s="481"/>
      <c r="C29" s="480"/>
      <c r="D29" s="480"/>
      <c r="E29" s="484"/>
      <c r="F29" s="480"/>
      <c r="G29" s="497" t="s">
        <v>331</v>
      </c>
    </row>
    <row r="30" spans="1:7" ht="18.600000000000001" customHeight="1" x14ac:dyDescent="0.3">
      <c r="A30" s="480"/>
      <c r="B30" s="481"/>
      <c r="C30" s="480"/>
      <c r="D30" s="480"/>
      <c r="E30" s="480"/>
      <c r="F30" s="480"/>
      <c r="G30" s="480"/>
    </row>
    <row r="31" spans="1:7" ht="18.600000000000001" customHeight="1" x14ac:dyDescent="0.3">
      <c r="A31" s="480"/>
      <c r="B31" s="481"/>
      <c r="C31" s="492" t="s">
        <v>313</v>
      </c>
      <c r="D31" s="480"/>
      <c r="E31" s="493" t="s">
        <v>145</v>
      </c>
      <c r="F31" s="482" t="s">
        <v>154</v>
      </c>
      <c r="G31" s="497" t="s">
        <v>328</v>
      </c>
    </row>
    <row r="32" spans="1:7" ht="18.600000000000001" customHeight="1" x14ac:dyDescent="0.3">
      <c r="A32" s="480"/>
      <c r="B32" s="481"/>
      <c r="C32" s="480"/>
      <c r="D32" s="480"/>
      <c r="E32" s="480"/>
      <c r="F32" s="480"/>
      <c r="G32" s="480"/>
    </row>
    <row r="33" spans="1:7" ht="18.600000000000001" customHeight="1" x14ac:dyDescent="0.3">
      <c r="A33" s="480"/>
      <c r="B33" s="481"/>
      <c r="C33" s="480"/>
      <c r="D33" s="480"/>
      <c r="E33" s="485"/>
      <c r="F33" s="480"/>
      <c r="G33" s="480"/>
    </row>
    <row r="34" spans="1:7" ht="18.600000000000001" customHeight="1" x14ac:dyDescent="0.3">
      <c r="A34" s="480"/>
      <c r="B34" s="481"/>
      <c r="C34" s="480" t="s">
        <v>291</v>
      </c>
      <c r="D34" s="480" t="s">
        <v>292</v>
      </c>
      <c r="E34" s="480"/>
      <c r="F34" s="480"/>
      <c r="G34" s="480"/>
    </row>
    <row r="35" spans="1:7" ht="18.600000000000001" customHeight="1" x14ac:dyDescent="0.3">
      <c r="A35" s="480"/>
      <c r="B35" s="481"/>
      <c r="C35" s="480" t="s">
        <v>293</v>
      </c>
      <c r="D35" s="480" t="s">
        <v>288</v>
      </c>
      <c r="E35" s="485"/>
      <c r="F35" s="480"/>
      <c r="G35" s="480"/>
    </row>
    <row r="36" spans="1:7" ht="18.600000000000001" customHeight="1" x14ac:dyDescent="0.3">
      <c r="A36" s="480" t="s">
        <v>294</v>
      </c>
      <c r="B36" s="481"/>
      <c r="C36" s="480" t="s">
        <v>295</v>
      </c>
      <c r="D36" s="480"/>
      <c r="E36" s="480"/>
      <c r="F36" s="485"/>
      <c r="G36" s="480"/>
    </row>
    <row r="37" spans="1:7" ht="18.600000000000001" customHeight="1" x14ac:dyDescent="0.3">
      <c r="A37" s="480"/>
      <c r="B37" s="481"/>
      <c r="C37" s="480" t="s">
        <v>295</v>
      </c>
      <c r="D37" s="480"/>
      <c r="E37" s="485"/>
      <c r="F37" s="480"/>
      <c r="G37" s="480"/>
    </row>
    <row r="38" spans="1:7" ht="18.600000000000001" customHeight="1" x14ac:dyDescent="0.3">
      <c r="A38" s="480"/>
      <c r="B38" s="481"/>
      <c r="C38" s="480" t="s">
        <v>291</v>
      </c>
      <c r="D38" s="480"/>
      <c r="E38" s="480"/>
      <c r="F38" s="485"/>
      <c r="G38" s="480"/>
    </row>
    <row r="39" spans="1:7" ht="18.600000000000001" customHeight="1" x14ac:dyDescent="0.3">
      <c r="A39" s="480" t="s">
        <v>296</v>
      </c>
      <c r="B39" s="481"/>
      <c r="C39" s="480" t="s">
        <v>297</v>
      </c>
      <c r="D39" s="480"/>
      <c r="E39" s="480"/>
      <c r="F39" s="485"/>
      <c r="G39" s="480"/>
    </row>
    <row r="40" spans="1:7" ht="18.600000000000001" customHeight="1" x14ac:dyDescent="0.3">
      <c r="A40" s="480"/>
      <c r="B40" s="481"/>
      <c r="C40" s="480" t="s">
        <v>297</v>
      </c>
      <c r="D40" s="480"/>
      <c r="E40" s="480"/>
      <c r="F40" s="485"/>
      <c r="G40" s="480"/>
    </row>
    <row r="41" spans="1:7" ht="18.600000000000001" customHeight="1" x14ac:dyDescent="0.3">
      <c r="A41" s="480" t="s">
        <v>298</v>
      </c>
      <c r="B41" s="481"/>
      <c r="C41" s="480" t="s">
        <v>299</v>
      </c>
      <c r="D41" s="480" t="s">
        <v>300</v>
      </c>
      <c r="E41" s="480"/>
      <c r="F41" s="485"/>
      <c r="G41" s="480"/>
    </row>
    <row r="42" spans="1:7" ht="18.600000000000001" customHeight="1" x14ac:dyDescent="0.3">
      <c r="A42" s="480" t="s">
        <v>301</v>
      </c>
      <c r="B42" s="481"/>
      <c r="C42" s="480" t="s">
        <v>302</v>
      </c>
      <c r="D42" s="480" t="s">
        <v>303</v>
      </c>
      <c r="E42" s="480"/>
      <c r="F42" s="480"/>
      <c r="G42" s="480"/>
    </row>
    <row r="43" spans="1:7" ht="18.600000000000001" customHeight="1" x14ac:dyDescent="0.3">
      <c r="A43" s="480" t="s">
        <v>304</v>
      </c>
      <c r="B43" s="481"/>
      <c r="C43" s="480" t="s">
        <v>283</v>
      </c>
      <c r="D43" s="480"/>
      <c r="E43" s="495" t="s">
        <v>320</v>
      </c>
      <c r="F43" s="483" t="s">
        <v>305</v>
      </c>
      <c r="G43" s="480"/>
    </row>
    <row r="44" spans="1:7" ht="18.600000000000001" customHeight="1" x14ac:dyDescent="0.3">
      <c r="A44" s="480"/>
      <c r="B44" s="481"/>
      <c r="C44" s="480"/>
      <c r="D44" s="497" t="s">
        <v>215</v>
      </c>
      <c r="E44" s="480"/>
      <c r="F44" s="480"/>
      <c r="G44" s="480"/>
    </row>
    <row r="45" spans="1:7" ht="18.600000000000001" customHeight="1" x14ac:dyDescent="0.3">
      <c r="A45" s="480"/>
      <c r="B45" s="481"/>
      <c r="C45" s="480"/>
      <c r="D45" s="497" t="s">
        <v>217</v>
      </c>
      <c r="E45" s="480"/>
      <c r="F45" s="480"/>
      <c r="G45" s="480"/>
    </row>
    <row r="46" spans="1:7" ht="18.600000000000001" customHeight="1" x14ac:dyDescent="0.3">
      <c r="A46" s="480"/>
      <c r="B46" s="481"/>
      <c r="C46" s="480"/>
      <c r="D46" s="480"/>
      <c r="E46" s="480"/>
      <c r="F46" s="480"/>
      <c r="G46" s="480"/>
    </row>
    <row r="47" spans="1:7" ht="18.600000000000001" customHeight="1" x14ac:dyDescent="0.3">
      <c r="A47" s="480"/>
      <c r="B47" s="481"/>
      <c r="C47" s="480"/>
      <c r="D47" s="480"/>
      <c r="E47" s="483" t="s">
        <v>306</v>
      </c>
      <c r="F47" s="495" t="s">
        <v>321</v>
      </c>
      <c r="G47" s="480"/>
    </row>
    <row r="48" spans="1:7" ht="18.600000000000001" customHeight="1" x14ac:dyDescent="0.3">
      <c r="A48" s="480"/>
      <c r="B48" s="481"/>
      <c r="C48" s="480"/>
      <c r="D48" s="497" t="s">
        <v>200</v>
      </c>
      <c r="E48" s="480"/>
      <c r="F48" s="480"/>
      <c r="G48" s="480"/>
    </row>
    <row r="49" spans="1:7" ht="18.600000000000001" customHeight="1" x14ac:dyDescent="0.3">
      <c r="A49" s="480"/>
      <c r="B49" s="481"/>
      <c r="C49" s="480"/>
      <c r="D49" s="497" t="s">
        <v>202</v>
      </c>
      <c r="E49" s="480"/>
      <c r="F49" s="480"/>
      <c r="G49" s="480"/>
    </row>
    <row r="50" spans="1:7" ht="18.600000000000001" customHeight="1" x14ac:dyDescent="0.3">
      <c r="A50" s="480"/>
      <c r="B50" s="481"/>
      <c r="C50" s="480"/>
      <c r="D50" s="480"/>
      <c r="E50" s="480"/>
      <c r="F50" s="480"/>
      <c r="G50" s="480"/>
    </row>
    <row r="51" spans="1:7" ht="18.600000000000001" customHeight="1" x14ac:dyDescent="0.3">
      <c r="A51" s="480"/>
      <c r="B51" s="481"/>
      <c r="C51" s="480"/>
      <c r="D51" s="480"/>
      <c r="E51" s="483" t="s">
        <v>123</v>
      </c>
      <c r="F51" s="495" t="s">
        <v>125</v>
      </c>
      <c r="G51" s="480"/>
    </row>
    <row r="52" spans="1:7" ht="18.600000000000001" customHeight="1" x14ac:dyDescent="0.3">
      <c r="A52" s="480"/>
      <c r="B52" s="481"/>
      <c r="C52" s="480"/>
      <c r="D52" s="497" t="s">
        <v>209</v>
      </c>
      <c r="E52" s="480"/>
      <c r="F52" s="480"/>
      <c r="G52" s="480"/>
    </row>
    <row r="53" spans="1:7" ht="18.600000000000001" customHeight="1" x14ac:dyDescent="0.3">
      <c r="A53" s="480"/>
      <c r="B53" s="481"/>
      <c r="C53" s="480"/>
      <c r="D53" s="497" t="s">
        <v>207</v>
      </c>
      <c r="E53" s="480"/>
      <c r="F53" s="480"/>
      <c r="G53" s="480"/>
    </row>
    <row r="54" spans="1:7" ht="18.600000000000001" customHeight="1" x14ac:dyDescent="0.3">
      <c r="A54" s="480"/>
      <c r="B54" s="481"/>
      <c r="C54" s="480"/>
      <c r="D54" s="480"/>
      <c r="E54" s="480"/>
      <c r="F54" s="480"/>
      <c r="G54" s="480"/>
    </row>
    <row r="55" spans="1:7" ht="18.600000000000001" customHeight="1" x14ac:dyDescent="0.3">
      <c r="A55" s="480"/>
      <c r="B55" s="481"/>
      <c r="C55" s="480"/>
      <c r="D55" s="480"/>
      <c r="E55" s="494" t="s">
        <v>315</v>
      </c>
      <c r="F55" s="496" t="s">
        <v>322</v>
      </c>
      <c r="G55" s="480"/>
    </row>
    <row r="56" spans="1:7" ht="18.600000000000001" customHeight="1" x14ac:dyDescent="0.3">
      <c r="A56" s="480"/>
      <c r="B56" s="481"/>
      <c r="C56" s="480"/>
      <c r="D56" s="480"/>
      <c r="E56" s="480"/>
      <c r="F56" s="480"/>
      <c r="G56" s="480"/>
    </row>
    <row r="57" spans="1:7" ht="18.600000000000001" customHeight="1" x14ac:dyDescent="0.3">
      <c r="A57" s="480"/>
      <c r="B57" s="481"/>
      <c r="C57" s="480"/>
      <c r="D57" s="480"/>
      <c r="E57" s="480"/>
      <c r="F57" s="480"/>
      <c r="G57" s="480"/>
    </row>
    <row r="58" spans="1:7" ht="18.600000000000001" customHeight="1" x14ac:dyDescent="0.3">
      <c r="A58" s="480"/>
      <c r="B58" s="481"/>
      <c r="C58" s="480"/>
      <c r="D58" s="480"/>
      <c r="E58" s="480"/>
      <c r="F58" s="480"/>
      <c r="G58" s="480"/>
    </row>
    <row r="59" spans="1:7" ht="18.600000000000001" customHeight="1" x14ac:dyDescent="0.3">
      <c r="A59" s="492" t="s">
        <v>316</v>
      </c>
      <c r="B59" s="481"/>
      <c r="C59" s="480" t="s">
        <v>289</v>
      </c>
      <c r="D59" s="480"/>
      <c r="E59" s="483" t="s">
        <v>272</v>
      </c>
      <c r="F59" s="495" t="s">
        <v>337</v>
      </c>
      <c r="G59" s="480"/>
    </row>
    <row r="60" spans="1:7" ht="18.600000000000001" customHeight="1" x14ac:dyDescent="0.3">
      <c r="A60" s="480"/>
      <c r="B60" s="481"/>
      <c r="C60" s="480"/>
      <c r="D60" s="480"/>
      <c r="E60" s="480"/>
      <c r="F60" s="480"/>
      <c r="G60" s="480"/>
    </row>
    <row r="61" spans="1:7" ht="18.600000000000001" customHeight="1" x14ac:dyDescent="0.3">
      <c r="A61" s="480"/>
      <c r="B61" s="481"/>
      <c r="C61" s="480"/>
      <c r="D61" s="480"/>
      <c r="E61" s="480"/>
      <c r="F61" s="480"/>
      <c r="G61" s="480"/>
    </row>
    <row r="62" spans="1:7" ht="18.600000000000001" customHeight="1" x14ac:dyDescent="0.3">
      <c r="A62" s="480"/>
      <c r="B62" s="481"/>
      <c r="C62" s="480"/>
      <c r="D62" s="480"/>
      <c r="E62" s="480"/>
      <c r="F62" s="480"/>
      <c r="G62" s="480"/>
    </row>
    <row r="63" spans="1:7" ht="18.600000000000001" customHeight="1" x14ac:dyDescent="0.3">
      <c r="A63" s="480"/>
      <c r="B63" s="481"/>
      <c r="C63" s="480"/>
      <c r="D63" s="480"/>
      <c r="E63" s="495" t="s">
        <v>119</v>
      </c>
      <c r="F63" s="483" t="s">
        <v>123</v>
      </c>
      <c r="G63" s="480"/>
    </row>
    <row r="64" spans="1:7" ht="18.600000000000001" customHeight="1" x14ac:dyDescent="0.3">
      <c r="A64" s="480"/>
      <c r="B64" s="481"/>
      <c r="C64" s="480"/>
      <c r="D64" s="480"/>
      <c r="E64" s="480"/>
      <c r="F64" s="480"/>
      <c r="G64" s="480"/>
    </row>
    <row r="65" spans="1:7" ht="18.600000000000001" customHeight="1" x14ac:dyDescent="0.3">
      <c r="A65" s="480"/>
      <c r="B65" s="481"/>
      <c r="C65" s="480"/>
      <c r="D65" s="480"/>
      <c r="E65" s="480"/>
      <c r="F65" s="480"/>
      <c r="G65" s="480"/>
    </row>
    <row r="66" spans="1:7" ht="18.600000000000001" customHeight="1" x14ac:dyDescent="0.3">
      <c r="A66" s="480"/>
      <c r="B66" s="481"/>
      <c r="C66" s="480"/>
      <c r="D66" s="480"/>
      <c r="E66" s="480"/>
      <c r="F66" s="480"/>
      <c r="G66" s="480"/>
    </row>
    <row r="67" spans="1:7" ht="18.600000000000001" customHeight="1" x14ac:dyDescent="0.3">
      <c r="A67" s="480"/>
      <c r="B67" s="481"/>
      <c r="C67" s="480" t="s">
        <v>307</v>
      </c>
      <c r="D67" s="480"/>
      <c r="E67" s="480"/>
      <c r="F67" s="480"/>
      <c r="G67" s="480"/>
    </row>
    <row r="68" spans="1:7" ht="18.600000000000001" customHeight="1" x14ac:dyDescent="0.3">
      <c r="A68" s="480"/>
      <c r="B68" s="481"/>
      <c r="C68" s="480"/>
      <c r="D68" s="480"/>
      <c r="E68" s="480"/>
      <c r="F68" s="480"/>
      <c r="G68" s="480"/>
    </row>
    <row r="69" spans="1:7" ht="18.600000000000001" customHeight="1" x14ac:dyDescent="0.3">
      <c r="A69" s="480"/>
      <c r="B69" s="481"/>
      <c r="C69" s="480"/>
      <c r="D69" s="480"/>
      <c r="E69" s="480"/>
      <c r="F69" s="480"/>
      <c r="G69" s="480"/>
    </row>
    <row r="70" spans="1:7" ht="18.600000000000001" customHeight="1" x14ac:dyDescent="0.3">
      <c r="A70" s="480"/>
      <c r="B70" s="481"/>
      <c r="C70" s="480"/>
      <c r="D70" s="480"/>
      <c r="E70" s="480"/>
      <c r="F70" s="480"/>
      <c r="G70" s="480"/>
    </row>
    <row r="71" spans="1:7" ht="18.600000000000001" customHeight="1" x14ac:dyDescent="0.3">
      <c r="A71" s="480"/>
      <c r="B71" s="481"/>
      <c r="C71" s="480"/>
      <c r="D71" s="480"/>
      <c r="E71" s="480"/>
      <c r="F71" s="480"/>
      <c r="G71" s="480"/>
    </row>
    <row r="72" spans="1:7" ht="18.600000000000001" customHeight="1" x14ac:dyDescent="0.3">
      <c r="A72" s="480"/>
      <c r="B72" s="481"/>
      <c r="C72" s="480"/>
      <c r="D72" s="480"/>
      <c r="E72" s="480"/>
      <c r="F72" s="480"/>
      <c r="G72" s="480"/>
    </row>
    <row r="73" spans="1:7" ht="18.600000000000001" customHeight="1" x14ac:dyDescent="0.3">
      <c r="A73" s="480"/>
      <c r="B73" s="481"/>
      <c r="C73" s="480"/>
      <c r="D73" s="480"/>
      <c r="E73" s="480"/>
      <c r="F73" s="480"/>
      <c r="G73" s="480"/>
    </row>
    <row r="74" spans="1:7" ht="18.600000000000001" customHeight="1" x14ac:dyDescent="0.3">
      <c r="A74" s="480"/>
      <c r="B74" s="481"/>
      <c r="C74" s="480"/>
      <c r="D74" s="480"/>
      <c r="E74" s="480"/>
      <c r="F74" s="480"/>
      <c r="G74" s="480"/>
    </row>
    <row r="75" spans="1:7" ht="18.600000000000001" customHeight="1" x14ac:dyDescent="0.3">
      <c r="A75" s="480"/>
      <c r="B75" s="481"/>
      <c r="C75" s="480"/>
      <c r="D75" s="480"/>
      <c r="E75" s="480"/>
      <c r="F75" s="480"/>
      <c r="G75" s="480"/>
    </row>
    <row r="76" spans="1:7" ht="18.600000000000001" customHeight="1" x14ac:dyDescent="0.3">
      <c r="A76" s="480"/>
      <c r="B76" s="481"/>
      <c r="C76" s="480"/>
      <c r="D76" s="480"/>
      <c r="E76" s="480"/>
      <c r="F76" s="480"/>
      <c r="G76" s="480"/>
    </row>
    <row r="77" spans="1:7" ht="18.600000000000001" customHeight="1" x14ac:dyDescent="0.3">
      <c r="A77" s="480"/>
      <c r="B77" s="481"/>
      <c r="C77" s="480"/>
      <c r="D77" s="480"/>
      <c r="E77" s="480"/>
      <c r="F77" s="480"/>
      <c r="G77" s="480"/>
    </row>
    <row r="78" spans="1:7" ht="18.600000000000001" customHeight="1" x14ac:dyDescent="0.3">
      <c r="A78" s="480"/>
      <c r="B78" s="481"/>
      <c r="C78" s="480"/>
      <c r="D78" s="480"/>
      <c r="E78" s="480"/>
      <c r="F78" s="480"/>
      <c r="G78" s="480"/>
    </row>
    <row r="79" spans="1:7" ht="18.600000000000001" customHeight="1" x14ac:dyDescent="0.3">
      <c r="A79" s="480"/>
      <c r="B79" s="481"/>
      <c r="C79" s="480"/>
      <c r="D79" s="480"/>
      <c r="E79" s="480"/>
      <c r="F79" s="480"/>
      <c r="G79" s="480"/>
    </row>
    <row r="80" spans="1:7" ht="18.600000000000001" customHeight="1" x14ac:dyDescent="0.3">
      <c r="A80" s="480"/>
      <c r="B80" s="481"/>
      <c r="C80" s="480"/>
      <c r="D80" s="480"/>
      <c r="E80" s="480"/>
      <c r="F80" s="480"/>
      <c r="G80" s="480"/>
    </row>
    <row r="81" spans="1:7" ht="18.600000000000001" customHeight="1" x14ac:dyDescent="0.3">
      <c r="A81" s="480"/>
      <c r="B81" s="481"/>
      <c r="C81" s="480"/>
      <c r="D81" s="480"/>
      <c r="E81" s="480"/>
      <c r="F81" s="480"/>
      <c r="G81" s="480"/>
    </row>
    <row r="82" spans="1:7" ht="18.600000000000001" customHeight="1" x14ac:dyDescent="0.3">
      <c r="A82" s="480"/>
      <c r="B82" s="481"/>
      <c r="C82" s="480"/>
      <c r="D82" s="480"/>
      <c r="E82" s="480"/>
      <c r="F82" s="480"/>
      <c r="G82" s="480"/>
    </row>
    <row r="83" spans="1:7" ht="18.600000000000001" customHeight="1" x14ac:dyDescent="0.3">
      <c r="A83" s="480"/>
      <c r="B83" s="481"/>
      <c r="C83" s="480"/>
      <c r="D83" s="480"/>
      <c r="E83" s="480"/>
      <c r="F83" s="480"/>
      <c r="G83" s="480"/>
    </row>
    <row r="84" spans="1:7" ht="18.600000000000001" customHeight="1" x14ac:dyDescent="0.3">
      <c r="A84" s="480"/>
      <c r="B84" s="481"/>
      <c r="C84" s="480"/>
      <c r="D84" s="480"/>
      <c r="E84" s="480"/>
      <c r="F84" s="480"/>
      <c r="G84" s="480"/>
    </row>
    <row r="85" spans="1:7" ht="18.600000000000001" customHeight="1" x14ac:dyDescent="0.3">
      <c r="A85" s="480"/>
      <c r="B85" s="481"/>
      <c r="C85" s="480"/>
      <c r="D85" s="480"/>
      <c r="E85" s="480"/>
      <c r="F85" s="480"/>
      <c r="G85" s="480"/>
    </row>
    <row r="86" spans="1:7" ht="18.600000000000001" customHeight="1" x14ac:dyDescent="0.3">
      <c r="A86" s="480"/>
      <c r="B86" s="481"/>
      <c r="C86" s="480"/>
      <c r="D86" s="480"/>
      <c r="E86" s="480"/>
      <c r="F86" s="480"/>
      <c r="G86" s="480"/>
    </row>
    <row r="87" spans="1:7" ht="18.600000000000001" customHeight="1" x14ac:dyDescent="0.3">
      <c r="A87" s="480"/>
      <c r="B87" s="481"/>
      <c r="C87" s="480"/>
      <c r="D87" s="480"/>
      <c r="E87" s="480"/>
      <c r="F87" s="480"/>
      <c r="G87" s="480"/>
    </row>
    <row r="88" spans="1:7" ht="18.600000000000001" customHeight="1" x14ac:dyDescent="0.3">
      <c r="A88" s="480"/>
      <c r="B88" s="481"/>
      <c r="C88" s="480"/>
      <c r="D88" s="480"/>
      <c r="E88" s="480"/>
      <c r="F88" s="480"/>
      <c r="G88" s="480"/>
    </row>
    <row r="89" spans="1:7" ht="18.600000000000001" customHeight="1" x14ac:dyDescent="0.3">
      <c r="A89" s="480"/>
      <c r="B89" s="481"/>
      <c r="C89" s="480"/>
      <c r="D89" s="480"/>
      <c r="E89" s="480"/>
      <c r="F89" s="480"/>
      <c r="G89" s="480"/>
    </row>
    <row r="90" spans="1:7" ht="18.600000000000001" customHeight="1" x14ac:dyDescent="0.3">
      <c r="A90" s="480"/>
      <c r="B90" s="481"/>
      <c r="C90" s="480"/>
      <c r="D90" s="480"/>
      <c r="E90" s="480"/>
      <c r="F90" s="480"/>
      <c r="G90" s="480"/>
    </row>
    <row r="91" spans="1:7" ht="18.600000000000001" customHeight="1" x14ac:dyDescent="0.3">
      <c r="A91" s="480"/>
      <c r="B91" s="481"/>
      <c r="C91" s="480"/>
      <c r="D91" s="480"/>
      <c r="E91" s="480"/>
      <c r="F91" s="480"/>
      <c r="G91" s="480"/>
    </row>
    <row r="92" spans="1:7" ht="18.600000000000001" customHeight="1" x14ac:dyDescent="0.3">
      <c r="A92" s="480"/>
      <c r="B92" s="481"/>
      <c r="C92" s="480"/>
      <c r="D92" s="480"/>
      <c r="E92" s="480"/>
      <c r="F92" s="480"/>
      <c r="G92" s="480"/>
    </row>
    <row r="93" spans="1:7" ht="18.600000000000001" customHeight="1" x14ac:dyDescent="0.3">
      <c r="A93" s="480"/>
      <c r="B93" s="481"/>
      <c r="C93" s="480"/>
      <c r="D93" s="480"/>
      <c r="E93" s="480"/>
      <c r="F93" s="480"/>
      <c r="G93" s="480"/>
    </row>
    <row r="94" spans="1:7" ht="18.600000000000001" customHeight="1" x14ac:dyDescent="0.3">
      <c r="A94" s="480"/>
      <c r="B94" s="481"/>
      <c r="C94" s="480"/>
      <c r="D94" s="480"/>
      <c r="E94" s="480"/>
      <c r="F94" s="480"/>
      <c r="G94" s="480"/>
    </row>
    <row r="95" spans="1:7" ht="18.600000000000001" customHeight="1" x14ac:dyDescent="0.3">
      <c r="A95" s="480"/>
      <c r="B95" s="481"/>
      <c r="C95" s="480"/>
      <c r="D95" s="480"/>
      <c r="E95" s="480"/>
      <c r="F95" s="480"/>
      <c r="G95" s="480"/>
    </row>
    <row r="96" spans="1:7" ht="18.600000000000001" customHeight="1" x14ac:dyDescent="0.3">
      <c r="A96" s="480"/>
      <c r="B96" s="481"/>
      <c r="C96" s="480"/>
      <c r="D96" s="480"/>
      <c r="E96" s="480"/>
      <c r="F96" s="480"/>
      <c r="G96" s="480"/>
    </row>
    <row r="97" spans="1:7" ht="18.600000000000001" customHeight="1" x14ac:dyDescent="0.3">
      <c r="A97" s="480"/>
      <c r="B97" s="481"/>
      <c r="C97" s="480"/>
      <c r="D97" s="480"/>
      <c r="E97" s="480"/>
      <c r="F97" s="480"/>
      <c r="G97" s="480"/>
    </row>
    <row r="98" spans="1:7" ht="18.600000000000001" customHeight="1" x14ac:dyDescent="0.3">
      <c r="A98" s="480"/>
      <c r="B98" s="481"/>
      <c r="C98" s="480"/>
      <c r="D98" s="480"/>
      <c r="E98" s="480"/>
      <c r="F98" s="480"/>
      <c r="G98" s="480"/>
    </row>
    <row r="99" spans="1:7" ht="18.600000000000001" customHeight="1" x14ac:dyDescent="0.3">
      <c r="A99" s="480"/>
      <c r="B99" s="481"/>
      <c r="C99" s="480"/>
      <c r="D99" s="480"/>
      <c r="E99" s="480"/>
      <c r="F99" s="480"/>
      <c r="G99" s="480"/>
    </row>
    <row r="100" spans="1:7" ht="18.600000000000001" customHeight="1" x14ac:dyDescent="0.3">
      <c r="A100" s="480"/>
      <c r="B100" s="481"/>
      <c r="C100" s="480"/>
      <c r="D100" s="480"/>
      <c r="E100" s="480"/>
      <c r="F100" s="480"/>
      <c r="G100" s="480"/>
    </row>
    <row r="101" spans="1:7" ht="18.600000000000001" customHeight="1" x14ac:dyDescent="0.3">
      <c r="A101" s="480"/>
      <c r="B101" s="481"/>
      <c r="C101" s="480"/>
      <c r="D101" s="480"/>
      <c r="E101" s="480"/>
      <c r="F101" s="480"/>
      <c r="G101" s="480"/>
    </row>
    <row r="102" spans="1:7" ht="18.600000000000001" customHeight="1" x14ac:dyDescent="0.3">
      <c r="A102" s="480"/>
      <c r="B102" s="481"/>
      <c r="C102" s="480"/>
      <c r="D102" s="480"/>
      <c r="E102" s="480"/>
      <c r="F102" s="480"/>
      <c r="G102" s="480"/>
    </row>
    <row r="103" spans="1:7" ht="18.600000000000001" customHeight="1" x14ac:dyDescent="0.3">
      <c r="A103" s="480"/>
      <c r="B103" s="481"/>
      <c r="C103" s="480"/>
      <c r="D103" s="480"/>
      <c r="E103" s="480"/>
      <c r="F103" s="480"/>
      <c r="G103" s="480"/>
    </row>
    <row r="104" spans="1:7" ht="18.600000000000001" customHeight="1" x14ac:dyDescent="0.3">
      <c r="A104" s="480"/>
      <c r="B104" s="481"/>
      <c r="C104" s="480"/>
      <c r="D104" s="480"/>
      <c r="E104" s="480"/>
      <c r="F104" s="480"/>
      <c r="G104" s="480"/>
    </row>
    <row r="105" spans="1:7" ht="18.600000000000001" customHeight="1" x14ac:dyDescent="0.3">
      <c r="A105" s="480"/>
      <c r="B105" s="481"/>
      <c r="C105" s="480"/>
      <c r="D105" s="480"/>
      <c r="E105" s="480"/>
      <c r="F105" s="480"/>
      <c r="G105" s="480"/>
    </row>
    <row r="106" spans="1:7" ht="18.600000000000001" customHeight="1" x14ac:dyDescent="0.3">
      <c r="A106" s="480"/>
      <c r="B106" s="481"/>
      <c r="C106" s="480"/>
      <c r="D106" s="480"/>
      <c r="E106" s="480"/>
      <c r="F106" s="480"/>
      <c r="G106" s="480"/>
    </row>
    <row r="107" spans="1:7" ht="18.600000000000001" customHeight="1" x14ac:dyDescent="0.3">
      <c r="A107" s="480"/>
      <c r="B107" s="481"/>
      <c r="C107" s="480"/>
      <c r="D107" s="480"/>
      <c r="E107" s="480"/>
      <c r="F107" s="480"/>
      <c r="G107" s="480"/>
    </row>
    <row r="108" spans="1:7" ht="18.600000000000001" customHeight="1" x14ac:dyDescent="0.3">
      <c r="A108" s="480"/>
      <c r="B108" s="488"/>
      <c r="C108" s="480"/>
      <c r="D108" s="489"/>
      <c r="E108" s="480"/>
      <c r="F108" s="480"/>
      <c r="G108" s="480"/>
    </row>
    <row r="109" spans="1:7" ht="18.600000000000001" customHeight="1" x14ac:dyDescent="0.3">
      <c r="A109" s="480"/>
      <c r="B109" s="481"/>
      <c r="C109" s="480"/>
      <c r="D109" s="480"/>
      <c r="E109" s="480"/>
      <c r="F109" s="480"/>
      <c r="G109" s="480"/>
    </row>
    <row r="110" spans="1:7" ht="18.600000000000001" customHeight="1" x14ac:dyDescent="0.3">
      <c r="A110" s="480"/>
      <c r="B110" s="481"/>
      <c r="C110" s="480"/>
      <c r="D110" s="480"/>
      <c r="E110" s="480"/>
      <c r="F110" s="480"/>
      <c r="G110" s="480"/>
    </row>
    <row r="111" spans="1:7" ht="18.600000000000001" customHeight="1" x14ac:dyDescent="0.3">
      <c r="A111" s="480"/>
      <c r="B111" s="481"/>
      <c r="C111" s="480"/>
      <c r="D111" s="480"/>
      <c r="E111" s="480"/>
      <c r="F111" s="480"/>
      <c r="G111" s="480"/>
    </row>
    <row r="112" spans="1:7" ht="18.600000000000001" customHeight="1" x14ac:dyDescent="0.3">
      <c r="A112" s="480"/>
      <c r="B112" s="481"/>
      <c r="C112" s="480"/>
      <c r="D112" s="480"/>
      <c r="E112" s="480"/>
      <c r="F112" s="480"/>
      <c r="G112" s="480"/>
    </row>
    <row r="113" spans="1:7" ht="18.600000000000001" customHeight="1" x14ac:dyDescent="0.3">
      <c r="A113" s="480"/>
      <c r="B113" s="481"/>
      <c r="C113" s="480"/>
      <c r="D113" s="480"/>
      <c r="E113" s="480"/>
      <c r="F113" s="480"/>
      <c r="G113" s="480"/>
    </row>
    <row r="114" spans="1:7" ht="18.600000000000001" customHeight="1" x14ac:dyDescent="0.3">
      <c r="A114" s="480"/>
      <c r="B114" s="481"/>
      <c r="C114" s="480"/>
      <c r="D114" s="480"/>
      <c r="E114" s="480"/>
      <c r="F114" s="480"/>
      <c r="G114" s="480"/>
    </row>
    <row r="115" spans="1:7" ht="18.600000000000001" customHeight="1" x14ac:dyDescent="0.3">
      <c r="A115" s="480"/>
      <c r="B115" s="481"/>
      <c r="C115" s="480"/>
      <c r="D115" s="480"/>
      <c r="E115" s="480"/>
      <c r="F115" s="480"/>
      <c r="G115" s="480"/>
    </row>
    <row r="116" spans="1:7" ht="18.600000000000001" customHeight="1" x14ac:dyDescent="0.3">
      <c r="A116" s="480"/>
      <c r="B116" s="481"/>
      <c r="C116" s="480"/>
      <c r="D116" s="480"/>
      <c r="E116" s="480"/>
      <c r="F116" s="480"/>
      <c r="G116" s="480"/>
    </row>
    <row r="117" spans="1:7" ht="18.600000000000001" customHeight="1" x14ac:dyDescent="0.3">
      <c r="A117" s="480"/>
      <c r="B117" s="481"/>
      <c r="C117" s="480"/>
      <c r="D117" s="480"/>
      <c r="E117" s="480"/>
      <c r="F117" s="480"/>
      <c r="G117" s="480"/>
    </row>
    <row r="118" spans="1:7" ht="18.600000000000001" customHeight="1" x14ac:dyDescent="0.3">
      <c r="A118" s="480"/>
      <c r="B118" s="481"/>
      <c r="C118" s="480"/>
      <c r="D118" s="480"/>
      <c r="E118" s="480"/>
      <c r="F118" s="480"/>
      <c r="G118" s="480"/>
    </row>
    <row r="119" spans="1:7" ht="18.600000000000001" customHeight="1" x14ac:dyDescent="0.3">
      <c r="A119" s="480"/>
      <c r="B119" s="481"/>
      <c r="C119" s="480"/>
      <c r="D119" s="480"/>
      <c r="E119" s="480"/>
      <c r="F119" s="480"/>
      <c r="G119" s="480"/>
    </row>
    <row r="120" spans="1:7" ht="18.600000000000001" customHeight="1" x14ac:dyDescent="0.3">
      <c r="A120" s="480"/>
      <c r="B120" s="481"/>
      <c r="C120" s="480"/>
      <c r="D120" s="480"/>
      <c r="E120" s="480"/>
      <c r="F120" s="480"/>
      <c r="G120" s="480"/>
    </row>
    <row r="121" spans="1:7" ht="18.600000000000001" customHeight="1" x14ac:dyDescent="0.3">
      <c r="A121" s="480"/>
      <c r="B121" s="481"/>
      <c r="C121" s="480"/>
      <c r="D121" s="480"/>
      <c r="E121" s="480"/>
      <c r="F121" s="480"/>
      <c r="G121" s="480"/>
    </row>
    <row r="122" spans="1:7" ht="18.600000000000001" customHeight="1" x14ac:dyDescent="0.3">
      <c r="A122" s="480"/>
      <c r="B122" s="481"/>
      <c r="C122" s="480"/>
      <c r="D122" s="480"/>
      <c r="E122" s="480"/>
      <c r="F122" s="480"/>
      <c r="G122" s="480"/>
    </row>
    <row r="123" spans="1:7" ht="18.600000000000001" customHeight="1" x14ac:dyDescent="0.3">
      <c r="A123" s="480"/>
      <c r="B123" s="481"/>
      <c r="C123" s="480"/>
      <c r="D123" s="480"/>
      <c r="E123" s="480"/>
      <c r="F123" s="480"/>
      <c r="G123" s="480"/>
    </row>
    <row r="124" spans="1:7" ht="18.600000000000001" customHeight="1" x14ac:dyDescent="0.3">
      <c r="A124" s="480"/>
      <c r="B124" s="488"/>
      <c r="C124" s="480"/>
      <c r="D124" s="489"/>
      <c r="E124" s="480"/>
      <c r="F124" s="480"/>
      <c r="G124" s="480"/>
    </row>
    <row r="125" spans="1:7" ht="18.600000000000001" customHeight="1" x14ac:dyDescent="0.3">
      <c r="A125" s="480"/>
      <c r="B125" s="481"/>
      <c r="C125" s="480"/>
      <c r="D125" s="480"/>
      <c r="E125" s="480"/>
      <c r="F125" s="480"/>
      <c r="G125" s="480"/>
    </row>
    <row r="126" spans="1:7" ht="18.600000000000001" customHeight="1" x14ac:dyDescent="0.3">
      <c r="A126" s="480"/>
      <c r="B126" s="481"/>
      <c r="C126" s="480"/>
      <c r="D126" s="480"/>
      <c r="E126" s="480"/>
      <c r="F126" s="480"/>
      <c r="G126" s="480"/>
    </row>
    <row r="127" spans="1:7" ht="18.600000000000001" customHeight="1" x14ac:dyDescent="0.3">
      <c r="A127" s="480"/>
      <c r="B127" s="481"/>
      <c r="C127" s="480"/>
      <c r="D127" s="480"/>
      <c r="E127" s="480"/>
      <c r="F127" s="480"/>
      <c r="G127" s="480"/>
    </row>
    <row r="128" spans="1:7" ht="18.600000000000001" customHeight="1" x14ac:dyDescent="0.3">
      <c r="A128" s="480"/>
      <c r="B128" s="481"/>
      <c r="C128" s="480"/>
      <c r="D128" s="480"/>
      <c r="E128" s="480"/>
      <c r="F128" s="480"/>
      <c r="G128" s="480"/>
    </row>
    <row r="129" spans="1:7" ht="18.600000000000001" customHeight="1" x14ac:dyDescent="0.3">
      <c r="A129" s="480"/>
      <c r="B129" s="481"/>
      <c r="C129" s="480"/>
      <c r="D129" s="480"/>
      <c r="E129" s="480"/>
      <c r="F129" s="480"/>
      <c r="G129" s="480"/>
    </row>
    <row r="130" spans="1:7" ht="18.600000000000001" customHeight="1" x14ac:dyDescent="0.3">
      <c r="A130" s="480"/>
      <c r="B130" s="481"/>
      <c r="C130" s="480"/>
      <c r="D130" s="480"/>
      <c r="E130" s="480"/>
      <c r="F130" s="480"/>
      <c r="G130" s="480"/>
    </row>
    <row r="131" spans="1:7" ht="18.600000000000001" customHeight="1" x14ac:dyDescent="0.3">
      <c r="A131" s="480"/>
      <c r="B131" s="481"/>
      <c r="C131" s="480"/>
      <c r="D131" s="480"/>
      <c r="E131" s="480"/>
      <c r="F131" s="480"/>
      <c r="G131" s="480"/>
    </row>
    <row r="132" spans="1:7" ht="18.600000000000001" customHeight="1" x14ac:dyDescent="0.3">
      <c r="A132" s="480"/>
      <c r="B132" s="481"/>
      <c r="C132" s="480"/>
      <c r="D132" s="480"/>
      <c r="E132" s="480"/>
      <c r="F132" s="480"/>
      <c r="G132" s="480"/>
    </row>
    <row r="133" spans="1:7" ht="18.600000000000001" customHeight="1" x14ac:dyDescent="0.3">
      <c r="A133" s="480"/>
      <c r="B133" s="481"/>
      <c r="C133" s="480"/>
      <c r="D133" s="480"/>
      <c r="E133" s="480"/>
      <c r="F133" s="480"/>
      <c r="G133" s="480"/>
    </row>
    <row r="134" spans="1:7" ht="18.600000000000001" customHeight="1" x14ac:dyDescent="0.3">
      <c r="A134" s="480"/>
      <c r="B134" s="481"/>
      <c r="C134" s="480"/>
      <c r="D134" s="480"/>
      <c r="E134" s="480"/>
      <c r="F134" s="480"/>
      <c r="G134" s="480"/>
    </row>
    <row r="135" spans="1:7" ht="18.600000000000001" customHeight="1" x14ac:dyDescent="0.3">
      <c r="A135" s="480"/>
      <c r="B135" s="481"/>
      <c r="C135" s="480"/>
      <c r="D135" s="480"/>
      <c r="E135" s="480"/>
      <c r="F135" s="480"/>
      <c r="G135" s="480"/>
    </row>
    <row r="136" spans="1:7" ht="21.9" customHeight="1" x14ac:dyDescent="0.3">
      <c r="A136" s="480"/>
      <c r="B136" s="480"/>
      <c r="C136" s="480"/>
      <c r="D136" s="480"/>
      <c r="E136" s="480"/>
      <c r="F136" s="480"/>
      <c r="G136" s="480"/>
    </row>
    <row r="137" spans="1:7" ht="21.9" customHeight="1" x14ac:dyDescent="0.3">
      <c r="A137" s="480"/>
      <c r="B137" s="480"/>
      <c r="C137" s="480"/>
      <c r="D137" s="480"/>
      <c r="E137" s="480"/>
      <c r="F137" s="480"/>
      <c r="G137" s="480"/>
    </row>
    <row r="138" spans="1:7" ht="21.9" customHeight="1" x14ac:dyDescent="0.3">
      <c r="A138" s="480"/>
      <c r="B138" s="480"/>
      <c r="C138" s="480"/>
      <c r="D138" s="480"/>
      <c r="E138" s="480"/>
      <c r="F138" s="480"/>
      <c r="G138" s="480"/>
    </row>
    <row r="139" spans="1:7" ht="21.9" customHeight="1" x14ac:dyDescent="0.3">
      <c r="A139" s="480"/>
      <c r="B139" s="480"/>
      <c r="C139" s="480"/>
      <c r="D139" s="480"/>
      <c r="E139" s="480"/>
      <c r="F139" s="480"/>
      <c r="G139" s="480"/>
    </row>
    <row r="140" spans="1:7" ht="21.9" customHeight="1" x14ac:dyDescent="0.3">
      <c r="A140" s="480"/>
      <c r="B140" s="480"/>
      <c r="C140" s="480"/>
      <c r="D140" s="480"/>
      <c r="E140" s="480"/>
      <c r="F140" s="480"/>
      <c r="G140" s="480"/>
    </row>
    <row r="141" spans="1:7" ht="21.9" customHeight="1" x14ac:dyDescent="0.3">
      <c r="A141" s="480"/>
      <c r="B141" s="480"/>
      <c r="C141" s="480"/>
      <c r="D141" s="480"/>
      <c r="E141" s="480"/>
      <c r="F141" s="480"/>
      <c r="G141" s="480"/>
    </row>
    <row r="142" spans="1:7" ht="21.9" customHeight="1" x14ac:dyDescent="0.3">
      <c r="A142" s="480"/>
      <c r="B142" s="480"/>
      <c r="C142" s="480"/>
      <c r="D142" s="480"/>
      <c r="E142" s="480"/>
      <c r="F142" s="480"/>
      <c r="G142" s="480"/>
    </row>
    <row r="143" spans="1:7" ht="21.9" customHeight="1" x14ac:dyDescent="0.3">
      <c r="A143" s="480"/>
      <c r="B143" s="480"/>
      <c r="C143" s="480"/>
      <c r="D143" s="480"/>
      <c r="E143" s="480"/>
      <c r="F143" s="480"/>
      <c r="G143" s="480"/>
    </row>
    <row r="144" spans="1:7" ht="21.9" customHeight="1" x14ac:dyDescent="0.3">
      <c r="A144" s="480"/>
      <c r="B144" s="480"/>
      <c r="C144" s="480"/>
      <c r="D144" s="480"/>
      <c r="E144" s="480"/>
      <c r="F144" s="480"/>
      <c r="G144" s="480"/>
    </row>
    <row r="145" spans="1:7" ht="21.9" customHeight="1" x14ac:dyDescent="0.3">
      <c r="A145" s="480"/>
      <c r="B145" s="480"/>
      <c r="C145" s="480"/>
      <c r="D145" s="480"/>
      <c r="E145" s="480"/>
      <c r="F145" s="480"/>
      <c r="G145" s="480"/>
    </row>
    <row r="146" spans="1:7" ht="21.9" customHeight="1" x14ac:dyDescent="0.3">
      <c r="A146" s="480"/>
      <c r="B146" s="480"/>
      <c r="C146" s="480"/>
      <c r="D146" s="480"/>
      <c r="E146" s="480"/>
      <c r="F146" s="480"/>
      <c r="G146" s="480"/>
    </row>
    <row r="147" spans="1:7" ht="21.9" customHeight="1" x14ac:dyDescent="0.3">
      <c r="A147" s="480"/>
      <c r="B147" s="480"/>
      <c r="C147" s="480"/>
      <c r="D147" s="480"/>
      <c r="E147" s="480"/>
      <c r="F147" s="480"/>
      <c r="G147" s="480"/>
    </row>
    <row r="148" spans="1:7" ht="21.9" customHeight="1" x14ac:dyDescent="0.3">
      <c r="A148" s="480"/>
      <c r="B148" s="480"/>
      <c r="C148" s="480"/>
      <c r="D148" s="480"/>
      <c r="E148" s="480"/>
      <c r="F148" s="480"/>
      <c r="G148" s="480"/>
    </row>
    <row r="149" spans="1:7" ht="21.9" customHeight="1" x14ac:dyDescent="0.3">
      <c r="A149" s="480"/>
      <c r="B149" s="480"/>
      <c r="C149" s="480"/>
      <c r="D149" s="480"/>
      <c r="E149" s="480"/>
      <c r="F149" s="480"/>
      <c r="G149" s="480"/>
    </row>
    <row r="150" spans="1:7" ht="21.9" customHeight="1" x14ac:dyDescent="0.3">
      <c r="A150" s="480"/>
      <c r="B150" s="480"/>
      <c r="C150" s="480"/>
      <c r="D150" s="480"/>
      <c r="E150" s="480"/>
      <c r="F150" s="480"/>
      <c r="G150" s="480"/>
    </row>
    <row r="151" spans="1:7" ht="21.9" customHeight="1" x14ac:dyDescent="0.3">
      <c r="A151" s="480"/>
      <c r="B151" s="480"/>
      <c r="C151" s="480"/>
      <c r="D151" s="480"/>
      <c r="E151" s="480"/>
      <c r="F151" s="480"/>
      <c r="G151" s="480"/>
    </row>
    <row r="152" spans="1:7" ht="21.9" customHeight="1" x14ac:dyDescent="0.3">
      <c r="A152" s="480"/>
      <c r="B152" s="480"/>
      <c r="C152" s="480"/>
      <c r="D152" s="480"/>
      <c r="E152" s="480"/>
      <c r="F152" s="480"/>
      <c r="G152" s="480"/>
    </row>
    <row r="153" spans="1:7" ht="21.9" customHeight="1" x14ac:dyDescent="0.3">
      <c r="A153" s="480"/>
      <c r="B153" s="480"/>
      <c r="C153" s="480"/>
      <c r="D153" s="480"/>
      <c r="E153" s="480"/>
      <c r="F153" s="480"/>
      <c r="G153" s="480"/>
    </row>
    <row r="154" spans="1:7" ht="21.9" customHeight="1" x14ac:dyDescent="0.3">
      <c r="A154" s="480"/>
      <c r="B154" s="480"/>
      <c r="C154" s="480"/>
      <c r="D154" s="480"/>
      <c r="E154" s="480"/>
      <c r="F154" s="480"/>
      <c r="G154" s="480"/>
    </row>
    <row r="155" spans="1:7" ht="21.9" customHeight="1" x14ac:dyDescent="0.3">
      <c r="A155" s="480"/>
      <c r="B155" s="480"/>
      <c r="C155" s="480"/>
      <c r="D155" s="480"/>
      <c r="E155" s="480"/>
      <c r="F155" s="480"/>
      <c r="G155" s="480"/>
    </row>
    <row r="156" spans="1:7" ht="21.9" customHeight="1" x14ac:dyDescent="0.3">
      <c r="A156" s="480"/>
      <c r="B156" s="480"/>
      <c r="C156" s="480"/>
      <c r="D156" s="480"/>
      <c r="E156" s="480"/>
      <c r="F156" s="480"/>
      <c r="G156" s="480"/>
    </row>
    <row r="157" spans="1:7" ht="21.9" customHeight="1" x14ac:dyDescent="0.3">
      <c r="A157" s="480"/>
      <c r="B157" s="480"/>
      <c r="C157" s="480"/>
      <c r="D157" s="480"/>
      <c r="E157" s="480"/>
      <c r="F157" s="480"/>
      <c r="G157" s="480"/>
    </row>
    <row r="158" spans="1:7" ht="21.9" customHeight="1" x14ac:dyDescent="0.3">
      <c r="A158" s="480"/>
      <c r="B158" s="480"/>
      <c r="C158" s="480"/>
      <c r="D158" s="480"/>
      <c r="E158" s="480"/>
      <c r="F158" s="480"/>
      <c r="G158" s="480"/>
    </row>
    <row r="159" spans="1:7" ht="21.9" customHeight="1" x14ac:dyDescent="0.3">
      <c r="A159" s="480"/>
      <c r="B159" s="480"/>
      <c r="C159" s="480"/>
      <c r="D159" s="480"/>
      <c r="E159" s="480"/>
      <c r="F159" s="480"/>
      <c r="G159" s="480"/>
    </row>
    <row r="160" spans="1:7" ht="21.9" customHeight="1" x14ac:dyDescent="0.3">
      <c r="A160" s="480"/>
      <c r="B160" s="480"/>
      <c r="C160" s="480"/>
      <c r="D160" s="480"/>
      <c r="E160" s="480"/>
      <c r="F160" s="480"/>
      <c r="G160" s="480"/>
    </row>
    <row r="161" spans="1:7" ht="21.9" customHeight="1" x14ac:dyDescent="0.3">
      <c r="A161" s="480"/>
      <c r="B161" s="480"/>
      <c r="C161" s="480"/>
      <c r="D161" s="480"/>
      <c r="E161" s="480"/>
      <c r="F161" s="480"/>
      <c r="G161" s="480"/>
    </row>
    <row r="162" spans="1:7" ht="21.9" customHeight="1" x14ac:dyDescent="0.3">
      <c r="A162" s="480"/>
      <c r="B162" s="480"/>
      <c r="C162" s="480"/>
      <c r="D162" s="480"/>
      <c r="E162" s="480"/>
      <c r="F162" s="480"/>
      <c r="G162" s="480"/>
    </row>
    <row r="163" spans="1:7" ht="21.9" customHeight="1" x14ac:dyDescent="0.3">
      <c r="A163" s="480"/>
      <c r="B163" s="480"/>
      <c r="C163" s="480"/>
      <c r="D163" s="480"/>
      <c r="E163" s="480"/>
      <c r="F163" s="480"/>
      <c r="G163" s="480"/>
    </row>
    <row r="164" spans="1:7" ht="21.9" customHeight="1" x14ac:dyDescent="0.3">
      <c r="A164" s="480"/>
      <c r="B164" s="480"/>
      <c r="C164" s="480"/>
      <c r="D164" s="480"/>
      <c r="E164" s="480"/>
      <c r="F164" s="480"/>
      <c r="G164" s="480"/>
    </row>
    <row r="165" spans="1:7" ht="21.9" customHeight="1" x14ac:dyDescent="0.3">
      <c r="A165" s="480"/>
      <c r="B165" s="480"/>
      <c r="C165" s="480"/>
      <c r="D165" s="480"/>
      <c r="E165" s="480"/>
      <c r="F165" s="480"/>
      <c r="G165" s="480"/>
    </row>
    <row r="166" spans="1:7" ht="21.9" customHeight="1" x14ac:dyDescent="0.3">
      <c r="A166" s="480"/>
      <c r="B166" s="480"/>
      <c r="C166" s="480"/>
      <c r="D166" s="480"/>
      <c r="E166" s="480"/>
      <c r="F166" s="480"/>
      <c r="G166" s="480"/>
    </row>
    <row r="167" spans="1:7" ht="21.9" customHeight="1" x14ac:dyDescent="0.3">
      <c r="A167" s="480"/>
      <c r="B167" s="480"/>
      <c r="C167" s="480"/>
      <c r="D167" s="480"/>
      <c r="E167" s="480"/>
      <c r="F167" s="480"/>
      <c r="G167" s="480"/>
    </row>
  </sheetData>
  <mergeCells count="3">
    <mergeCell ref="A1:G1"/>
    <mergeCell ref="A2:G2"/>
    <mergeCell ref="A3:G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70"/>
  <sheetViews>
    <sheetView topLeftCell="A4" workbookViewId="0">
      <selection activeCell="I20" sqref="I20"/>
    </sheetView>
  </sheetViews>
  <sheetFormatPr defaultRowHeight="14.4" x14ac:dyDescent="0.3"/>
  <cols>
    <col min="1" max="2" width="5.6640625" style="479" customWidth="1"/>
    <col min="3" max="3" width="7.5546875" style="479" customWidth="1"/>
    <col min="4" max="4" width="5.88671875" style="479" customWidth="1"/>
    <col min="5" max="6" width="24.6640625" style="479" customWidth="1"/>
    <col min="7" max="7" width="11.5546875" style="479" customWidth="1"/>
    <col min="8" max="256" width="8.88671875" style="477"/>
    <col min="257" max="258" width="5.6640625" style="477" customWidth="1"/>
    <col min="259" max="259" width="7.5546875" style="477" customWidth="1"/>
    <col min="260" max="260" width="5.88671875" style="477" customWidth="1"/>
    <col min="261" max="262" width="24.6640625" style="477" customWidth="1"/>
    <col min="263" max="263" width="11.5546875" style="477" customWidth="1"/>
    <col min="264" max="512" width="8.88671875" style="477"/>
    <col min="513" max="514" width="5.6640625" style="477" customWidth="1"/>
    <col min="515" max="515" width="7.5546875" style="477" customWidth="1"/>
    <col min="516" max="516" width="5.88671875" style="477" customWidth="1"/>
    <col min="517" max="518" width="24.6640625" style="477" customWidth="1"/>
    <col min="519" max="519" width="11.5546875" style="477" customWidth="1"/>
    <col min="520" max="768" width="8.88671875" style="477"/>
    <col min="769" max="770" width="5.6640625" style="477" customWidth="1"/>
    <col min="771" max="771" width="7.5546875" style="477" customWidth="1"/>
    <col min="772" max="772" width="5.88671875" style="477" customWidth="1"/>
    <col min="773" max="774" width="24.6640625" style="477" customWidth="1"/>
    <col min="775" max="775" width="11.5546875" style="477" customWidth="1"/>
    <col min="776" max="1024" width="8.88671875" style="477"/>
    <col min="1025" max="1026" width="5.6640625" style="477" customWidth="1"/>
    <col min="1027" max="1027" width="7.5546875" style="477" customWidth="1"/>
    <col min="1028" max="1028" width="5.88671875" style="477" customWidth="1"/>
    <col min="1029" max="1030" width="24.6640625" style="477" customWidth="1"/>
    <col min="1031" max="1031" width="11.5546875" style="477" customWidth="1"/>
    <col min="1032" max="1280" width="8.88671875" style="477"/>
    <col min="1281" max="1282" width="5.6640625" style="477" customWidth="1"/>
    <col min="1283" max="1283" width="7.5546875" style="477" customWidth="1"/>
    <col min="1284" max="1284" width="5.88671875" style="477" customWidth="1"/>
    <col min="1285" max="1286" width="24.6640625" style="477" customWidth="1"/>
    <col min="1287" max="1287" width="11.5546875" style="477" customWidth="1"/>
    <col min="1288" max="1536" width="8.88671875" style="477"/>
    <col min="1537" max="1538" width="5.6640625" style="477" customWidth="1"/>
    <col min="1539" max="1539" width="7.5546875" style="477" customWidth="1"/>
    <col min="1540" max="1540" width="5.88671875" style="477" customWidth="1"/>
    <col min="1541" max="1542" width="24.6640625" style="477" customWidth="1"/>
    <col min="1543" max="1543" width="11.5546875" style="477" customWidth="1"/>
    <col min="1544" max="1792" width="8.88671875" style="477"/>
    <col min="1793" max="1794" width="5.6640625" style="477" customWidth="1"/>
    <col min="1795" max="1795" width="7.5546875" style="477" customWidth="1"/>
    <col min="1796" max="1796" width="5.88671875" style="477" customWidth="1"/>
    <col min="1797" max="1798" width="24.6640625" style="477" customWidth="1"/>
    <col min="1799" max="1799" width="11.5546875" style="477" customWidth="1"/>
    <col min="1800" max="2048" width="8.88671875" style="477"/>
    <col min="2049" max="2050" width="5.6640625" style="477" customWidth="1"/>
    <col min="2051" max="2051" width="7.5546875" style="477" customWidth="1"/>
    <col min="2052" max="2052" width="5.88671875" style="477" customWidth="1"/>
    <col min="2053" max="2054" width="24.6640625" style="477" customWidth="1"/>
    <col min="2055" max="2055" width="11.5546875" style="477" customWidth="1"/>
    <col min="2056" max="2304" width="8.88671875" style="477"/>
    <col min="2305" max="2306" width="5.6640625" style="477" customWidth="1"/>
    <col min="2307" max="2307" width="7.5546875" style="477" customWidth="1"/>
    <col min="2308" max="2308" width="5.88671875" style="477" customWidth="1"/>
    <col min="2309" max="2310" width="24.6640625" style="477" customWidth="1"/>
    <col min="2311" max="2311" width="11.5546875" style="477" customWidth="1"/>
    <col min="2312" max="2560" width="8.88671875" style="477"/>
    <col min="2561" max="2562" width="5.6640625" style="477" customWidth="1"/>
    <col min="2563" max="2563" width="7.5546875" style="477" customWidth="1"/>
    <col min="2564" max="2564" width="5.88671875" style="477" customWidth="1"/>
    <col min="2565" max="2566" width="24.6640625" style="477" customWidth="1"/>
    <col min="2567" max="2567" width="11.5546875" style="477" customWidth="1"/>
    <col min="2568" max="2816" width="8.88671875" style="477"/>
    <col min="2817" max="2818" width="5.6640625" style="477" customWidth="1"/>
    <col min="2819" max="2819" width="7.5546875" style="477" customWidth="1"/>
    <col min="2820" max="2820" width="5.88671875" style="477" customWidth="1"/>
    <col min="2821" max="2822" width="24.6640625" style="477" customWidth="1"/>
    <col min="2823" max="2823" width="11.5546875" style="477" customWidth="1"/>
    <col min="2824" max="3072" width="8.88671875" style="477"/>
    <col min="3073" max="3074" width="5.6640625" style="477" customWidth="1"/>
    <col min="3075" max="3075" width="7.5546875" style="477" customWidth="1"/>
    <col min="3076" max="3076" width="5.88671875" style="477" customWidth="1"/>
    <col min="3077" max="3078" width="24.6640625" style="477" customWidth="1"/>
    <col min="3079" max="3079" width="11.5546875" style="477" customWidth="1"/>
    <col min="3080" max="3328" width="8.88671875" style="477"/>
    <col min="3329" max="3330" width="5.6640625" style="477" customWidth="1"/>
    <col min="3331" max="3331" width="7.5546875" style="477" customWidth="1"/>
    <col min="3332" max="3332" width="5.88671875" style="477" customWidth="1"/>
    <col min="3333" max="3334" width="24.6640625" style="477" customWidth="1"/>
    <col min="3335" max="3335" width="11.5546875" style="477" customWidth="1"/>
    <col min="3336" max="3584" width="8.88671875" style="477"/>
    <col min="3585" max="3586" width="5.6640625" style="477" customWidth="1"/>
    <col min="3587" max="3587" width="7.5546875" style="477" customWidth="1"/>
    <col min="3588" max="3588" width="5.88671875" style="477" customWidth="1"/>
    <col min="3589" max="3590" width="24.6640625" style="477" customWidth="1"/>
    <col min="3591" max="3591" width="11.5546875" style="477" customWidth="1"/>
    <col min="3592" max="3840" width="8.88671875" style="477"/>
    <col min="3841" max="3842" width="5.6640625" style="477" customWidth="1"/>
    <col min="3843" max="3843" width="7.5546875" style="477" customWidth="1"/>
    <col min="3844" max="3844" width="5.88671875" style="477" customWidth="1"/>
    <col min="3845" max="3846" width="24.6640625" style="477" customWidth="1"/>
    <col min="3847" max="3847" width="11.5546875" style="477" customWidth="1"/>
    <col min="3848" max="4096" width="8.88671875" style="477"/>
    <col min="4097" max="4098" width="5.6640625" style="477" customWidth="1"/>
    <col min="4099" max="4099" width="7.5546875" style="477" customWidth="1"/>
    <col min="4100" max="4100" width="5.88671875" style="477" customWidth="1"/>
    <col min="4101" max="4102" width="24.6640625" style="477" customWidth="1"/>
    <col min="4103" max="4103" width="11.5546875" style="477" customWidth="1"/>
    <col min="4104" max="4352" width="8.88671875" style="477"/>
    <col min="4353" max="4354" width="5.6640625" style="477" customWidth="1"/>
    <col min="4355" max="4355" width="7.5546875" style="477" customWidth="1"/>
    <col min="4356" max="4356" width="5.88671875" style="477" customWidth="1"/>
    <col min="4357" max="4358" width="24.6640625" style="477" customWidth="1"/>
    <col min="4359" max="4359" width="11.5546875" style="477" customWidth="1"/>
    <col min="4360" max="4608" width="8.88671875" style="477"/>
    <col min="4609" max="4610" width="5.6640625" style="477" customWidth="1"/>
    <col min="4611" max="4611" width="7.5546875" style="477" customWidth="1"/>
    <col min="4612" max="4612" width="5.88671875" style="477" customWidth="1"/>
    <col min="4613" max="4614" width="24.6640625" style="477" customWidth="1"/>
    <col min="4615" max="4615" width="11.5546875" style="477" customWidth="1"/>
    <col min="4616" max="4864" width="8.88671875" style="477"/>
    <col min="4865" max="4866" width="5.6640625" style="477" customWidth="1"/>
    <col min="4867" max="4867" width="7.5546875" style="477" customWidth="1"/>
    <col min="4868" max="4868" width="5.88671875" style="477" customWidth="1"/>
    <col min="4869" max="4870" width="24.6640625" style="477" customWidth="1"/>
    <col min="4871" max="4871" width="11.5546875" style="477" customWidth="1"/>
    <col min="4872" max="5120" width="8.88671875" style="477"/>
    <col min="5121" max="5122" width="5.6640625" style="477" customWidth="1"/>
    <col min="5123" max="5123" width="7.5546875" style="477" customWidth="1"/>
    <col min="5124" max="5124" width="5.88671875" style="477" customWidth="1"/>
    <col min="5125" max="5126" width="24.6640625" style="477" customWidth="1"/>
    <col min="5127" max="5127" width="11.5546875" style="477" customWidth="1"/>
    <col min="5128" max="5376" width="8.88671875" style="477"/>
    <col min="5377" max="5378" width="5.6640625" style="477" customWidth="1"/>
    <col min="5379" max="5379" width="7.5546875" style="477" customWidth="1"/>
    <col min="5380" max="5380" width="5.88671875" style="477" customWidth="1"/>
    <col min="5381" max="5382" width="24.6640625" style="477" customWidth="1"/>
    <col min="5383" max="5383" width="11.5546875" style="477" customWidth="1"/>
    <col min="5384" max="5632" width="8.88671875" style="477"/>
    <col min="5633" max="5634" width="5.6640625" style="477" customWidth="1"/>
    <col min="5635" max="5635" width="7.5546875" style="477" customWidth="1"/>
    <col min="5636" max="5636" width="5.88671875" style="477" customWidth="1"/>
    <col min="5637" max="5638" width="24.6640625" style="477" customWidth="1"/>
    <col min="5639" max="5639" width="11.5546875" style="477" customWidth="1"/>
    <col min="5640" max="5888" width="8.88671875" style="477"/>
    <col min="5889" max="5890" width="5.6640625" style="477" customWidth="1"/>
    <col min="5891" max="5891" width="7.5546875" style="477" customWidth="1"/>
    <col min="5892" max="5892" width="5.88671875" style="477" customWidth="1"/>
    <col min="5893" max="5894" width="24.6640625" style="477" customWidth="1"/>
    <col min="5895" max="5895" width="11.5546875" style="477" customWidth="1"/>
    <col min="5896" max="6144" width="8.88671875" style="477"/>
    <col min="6145" max="6146" width="5.6640625" style="477" customWidth="1"/>
    <col min="6147" max="6147" width="7.5546875" style="477" customWidth="1"/>
    <col min="6148" max="6148" width="5.88671875" style="477" customWidth="1"/>
    <col min="6149" max="6150" width="24.6640625" style="477" customWidth="1"/>
    <col min="6151" max="6151" width="11.5546875" style="477" customWidth="1"/>
    <col min="6152" max="6400" width="8.88671875" style="477"/>
    <col min="6401" max="6402" width="5.6640625" style="477" customWidth="1"/>
    <col min="6403" max="6403" width="7.5546875" style="477" customWidth="1"/>
    <col min="6404" max="6404" width="5.88671875" style="477" customWidth="1"/>
    <col min="6405" max="6406" width="24.6640625" style="477" customWidth="1"/>
    <col min="6407" max="6407" width="11.5546875" style="477" customWidth="1"/>
    <col min="6408" max="6656" width="8.88671875" style="477"/>
    <col min="6657" max="6658" width="5.6640625" style="477" customWidth="1"/>
    <col min="6659" max="6659" width="7.5546875" style="477" customWidth="1"/>
    <col min="6660" max="6660" width="5.88671875" style="477" customWidth="1"/>
    <col min="6661" max="6662" width="24.6640625" style="477" customWidth="1"/>
    <col min="6663" max="6663" width="11.5546875" style="477" customWidth="1"/>
    <col min="6664" max="6912" width="8.88671875" style="477"/>
    <col min="6913" max="6914" width="5.6640625" style="477" customWidth="1"/>
    <col min="6915" max="6915" width="7.5546875" style="477" customWidth="1"/>
    <col min="6916" max="6916" width="5.88671875" style="477" customWidth="1"/>
    <col min="6917" max="6918" width="24.6640625" style="477" customWidth="1"/>
    <col min="6919" max="6919" width="11.5546875" style="477" customWidth="1"/>
    <col min="6920" max="7168" width="8.88671875" style="477"/>
    <col min="7169" max="7170" width="5.6640625" style="477" customWidth="1"/>
    <col min="7171" max="7171" width="7.5546875" style="477" customWidth="1"/>
    <col min="7172" max="7172" width="5.88671875" style="477" customWidth="1"/>
    <col min="7173" max="7174" width="24.6640625" style="477" customWidth="1"/>
    <col min="7175" max="7175" width="11.5546875" style="477" customWidth="1"/>
    <col min="7176" max="7424" width="8.88671875" style="477"/>
    <col min="7425" max="7426" width="5.6640625" style="477" customWidth="1"/>
    <col min="7427" max="7427" width="7.5546875" style="477" customWidth="1"/>
    <col min="7428" max="7428" width="5.88671875" style="477" customWidth="1"/>
    <col min="7429" max="7430" width="24.6640625" style="477" customWidth="1"/>
    <col min="7431" max="7431" width="11.5546875" style="477" customWidth="1"/>
    <col min="7432" max="7680" width="8.88671875" style="477"/>
    <col min="7681" max="7682" width="5.6640625" style="477" customWidth="1"/>
    <col min="7683" max="7683" width="7.5546875" style="477" customWidth="1"/>
    <col min="7684" max="7684" width="5.88671875" style="477" customWidth="1"/>
    <col min="7685" max="7686" width="24.6640625" style="477" customWidth="1"/>
    <col min="7687" max="7687" width="11.5546875" style="477" customWidth="1"/>
    <col min="7688" max="7936" width="8.88671875" style="477"/>
    <col min="7937" max="7938" width="5.6640625" style="477" customWidth="1"/>
    <col min="7939" max="7939" width="7.5546875" style="477" customWidth="1"/>
    <col min="7940" max="7940" width="5.88671875" style="477" customWidth="1"/>
    <col min="7941" max="7942" width="24.6640625" style="477" customWidth="1"/>
    <col min="7943" max="7943" width="11.5546875" style="477" customWidth="1"/>
    <col min="7944" max="8192" width="8.88671875" style="477"/>
    <col min="8193" max="8194" width="5.6640625" style="477" customWidth="1"/>
    <col min="8195" max="8195" width="7.5546875" style="477" customWidth="1"/>
    <col min="8196" max="8196" width="5.88671875" style="477" customWidth="1"/>
    <col min="8197" max="8198" width="24.6640625" style="477" customWidth="1"/>
    <col min="8199" max="8199" width="11.5546875" style="477" customWidth="1"/>
    <col min="8200" max="8448" width="8.88671875" style="477"/>
    <col min="8449" max="8450" width="5.6640625" style="477" customWidth="1"/>
    <col min="8451" max="8451" width="7.5546875" style="477" customWidth="1"/>
    <col min="8452" max="8452" width="5.88671875" style="477" customWidth="1"/>
    <col min="8453" max="8454" width="24.6640625" style="477" customWidth="1"/>
    <col min="8455" max="8455" width="11.5546875" style="477" customWidth="1"/>
    <col min="8456" max="8704" width="8.88671875" style="477"/>
    <col min="8705" max="8706" width="5.6640625" style="477" customWidth="1"/>
    <col min="8707" max="8707" width="7.5546875" style="477" customWidth="1"/>
    <col min="8708" max="8708" width="5.88671875" style="477" customWidth="1"/>
    <col min="8709" max="8710" width="24.6640625" style="477" customWidth="1"/>
    <col min="8711" max="8711" width="11.5546875" style="477" customWidth="1"/>
    <col min="8712" max="8960" width="8.88671875" style="477"/>
    <col min="8961" max="8962" width="5.6640625" style="477" customWidth="1"/>
    <col min="8963" max="8963" width="7.5546875" style="477" customWidth="1"/>
    <col min="8964" max="8964" width="5.88671875" style="477" customWidth="1"/>
    <col min="8965" max="8966" width="24.6640625" style="477" customWidth="1"/>
    <col min="8967" max="8967" width="11.5546875" style="477" customWidth="1"/>
    <col min="8968" max="9216" width="8.88671875" style="477"/>
    <col min="9217" max="9218" width="5.6640625" style="477" customWidth="1"/>
    <col min="9219" max="9219" width="7.5546875" style="477" customWidth="1"/>
    <col min="9220" max="9220" width="5.88671875" style="477" customWidth="1"/>
    <col min="9221" max="9222" width="24.6640625" style="477" customWidth="1"/>
    <col min="9223" max="9223" width="11.5546875" style="477" customWidth="1"/>
    <col min="9224" max="9472" width="8.88671875" style="477"/>
    <col min="9473" max="9474" width="5.6640625" style="477" customWidth="1"/>
    <col min="9475" max="9475" width="7.5546875" style="477" customWidth="1"/>
    <col min="9476" max="9476" width="5.88671875" style="477" customWidth="1"/>
    <col min="9477" max="9478" width="24.6640625" style="477" customWidth="1"/>
    <col min="9479" max="9479" width="11.5546875" style="477" customWidth="1"/>
    <col min="9480" max="9728" width="8.88671875" style="477"/>
    <col min="9729" max="9730" width="5.6640625" style="477" customWidth="1"/>
    <col min="9731" max="9731" width="7.5546875" style="477" customWidth="1"/>
    <col min="9732" max="9732" width="5.88671875" style="477" customWidth="1"/>
    <col min="9733" max="9734" width="24.6640625" style="477" customWidth="1"/>
    <col min="9735" max="9735" width="11.5546875" style="477" customWidth="1"/>
    <col min="9736" max="9984" width="8.88671875" style="477"/>
    <col min="9985" max="9986" width="5.6640625" style="477" customWidth="1"/>
    <col min="9987" max="9987" width="7.5546875" style="477" customWidth="1"/>
    <col min="9988" max="9988" width="5.88671875" style="477" customWidth="1"/>
    <col min="9989" max="9990" width="24.6640625" style="477" customWidth="1"/>
    <col min="9991" max="9991" width="11.5546875" style="477" customWidth="1"/>
    <col min="9992" max="10240" width="8.88671875" style="477"/>
    <col min="10241" max="10242" width="5.6640625" style="477" customWidth="1"/>
    <col min="10243" max="10243" width="7.5546875" style="477" customWidth="1"/>
    <col min="10244" max="10244" width="5.88671875" style="477" customWidth="1"/>
    <col min="10245" max="10246" width="24.6640625" style="477" customWidth="1"/>
    <col min="10247" max="10247" width="11.5546875" style="477" customWidth="1"/>
    <col min="10248" max="10496" width="8.88671875" style="477"/>
    <col min="10497" max="10498" width="5.6640625" style="477" customWidth="1"/>
    <col min="10499" max="10499" width="7.5546875" style="477" customWidth="1"/>
    <col min="10500" max="10500" width="5.88671875" style="477" customWidth="1"/>
    <col min="10501" max="10502" width="24.6640625" style="477" customWidth="1"/>
    <col min="10503" max="10503" width="11.5546875" style="477" customWidth="1"/>
    <col min="10504" max="10752" width="8.88671875" style="477"/>
    <col min="10753" max="10754" width="5.6640625" style="477" customWidth="1"/>
    <col min="10755" max="10755" width="7.5546875" style="477" customWidth="1"/>
    <col min="10756" max="10756" width="5.88671875" style="477" customWidth="1"/>
    <col min="10757" max="10758" width="24.6640625" style="477" customWidth="1"/>
    <col min="10759" max="10759" width="11.5546875" style="477" customWidth="1"/>
    <col min="10760" max="11008" width="8.88671875" style="477"/>
    <col min="11009" max="11010" width="5.6640625" style="477" customWidth="1"/>
    <col min="11011" max="11011" width="7.5546875" style="477" customWidth="1"/>
    <col min="11012" max="11012" width="5.88671875" style="477" customWidth="1"/>
    <col min="11013" max="11014" width="24.6640625" style="477" customWidth="1"/>
    <col min="11015" max="11015" width="11.5546875" style="477" customWidth="1"/>
    <col min="11016" max="11264" width="8.88671875" style="477"/>
    <col min="11265" max="11266" width="5.6640625" style="477" customWidth="1"/>
    <col min="11267" max="11267" width="7.5546875" style="477" customWidth="1"/>
    <col min="11268" max="11268" width="5.88671875" style="477" customWidth="1"/>
    <col min="11269" max="11270" width="24.6640625" style="477" customWidth="1"/>
    <col min="11271" max="11271" width="11.5546875" style="477" customWidth="1"/>
    <col min="11272" max="11520" width="8.88671875" style="477"/>
    <col min="11521" max="11522" width="5.6640625" style="477" customWidth="1"/>
    <col min="11523" max="11523" width="7.5546875" style="477" customWidth="1"/>
    <col min="11524" max="11524" width="5.88671875" style="477" customWidth="1"/>
    <col min="11525" max="11526" width="24.6640625" style="477" customWidth="1"/>
    <col min="11527" max="11527" width="11.5546875" style="477" customWidth="1"/>
    <col min="11528" max="11776" width="8.88671875" style="477"/>
    <col min="11777" max="11778" width="5.6640625" style="477" customWidth="1"/>
    <col min="11779" max="11779" width="7.5546875" style="477" customWidth="1"/>
    <col min="11780" max="11780" width="5.88671875" style="477" customWidth="1"/>
    <col min="11781" max="11782" width="24.6640625" style="477" customWidth="1"/>
    <col min="11783" max="11783" width="11.5546875" style="477" customWidth="1"/>
    <col min="11784" max="12032" width="8.88671875" style="477"/>
    <col min="12033" max="12034" width="5.6640625" style="477" customWidth="1"/>
    <col min="12035" max="12035" width="7.5546875" style="477" customWidth="1"/>
    <col min="12036" max="12036" width="5.88671875" style="477" customWidth="1"/>
    <col min="12037" max="12038" width="24.6640625" style="477" customWidth="1"/>
    <col min="12039" max="12039" width="11.5546875" style="477" customWidth="1"/>
    <col min="12040" max="12288" width="8.88671875" style="477"/>
    <col min="12289" max="12290" width="5.6640625" style="477" customWidth="1"/>
    <col min="12291" max="12291" width="7.5546875" style="477" customWidth="1"/>
    <col min="12292" max="12292" width="5.88671875" style="477" customWidth="1"/>
    <col min="12293" max="12294" width="24.6640625" style="477" customWidth="1"/>
    <col min="12295" max="12295" width="11.5546875" style="477" customWidth="1"/>
    <col min="12296" max="12544" width="8.88671875" style="477"/>
    <col min="12545" max="12546" width="5.6640625" style="477" customWidth="1"/>
    <col min="12547" max="12547" width="7.5546875" style="477" customWidth="1"/>
    <col min="12548" max="12548" width="5.88671875" style="477" customWidth="1"/>
    <col min="12549" max="12550" width="24.6640625" style="477" customWidth="1"/>
    <col min="12551" max="12551" width="11.5546875" style="477" customWidth="1"/>
    <col min="12552" max="12800" width="8.88671875" style="477"/>
    <col min="12801" max="12802" width="5.6640625" style="477" customWidth="1"/>
    <col min="12803" max="12803" width="7.5546875" style="477" customWidth="1"/>
    <col min="12804" max="12804" width="5.88671875" style="477" customWidth="1"/>
    <col min="12805" max="12806" width="24.6640625" style="477" customWidth="1"/>
    <col min="12807" max="12807" width="11.5546875" style="477" customWidth="1"/>
    <col min="12808" max="13056" width="8.88671875" style="477"/>
    <col min="13057" max="13058" width="5.6640625" style="477" customWidth="1"/>
    <col min="13059" max="13059" width="7.5546875" style="477" customWidth="1"/>
    <col min="13060" max="13060" width="5.88671875" style="477" customWidth="1"/>
    <col min="13061" max="13062" width="24.6640625" style="477" customWidth="1"/>
    <col min="13063" max="13063" width="11.5546875" style="477" customWidth="1"/>
    <col min="13064" max="13312" width="8.88671875" style="477"/>
    <col min="13313" max="13314" width="5.6640625" style="477" customWidth="1"/>
    <col min="13315" max="13315" width="7.5546875" style="477" customWidth="1"/>
    <col min="13316" max="13316" width="5.88671875" style="477" customWidth="1"/>
    <col min="13317" max="13318" width="24.6640625" style="477" customWidth="1"/>
    <col min="13319" max="13319" width="11.5546875" style="477" customWidth="1"/>
    <col min="13320" max="13568" width="8.88671875" style="477"/>
    <col min="13569" max="13570" width="5.6640625" style="477" customWidth="1"/>
    <col min="13571" max="13571" width="7.5546875" style="477" customWidth="1"/>
    <col min="13572" max="13572" width="5.88671875" style="477" customWidth="1"/>
    <col min="13573" max="13574" width="24.6640625" style="477" customWidth="1"/>
    <col min="13575" max="13575" width="11.5546875" style="477" customWidth="1"/>
    <col min="13576" max="13824" width="8.88671875" style="477"/>
    <col min="13825" max="13826" width="5.6640625" style="477" customWidth="1"/>
    <col min="13827" max="13827" width="7.5546875" style="477" customWidth="1"/>
    <col min="13828" max="13828" width="5.88671875" style="477" customWidth="1"/>
    <col min="13829" max="13830" width="24.6640625" style="477" customWidth="1"/>
    <col min="13831" max="13831" width="11.5546875" style="477" customWidth="1"/>
    <col min="13832" max="14080" width="8.88671875" style="477"/>
    <col min="14081" max="14082" width="5.6640625" style="477" customWidth="1"/>
    <col min="14083" max="14083" width="7.5546875" style="477" customWidth="1"/>
    <col min="14084" max="14084" width="5.88671875" style="477" customWidth="1"/>
    <col min="14085" max="14086" width="24.6640625" style="477" customWidth="1"/>
    <col min="14087" max="14087" width="11.5546875" style="477" customWidth="1"/>
    <col min="14088" max="14336" width="8.88671875" style="477"/>
    <col min="14337" max="14338" width="5.6640625" style="477" customWidth="1"/>
    <col min="14339" max="14339" width="7.5546875" style="477" customWidth="1"/>
    <col min="14340" max="14340" width="5.88671875" style="477" customWidth="1"/>
    <col min="14341" max="14342" width="24.6640625" style="477" customWidth="1"/>
    <col min="14343" max="14343" width="11.5546875" style="477" customWidth="1"/>
    <col min="14344" max="14592" width="8.88671875" style="477"/>
    <col min="14593" max="14594" width="5.6640625" style="477" customWidth="1"/>
    <col min="14595" max="14595" width="7.5546875" style="477" customWidth="1"/>
    <col min="14596" max="14596" width="5.88671875" style="477" customWidth="1"/>
    <col min="14597" max="14598" width="24.6640625" style="477" customWidth="1"/>
    <col min="14599" max="14599" width="11.5546875" style="477" customWidth="1"/>
    <col min="14600" max="14848" width="8.88671875" style="477"/>
    <col min="14849" max="14850" width="5.6640625" style="477" customWidth="1"/>
    <col min="14851" max="14851" width="7.5546875" style="477" customWidth="1"/>
    <col min="14852" max="14852" width="5.88671875" style="477" customWidth="1"/>
    <col min="14853" max="14854" width="24.6640625" style="477" customWidth="1"/>
    <col min="14855" max="14855" width="11.5546875" style="477" customWidth="1"/>
    <col min="14856" max="15104" width="8.88671875" style="477"/>
    <col min="15105" max="15106" width="5.6640625" style="477" customWidth="1"/>
    <col min="15107" max="15107" width="7.5546875" style="477" customWidth="1"/>
    <col min="15108" max="15108" width="5.88671875" style="477" customWidth="1"/>
    <col min="15109" max="15110" width="24.6640625" style="477" customWidth="1"/>
    <col min="15111" max="15111" width="11.5546875" style="477" customWidth="1"/>
    <col min="15112" max="15360" width="8.88671875" style="477"/>
    <col min="15361" max="15362" width="5.6640625" style="477" customWidth="1"/>
    <col min="15363" max="15363" width="7.5546875" style="477" customWidth="1"/>
    <col min="15364" max="15364" width="5.88671875" style="477" customWidth="1"/>
    <col min="15365" max="15366" width="24.6640625" style="477" customWidth="1"/>
    <col min="15367" max="15367" width="11.5546875" style="477" customWidth="1"/>
    <col min="15368" max="15616" width="8.88671875" style="477"/>
    <col min="15617" max="15618" width="5.6640625" style="477" customWidth="1"/>
    <col min="15619" max="15619" width="7.5546875" style="477" customWidth="1"/>
    <col min="15620" max="15620" width="5.88671875" style="477" customWidth="1"/>
    <col min="15621" max="15622" width="24.6640625" style="477" customWidth="1"/>
    <col min="15623" max="15623" width="11.5546875" style="477" customWidth="1"/>
    <col min="15624" max="15872" width="8.88671875" style="477"/>
    <col min="15873" max="15874" width="5.6640625" style="477" customWidth="1"/>
    <col min="15875" max="15875" width="7.5546875" style="477" customWidth="1"/>
    <col min="15876" max="15876" width="5.88671875" style="477" customWidth="1"/>
    <col min="15877" max="15878" width="24.6640625" style="477" customWidth="1"/>
    <col min="15879" max="15879" width="11.5546875" style="477" customWidth="1"/>
    <col min="15880" max="16128" width="8.88671875" style="477"/>
    <col min="16129" max="16130" width="5.6640625" style="477" customWidth="1"/>
    <col min="16131" max="16131" width="7.5546875" style="477" customWidth="1"/>
    <col min="16132" max="16132" width="5.88671875" style="477" customWidth="1"/>
    <col min="16133" max="16134" width="24.6640625" style="477" customWidth="1"/>
    <col min="16135" max="16135" width="11.5546875" style="477" customWidth="1"/>
    <col min="16136" max="16384" width="8.88671875" style="477"/>
  </cols>
  <sheetData>
    <row r="1" spans="1:7" ht="45" customHeight="1" x14ac:dyDescent="0.3">
      <c r="A1" s="925" t="s">
        <v>308</v>
      </c>
      <c r="B1" s="925"/>
      <c r="C1" s="925"/>
      <c r="D1" s="925"/>
      <c r="E1" s="925"/>
      <c r="F1" s="925"/>
      <c r="G1" s="925"/>
    </row>
    <row r="2" spans="1:7" ht="46.5" customHeight="1" x14ac:dyDescent="0.3">
      <c r="A2" s="926" t="s">
        <v>309</v>
      </c>
      <c r="B2" s="926"/>
      <c r="C2" s="926"/>
      <c r="D2" s="926"/>
      <c r="E2" s="926"/>
      <c r="F2" s="926"/>
      <c r="G2" s="926"/>
    </row>
    <row r="3" spans="1:7" ht="48" customHeight="1" x14ac:dyDescent="0.3">
      <c r="A3" s="478" t="s">
        <v>186</v>
      </c>
      <c r="B3" s="478" t="s">
        <v>187</v>
      </c>
      <c r="C3" s="478" t="s">
        <v>188</v>
      </c>
      <c r="D3" s="478" t="s">
        <v>189</v>
      </c>
      <c r="G3" s="479" t="s">
        <v>190</v>
      </c>
    </row>
    <row r="4" spans="1:7" ht="18.600000000000001" customHeight="1" x14ac:dyDescent="0.3">
      <c r="A4" s="497" t="s">
        <v>270</v>
      </c>
      <c r="B4" s="481"/>
      <c r="C4" s="497" t="s">
        <v>338</v>
      </c>
      <c r="D4" s="480"/>
      <c r="E4" s="502" t="s">
        <v>152</v>
      </c>
      <c r="F4" s="502" t="s">
        <v>123</v>
      </c>
      <c r="G4" s="480"/>
    </row>
    <row r="5" spans="1:7" ht="18.600000000000001" customHeight="1" x14ac:dyDescent="0.3">
      <c r="A5" s="480"/>
      <c r="B5" s="481"/>
      <c r="C5" s="480"/>
      <c r="D5" s="503" t="s">
        <v>209</v>
      </c>
      <c r="E5" s="480"/>
      <c r="F5" s="480"/>
      <c r="G5" s="480"/>
    </row>
    <row r="6" spans="1:7" ht="18.600000000000001" customHeight="1" x14ac:dyDescent="0.3">
      <c r="A6" s="480"/>
      <c r="B6" s="481"/>
      <c r="C6" s="480"/>
      <c r="D6" s="503" t="s">
        <v>8</v>
      </c>
      <c r="E6" s="485"/>
      <c r="F6" s="480"/>
      <c r="G6" s="480"/>
    </row>
    <row r="7" spans="1:7" ht="18.600000000000001" customHeight="1" x14ac:dyDescent="0.3">
      <c r="A7" s="480"/>
      <c r="B7" s="481"/>
      <c r="C7" s="480"/>
      <c r="D7" s="480"/>
      <c r="E7" s="485"/>
      <c r="F7" s="480"/>
      <c r="G7" s="480"/>
    </row>
    <row r="8" spans="1:7" ht="18.600000000000001" customHeight="1" x14ac:dyDescent="0.3">
      <c r="A8" s="480"/>
      <c r="B8" s="481"/>
      <c r="C8" s="497" t="s">
        <v>338</v>
      </c>
      <c r="D8" s="480"/>
      <c r="E8" s="502" t="s">
        <v>135</v>
      </c>
      <c r="F8" s="502" t="s">
        <v>151</v>
      </c>
      <c r="G8" s="480"/>
    </row>
    <row r="9" spans="1:7" ht="18.600000000000001" customHeight="1" x14ac:dyDescent="0.3">
      <c r="A9" s="480"/>
      <c r="B9" s="481"/>
      <c r="C9" s="480"/>
      <c r="D9" s="503" t="s">
        <v>13</v>
      </c>
      <c r="E9" s="485"/>
      <c r="F9" s="480"/>
      <c r="G9" s="480"/>
    </row>
    <row r="10" spans="1:7" ht="18.600000000000001" customHeight="1" x14ac:dyDescent="0.3">
      <c r="A10" s="480"/>
      <c r="B10" s="481"/>
      <c r="C10" s="480"/>
      <c r="D10" s="503" t="s">
        <v>207</v>
      </c>
      <c r="E10" s="480"/>
      <c r="F10" s="480"/>
      <c r="G10" s="503" t="s">
        <v>205</v>
      </c>
    </row>
    <row r="11" spans="1:7" ht="18.600000000000001" customHeight="1" x14ac:dyDescent="0.3">
      <c r="A11" s="480"/>
      <c r="B11" s="481"/>
      <c r="C11" s="480"/>
      <c r="D11" s="480"/>
      <c r="E11" s="480"/>
      <c r="F11" s="480"/>
      <c r="G11" s="480"/>
    </row>
    <row r="12" spans="1:7" ht="18.600000000000001" customHeight="1" x14ac:dyDescent="0.3">
      <c r="A12" s="480"/>
      <c r="B12" s="481"/>
      <c r="C12" s="497" t="s">
        <v>339</v>
      </c>
      <c r="D12" s="480"/>
      <c r="E12" s="502" t="s">
        <v>131</v>
      </c>
      <c r="F12" s="502" t="s">
        <v>123</v>
      </c>
      <c r="G12" s="480"/>
    </row>
    <row r="13" spans="1:7" ht="18.600000000000001" customHeight="1" x14ac:dyDescent="0.3">
      <c r="A13" s="480"/>
      <c r="B13" s="481"/>
      <c r="C13" s="480"/>
      <c r="D13" s="503" t="s">
        <v>200</v>
      </c>
      <c r="E13" s="485"/>
      <c r="F13" s="480"/>
      <c r="G13" s="503" t="s">
        <v>331</v>
      </c>
    </row>
    <row r="14" spans="1:7" ht="18.600000000000001" customHeight="1" x14ac:dyDescent="0.3">
      <c r="A14" s="480"/>
      <c r="B14" s="481"/>
      <c r="C14" s="480"/>
      <c r="D14" s="503" t="s">
        <v>202</v>
      </c>
      <c r="E14" s="480"/>
      <c r="F14" s="485"/>
      <c r="G14" s="480"/>
    </row>
    <row r="15" spans="1:7" ht="18.600000000000001" customHeight="1" x14ac:dyDescent="0.3">
      <c r="A15" s="480"/>
      <c r="B15" s="481"/>
      <c r="C15" s="480"/>
      <c r="D15" s="480"/>
      <c r="E15" s="485"/>
      <c r="F15" s="480"/>
      <c r="G15" s="480"/>
    </row>
    <row r="16" spans="1:7" ht="18.600000000000001" customHeight="1" x14ac:dyDescent="0.3">
      <c r="A16" s="480"/>
      <c r="B16" s="481"/>
      <c r="C16" s="497" t="s">
        <v>340</v>
      </c>
      <c r="D16" s="480"/>
      <c r="E16" s="502" t="s">
        <v>125</v>
      </c>
      <c r="F16" s="502" t="s">
        <v>127</v>
      </c>
      <c r="G16" s="480"/>
    </row>
    <row r="17" spans="1:7" ht="18.600000000000001" customHeight="1" x14ac:dyDescent="0.3">
      <c r="A17" s="480"/>
      <c r="B17" s="481"/>
      <c r="C17" s="480"/>
      <c r="D17" s="503" t="s">
        <v>215</v>
      </c>
      <c r="E17" s="480"/>
      <c r="F17" s="485"/>
      <c r="G17" s="480"/>
    </row>
    <row r="18" spans="1:7" ht="18.600000000000001" customHeight="1" x14ac:dyDescent="0.3">
      <c r="A18" s="480"/>
      <c r="B18" s="481"/>
      <c r="C18" s="480"/>
      <c r="D18" s="503" t="s">
        <v>217</v>
      </c>
      <c r="E18" s="480"/>
      <c r="F18" s="485"/>
      <c r="G18" s="480"/>
    </row>
    <row r="19" spans="1:7" ht="18.600000000000001" customHeight="1" x14ac:dyDescent="0.3">
      <c r="A19" s="480"/>
      <c r="B19" s="481"/>
      <c r="C19" s="480"/>
      <c r="D19" s="480"/>
      <c r="E19" s="485"/>
      <c r="F19" s="480"/>
      <c r="G19" s="480"/>
    </row>
    <row r="20" spans="1:7" ht="18.600000000000001" customHeight="1" x14ac:dyDescent="0.3">
      <c r="A20" s="503" t="s">
        <v>279</v>
      </c>
      <c r="B20" s="481"/>
      <c r="C20" s="497" t="s">
        <v>341</v>
      </c>
      <c r="D20" s="480"/>
      <c r="E20" s="483"/>
      <c r="F20" s="483"/>
      <c r="G20" s="480"/>
    </row>
    <row r="21" spans="1:7" ht="18.600000000000001" customHeight="1" x14ac:dyDescent="0.3">
      <c r="A21" s="480"/>
      <c r="B21" s="481"/>
      <c r="C21" s="480"/>
      <c r="D21" s="480"/>
      <c r="E21" s="480"/>
      <c r="F21" s="480"/>
      <c r="G21" s="480"/>
    </row>
    <row r="22" spans="1:7" ht="18.600000000000001" customHeight="1" x14ac:dyDescent="0.3">
      <c r="A22" s="480"/>
      <c r="B22" s="481"/>
      <c r="C22" s="480"/>
      <c r="D22" s="480"/>
      <c r="E22" s="484"/>
      <c r="F22" s="480"/>
      <c r="G22" s="480"/>
    </row>
    <row r="23" spans="1:7" ht="18.600000000000001" customHeight="1" x14ac:dyDescent="0.3">
      <c r="A23" s="480"/>
      <c r="B23" s="481"/>
      <c r="C23" s="480"/>
      <c r="D23" s="480"/>
      <c r="E23" s="485"/>
      <c r="F23" s="480"/>
      <c r="G23" s="480"/>
    </row>
    <row r="24" spans="1:7" ht="18.600000000000001" customHeight="1" x14ac:dyDescent="0.3">
      <c r="A24" s="480"/>
      <c r="B24" s="481"/>
      <c r="C24" s="497" t="s">
        <v>342</v>
      </c>
      <c r="D24" s="480"/>
      <c r="E24" s="482"/>
      <c r="F24" s="483"/>
      <c r="G24" s="480"/>
    </row>
    <row r="25" spans="1:7" ht="18.600000000000001" customHeight="1" x14ac:dyDescent="0.3">
      <c r="A25" s="480"/>
      <c r="B25" s="481"/>
      <c r="C25" s="480"/>
      <c r="D25" s="480"/>
      <c r="E25" s="480"/>
      <c r="F25" s="485"/>
      <c r="G25" s="480"/>
    </row>
    <row r="26" spans="1:7" ht="18.600000000000001" customHeight="1" x14ac:dyDescent="0.3">
      <c r="A26" s="480"/>
      <c r="B26" s="481"/>
      <c r="C26" s="480"/>
      <c r="D26" s="480"/>
      <c r="E26" s="485"/>
      <c r="F26" s="480"/>
      <c r="G26" s="480"/>
    </row>
    <row r="27" spans="1:7" ht="18.600000000000001" customHeight="1" x14ac:dyDescent="0.3">
      <c r="A27" s="480"/>
      <c r="B27" s="481"/>
      <c r="C27" s="480"/>
      <c r="D27" s="480"/>
      <c r="E27" s="484"/>
      <c r="F27" s="480"/>
      <c r="G27" s="480"/>
    </row>
    <row r="28" spans="1:7" ht="18.600000000000001" customHeight="1" x14ac:dyDescent="0.3">
      <c r="A28" s="480"/>
      <c r="B28" s="481"/>
      <c r="C28" s="480"/>
      <c r="D28" s="480"/>
      <c r="E28" s="480"/>
      <c r="F28" s="480"/>
      <c r="G28" s="480"/>
    </row>
    <row r="29" spans="1:7" ht="18.600000000000001" customHeight="1" x14ac:dyDescent="0.3">
      <c r="A29" s="480"/>
      <c r="B29" s="481"/>
      <c r="C29" s="480"/>
      <c r="D29" s="480"/>
      <c r="E29" s="480"/>
      <c r="F29" s="480"/>
      <c r="G29" s="480"/>
    </row>
    <row r="30" spans="1:7" ht="18.600000000000001" customHeight="1" x14ac:dyDescent="0.3">
      <c r="A30" s="480"/>
      <c r="B30" s="481"/>
      <c r="C30" s="480"/>
      <c r="D30" s="480"/>
      <c r="E30" s="480"/>
      <c r="F30" s="480"/>
      <c r="G30" s="480"/>
    </row>
    <row r="31" spans="1:7" ht="18.600000000000001" customHeight="1" x14ac:dyDescent="0.3">
      <c r="A31" s="480"/>
      <c r="B31" s="481"/>
      <c r="C31" s="480"/>
      <c r="D31" s="480"/>
      <c r="E31" s="485"/>
      <c r="F31" s="480"/>
      <c r="G31" s="480"/>
    </row>
    <row r="32" spans="1:7" ht="18.600000000000001" customHeight="1" x14ac:dyDescent="0.3">
      <c r="A32" s="480"/>
      <c r="B32" s="481"/>
      <c r="C32" s="480"/>
      <c r="D32" s="480"/>
      <c r="E32" s="480"/>
      <c r="F32" s="480"/>
      <c r="G32" s="480"/>
    </row>
    <row r="33" spans="1:7" ht="18.600000000000001" customHeight="1" x14ac:dyDescent="0.3">
      <c r="A33" s="480"/>
      <c r="B33" s="481"/>
      <c r="C33" s="480"/>
      <c r="D33" s="480"/>
      <c r="E33" s="485"/>
      <c r="F33" s="480"/>
      <c r="G33" s="480"/>
    </row>
    <row r="34" spans="1:7" ht="18.600000000000001" customHeight="1" x14ac:dyDescent="0.3">
      <c r="A34" s="480"/>
      <c r="B34" s="481"/>
      <c r="C34" s="480"/>
      <c r="D34" s="480"/>
      <c r="E34" s="480"/>
      <c r="F34" s="485"/>
      <c r="G34" s="480"/>
    </row>
    <row r="35" spans="1:7" ht="18.600000000000001" customHeight="1" x14ac:dyDescent="0.3">
      <c r="A35" s="480"/>
      <c r="B35" s="481"/>
      <c r="C35" s="480"/>
      <c r="D35" s="480"/>
      <c r="E35" s="485"/>
      <c r="F35" s="480"/>
      <c r="G35" s="480"/>
    </row>
    <row r="36" spans="1:7" ht="18.600000000000001" customHeight="1" x14ac:dyDescent="0.3">
      <c r="A36" s="480"/>
      <c r="B36" s="481"/>
      <c r="C36" s="480"/>
      <c r="D36" s="480"/>
      <c r="E36" s="480"/>
      <c r="F36" s="485"/>
      <c r="G36" s="480"/>
    </row>
    <row r="37" spans="1:7" ht="18.600000000000001" customHeight="1" x14ac:dyDescent="0.3">
      <c r="A37" s="480"/>
      <c r="B37" s="481"/>
      <c r="C37" s="480"/>
      <c r="D37" s="480"/>
      <c r="E37" s="480"/>
      <c r="F37" s="485"/>
      <c r="G37" s="480"/>
    </row>
    <row r="38" spans="1:7" ht="18.600000000000001" customHeight="1" x14ac:dyDescent="0.3">
      <c r="A38" s="480"/>
      <c r="B38" s="481"/>
      <c r="C38" s="480"/>
      <c r="D38" s="480"/>
      <c r="E38" s="480"/>
      <c r="F38" s="480"/>
      <c r="G38" s="480"/>
    </row>
    <row r="39" spans="1:7" ht="18.600000000000001" customHeight="1" x14ac:dyDescent="0.3">
      <c r="A39" s="480"/>
      <c r="B39" s="481"/>
      <c r="C39" s="480"/>
      <c r="D39" s="480"/>
      <c r="E39" s="480"/>
      <c r="F39" s="480"/>
      <c r="G39" s="480"/>
    </row>
    <row r="40" spans="1:7" ht="18.600000000000001" customHeight="1" x14ac:dyDescent="0.3">
      <c r="A40" s="480"/>
      <c r="B40" s="481"/>
      <c r="C40" s="480"/>
      <c r="D40" s="480"/>
      <c r="E40" s="480"/>
      <c r="F40" s="480"/>
      <c r="G40" s="480"/>
    </row>
    <row r="41" spans="1:7" ht="18.600000000000001" customHeight="1" x14ac:dyDescent="0.3">
      <c r="A41" s="480"/>
      <c r="B41" s="481"/>
      <c r="C41" s="480"/>
      <c r="D41" s="480"/>
      <c r="E41" s="480"/>
      <c r="F41" s="480"/>
      <c r="G41" s="480"/>
    </row>
    <row r="42" spans="1:7" ht="18.600000000000001" customHeight="1" x14ac:dyDescent="0.3">
      <c r="A42" s="480"/>
      <c r="B42" s="481"/>
      <c r="C42" s="480"/>
      <c r="D42" s="480"/>
      <c r="E42" s="480"/>
      <c r="F42" s="480"/>
      <c r="G42" s="480"/>
    </row>
    <row r="43" spans="1:7" ht="18.600000000000001" customHeight="1" x14ac:dyDescent="0.3">
      <c r="A43" s="480"/>
      <c r="B43" s="481"/>
      <c r="C43" s="480"/>
      <c r="D43" s="480"/>
      <c r="E43" s="480"/>
      <c r="F43" s="480"/>
      <c r="G43" s="480"/>
    </row>
    <row r="44" spans="1:7" ht="18.600000000000001" customHeight="1" x14ac:dyDescent="0.3">
      <c r="A44" s="480"/>
      <c r="B44" s="481"/>
      <c r="C44" s="480"/>
      <c r="D44" s="480"/>
      <c r="E44" s="480"/>
      <c r="F44" s="480"/>
      <c r="G44" s="480"/>
    </row>
    <row r="45" spans="1:7" ht="18.600000000000001" customHeight="1" x14ac:dyDescent="0.3">
      <c r="A45" s="480"/>
      <c r="B45" s="481"/>
      <c r="C45" s="480"/>
      <c r="D45" s="480"/>
      <c r="E45" s="480"/>
      <c r="F45" s="480"/>
      <c r="G45" s="480"/>
    </row>
    <row r="46" spans="1:7" ht="18.600000000000001" customHeight="1" x14ac:dyDescent="0.3">
      <c r="A46" s="480"/>
      <c r="B46" s="481"/>
      <c r="C46" s="480"/>
      <c r="D46" s="480"/>
      <c r="E46" s="480"/>
      <c r="F46" s="480"/>
      <c r="G46" s="480"/>
    </row>
    <row r="47" spans="1:7" ht="18.600000000000001" customHeight="1" x14ac:dyDescent="0.3">
      <c r="A47" s="480"/>
      <c r="B47" s="481"/>
      <c r="C47" s="480"/>
      <c r="D47" s="480"/>
      <c r="E47" s="480"/>
      <c r="F47" s="480"/>
      <c r="G47" s="480"/>
    </row>
    <row r="48" spans="1:7" ht="18.600000000000001" customHeight="1" x14ac:dyDescent="0.3">
      <c r="A48" s="480"/>
      <c r="B48" s="481"/>
      <c r="C48" s="480"/>
      <c r="D48" s="480"/>
      <c r="E48" s="480"/>
      <c r="F48" s="480"/>
      <c r="G48" s="480"/>
    </row>
    <row r="49" spans="1:7" ht="18.600000000000001" customHeight="1" x14ac:dyDescent="0.3">
      <c r="A49" s="480"/>
      <c r="B49" s="481"/>
      <c r="C49" s="480"/>
      <c r="D49" s="480"/>
      <c r="E49" s="480"/>
      <c r="F49" s="480"/>
      <c r="G49" s="480"/>
    </row>
    <row r="50" spans="1:7" ht="18.600000000000001" customHeight="1" x14ac:dyDescent="0.3">
      <c r="A50" s="480"/>
      <c r="B50" s="481"/>
      <c r="C50" s="480"/>
      <c r="D50" s="480"/>
      <c r="E50" s="480"/>
      <c r="F50" s="480"/>
      <c r="G50" s="480"/>
    </row>
    <row r="51" spans="1:7" ht="18.600000000000001" customHeight="1" x14ac:dyDescent="0.3">
      <c r="A51" s="480"/>
      <c r="B51" s="481"/>
      <c r="C51" s="480"/>
      <c r="D51" s="480"/>
      <c r="E51" s="480"/>
      <c r="F51" s="480"/>
      <c r="G51" s="480"/>
    </row>
    <row r="52" spans="1:7" ht="18.600000000000001" customHeight="1" x14ac:dyDescent="0.3">
      <c r="A52" s="480"/>
      <c r="B52" s="481"/>
      <c r="C52" s="480"/>
      <c r="D52" s="480"/>
      <c r="E52" s="480"/>
      <c r="F52" s="480"/>
      <c r="G52" s="480"/>
    </row>
    <row r="53" spans="1:7" ht="18.600000000000001" customHeight="1" x14ac:dyDescent="0.3">
      <c r="A53" s="480"/>
      <c r="B53" s="481"/>
      <c r="C53" s="480"/>
      <c r="D53" s="480"/>
      <c r="E53" s="480"/>
      <c r="F53" s="480"/>
      <c r="G53" s="480"/>
    </row>
    <row r="54" spans="1:7" ht="18.600000000000001" customHeight="1" x14ac:dyDescent="0.3">
      <c r="A54" s="480"/>
      <c r="B54" s="481"/>
      <c r="C54" s="480"/>
      <c r="D54" s="480"/>
      <c r="E54" s="480"/>
      <c r="F54" s="480"/>
      <c r="G54" s="480"/>
    </row>
    <row r="55" spans="1:7" ht="18.600000000000001" customHeight="1" x14ac:dyDescent="0.3">
      <c r="A55" s="480"/>
      <c r="B55" s="481"/>
      <c r="C55" s="480"/>
      <c r="D55" s="480"/>
      <c r="E55" s="480"/>
      <c r="F55" s="480"/>
      <c r="G55" s="480"/>
    </row>
    <row r="56" spans="1:7" ht="18.600000000000001" customHeight="1" x14ac:dyDescent="0.3">
      <c r="A56" s="480"/>
      <c r="B56" s="481"/>
      <c r="C56" s="480"/>
      <c r="D56" s="480"/>
      <c r="E56" s="480"/>
      <c r="F56" s="480"/>
      <c r="G56" s="480"/>
    </row>
    <row r="57" spans="1:7" ht="18.600000000000001" customHeight="1" x14ac:dyDescent="0.3">
      <c r="A57" s="480"/>
      <c r="B57" s="481"/>
      <c r="C57" s="480"/>
      <c r="D57" s="480"/>
      <c r="E57" s="480"/>
      <c r="F57" s="480"/>
      <c r="G57" s="480"/>
    </row>
    <row r="58" spans="1:7" ht="18.600000000000001" customHeight="1" x14ac:dyDescent="0.3">
      <c r="A58" s="480"/>
      <c r="B58" s="481"/>
      <c r="C58" s="480"/>
      <c r="D58" s="480"/>
      <c r="E58" s="480"/>
      <c r="F58" s="480"/>
      <c r="G58" s="480"/>
    </row>
    <row r="59" spans="1:7" ht="18.600000000000001" customHeight="1" x14ac:dyDescent="0.3">
      <c r="A59" s="480"/>
      <c r="B59" s="481"/>
      <c r="C59" s="480"/>
      <c r="D59" s="480"/>
      <c r="E59" s="480"/>
      <c r="F59" s="480"/>
      <c r="G59" s="480"/>
    </row>
    <row r="60" spans="1:7" ht="18.600000000000001" customHeight="1" x14ac:dyDescent="0.3">
      <c r="A60" s="480"/>
      <c r="B60" s="481"/>
      <c r="C60" s="480"/>
      <c r="D60" s="480"/>
      <c r="E60" s="480"/>
      <c r="F60" s="480"/>
      <c r="G60" s="480"/>
    </row>
    <row r="61" spans="1:7" ht="18.600000000000001" customHeight="1" x14ac:dyDescent="0.3">
      <c r="A61" s="480"/>
      <c r="B61" s="481"/>
      <c r="C61" s="480"/>
      <c r="D61" s="480"/>
      <c r="E61" s="480"/>
      <c r="F61" s="480"/>
      <c r="G61" s="480"/>
    </row>
    <row r="62" spans="1:7" ht="18.600000000000001" customHeight="1" x14ac:dyDescent="0.3">
      <c r="A62" s="480"/>
      <c r="B62" s="481"/>
      <c r="C62" s="480"/>
      <c r="D62" s="480"/>
      <c r="E62" s="480"/>
      <c r="F62" s="480"/>
      <c r="G62" s="480"/>
    </row>
    <row r="63" spans="1:7" ht="18.600000000000001" customHeight="1" x14ac:dyDescent="0.3">
      <c r="A63" s="480"/>
      <c r="B63" s="481"/>
      <c r="C63" s="480"/>
      <c r="D63" s="480"/>
      <c r="E63" s="480"/>
      <c r="F63" s="480"/>
      <c r="G63" s="480"/>
    </row>
    <row r="64" spans="1:7" ht="18.600000000000001" customHeight="1" x14ac:dyDescent="0.3">
      <c r="A64" s="480"/>
      <c r="B64" s="481"/>
      <c r="C64" s="480"/>
      <c r="D64" s="480"/>
      <c r="E64" s="480"/>
      <c r="F64" s="480"/>
      <c r="G64" s="480"/>
    </row>
    <row r="65" spans="1:7" ht="18.600000000000001" customHeight="1" x14ac:dyDescent="0.3">
      <c r="A65" s="480"/>
      <c r="B65" s="481"/>
      <c r="C65" s="480"/>
      <c r="D65" s="480"/>
      <c r="E65" s="480"/>
      <c r="F65" s="480"/>
      <c r="G65" s="480"/>
    </row>
    <row r="66" spans="1:7" ht="18.600000000000001" customHeight="1" x14ac:dyDescent="0.3">
      <c r="A66" s="480"/>
      <c r="B66" s="481"/>
      <c r="C66" s="480"/>
      <c r="D66" s="480"/>
      <c r="E66" s="480"/>
      <c r="F66" s="480"/>
      <c r="G66" s="480"/>
    </row>
    <row r="67" spans="1:7" ht="18.600000000000001" customHeight="1" x14ac:dyDescent="0.3">
      <c r="A67" s="480"/>
      <c r="B67" s="481"/>
      <c r="C67" s="480"/>
      <c r="D67" s="480"/>
      <c r="E67" s="480"/>
      <c r="F67" s="480"/>
      <c r="G67" s="480"/>
    </row>
    <row r="68" spans="1:7" ht="18.600000000000001" customHeight="1" x14ac:dyDescent="0.3">
      <c r="A68" s="480"/>
      <c r="B68" s="481"/>
      <c r="C68" s="480"/>
      <c r="D68" s="480"/>
      <c r="E68" s="480"/>
      <c r="F68" s="480"/>
      <c r="G68" s="480"/>
    </row>
    <row r="69" spans="1:7" ht="18.600000000000001" customHeight="1" x14ac:dyDescent="0.3">
      <c r="A69" s="480"/>
      <c r="B69" s="481"/>
      <c r="C69" s="480"/>
      <c r="D69" s="480"/>
      <c r="E69" s="480"/>
      <c r="F69" s="480"/>
      <c r="G69" s="480"/>
    </row>
    <row r="70" spans="1:7" ht="18.600000000000001" customHeight="1" x14ac:dyDescent="0.3">
      <c r="A70" s="480"/>
      <c r="B70" s="481"/>
      <c r="C70" s="480"/>
      <c r="D70" s="480"/>
      <c r="E70" s="480"/>
      <c r="F70" s="480"/>
      <c r="G70" s="480"/>
    </row>
    <row r="71" spans="1:7" ht="18.600000000000001" customHeight="1" x14ac:dyDescent="0.3">
      <c r="A71" s="480"/>
      <c r="B71" s="481"/>
      <c r="C71" s="480"/>
      <c r="D71" s="480"/>
      <c r="E71" s="480"/>
      <c r="F71" s="480"/>
      <c r="G71" s="480"/>
    </row>
    <row r="72" spans="1:7" ht="18.600000000000001" customHeight="1" x14ac:dyDescent="0.3">
      <c r="A72" s="480"/>
      <c r="B72" s="481"/>
      <c r="C72" s="480"/>
      <c r="D72" s="480"/>
      <c r="E72" s="480"/>
      <c r="F72" s="480"/>
      <c r="G72" s="480"/>
    </row>
    <row r="73" spans="1:7" ht="18.600000000000001" customHeight="1" x14ac:dyDescent="0.3">
      <c r="A73" s="480"/>
      <c r="B73" s="481"/>
      <c r="C73" s="480"/>
      <c r="D73" s="480"/>
      <c r="E73" s="480"/>
      <c r="F73" s="480"/>
      <c r="G73" s="480"/>
    </row>
    <row r="74" spans="1:7" ht="18.600000000000001" customHeight="1" x14ac:dyDescent="0.3">
      <c r="A74" s="480"/>
      <c r="B74" s="481"/>
      <c r="C74" s="480"/>
      <c r="D74" s="480"/>
      <c r="E74" s="480"/>
      <c r="F74" s="480"/>
      <c r="G74" s="480"/>
    </row>
    <row r="75" spans="1:7" ht="18.600000000000001" customHeight="1" x14ac:dyDescent="0.3">
      <c r="A75" s="480"/>
      <c r="B75" s="481"/>
      <c r="C75" s="480"/>
      <c r="D75" s="480"/>
      <c r="E75" s="480"/>
      <c r="F75" s="480"/>
      <c r="G75" s="480"/>
    </row>
    <row r="76" spans="1:7" ht="18.600000000000001" customHeight="1" x14ac:dyDescent="0.3">
      <c r="A76" s="480"/>
      <c r="B76" s="481"/>
      <c r="C76" s="480"/>
      <c r="D76" s="480"/>
      <c r="E76" s="480"/>
      <c r="F76" s="480"/>
      <c r="G76" s="480"/>
    </row>
    <row r="77" spans="1:7" ht="18.600000000000001" customHeight="1" x14ac:dyDescent="0.3">
      <c r="A77" s="480"/>
      <c r="B77" s="481"/>
      <c r="C77" s="480"/>
      <c r="D77" s="480"/>
      <c r="E77" s="480"/>
      <c r="F77" s="480"/>
      <c r="G77" s="480"/>
    </row>
    <row r="78" spans="1:7" ht="18.600000000000001" customHeight="1" x14ac:dyDescent="0.3">
      <c r="A78" s="480"/>
      <c r="B78" s="481"/>
      <c r="C78" s="480"/>
      <c r="D78" s="480"/>
      <c r="E78" s="480"/>
      <c r="F78" s="480"/>
      <c r="G78" s="480"/>
    </row>
    <row r="79" spans="1:7" ht="18.600000000000001" customHeight="1" x14ac:dyDescent="0.3">
      <c r="A79" s="480"/>
      <c r="B79" s="481"/>
      <c r="C79" s="480"/>
      <c r="D79" s="480"/>
      <c r="E79" s="480"/>
      <c r="F79" s="480"/>
      <c r="G79" s="480"/>
    </row>
    <row r="80" spans="1:7" ht="18.600000000000001" customHeight="1" x14ac:dyDescent="0.3">
      <c r="A80" s="480"/>
      <c r="B80" s="481"/>
      <c r="C80" s="480"/>
      <c r="D80" s="480"/>
      <c r="E80" s="480"/>
      <c r="F80" s="480"/>
      <c r="G80" s="480"/>
    </row>
    <row r="81" spans="1:7" ht="18.600000000000001" customHeight="1" x14ac:dyDescent="0.3">
      <c r="A81" s="480"/>
      <c r="B81" s="481"/>
      <c r="C81" s="480"/>
      <c r="D81" s="480"/>
      <c r="E81" s="480"/>
      <c r="F81" s="480"/>
      <c r="G81" s="480"/>
    </row>
    <row r="82" spans="1:7" ht="18.600000000000001" customHeight="1" x14ac:dyDescent="0.3">
      <c r="A82" s="480"/>
      <c r="B82" s="481"/>
      <c r="C82" s="480"/>
      <c r="D82" s="480"/>
      <c r="E82" s="480"/>
      <c r="F82" s="480"/>
      <c r="G82" s="480"/>
    </row>
    <row r="83" spans="1:7" ht="18.600000000000001" customHeight="1" x14ac:dyDescent="0.3">
      <c r="A83" s="480"/>
      <c r="B83" s="481"/>
      <c r="C83" s="480"/>
      <c r="D83" s="480"/>
      <c r="E83" s="480"/>
      <c r="F83" s="480"/>
      <c r="G83" s="480"/>
    </row>
    <row r="84" spans="1:7" ht="18.600000000000001" customHeight="1" x14ac:dyDescent="0.3">
      <c r="A84" s="480"/>
      <c r="B84" s="481"/>
      <c r="C84" s="480"/>
      <c r="D84" s="480"/>
      <c r="E84" s="480"/>
      <c r="F84" s="480"/>
      <c r="G84" s="480"/>
    </row>
    <row r="85" spans="1:7" ht="18.600000000000001" customHeight="1" x14ac:dyDescent="0.3">
      <c r="A85" s="480"/>
      <c r="B85" s="481"/>
      <c r="C85" s="480"/>
      <c r="D85" s="480"/>
      <c r="E85" s="480"/>
      <c r="F85" s="480"/>
      <c r="G85" s="480"/>
    </row>
    <row r="86" spans="1:7" ht="18.600000000000001" customHeight="1" x14ac:dyDescent="0.3">
      <c r="A86" s="480"/>
      <c r="B86" s="481"/>
      <c r="C86" s="480"/>
      <c r="D86" s="480"/>
      <c r="E86" s="480"/>
      <c r="F86" s="480"/>
      <c r="G86" s="480"/>
    </row>
    <row r="87" spans="1:7" ht="18.600000000000001" customHeight="1" x14ac:dyDescent="0.3">
      <c r="A87" s="480"/>
      <c r="B87" s="481"/>
      <c r="C87" s="480"/>
      <c r="D87" s="480"/>
      <c r="E87" s="480"/>
      <c r="F87" s="480"/>
      <c r="G87" s="480"/>
    </row>
    <row r="88" spans="1:7" ht="18.600000000000001" customHeight="1" x14ac:dyDescent="0.3">
      <c r="A88" s="480"/>
      <c r="B88" s="481"/>
      <c r="C88" s="480"/>
      <c r="D88" s="480"/>
      <c r="E88" s="480"/>
      <c r="F88" s="480"/>
      <c r="G88" s="480"/>
    </row>
    <row r="89" spans="1:7" ht="18.600000000000001" customHeight="1" x14ac:dyDescent="0.3">
      <c r="A89" s="480"/>
      <c r="B89" s="481"/>
      <c r="C89" s="480"/>
      <c r="D89" s="480"/>
      <c r="E89" s="480"/>
      <c r="F89" s="480"/>
      <c r="G89" s="480"/>
    </row>
    <row r="90" spans="1:7" ht="18.600000000000001" customHeight="1" x14ac:dyDescent="0.3">
      <c r="A90" s="480"/>
      <c r="B90" s="481"/>
      <c r="C90" s="480"/>
      <c r="D90" s="480"/>
      <c r="E90" s="480"/>
      <c r="F90" s="480"/>
      <c r="G90" s="480"/>
    </row>
    <row r="91" spans="1:7" ht="18.600000000000001" customHeight="1" x14ac:dyDescent="0.3">
      <c r="A91" s="480"/>
      <c r="B91" s="481"/>
      <c r="C91" s="480"/>
      <c r="D91" s="480"/>
      <c r="E91" s="480"/>
      <c r="F91" s="480"/>
      <c r="G91" s="480"/>
    </row>
    <row r="92" spans="1:7" ht="18.600000000000001" customHeight="1" x14ac:dyDescent="0.3">
      <c r="A92" s="480"/>
      <c r="B92" s="481"/>
      <c r="C92" s="480"/>
      <c r="D92" s="480"/>
      <c r="E92" s="480"/>
      <c r="F92" s="480"/>
      <c r="G92" s="480"/>
    </row>
    <row r="93" spans="1:7" ht="18.600000000000001" customHeight="1" x14ac:dyDescent="0.3">
      <c r="A93" s="480"/>
      <c r="B93" s="481"/>
      <c r="C93" s="480"/>
      <c r="D93" s="480"/>
      <c r="E93" s="480"/>
      <c r="F93" s="480"/>
      <c r="G93" s="480"/>
    </row>
    <row r="94" spans="1:7" ht="18.600000000000001" customHeight="1" x14ac:dyDescent="0.3">
      <c r="A94" s="480"/>
      <c r="B94" s="481"/>
      <c r="C94" s="480"/>
      <c r="D94" s="480"/>
      <c r="E94" s="480"/>
      <c r="F94" s="480"/>
      <c r="G94" s="480"/>
    </row>
    <row r="95" spans="1:7" ht="18.600000000000001" customHeight="1" x14ac:dyDescent="0.3">
      <c r="A95" s="480"/>
      <c r="B95" s="481"/>
      <c r="C95" s="480"/>
      <c r="D95" s="480"/>
      <c r="E95" s="480"/>
      <c r="F95" s="480"/>
      <c r="G95" s="480"/>
    </row>
    <row r="96" spans="1:7" ht="18.600000000000001" customHeight="1" x14ac:dyDescent="0.3">
      <c r="A96" s="480"/>
      <c r="B96" s="481"/>
      <c r="C96" s="480"/>
      <c r="D96" s="480"/>
      <c r="E96" s="480"/>
      <c r="F96" s="480"/>
      <c r="G96" s="480"/>
    </row>
    <row r="97" spans="1:7" ht="18.600000000000001" customHeight="1" x14ac:dyDescent="0.3">
      <c r="A97" s="480"/>
      <c r="B97" s="481"/>
      <c r="C97" s="480"/>
      <c r="D97" s="480"/>
      <c r="E97" s="480"/>
      <c r="F97" s="480"/>
      <c r="G97" s="480"/>
    </row>
    <row r="98" spans="1:7" ht="18.600000000000001" customHeight="1" x14ac:dyDescent="0.3">
      <c r="A98" s="480"/>
      <c r="B98" s="481"/>
      <c r="C98" s="480"/>
      <c r="D98" s="480"/>
      <c r="E98" s="480"/>
      <c r="F98" s="480"/>
      <c r="G98" s="480"/>
    </row>
    <row r="99" spans="1:7" ht="18.600000000000001" customHeight="1" x14ac:dyDescent="0.3">
      <c r="A99" s="480"/>
      <c r="B99" s="481"/>
      <c r="C99" s="480"/>
      <c r="D99" s="480"/>
      <c r="E99" s="480"/>
      <c r="F99" s="480"/>
      <c r="G99" s="480"/>
    </row>
    <row r="100" spans="1:7" ht="18.600000000000001" customHeight="1" x14ac:dyDescent="0.3">
      <c r="A100" s="480"/>
      <c r="B100" s="481"/>
      <c r="C100" s="480"/>
      <c r="D100" s="480"/>
      <c r="E100" s="480"/>
      <c r="F100" s="480"/>
      <c r="G100" s="480"/>
    </row>
    <row r="101" spans="1:7" ht="18.600000000000001" customHeight="1" x14ac:dyDescent="0.3">
      <c r="A101" s="480"/>
      <c r="B101" s="481"/>
      <c r="C101" s="480"/>
      <c r="D101" s="480"/>
      <c r="E101" s="480"/>
      <c r="F101" s="480"/>
      <c r="G101" s="480"/>
    </row>
    <row r="102" spans="1:7" ht="18.600000000000001" customHeight="1" x14ac:dyDescent="0.3">
      <c r="A102" s="480"/>
      <c r="B102" s="481"/>
      <c r="C102" s="480"/>
      <c r="D102" s="480"/>
      <c r="E102" s="480"/>
      <c r="F102" s="480"/>
      <c r="G102" s="480"/>
    </row>
    <row r="103" spans="1:7" ht="18.600000000000001" customHeight="1" x14ac:dyDescent="0.3">
      <c r="A103" s="480"/>
      <c r="B103" s="481"/>
      <c r="C103" s="480"/>
      <c r="D103" s="480"/>
      <c r="E103" s="480"/>
      <c r="F103" s="480"/>
      <c r="G103" s="480"/>
    </row>
    <row r="104" spans="1:7" ht="18.600000000000001" customHeight="1" x14ac:dyDescent="0.3">
      <c r="A104" s="480"/>
      <c r="B104" s="481"/>
      <c r="C104" s="480"/>
      <c r="D104" s="480"/>
      <c r="E104" s="480"/>
      <c r="F104" s="480"/>
      <c r="G104" s="480"/>
    </row>
    <row r="105" spans="1:7" ht="18.600000000000001" customHeight="1" x14ac:dyDescent="0.3">
      <c r="A105" s="480"/>
      <c r="B105" s="481"/>
      <c r="C105" s="480"/>
      <c r="D105" s="480"/>
      <c r="E105" s="480"/>
      <c r="F105" s="480"/>
      <c r="G105" s="480"/>
    </row>
    <row r="106" spans="1:7" ht="18.600000000000001" customHeight="1" x14ac:dyDescent="0.3">
      <c r="A106" s="480"/>
      <c r="B106" s="481"/>
      <c r="C106" s="480"/>
      <c r="D106" s="480"/>
      <c r="E106" s="480"/>
      <c r="F106" s="480"/>
      <c r="G106" s="480"/>
    </row>
    <row r="107" spans="1:7" ht="18.600000000000001" customHeight="1" x14ac:dyDescent="0.3">
      <c r="A107" s="480"/>
      <c r="B107" s="481"/>
      <c r="C107" s="480"/>
      <c r="D107" s="480"/>
      <c r="E107" s="480"/>
      <c r="F107" s="480"/>
      <c r="G107" s="480"/>
    </row>
    <row r="108" spans="1:7" ht="18.600000000000001" customHeight="1" x14ac:dyDescent="0.3">
      <c r="A108" s="480"/>
      <c r="B108" s="481"/>
      <c r="C108" s="480"/>
      <c r="D108" s="480"/>
      <c r="E108" s="480"/>
      <c r="F108" s="480"/>
      <c r="G108" s="480"/>
    </row>
    <row r="109" spans="1:7" ht="18.600000000000001" customHeight="1" x14ac:dyDescent="0.3">
      <c r="A109" s="480"/>
      <c r="B109" s="481"/>
      <c r="C109" s="480"/>
      <c r="D109" s="480"/>
      <c r="E109" s="480"/>
      <c r="F109" s="480"/>
      <c r="G109" s="480"/>
    </row>
    <row r="110" spans="1:7" ht="18.600000000000001" customHeight="1" x14ac:dyDescent="0.3">
      <c r="A110" s="480"/>
      <c r="B110" s="481"/>
      <c r="C110" s="480"/>
      <c r="D110" s="480"/>
      <c r="E110" s="480"/>
      <c r="F110" s="480"/>
      <c r="G110" s="480"/>
    </row>
    <row r="111" spans="1:7" ht="18.600000000000001" customHeight="1" x14ac:dyDescent="0.3">
      <c r="A111" s="480"/>
      <c r="B111" s="488"/>
      <c r="C111" s="480"/>
      <c r="D111" s="489"/>
      <c r="E111" s="480"/>
      <c r="F111" s="480"/>
      <c r="G111" s="480"/>
    </row>
    <row r="112" spans="1:7" ht="18.600000000000001" customHeight="1" x14ac:dyDescent="0.3">
      <c r="A112" s="480"/>
      <c r="B112" s="481"/>
      <c r="C112" s="480"/>
      <c r="D112" s="480"/>
      <c r="E112" s="480"/>
      <c r="F112" s="480"/>
      <c r="G112" s="480"/>
    </row>
    <row r="113" spans="1:7" ht="18.600000000000001" customHeight="1" x14ac:dyDescent="0.3">
      <c r="A113" s="480"/>
      <c r="B113" s="481"/>
      <c r="C113" s="480"/>
      <c r="D113" s="480"/>
      <c r="E113" s="480"/>
      <c r="F113" s="480"/>
      <c r="G113" s="480"/>
    </row>
    <row r="114" spans="1:7" ht="18.600000000000001" customHeight="1" x14ac:dyDescent="0.3">
      <c r="A114" s="480"/>
      <c r="B114" s="481"/>
      <c r="C114" s="480"/>
      <c r="D114" s="480"/>
      <c r="E114" s="480"/>
      <c r="F114" s="480"/>
      <c r="G114" s="480"/>
    </row>
    <row r="115" spans="1:7" ht="18.600000000000001" customHeight="1" x14ac:dyDescent="0.3">
      <c r="A115" s="480"/>
      <c r="B115" s="481"/>
      <c r="C115" s="480"/>
      <c r="D115" s="480"/>
      <c r="E115" s="480"/>
      <c r="F115" s="480"/>
      <c r="G115" s="480"/>
    </row>
    <row r="116" spans="1:7" ht="18.600000000000001" customHeight="1" x14ac:dyDescent="0.3">
      <c r="A116" s="480"/>
      <c r="B116" s="481"/>
      <c r="C116" s="480"/>
      <c r="D116" s="480"/>
      <c r="E116" s="480"/>
      <c r="F116" s="480"/>
      <c r="G116" s="480"/>
    </row>
    <row r="117" spans="1:7" ht="18.600000000000001" customHeight="1" x14ac:dyDescent="0.3">
      <c r="A117" s="480"/>
      <c r="B117" s="481"/>
      <c r="C117" s="480"/>
      <c r="D117" s="480"/>
      <c r="E117" s="480"/>
      <c r="F117" s="480"/>
      <c r="G117" s="480"/>
    </row>
    <row r="118" spans="1:7" ht="18.600000000000001" customHeight="1" x14ac:dyDescent="0.3">
      <c r="A118" s="480"/>
      <c r="B118" s="481"/>
      <c r="C118" s="480"/>
      <c r="D118" s="480"/>
      <c r="E118" s="480"/>
      <c r="F118" s="480"/>
      <c r="G118" s="480"/>
    </row>
    <row r="119" spans="1:7" ht="18.600000000000001" customHeight="1" x14ac:dyDescent="0.3">
      <c r="A119" s="480"/>
      <c r="B119" s="481"/>
      <c r="C119" s="480"/>
      <c r="D119" s="480"/>
      <c r="E119" s="480"/>
      <c r="F119" s="480"/>
      <c r="G119" s="480"/>
    </row>
    <row r="120" spans="1:7" ht="18.600000000000001" customHeight="1" x14ac:dyDescent="0.3">
      <c r="A120" s="480"/>
      <c r="B120" s="481"/>
      <c r="C120" s="480"/>
      <c r="D120" s="480"/>
      <c r="E120" s="480"/>
      <c r="F120" s="480"/>
      <c r="G120" s="480"/>
    </row>
    <row r="121" spans="1:7" ht="18.600000000000001" customHeight="1" x14ac:dyDescent="0.3">
      <c r="A121" s="480"/>
      <c r="B121" s="481"/>
      <c r="C121" s="480"/>
      <c r="D121" s="480"/>
      <c r="E121" s="480"/>
      <c r="F121" s="480"/>
      <c r="G121" s="480"/>
    </row>
    <row r="122" spans="1:7" ht="18.600000000000001" customHeight="1" x14ac:dyDescent="0.3">
      <c r="A122" s="480"/>
      <c r="B122" s="481"/>
      <c r="C122" s="480"/>
      <c r="D122" s="480"/>
      <c r="E122" s="480"/>
      <c r="F122" s="480"/>
      <c r="G122" s="480"/>
    </row>
    <row r="123" spans="1:7" ht="18.600000000000001" customHeight="1" x14ac:dyDescent="0.3">
      <c r="A123" s="480"/>
      <c r="B123" s="481"/>
      <c r="C123" s="480"/>
      <c r="D123" s="480"/>
      <c r="E123" s="480"/>
      <c r="F123" s="480"/>
      <c r="G123" s="480"/>
    </row>
    <row r="124" spans="1:7" ht="18.600000000000001" customHeight="1" x14ac:dyDescent="0.3">
      <c r="A124" s="480"/>
      <c r="B124" s="481"/>
      <c r="C124" s="480"/>
      <c r="D124" s="480"/>
      <c r="E124" s="480"/>
      <c r="F124" s="480"/>
      <c r="G124" s="480"/>
    </row>
    <row r="125" spans="1:7" ht="18.600000000000001" customHeight="1" x14ac:dyDescent="0.3">
      <c r="A125" s="480"/>
      <c r="B125" s="481"/>
      <c r="C125" s="480"/>
      <c r="D125" s="480"/>
      <c r="E125" s="480"/>
      <c r="F125" s="480"/>
      <c r="G125" s="480"/>
    </row>
    <row r="126" spans="1:7" ht="18.600000000000001" customHeight="1" x14ac:dyDescent="0.3">
      <c r="A126" s="480"/>
      <c r="B126" s="481"/>
      <c r="C126" s="480"/>
      <c r="D126" s="480"/>
      <c r="E126" s="480"/>
      <c r="F126" s="480"/>
      <c r="G126" s="480"/>
    </row>
    <row r="127" spans="1:7" ht="18.600000000000001" customHeight="1" x14ac:dyDescent="0.3">
      <c r="A127" s="480"/>
      <c r="B127" s="488"/>
      <c r="C127" s="480"/>
      <c r="D127" s="489"/>
      <c r="E127" s="480"/>
      <c r="F127" s="480"/>
      <c r="G127" s="480"/>
    </row>
    <row r="128" spans="1:7" ht="18.600000000000001" customHeight="1" x14ac:dyDescent="0.3">
      <c r="A128" s="480"/>
      <c r="B128" s="481"/>
      <c r="C128" s="480"/>
      <c r="D128" s="480"/>
      <c r="E128" s="480"/>
      <c r="F128" s="480"/>
      <c r="G128" s="480"/>
    </row>
    <row r="129" spans="1:7" ht="18.600000000000001" customHeight="1" x14ac:dyDescent="0.3">
      <c r="A129" s="480"/>
      <c r="B129" s="481"/>
      <c r="C129" s="480"/>
      <c r="D129" s="480"/>
      <c r="E129" s="480"/>
      <c r="F129" s="480"/>
      <c r="G129" s="480"/>
    </row>
    <row r="130" spans="1:7" ht="18.600000000000001" customHeight="1" x14ac:dyDescent="0.3">
      <c r="A130" s="480"/>
      <c r="B130" s="481"/>
      <c r="C130" s="480"/>
      <c r="D130" s="480"/>
      <c r="E130" s="480"/>
      <c r="F130" s="480"/>
      <c r="G130" s="480"/>
    </row>
    <row r="131" spans="1:7" ht="18.600000000000001" customHeight="1" x14ac:dyDescent="0.3">
      <c r="A131" s="480"/>
      <c r="B131" s="481"/>
      <c r="C131" s="480"/>
      <c r="D131" s="480"/>
      <c r="E131" s="480"/>
      <c r="F131" s="480"/>
      <c r="G131" s="480"/>
    </row>
    <row r="132" spans="1:7" ht="18.600000000000001" customHeight="1" x14ac:dyDescent="0.3">
      <c r="A132" s="480"/>
      <c r="B132" s="481"/>
      <c r="C132" s="480"/>
      <c r="D132" s="480"/>
      <c r="E132" s="480"/>
      <c r="F132" s="480"/>
      <c r="G132" s="480"/>
    </row>
    <row r="133" spans="1:7" ht="18.600000000000001" customHeight="1" x14ac:dyDescent="0.3">
      <c r="A133" s="480"/>
      <c r="B133" s="481"/>
      <c r="C133" s="480"/>
      <c r="D133" s="480"/>
      <c r="E133" s="480"/>
      <c r="F133" s="480"/>
      <c r="G133" s="480"/>
    </row>
    <row r="134" spans="1:7" ht="18.600000000000001" customHeight="1" x14ac:dyDescent="0.3">
      <c r="A134" s="480"/>
      <c r="B134" s="481"/>
      <c r="C134" s="480"/>
      <c r="D134" s="480"/>
      <c r="E134" s="480"/>
      <c r="F134" s="480"/>
      <c r="G134" s="480"/>
    </row>
    <row r="135" spans="1:7" ht="18.600000000000001" customHeight="1" x14ac:dyDescent="0.3">
      <c r="A135" s="480"/>
      <c r="B135" s="481"/>
      <c r="C135" s="480"/>
      <c r="D135" s="480"/>
      <c r="E135" s="480"/>
      <c r="F135" s="480"/>
      <c r="G135" s="480"/>
    </row>
    <row r="136" spans="1:7" ht="18.600000000000001" customHeight="1" x14ac:dyDescent="0.3">
      <c r="A136" s="480"/>
      <c r="B136" s="481"/>
      <c r="C136" s="480"/>
      <c r="D136" s="480"/>
      <c r="E136" s="480"/>
      <c r="F136" s="480"/>
      <c r="G136" s="480"/>
    </row>
    <row r="137" spans="1:7" ht="18.600000000000001" customHeight="1" x14ac:dyDescent="0.3">
      <c r="A137" s="480"/>
      <c r="B137" s="481"/>
      <c r="C137" s="480"/>
      <c r="D137" s="480"/>
      <c r="E137" s="480"/>
      <c r="F137" s="480"/>
      <c r="G137" s="480"/>
    </row>
    <row r="138" spans="1:7" ht="18.600000000000001" customHeight="1" x14ac:dyDescent="0.3">
      <c r="A138" s="480"/>
      <c r="B138" s="481"/>
      <c r="C138" s="480"/>
      <c r="D138" s="480"/>
      <c r="E138" s="480"/>
      <c r="F138" s="480"/>
      <c r="G138" s="480"/>
    </row>
    <row r="139" spans="1:7" ht="21.9" customHeight="1" x14ac:dyDescent="0.3">
      <c r="A139" s="480"/>
      <c r="B139" s="480"/>
      <c r="C139" s="480"/>
      <c r="D139" s="480"/>
      <c r="E139" s="480"/>
      <c r="F139" s="480"/>
      <c r="G139" s="480"/>
    </row>
    <row r="140" spans="1:7" ht="21.9" customHeight="1" x14ac:dyDescent="0.3">
      <c r="A140" s="480"/>
      <c r="B140" s="480"/>
      <c r="C140" s="480"/>
      <c r="D140" s="480"/>
      <c r="E140" s="480"/>
      <c r="F140" s="480"/>
      <c r="G140" s="480"/>
    </row>
    <row r="141" spans="1:7" ht="21.9" customHeight="1" x14ac:dyDescent="0.3">
      <c r="A141" s="480"/>
      <c r="B141" s="480"/>
      <c r="C141" s="480"/>
      <c r="D141" s="480"/>
      <c r="E141" s="480"/>
      <c r="F141" s="480"/>
      <c r="G141" s="480"/>
    </row>
    <row r="142" spans="1:7" ht="21.9" customHeight="1" x14ac:dyDescent="0.3">
      <c r="A142" s="480"/>
      <c r="B142" s="480"/>
      <c r="C142" s="480"/>
      <c r="D142" s="480"/>
      <c r="E142" s="480"/>
      <c r="F142" s="480"/>
      <c r="G142" s="480"/>
    </row>
    <row r="143" spans="1:7" ht="21.9" customHeight="1" x14ac:dyDescent="0.3">
      <c r="A143" s="480"/>
      <c r="B143" s="480"/>
      <c r="C143" s="480"/>
      <c r="D143" s="480"/>
      <c r="E143" s="480"/>
      <c r="F143" s="480"/>
      <c r="G143" s="480"/>
    </row>
    <row r="144" spans="1:7" ht="21.9" customHeight="1" x14ac:dyDescent="0.3">
      <c r="A144" s="480"/>
      <c r="B144" s="480"/>
      <c r="C144" s="480"/>
      <c r="D144" s="480"/>
      <c r="E144" s="480"/>
      <c r="F144" s="480"/>
      <c r="G144" s="480"/>
    </row>
    <row r="145" spans="1:7" ht="21.9" customHeight="1" x14ac:dyDescent="0.3">
      <c r="A145" s="480"/>
      <c r="B145" s="480"/>
      <c r="C145" s="480"/>
      <c r="D145" s="480"/>
      <c r="E145" s="480"/>
      <c r="F145" s="480"/>
      <c r="G145" s="480"/>
    </row>
    <row r="146" spans="1:7" ht="21.9" customHeight="1" x14ac:dyDescent="0.3">
      <c r="A146" s="480"/>
      <c r="B146" s="480"/>
      <c r="C146" s="480"/>
      <c r="D146" s="480"/>
      <c r="E146" s="480"/>
      <c r="F146" s="480"/>
      <c r="G146" s="480"/>
    </row>
    <row r="147" spans="1:7" ht="21.9" customHeight="1" x14ac:dyDescent="0.3">
      <c r="A147" s="480"/>
      <c r="B147" s="480"/>
      <c r="C147" s="480"/>
      <c r="D147" s="480"/>
      <c r="E147" s="480"/>
      <c r="F147" s="480"/>
      <c r="G147" s="480"/>
    </row>
    <row r="148" spans="1:7" ht="21.9" customHeight="1" x14ac:dyDescent="0.3">
      <c r="A148" s="480"/>
      <c r="B148" s="480"/>
      <c r="C148" s="480"/>
      <c r="D148" s="480"/>
      <c r="E148" s="480"/>
      <c r="F148" s="480"/>
      <c r="G148" s="480"/>
    </row>
    <row r="149" spans="1:7" ht="21.9" customHeight="1" x14ac:dyDescent="0.3">
      <c r="A149" s="480"/>
      <c r="B149" s="480"/>
      <c r="C149" s="480"/>
      <c r="D149" s="480"/>
      <c r="E149" s="480"/>
      <c r="F149" s="480"/>
      <c r="G149" s="480"/>
    </row>
    <row r="150" spans="1:7" ht="21.9" customHeight="1" x14ac:dyDescent="0.3">
      <c r="A150" s="480"/>
      <c r="B150" s="480"/>
      <c r="C150" s="480"/>
      <c r="D150" s="480"/>
      <c r="E150" s="480"/>
      <c r="F150" s="480"/>
      <c r="G150" s="480"/>
    </row>
    <row r="151" spans="1:7" ht="21.9" customHeight="1" x14ac:dyDescent="0.3">
      <c r="A151" s="480"/>
      <c r="B151" s="480"/>
      <c r="C151" s="480"/>
      <c r="D151" s="480"/>
      <c r="E151" s="480"/>
      <c r="F151" s="480"/>
      <c r="G151" s="480"/>
    </row>
    <row r="152" spans="1:7" ht="21.9" customHeight="1" x14ac:dyDescent="0.3">
      <c r="A152" s="480"/>
      <c r="B152" s="480"/>
      <c r="C152" s="480"/>
      <c r="D152" s="480"/>
      <c r="E152" s="480"/>
      <c r="F152" s="480"/>
      <c r="G152" s="480"/>
    </row>
    <row r="153" spans="1:7" ht="21.9" customHeight="1" x14ac:dyDescent="0.3">
      <c r="A153" s="480"/>
      <c r="B153" s="480"/>
      <c r="C153" s="480"/>
      <c r="D153" s="480"/>
      <c r="E153" s="480"/>
      <c r="F153" s="480"/>
      <c r="G153" s="480"/>
    </row>
    <row r="154" spans="1:7" ht="21.9" customHeight="1" x14ac:dyDescent="0.3">
      <c r="A154" s="480"/>
      <c r="B154" s="480"/>
      <c r="C154" s="480"/>
      <c r="D154" s="480"/>
      <c r="E154" s="480"/>
      <c r="F154" s="480"/>
      <c r="G154" s="480"/>
    </row>
    <row r="155" spans="1:7" ht="21.9" customHeight="1" x14ac:dyDescent="0.3">
      <c r="A155" s="480"/>
      <c r="B155" s="480"/>
      <c r="C155" s="480"/>
      <c r="D155" s="480"/>
      <c r="E155" s="480"/>
      <c r="F155" s="480"/>
      <c r="G155" s="480"/>
    </row>
    <row r="156" spans="1:7" ht="21.9" customHeight="1" x14ac:dyDescent="0.3">
      <c r="A156" s="480"/>
      <c r="B156" s="480"/>
      <c r="C156" s="480"/>
      <c r="D156" s="480"/>
      <c r="E156" s="480"/>
      <c r="F156" s="480"/>
      <c r="G156" s="480"/>
    </row>
    <row r="157" spans="1:7" ht="21.9" customHeight="1" x14ac:dyDescent="0.3">
      <c r="A157" s="480"/>
      <c r="B157" s="480"/>
      <c r="C157" s="480"/>
      <c r="D157" s="480"/>
      <c r="E157" s="480"/>
      <c r="F157" s="480"/>
      <c r="G157" s="480"/>
    </row>
    <row r="158" spans="1:7" ht="21.9" customHeight="1" x14ac:dyDescent="0.3">
      <c r="A158" s="480"/>
      <c r="B158" s="480"/>
      <c r="C158" s="480"/>
      <c r="D158" s="480"/>
      <c r="E158" s="480"/>
      <c r="F158" s="480"/>
      <c r="G158" s="480"/>
    </row>
    <row r="159" spans="1:7" ht="21.9" customHeight="1" x14ac:dyDescent="0.3">
      <c r="A159" s="480"/>
      <c r="B159" s="480"/>
      <c r="C159" s="480"/>
      <c r="D159" s="480"/>
      <c r="E159" s="480"/>
      <c r="F159" s="480"/>
      <c r="G159" s="480"/>
    </row>
    <row r="160" spans="1:7" ht="21.9" customHeight="1" x14ac:dyDescent="0.3">
      <c r="A160" s="480"/>
      <c r="B160" s="480"/>
      <c r="C160" s="480"/>
      <c r="D160" s="480"/>
      <c r="E160" s="480"/>
      <c r="F160" s="480"/>
      <c r="G160" s="480"/>
    </row>
    <row r="161" spans="1:7" ht="21.9" customHeight="1" x14ac:dyDescent="0.3">
      <c r="A161" s="480"/>
      <c r="B161" s="480"/>
      <c r="C161" s="480"/>
      <c r="D161" s="480"/>
      <c r="E161" s="480"/>
      <c r="F161" s="480"/>
      <c r="G161" s="480"/>
    </row>
    <row r="162" spans="1:7" ht="21.9" customHeight="1" x14ac:dyDescent="0.3">
      <c r="A162" s="480"/>
      <c r="B162" s="480"/>
      <c r="C162" s="480"/>
      <c r="D162" s="480"/>
      <c r="E162" s="480"/>
      <c r="F162" s="480"/>
      <c r="G162" s="480"/>
    </row>
    <row r="163" spans="1:7" ht="21.9" customHeight="1" x14ac:dyDescent="0.3">
      <c r="A163" s="480"/>
      <c r="B163" s="480"/>
      <c r="C163" s="480"/>
      <c r="D163" s="480"/>
      <c r="E163" s="480"/>
      <c r="F163" s="480"/>
      <c r="G163" s="480"/>
    </row>
    <row r="164" spans="1:7" ht="21.9" customHeight="1" x14ac:dyDescent="0.3">
      <c r="A164" s="480"/>
      <c r="B164" s="480"/>
      <c r="C164" s="480"/>
      <c r="D164" s="480"/>
      <c r="E164" s="480"/>
      <c r="F164" s="480"/>
      <c r="G164" s="480"/>
    </row>
    <row r="165" spans="1:7" ht="21.9" customHeight="1" x14ac:dyDescent="0.3">
      <c r="A165" s="480"/>
      <c r="B165" s="480"/>
      <c r="C165" s="480"/>
      <c r="D165" s="480"/>
      <c r="E165" s="480"/>
      <c r="F165" s="480"/>
      <c r="G165" s="480"/>
    </row>
    <row r="166" spans="1:7" ht="21.9" customHeight="1" x14ac:dyDescent="0.3">
      <c r="A166" s="480"/>
      <c r="B166" s="480"/>
      <c r="C166" s="480"/>
      <c r="D166" s="480"/>
      <c r="E166" s="480"/>
      <c r="F166" s="480"/>
      <c r="G166" s="480"/>
    </row>
    <row r="167" spans="1:7" ht="21.9" customHeight="1" x14ac:dyDescent="0.3">
      <c r="A167" s="480"/>
      <c r="B167" s="480"/>
      <c r="C167" s="480"/>
      <c r="D167" s="480"/>
      <c r="E167" s="480"/>
      <c r="F167" s="480"/>
      <c r="G167" s="480"/>
    </row>
    <row r="168" spans="1:7" ht="21.9" customHeight="1" x14ac:dyDescent="0.3">
      <c r="A168" s="480"/>
      <c r="B168" s="480"/>
      <c r="C168" s="480"/>
      <c r="D168" s="480"/>
      <c r="E168" s="480"/>
      <c r="F168" s="480"/>
      <c r="G168" s="480"/>
    </row>
    <row r="169" spans="1:7" ht="21.9" customHeight="1" x14ac:dyDescent="0.3">
      <c r="A169" s="480"/>
      <c r="B169" s="480"/>
      <c r="C169" s="480"/>
      <c r="D169" s="480"/>
      <c r="E169" s="480"/>
      <c r="F169" s="480"/>
      <c r="G169" s="480"/>
    </row>
    <row r="170" spans="1:7" ht="21.9" customHeight="1" x14ac:dyDescent="0.3">
      <c r="A170" s="480"/>
      <c r="B170" s="480"/>
      <c r="C170" s="480"/>
      <c r="D170" s="480"/>
      <c r="E170" s="480"/>
      <c r="F170" s="480"/>
      <c r="G170" s="480"/>
    </row>
  </sheetData>
  <mergeCells count="2">
    <mergeCell ref="A1:G1"/>
    <mergeCell ref="A2:G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80"/>
  <sheetViews>
    <sheetView topLeftCell="A19" workbookViewId="0">
      <selection activeCell="J35" sqref="J35"/>
    </sheetView>
  </sheetViews>
  <sheetFormatPr defaultRowHeight="14.4" x14ac:dyDescent="0.3"/>
  <cols>
    <col min="1" max="2" width="5.6640625" style="479" customWidth="1"/>
    <col min="3" max="3" width="7.5546875" style="479" customWidth="1"/>
    <col min="4" max="4" width="5.88671875" style="479" customWidth="1"/>
    <col min="5" max="6" width="24.6640625" style="479" customWidth="1"/>
    <col min="7" max="7" width="11.5546875" style="479" customWidth="1"/>
    <col min="8" max="256" width="8.88671875" style="477"/>
    <col min="257" max="258" width="5.6640625" style="477" customWidth="1"/>
    <col min="259" max="259" width="7.5546875" style="477" customWidth="1"/>
    <col min="260" max="260" width="5.88671875" style="477" customWidth="1"/>
    <col min="261" max="262" width="24.6640625" style="477" customWidth="1"/>
    <col min="263" max="263" width="11.5546875" style="477" customWidth="1"/>
    <col min="264" max="512" width="8.88671875" style="477"/>
    <col min="513" max="514" width="5.6640625" style="477" customWidth="1"/>
    <col min="515" max="515" width="7.5546875" style="477" customWidth="1"/>
    <col min="516" max="516" width="5.88671875" style="477" customWidth="1"/>
    <col min="517" max="518" width="24.6640625" style="477" customWidth="1"/>
    <col min="519" max="519" width="11.5546875" style="477" customWidth="1"/>
    <col min="520" max="768" width="8.88671875" style="477"/>
    <col min="769" max="770" width="5.6640625" style="477" customWidth="1"/>
    <col min="771" max="771" width="7.5546875" style="477" customWidth="1"/>
    <col min="772" max="772" width="5.88671875" style="477" customWidth="1"/>
    <col min="773" max="774" width="24.6640625" style="477" customWidth="1"/>
    <col min="775" max="775" width="11.5546875" style="477" customWidth="1"/>
    <col min="776" max="1024" width="8.88671875" style="477"/>
    <col min="1025" max="1026" width="5.6640625" style="477" customWidth="1"/>
    <col min="1027" max="1027" width="7.5546875" style="477" customWidth="1"/>
    <col min="1028" max="1028" width="5.88671875" style="477" customWidth="1"/>
    <col min="1029" max="1030" width="24.6640625" style="477" customWidth="1"/>
    <col min="1031" max="1031" width="11.5546875" style="477" customWidth="1"/>
    <col min="1032" max="1280" width="8.88671875" style="477"/>
    <col min="1281" max="1282" width="5.6640625" style="477" customWidth="1"/>
    <col min="1283" max="1283" width="7.5546875" style="477" customWidth="1"/>
    <col min="1284" max="1284" width="5.88671875" style="477" customWidth="1"/>
    <col min="1285" max="1286" width="24.6640625" style="477" customWidth="1"/>
    <col min="1287" max="1287" width="11.5546875" style="477" customWidth="1"/>
    <col min="1288" max="1536" width="8.88671875" style="477"/>
    <col min="1537" max="1538" width="5.6640625" style="477" customWidth="1"/>
    <col min="1539" max="1539" width="7.5546875" style="477" customWidth="1"/>
    <col min="1540" max="1540" width="5.88671875" style="477" customWidth="1"/>
    <col min="1541" max="1542" width="24.6640625" style="477" customWidth="1"/>
    <col min="1543" max="1543" width="11.5546875" style="477" customWidth="1"/>
    <col min="1544" max="1792" width="8.88671875" style="477"/>
    <col min="1793" max="1794" width="5.6640625" style="477" customWidth="1"/>
    <col min="1795" max="1795" width="7.5546875" style="477" customWidth="1"/>
    <col min="1796" max="1796" width="5.88671875" style="477" customWidth="1"/>
    <col min="1797" max="1798" width="24.6640625" style="477" customWidth="1"/>
    <col min="1799" max="1799" width="11.5546875" style="477" customWidth="1"/>
    <col min="1800" max="2048" width="8.88671875" style="477"/>
    <col min="2049" max="2050" width="5.6640625" style="477" customWidth="1"/>
    <col min="2051" max="2051" width="7.5546875" style="477" customWidth="1"/>
    <col min="2052" max="2052" width="5.88671875" style="477" customWidth="1"/>
    <col min="2053" max="2054" width="24.6640625" style="477" customWidth="1"/>
    <col min="2055" max="2055" width="11.5546875" style="477" customWidth="1"/>
    <col min="2056" max="2304" width="8.88671875" style="477"/>
    <col min="2305" max="2306" width="5.6640625" style="477" customWidth="1"/>
    <col min="2307" max="2307" width="7.5546875" style="477" customWidth="1"/>
    <col min="2308" max="2308" width="5.88671875" style="477" customWidth="1"/>
    <col min="2309" max="2310" width="24.6640625" style="477" customWidth="1"/>
    <col min="2311" max="2311" width="11.5546875" style="477" customWidth="1"/>
    <col min="2312" max="2560" width="8.88671875" style="477"/>
    <col min="2561" max="2562" width="5.6640625" style="477" customWidth="1"/>
    <col min="2563" max="2563" width="7.5546875" style="477" customWidth="1"/>
    <col min="2564" max="2564" width="5.88671875" style="477" customWidth="1"/>
    <col min="2565" max="2566" width="24.6640625" style="477" customWidth="1"/>
    <col min="2567" max="2567" width="11.5546875" style="477" customWidth="1"/>
    <col min="2568" max="2816" width="8.88671875" style="477"/>
    <col min="2817" max="2818" width="5.6640625" style="477" customWidth="1"/>
    <col min="2819" max="2819" width="7.5546875" style="477" customWidth="1"/>
    <col min="2820" max="2820" width="5.88671875" style="477" customWidth="1"/>
    <col min="2821" max="2822" width="24.6640625" style="477" customWidth="1"/>
    <col min="2823" max="2823" width="11.5546875" style="477" customWidth="1"/>
    <col min="2824" max="3072" width="8.88671875" style="477"/>
    <col min="3073" max="3074" width="5.6640625" style="477" customWidth="1"/>
    <col min="3075" max="3075" width="7.5546875" style="477" customWidth="1"/>
    <col min="3076" max="3076" width="5.88671875" style="477" customWidth="1"/>
    <col min="3077" max="3078" width="24.6640625" style="477" customWidth="1"/>
    <col min="3079" max="3079" width="11.5546875" style="477" customWidth="1"/>
    <col min="3080" max="3328" width="8.88671875" style="477"/>
    <col min="3329" max="3330" width="5.6640625" style="477" customWidth="1"/>
    <col min="3331" max="3331" width="7.5546875" style="477" customWidth="1"/>
    <col min="3332" max="3332" width="5.88671875" style="477" customWidth="1"/>
    <col min="3333" max="3334" width="24.6640625" style="477" customWidth="1"/>
    <col min="3335" max="3335" width="11.5546875" style="477" customWidth="1"/>
    <col min="3336" max="3584" width="8.88671875" style="477"/>
    <col min="3585" max="3586" width="5.6640625" style="477" customWidth="1"/>
    <col min="3587" max="3587" width="7.5546875" style="477" customWidth="1"/>
    <col min="3588" max="3588" width="5.88671875" style="477" customWidth="1"/>
    <col min="3589" max="3590" width="24.6640625" style="477" customWidth="1"/>
    <col min="3591" max="3591" width="11.5546875" style="477" customWidth="1"/>
    <col min="3592" max="3840" width="8.88671875" style="477"/>
    <col min="3841" max="3842" width="5.6640625" style="477" customWidth="1"/>
    <col min="3843" max="3843" width="7.5546875" style="477" customWidth="1"/>
    <col min="3844" max="3844" width="5.88671875" style="477" customWidth="1"/>
    <col min="3845" max="3846" width="24.6640625" style="477" customWidth="1"/>
    <col min="3847" max="3847" width="11.5546875" style="477" customWidth="1"/>
    <col min="3848" max="4096" width="8.88671875" style="477"/>
    <col min="4097" max="4098" width="5.6640625" style="477" customWidth="1"/>
    <col min="4099" max="4099" width="7.5546875" style="477" customWidth="1"/>
    <col min="4100" max="4100" width="5.88671875" style="477" customWidth="1"/>
    <col min="4101" max="4102" width="24.6640625" style="477" customWidth="1"/>
    <col min="4103" max="4103" width="11.5546875" style="477" customWidth="1"/>
    <col min="4104" max="4352" width="8.88671875" style="477"/>
    <col min="4353" max="4354" width="5.6640625" style="477" customWidth="1"/>
    <col min="4355" max="4355" width="7.5546875" style="477" customWidth="1"/>
    <col min="4356" max="4356" width="5.88671875" style="477" customWidth="1"/>
    <col min="4357" max="4358" width="24.6640625" style="477" customWidth="1"/>
    <col min="4359" max="4359" width="11.5546875" style="477" customWidth="1"/>
    <col min="4360" max="4608" width="8.88671875" style="477"/>
    <col min="4609" max="4610" width="5.6640625" style="477" customWidth="1"/>
    <col min="4611" max="4611" width="7.5546875" style="477" customWidth="1"/>
    <col min="4612" max="4612" width="5.88671875" style="477" customWidth="1"/>
    <col min="4613" max="4614" width="24.6640625" style="477" customWidth="1"/>
    <col min="4615" max="4615" width="11.5546875" style="477" customWidth="1"/>
    <col min="4616" max="4864" width="8.88671875" style="477"/>
    <col min="4865" max="4866" width="5.6640625" style="477" customWidth="1"/>
    <col min="4867" max="4867" width="7.5546875" style="477" customWidth="1"/>
    <col min="4868" max="4868" width="5.88671875" style="477" customWidth="1"/>
    <col min="4869" max="4870" width="24.6640625" style="477" customWidth="1"/>
    <col min="4871" max="4871" width="11.5546875" style="477" customWidth="1"/>
    <col min="4872" max="5120" width="8.88671875" style="477"/>
    <col min="5121" max="5122" width="5.6640625" style="477" customWidth="1"/>
    <col min="5123" max="5123" width="7.5546875" style="477" customWidth="1"/>
    <col min="5124" max="5124" width="5.88671875" style="477" customWidth="1"/>
    <col min="5125" max="5126" width="24.6640625" style="477" customWidth="1"/>
    <col min="5127" max="5127" width="11.5546875" style="477" customWidth="1"/>
    <col min="5128" max="5376" width="8.88671875" style="477"/>
    <col min="5377" max="5378" width="5.6640625" style="477" customWidth="1"/>
    <col min="5379" max="5379" width="7.5546875" style="477" customWidth="1"/>
    <col min="5380" max="5380" width="5.88671875" style="477" customWidth="1"/>
    <col min="5381" max="5382" width="24.6640625" style="477" customWidth="1"/>
    <col min="5383" max="5383" width="11.5546875" style="477" customWidth="1"/>
    <col min="5384" max="5632" width="8.88671875" style="477"/>
    <col min="5633" max="5634" width="5.6640625" style="477" customWidth="1"/>
    <col min="5635" max="5635" width="7.5546875" style="477" customWidth="1"/>
    <col min="5636" max="5636" width="5.88671875" style="477" customWidth="1"/>
    <col min="5637" max="5638" width="24.6640625" style="477" customWidth="1"/>
    <col min="5639" max="5639" width="11.5546875" style="477" customWidth="1"/>
    <col min="5640" max="5888" width="8.88671875" style="477"/>
    <col min="5889" max="5890" width="5.6640625" style="477" customWidth="1"/>
    <col min="5891" max="5891" width="7.5546875" style="477" customWidth="1"/>
    <col min="5892" max="5892" width="5.88671875" style="477" customWidth="1"/>
    <col min="5893" max="5894" width="24.6640625" style="477" customWidth="1"/>
    <col min="5895" max="5895" width="11.5546875" style="477" customWidth="1"/>
    <col min="5896" max="6144" width="8.88671875" style="477"/>
    <col min="6145" max="6146" width="5.6640625" style="477" customWidth="1"/>
    <col min="6147" max="6147" width="7.5546875" style="477" customWidth="1"/>
    <col min="6148" max="6148" width="5.88671875" style="477" customWidth="1"/>
    <col min="6149" max="6150" width="24.6640625" style="477" customWidth="1"/>
    <col min="6151" max="6151" width="11.5546875" style="477" customWidth="1"/>
    <col min="6152" max="6400" width="8.88671875" style="477"/>
    <col min="6401" max="6402" width="5.6640625" style="477" customWidth="1"/>
    <col min="6403" max="6403" width="7.5546875" style="477" customWidth="1"/>
    <col min="6404" max="6404" width="5.88671875" style="477" customWidth="1"/>
    <col min="6405" max="6406" width="24.6640625" style="477" customWidth="1"/>
    <col min="6407" max="6407" width="11.5546875" style="477" customWidth="1"/>
    <col min="6408" max="6656" width="8.88671875" style="477"/>
    <col min="6657" max="6658" width="5.6640625" style="477" customWidth="1"/>
    <col min="6659" max="6659" width="7.5546875" style="477" customWidth="1"/>
    <col min="6660" max="6660" width="5.88671875" style="477" customWidth="1"/>
    <col min="6661" max="6662" width="24.6640625" style="477" customWidth="1"/>
    <col min="6663" max="6663" width="11.5546875" style="477" customWidth="1"/>
    <col min="6664" max="6912" width="8.88671875" style="477"/>
    <col min="6913" max="6914" width="5.6640625" style="477" customWidth="1"/>
    <col min="6915" max="6915" width="7.5546875" style="477" customWidth="1"/>
    <col min="6916" max="6916" width="5.88671875" style="477" customWidth="1"/>
    <col min="6917" max="6918" width="24.6640625" style="477" customWidth="1"/>
    <col min="6919" max="6919" width="11.5546875" style="477" customWidth="1"/>
    <col min="6920" max="7168" width="8.88671875" style="477"/>
    <col min="7169" max="7170" width="5.6640625" style="477" customWidth="1"/>
    <col min="7171" max="7171" width="7.5546875" style="477" customWidth="1"/>
    <col min="7172" max="7172" width="5.88671875" style="477" customWidth="1"/>
    <col min="7173" max="7174" width="24.6640625" style="477" customWidth="1"/>
    <col min="7175" max="7175" width="11.5546875" style="477" customWidth="1"/>
    <col min="7176" max="7424" width="8.88671875" style="477"/>
    <col min="7425" max="7426" width="5.6640625" style="477" customWidth="1"/>
    <col min="7427" max="7427" width="7.5546875" style="477" customWidth="1"/>
    <col min="7428" max="7428" width="5.88671875" style="477" customWidth="1"/>
    <col min="7429" max="7430" width="24.6640625" style="477" customWidth="1"/>
    <col min="7431" max="7431" width="11.5546875" style="477" customWidth="1"/>
    <col min="7432" max="7680" width="8.88671875" style="477"/>
    <col min="7681" max="7682" width="5.6640625" style="477" customWidth="1"/>
    <col min="7683" max="7683" width="7.5546875" style="477" customWidth="1"/>
    <col min="7684" max="7684" width="5.88671875" style="477" customWidth="1"/>
    <col min="7685" max="7686" width="24.6640625" style="477" customWidth="1"/>
    <col min="7687" max="7687" width="11.5546875" style="477" customWidth="1"/>
    <col min="7688" max="7936" width="8.88671875" style="477"/>
    <col min="7937" max="7938" width="5.6640625" style="477" customWidth="1"/>
    <col min="7939" max="7939" width="7.5546875" style="477" customWidth="1"/>
    <col min="7940" max="7940" width="5.88671875" style="477" customWidth="1"/>
    <col min="7941" max="7942" width="24.6640625" style="477" customWidth="1"/>
    <col min="7943" max="7943" width="11.5546875" style="477" customWidth="1"/>
    <col min="7944" max="8192" width="8.88671875" style="477"/>
    <col min="8193" max="8194" width="5.6640625" style="477" customWidth="1"/>
    <col min="8195" max="8195" width="7.5546875" style="477" customWidth="1"/>
    <col min="8196" max="8196" width="5.88671875" style="477" customWidth="1"/>
    <col min="8197" max="8198" width="24.6640625" style="477" customWidth="1"/>
    <col min="8199" max="8199" width="11.5546875" style="477" customWidth="1"/>
    <col min="8200" max="8448" width="8.88671875" style="477"/>
    <col min="8449" max="8450" width="5.6640625" style="477" customWidth="1"/>
    <col min="8451" max="8451" width="7.5546875" style="477" customWidth="1"/>
    <col min="8452" max="8452" width="5.88671875" style="477" customWidth="1"/>
    <col min="8453" max="8454" width="24.6640625" style="477" customWidth="1"/>
    <col min="8455" max="8455" width="11.5546875" style="477" customWidth="1"/>
    <col min="8456" max="8704" width="8.88671875" style="477"/>
    <col min="8705" max="8706" width="5.6640625" style="477" customWidth="1"/>
    <col min="8707" max="8707" width="7.5546875" style="477" customWidth="1"/>
    <col min="8708" max="8708" width="5.88671875" style="477" customWidth="1"/>
    <col min="8709" max="8710" width="24.6640625" style="477" customWidth="1"/>
    <col min="8711" max="8711" width="11.5546875" style="477" customWidth="1"/>
    <col min="8712" max="8960" width="8.88671875" style="477"/>
    <col min="8961" max="8962" width="5.6640625" style="477" customWidth="1"/>
    <col min="8963" max="8963" width="7.5546875" style="477" customWidth="1"/>
    <col min="8964" max="8964" width="5.88671875" style="477" customWidth="1"/>
    <col min="8965" max="8966" width="24.6640625" style="477" customWidth="1"/>
    <col min="8967" max="8967" width="11.5546875" style="477" customWidth="1"/>
    <col min="8968" max="9216" width="8.88671875" style="477"/>
    <col min="9217" max="9218" width="5.6640625" style="477" customWidth="1"/>
    <col min="9219" max="9219" width="7.5546875" style="477" customWidth="1"/>
    <col min="9220" max="9220" width="5.88671875" style="477" customWidth="1"/>
    <col min="9221" max="9222" width="24.6640625" style="477" customWidth="1"/>
    <col min="9223" max="9223" width="11.5546875" style="477" customWidth="1"/>
    <col min="9224" max="9472" width="8.88671875" style="477"/>
    <col min="9473" max="9474" width="5.6640625" style="477" customWidth="1"/>
    <col min="9475" max="9475" width="7.5546875" style="477" customWidth="1"/>
    <col min="9476" max="9476" width="5.88671875" style="477" customWidth="1"/>
    <col min="9477" max="9478" width="24.6640625" style="477" customWidth="1"/>
    <col min="9479" max="9479" width="11.5546875" style="477" customWidth="1"/>
    <col min="9480" max="9728" width="8.88671875" style="477"/>
    <col min="9729" max="9730" width="5.6640625" style="477" customWidth="1"/>
    <col min="9731" max="9731" width="7.5546875" style="477" customWidth="1"/>
    <col min="9732" max="9732" width="5.88671875" style="477" customWidth="1"/>
    <col min="9733" max="9734" width="24.6640625" style="477" customWidth="1"/>
    <col min="9735" max="9735" width="11.5546875" style="477" customWidth="1"/>
    <col min="9736" max="9984" width="8.88671875" style="477"/>
    <col min="9985" max="9986" width="5.6640625" style="477" customWidth="1"/>
    <col min="9987" max="9987" width="7.5546875" style="477" customWidth="1"/>
    <col min="9988" max="9988" width="5.88671875" style="477" customWidth="1"/>
    <col min="9989" max="9990" width="24.6640625" style="477" customWidth="1"/>
    <col min="9991" max="9991" width="11.5546875" style="477" customWidth="1"/>
    <col min="9992" max="10240" width="8.88671875" style="477"/>
    <col min="10241" max="10242" width="5.6640625" style="477" customWidth="1"/>
    <col min="10243" max="10243" width="7.5546875" style="477" customWidth="1"/>
    <col min="10244" max="10244" width="5.88671875" style="477" customWidth="1"/>
    <col min="10245" max="10246" width="24.6640625" style="477" customWidth="1"/>
    <col min="10247" max="10247" width="11.5546875" style="477" customWidth="1"/>
    <col min="10248" max="10496" width="8.88671875" style="477"/>
    <col min="10497" max="10498" width="5.6640625" style="477" customWidth="1"/>
    <col min="10499" max="10499" width="7.5546875" style="477" customWidth="1"/>
    <col min="10500" max="10500" width="5.88671875" style="477" customWidth="1"/>
    <col min="10501" max="10502" width="24.6640625" style="477" customWidth="1"/>
    <col min="10503" max="10503" width="11.5546875" style="477" customWidth="1"/>
    <col min="10504" max="10752" width="8.88671875" style="477"/>
    <col min="10753" max="10754" width="5.6640625" style="477" customWidth="1"/>
    <col min="10755" max="10755" width="7.5546875" style="477" customWidth="1"/>
    <col min="10756" max="10756" width="5.88671875" style="477" customWidth="1"/>
    <col min="10757" max="10758" width="24.6640625" style="477" customWidth="1"/>
    <col min="10759" max="10759" width="11.5546875" style="477" customWidth="1"/>
    <col min="10760" max="11008" width="8.88671875" style="477"/>
    <col min="11009" max="11010" width="5.6640625" style="477" customWidth="1"/>
    <col min="11011" max="11011" width="7.5546875" style="477" customWidth="1"/>
    <col min="11012" max="11012" width="5.88671875" style="477" customWidth="1"/>
    <col min="11013" max="11014" width="24.6640625" style="477" customWidth="1"/>
    <col min="11015" max="11015" width="11.5546875" style="477" customWidth="1"/>
    <col min="11016" max="11264" width="8.88671875" style="477"/>
    <col min="11265" max="11266" width="5.6640625" style="477" customWidth="1"/>
    <col min="11267" max="11267" width="7.5546875" style="477" customWidth="1"/>
    <col min="11268" max="11268" width="5.88671875" style="477" customWidth="1"/>
    <col min="11269" max="11270" width="24.6640625" style="477" customWidth="1"/>
    <col min="11271" max="11271" width="11.5546875" style="477" customWidth="1"/>
    <col min="11272" max="11520" width="8.88671875" style="477"/>
    <col min="11521" max="11522" width="5.6640625" style="477" customWidth="1"/>
    <col min="11523" max="11523" width="7.5546875" style="477" customWidth="1"/>
    <col min="11524" max="11524" width="5.88671875" style="477" customWidth="1"/>
    <col min="11525" max="11526" width="24.6640625" style="477" customWidth="1"/>
    <col min="11527" max="11527" width="11.5546875" style="477" customWidth="1"/>
    <col min="11528" max="11776" width="8.88671875" style="477"/>
    <col min="11777" max="11778" width="5.6640625" style="477" customWidth="1"/>
    <col min="11779" max="11779" width="7.5546875" style="477" customWidth="1"/>
    <col min="11780" max="11780" width="5.88671875" style="477" customWidth="1"/>
    <col min="11781" max="11782" width="24.6640625" style="477" customWidth="1"/>
    <col min="11783" max="11783" width="11.5546875" style="477" customWidth="1"/>
    <col min="11784" max="12032" width="8.88671875" style="477"/>
    <col min="12033" max="12034" width="5.6640625" style="477" customWidth="1"/>
    <col min="12035" max="12035" width="7.5546875" style="477" customWidth="1"/>
    <col min="12036" max="12036" width="5.88671875" style="477" customWidth="1"/>
    <col min="12037" max="12038" width="24.6640625" style="477" customWidth="1"/>
    <col min="12039" max="12039" width="11.5546875" style="477" customWidth="1"/>
    <col min="12040" max="12288" width="8.88671875" style="477"/>
    <col min="12289" max="12290" width="5.6640625" style="477" customWidth="1"/>
    <col min="12291" max="12291" width="7.5546875" style="477" customWidth="1"/>
    <col min="12292" max="12292" width="5.88671875" style="477" customWidth="1"/>
    <col min="12293" max="12294" width="24.6640625" style="477" customWidth="1"/>
    <col min="12295" max="12295" width="11.5546875" style="477" customWidth="1"/>
    <col min="12296" max="12544" width="8.88671875" style="477"/>
    <col min="12545" max="12546" width="5.6640625" style="477" customWidth="1"/>
    <col min="12547" max="12547" width="7.5546875" style="477" customWidth="1"/>
    <col min="12548" max="12548" width="5.88671875" style="477" customWidth="1"/>
    <col min="12549" max="12550" width="24.6640625" style="477" customWidth="1"/>
    <col min="12551" max="12551" width="11.5546875" style="477" customWidth="1"/>
    <col min="12552" max="12800" width="8.88671875" style="477"/>
    <col min="12801" max="12802" width="5.6640625" style="477" customWidth="1"/>
    <col min="12803" max="12803" width="7.5546875" style="477" customWidth="1"/>
    <col min="12804" max="12804" width="5.88671875" style="477" customWidth="1"/>
    <col min="12805" max="12806" width="24.6640625" style="477" customWidth="1"/>
    <col min="12807" max="12807" width="11.5546875" style="477" customWidth="1"/>
    <col min="12808" max="13056" width="8.88671875" style="477"/>
    <col min="13057" max="13058" width="5.6640625" style="477" customWidth="1"/>
    <col min="13059" max="13059" width="7.5546875" style="477" customWidth="1"/>
    <col min="13060" max="13060" width="5.88671875" style="477" customWidth="1"/>
    <col min="13061" max="13062" width="24.6640625" style="477" customWidth="1"/>
    <col min="13063" max="13063" width="11.5546875" style="477" customWidth="1"/>
    <col min="13064" max="13312" width="8.88671875" style="477"/>
    <col min="13313" max="13314" width="5.6640625" style="477" customWidth="1"/>
    <col min="13315" max="13315" width="7.5546875" style="477" customWidth="1"/>
    <col min="13316" max="13316" width="5.88671875" style="477" customWidth="1"/>
    <col min="13317" max="13318" width="24.6640625" style="477" customWidth="1"/>
    <col min="13319" max="13319" width="11.5546875" style="477" customWidth="1"/>
    <col min="13320" max="13568" width="8.88671875" style="477"/>
    <col min="13569" max="13570" width="5.6640625" style="477" customWidth="1"/>
    <col min="13571" max="13571" width="7.5546875" style="477" customWidth="1"/>
    <col min="13572" max="13572" width="5.88671875" style="477" customWidth="1"/>
    <col min="13573" max="13574" width="24.6640625" style="477" customWidth="1"/>
    <col min="13575" max="13575" width="11.5546875" style="477" customWidth="1"/>
    <col min="13576" max="13824" width="8.88671875" style="477"/>
    <col min="13825" max="13826" width="5.6640625" style="477" customWidth="1"/>
    <col min="13827" max="13827" width="7.5546875" style="477" customWidth="1"/>
    <col min="13828" max="13828" width="5.88671875" style="477" customWidth="1"/>
    <col min="13829" max="13830" width="24.6640625" style="477" customWidth="1"/>
    <col min="13831" max="13831" width="11.5546875" style="477" customWidth="1"/>
    <col min="13832" max="14080" width="8.88671875" style="477"/>
    <col min="14081" max="14082" width="5.6640625" style="477" customWidth="1"/>
    <col min="14083" max="14083" width="7.5546875" style="477" customWidth="1"/>
    <col min="14084" max="14084" width="5.88671875" style="477" customWidth="1"/>
    <col min="14085" max="14086" width="24.6640625" style="477" customWidth="1"/>
    <col min="14087" max="14087" width="11.5546875" style="477" customWidth="1"/>
    <col min="14088" max="14336" width="8.88671875" style="477"/>
    <col min="14337" max="14338" width="5.6640625" style="477" customWidth="1"/>
    <col min="14339" max="14339" width="7.5546875" style="477" customWidth="1"/>
    <col min="14340" max="14340" width="5.88671875" style="477" customWidth="1"/>
    <col min="14341" max="14342" width="24.6640625" style="477" customWidth="1"/>
    <col min="14343" max="14343" width="11.5546875" style="477" customWidth="1"/>
    <col min="14344" max="14592" width="8.88671875" style="477"/>
    <col min="14593" max="14594" width="5.6640625" style="477" customWidth="1"/>
    <col min="14595" max="14595" width="7.5546875" style="477" customWidth="1"/>
    <col min="14596" max="14596" width="5.88671875" style="477" customWidth="1"/>
    <col min="14597" max="14598" width="24.6640625" style="477" customWidth="1"/>
    <col min="14599" max="14599" width="11.5546875" style="477" customWidth="1"/>
    <col min="14600" max="14848" width="8.88671875" style="477"/>
    <col min="14849" max="14850" width="5.6640625" style="477" customWidth="1"/>
    <col min="14851" max="14851" width="7.5546875" style="477" customWidth="1"/>
    <col min="14852" max="14852" width="5.88671875" style="477" customWidth="1"/>
    <col min="14853" max="14854" width="24.6640625" style="477" customWidth="1"/>
    <col min="14855" max="14855" width="11.5546875" style="477" customWidth="1"/>
    <col min="14856" max="15104" width="8.88671875" style="477"/>
    <col min="15105" max="15106" width="5.6640625" style="477" customWidth="1"/>
    <col min="15107" max="15107" width="7.5546875" style="477" customWidth="1"/>
    <col min="15108" max="15108" width="5.88671875" style="477" customWidth="1"/>
    <col min="15109" max="15110" width="24.6640625" style="477" customWidth="1"/>
    <col min="15111" max="15111" width="11.5546875" style="477" customWidth="1"/>
    <col min="15112" max="15360" width="8.88671875" style="477"/>
    <col min="15361" max="15362" width="5.6640625" style="477" customWidth="1"/>
    <col min="15363" max="15363" width="7.5546875" style="477" customWidth="1"/>
    <col min="15364" max="15364" width="5.88671875" style="477" customWidth="1"/>
    <col min="15365" max="15366" width="24.6640625" style="477" customWidth="1"/>
    <col min="15367" max="15367" width="11.5546875" style="477" customWidth="1"/>
    <col min="15368" max="15616" width="8.88671875" style="477"/>
    <col min="15617" max="15618" width="5.6640625" style="477" customWidth="1"/>
    <col min="15619" max="15619" width="7.5546875" style="477" customWidth="1"/>
    <col min="15620" max="15620" width="5.88671875" style="477" customWidth="1"/>
    <col min="15621" max="15622" width="24.6640625" style="477" customWidth="1"/>
    <col min="15623" max="15623" width="11.5546875" style="477" customWidth="1"/>
    <col min="15624" max="15872" width="8.88671875" style="477"/>
    <col min="15873" max="15874" width="5.6640625" style="477" customWidth="1"/>
    <col min="15875" max="15875" width="7.5546875" style="477" customWidth="1"/>
    <col min="15876" max="15876" width="5.88671875" style="477" customWidth="1"/>
    <col min="15877" max="15878" width="24.6640625" style="477" customWidth="1"/>
    <col min="15879" max="15879" width="11.5546875" style="477" customWidth="1"/>
    <col min="15880" max="16128" width="8.88671875" style="477"/>
    <col min="16129" max="16130" width="5.6640625" style="477" customWidth="1"/>
    <col min="16131" max="16131" width="7.5546875" style="477" customWidth="1"/>
    <col min="16132" max="16132" width="5.88671875" style="477" customWidth="1"/>
    <col min="16133" max="16134" width="24.6640625" style="477" customWidth="1"/>
    <col min="16135" max="16135" width="11.5546875" style="477" customWidth="1"/>
    <col min="16136" max="16384" width="8.88671875" style="477"/>
  </cols>
  <sheetData>
    <row r="1" spans="1:7" ht="45" customHeight="1" x14ac:dyDescent="0.3">
      <c r="A1" s="925" t="s">
        <v>310</v>
      </c>
      <c r="B1" s="925"/>
      <c r="C1" s="925"/>
      <c r="D1" s="925"/>
      <c r="E1" s="925"/>
      <c r="F1" s="925"/>
      <c r="G1" s="925"/>
    </row>
    <row r="2" spans="1:7" ht="45" customHeight="1" x14ac:dyDescent="0.3">
      <c r="A2" s="926" t="s">
        <v>309</v>
      </c>
      <c r="B2" s="926"/>
      <c r="C2" s="926"/>
      <c r="D2" s="926"/>
      <c r="E2" s="926"/>
      <c r="F2" s="926"/>
      <c r="G2" s="926"/>
    </row>
    <row r="3" spans="1:7" ht="46.5" customHeight="1" x14ac:dyDescent="0.3">
      <c r="A3" s="927" t="s">
        <v>185</v>
      </c>
      <c r="B3" s="927"/>
      <c r="C3" s="927"/>
      <c r="D3" s="927"/>
      <c r="E3" s="927"/>
      <c r="F3" s="927"/>
      <c r="G3" s="927"/>
    </row>
    <row r="4" spans="1:7" ht="48" customHeight="1" x14ac:dyDescent="0.3">
      <c r="A4" s="478" t="s">
        <v>186</v>
      </c>
      <c r="B4" s="478" t="s">
        <v>187</v>
      </c>
      <c r="C4" s="478" t="s">
        <v>188</v>
      </c>
      <c r="D4" s="478" t="s">
        <v>189</v>
      </c>
      <c r="G4" s="479" t="s">
        <v>190</v>
      </c>
    </row>
    <row r="5" spans="1:7" ht="18.600000000000001" customHeight="1" x14ac:dyDescent="0.3">
      <c r="A5" s="497" t="s">
        <v>270</v>
      </c>
      <c r="B5" s="481"/>
      <c r="C5" s="497" t="s">
        <v>343</v>
      </c>
      <c r="D5" s="480"/>
      <c r="E5" s="482" t="s">
        <v>176</v>
      </c>
      <c r="F5" s="495" t="s">
        <v>123</v>
      </c>
      <c r="G5" s="484" t="s">
        <v>167</v>
      </c>
    </row>
    <row r="6" spans="1:7" ht="18.600000000000001" customHeight="1" x14ac:dyDescent="0.3">
      <c r="A6" s="480"/>
      <c r="B6" s="481"/>
      <c r="C6" s="480"/>
      <c r="D6" s="480"/>
      <c r="E6" s="480"/>
      <c r="F6" s="480"/>
      <c r="G6" s="505" t="s">
        <v>219</v>
      </c>
    </row>
    <row r="7" spans="1:7" ht="18.600000000000001" customHeight="1" x14ac:dyDescent="0.3">
      <c r="A7" s="480"/>
      <c r="B7" s="481"/>
      <c r="C7" s="480"/>
      <c r="D7" s="480"/>
      <c r="E7" s="485"/>
      <c r="F7" s="480"/>
      <c r="G7" s="505" t="s">
        <v>386</v>
      </c>
    </row>
    <row r="8" spans="1:7" ht="18.600000000000001" customHeight="1" x14ac:dyDescent="0.3">
      <c r="A8" s="480"/>
      <c r="B8" s="481"/>
      <c r="C8" s="480"/>
      <c r="D8" s="480"/>
      <c r="E8" s="485"/>
      <c r="F8" s="480"/>
      <c r="G8" s="505" t="s">
        <v>387</v>
      </c>
    </row>
    <row r="9" spans="1:7" ht="18.600000000000001" customHeight="1" x14ac:dyDescent="0.3">
      <c r="A9" s="480"/>
      <c r="B9" s="481"/>
      <c r="C9" s="480"/>
      <c r="D9" s="480"/>
      <c r="E9" s="485"/>
      <c r="F9" s="480"/>
      <c r="G9" s="505" t="s">
        <v>391</v>
      </c>
    </row>
    <row r="10" spans="1:7" ht="18.600000000000001" customHeight="1" x14ac:dyDescent="0.3">
      <c r="A10" s="480"/>
      <c r="B10" s="481"/>
      <c r="C10" s="497" t="s">
        <v>343</v>
      </c>
      <c r="D10" s="480"/>
      <c r="E10" s="482" t="s">
        <v>344</v>
      </c>
      <c r="F10" s="495" t="s">
        <v>119</v>
      </c>
      <c r="G10" s="484" t="s">
        <v>165</v>
      </c>
    </row>
    <row r="11" spans="1:7" ht="18.600000000000001" customHeight="1" x14ac:dyDescent="0.3">
      <c r="A11" s="480"/>
      <c r="B11" s="481"/>
      <c r="C11" s="480"/>
      <c r="D11" s="480"/>
      <c r="E11" s="485"/>
      <c r="F11" s="480"/>
      <c r="G11" s="505" t="s">
        <v>219</v>
      </c>
    </row>
    <row r="12" spans="1:7" ht="18.600000000000001" customHeight="1" x14ac:dyDescent="0.3">
      <c r="A12" s="480"/>
      <c r="B12" s="481"/>
      <c r="C12" s="480"/>
      <c r="D12" s="480"/>
      <c r="E12" s="480"/>
      <c r="F12" s="480"/>
      <c r="G12" s="505" t="s">
        <v>388</v>
      </c>
    </row>
    <row r="13" spans="1:7" ht="18.600000000000001" customHeight="1" x14ac:dyDescent="0.3">
      <c r="A13" s="480"/>
      <c r="B13" s="481"/>
      <c r="C13" s="480"/>
      <c r="D13" s="480"/>
      <c r="E13" s="480"/>
      <c r="F13" s="480"/>
      <c r="G13" s="505" t="s">
        <v>219</v>
      </c>
    </row>
    <row r="14" spans="1:7" ht="18.600000000000001" customHeight="1" x14ac:dyDescent="0.3">
      <c r="A14" s="480"/>
      <c r="B14" s="481"/>
      <c r="C14" s="480"/>
      <c r="D14" s="480"/>
      <c r="E14" s="480"/>
      <c r="F14" s="480"/>
      <c r="G14" s="480"/>
    </row>
    <row r="15" spans="1:7" ht="18.600000000000001" customHeight="1" x14ac:dyDescent="0.3">
      <c r="A15" s="497" t="s">
        <v>345</v>
      </c>
      <c r="B15" s="481"/>
      <c r="C15" s="497" t="s">
        <v>346</v>
      </c>
      <c r="D15" s="480"/>
      <c r="E15" s="482" t="s">
        <v>123</v>
      </c>
      <c r="F15" s="495" t="s">
        <v>350</v>
      </c>
      <c r="G15" s="484" t="s">
        <v>170</v>
      </c>
    </row>
    <row r="16" spans="1:7" ht="18.600000000000001" customHeight="1" x14ac:dyDescent="0.3">
      <c r="A16" s="480"/>
      <c r="B16" s="481"/>
      <c r="C16" s="480"/>
      <c r="D16" s="505" t="s">
        <v>200</v>
      </c>
      <c r="E16" s="485"/>
      <c r="F16" s="480"/>
      <c r="G16" s="505" t="s">
        <v>223</v>
      </c>
    </row>
    <row r="17" spans="1:7" ht="18.600000000000001" customHeight="1" x14ac:dyDescent="0.3">
      <c r="A17" s="480"/>
      <c r="B17" s="481"/>
      <c r="C17" s="480"/>
      <c r="D17" s="505" t="s">
        <v>202</v>
      </c>
      <c r="E17" s="485"/>
      <c r="F17" s="480"/>
      <c r="G17" s="505" t="s">
        <v>389</v>
      </c>
    </row>
    <row r="18" spans="1:7" ht="18.600000000000001" customHeight="1" x14ac:dyDescent="0.3">
      <c r="A18" s="480"/>
      <c r="B18" s="481"/>
      <c r="C18" s="480"/>
      <c r="D18" s="480"/>
      <c r="E18" s="480"/>
      <c r="F18" s="480"/>
      <c r="G18" s="505" t="s">
        <v>245</v>
      </c>
    </row>
    <row r="19" spans="1:7" ht="18.600000000000001" customHeight="1" x14ac:dyDescent="0.3">
      <c r="A19" s="480"/>
      <c r="B19" s="481"/>
      <c r="C19" s="480"/>
      <c r="D19" s="480"/>
      <c r="E19" s="485"/>
      <c r="F19" s="480"/>
      <c r="G19" s="480"/>
    </row>
    <row r="20" spans="1:7" ht="18.600000000000001" customHeight="1" x14ac:dyDescent="0.3">
      <c r="A20" s="480"/>
      <c r="B20" s="481"/>
      <c r="C20" s="497" t="s">
        <v>346</v>
      </c>
      <c r="D20" s="480"/>
      <c r="E20" s="495" t="s">
        <v>348</v>
      </c>
      <c r="F20" s="482" t="s">
        <v>349</v>
      </c>
      <c r="G20" s="484" t="s">
        <v>170</v>
      </c>
    </row>
    <row r="21" spans="1:7" ht="18.600000000000001" customHeight="1" x14ac:dyDescent="0.3">
      <c r="A21" s="480"/>
      <c r="B21" s="481"/>
      <c r="C21" s="480"/>
      <c r="D21" s="480"/>
      <c r="E21" s="480"/>
      <c r="F21" s="485"/>
      <c r="G21" s="505" t="s">
        <v>257</v>
      </c>
    </row>
    <row r="22" spans="1:7" ht="18.600000000000001" customHeight="1" x14ac:dyDescent="0.3">
      <c r="A22" s="480"/>
      <c r="B22" s="481"/>
      <c r="C22" s="480"/>
      <c r="D22" s="480"/>
      <c r="E22" s="480"/>
      <c r="F22" s="485"/>
      <c r="G22" s="505" t="s">
        <v>233</v>
      </c>
    </row>
    <row r="23" spans="1:7" ht="18.600000000000001" customHeight="1" x14ac:dyDescent="0.3">
      <c r="A23" s="480"/>
      <c r="B23" s="481"/>
      <c r="C23" s="480"/>
      <c r="D23" s="480"/>
      <c r="E23" s="480"/>
      <c r="F23" s="485"/>
      <c r="G23" s="505" t="s">
        <v>392</v>
      </c>
    </row>
    <row r="24" spans="1:7" ht="18.600000000000001" customHeight="1" x14ac:dyDescent="0.3">
      <c r="A24" s="480"/>
      <c r="B24" s="481"/>
      <c r="C24" s="480"/>
      <c r="D24" s="480"/>
      <c r="E24" s="480"/>
      <c r="F24" s="480"/>
      <c r="G24" s="480"/>
    </row>
    <row r="25" spans="1:7" ht="18.600000000000001" customHeight="1" x14ac:dyDescent="0.3">
      <c r="A25" s="497" t="s">
        <v>351</v>
      </c>
      <c r="B25" s="481"/>
      <c r="C25" s="497" t="s">
        <v>346</v>
      </c>
      <c r="D25" s="480"/>
      <c r="E25" s="482" t="s">
        <v>124</v>
      </c>
      <c r="F25" s="495" t="s">
        <v>347</v>
      </c>
      <c r="G25" s="484" t="s">
        <v>399</v>
      </c>
    </row>
    <row r="26" spans="1:7" ht="18.600000000000001" customHeight="1" x14ac:dyDescent="0.3">
      <c r="A26" s="480"/>
      <c r="B26" s="481"/>
      <c r="C26" s="497"/>
      <c r="D26" s="505" t="s">
        <v>12</v>
      </c>
      <c r="E26" s="499"/>
      <c r="F26" s="499"/>
      <c r="G26" s="505" t="s">
        <v>393</v>
      </c>
    </row>
    <row r="27" spans="1:7" ht="18.600000000000001" customHeight="1" x14ac:dyDescent="0.3">
      <c r="A27" s="480"/>
      <c r="B27" s="481"/>
      <c r="C27" s="480"/>
      <c r="D27" s="480"/>
      <c r="E27" s="480"/>
      <c r="F27" s="480"/>
      <c r="G27" s="505" t="s">
        <v>224</v>
      </c>
    </row>
    <row r="28" spans="1:7" ht="18.600000000000001" customHeight="1" x14ac:dyDescent="0.3">
      <c r="A28" s="480"/>
      <c r="B28" s="481"/>
      <c r="C28" s="480"/>
      <c r="D28" s="480"/>
      <c r="E28" s="480"/>
      <c r="F28" s="480"/>
      <c r="G28" s="505" t="s">
        <v>248</v>
      </c>
    </row>
    <row r="29" spans="1:7" ht="18.600000000000001" customHeight="1" x14ac:dyDescent="0.3">
      <c r="A29" s="480"/>
      <c r="B29" s="481"/>
      <c r="C29" s="480"/>
      <c r="D29" s="480"/>
      <c r="E29" s="480"/>
      <c r="F29" s="480"/>
      <c r="G29" s="505" t="s">
        <v>398</v>
      </c>
    </row>
    <row r="30" spans="1:7" ht="18.600000000000001" customHeight="1" x14ac:dyDescent="0.3">
      <c r="A30" s="497"/>
      <c r="B30" s="481"/>
      <c r="C30" s="497" t="s">
        <v>343</v>
      </c>
      <c r="D30" s="497" t="s">
        <v>352</v>
      </c>
      <c r="E30" s="491"/>
      <c r="F30" s="490"/>
      <c r="G30" s="484"/>
    </row>
    <row r="31" spans="1:7" ht="18.600000000000001" customHeight="1" x14ac:dyDescent="0.3">
      <c r="A31" s="480"/>
      <c r="B31" s="481"/>
      <c r="C31" s="480"/>
      <c r="D31" s="480"/>
      <c r="E31" s="491"/>
      <c r="F31" s="491"/>
      <c r="G31" s="480"/>
    </row>
    <row r="32" spans="1:7" ht="18.600000000000001" customHeight="1" x14ac:dyDescent="0.3">
      <c r="A32" s="480"/>
      <c r="B32" s="481"/>
      <c r="C32" s="480"/>
      <c r="D32" s="480"/>
      <c r="E32" s="480"/>
      <c r="F32" s="485"/>
      <c r="G32" s="480"/>
    </row>
    <row r="33" spans="1:7" ht="18.600000000000001" customHeight="1" x14ac:dyDescent="0.3">
      <c r="A33" s="480"/>
      <c r="B33" s="481"/>
      <c r="C33" s="480"/>
      <c r="D33" s="480"/>
      <c r="E33" s="480"/>
      <c r="F33" s="480"/>
      <c r="G33" s="480"/>
    </row>
    <row r="34" spans="1:7" ht="18.600000000000001" customHeight="1" x14ac:dyDescent="0.3">
      <c r="A34" s="480"/>
      <c r="B34" s="481"/>
      <c r="C34" s="480"/>
      <c r="D34" s="480"/>
      <c r="E34" s="480"/>
      <c r="F34" s="480"/>
      <c r="G34" s="480"/>
    </row>
    <row r="35" spans="1:7" ht="18.600000000000001" customHeight="1" x14ac:dyDescent="0.3">
      <c r="A35" s="480"/>
      <c r="B35" s="481"/>
      <c r="C35" s="497" t="s">
        <v>346</v>
      </c>
      <c r="D35" s="480"/>
      <c r="E35" s="495" t="s">
        <v>356</v>
      </c>
      <c r="F35" s="495" t="s">
        <v>353</v>
      </c>
      <c r="G35" s="484"/>
    </row>
    <row r="36" spans="1:7" ht="18.600000000000001" customHeight="1" x14ac:dyDescent="0.3">
      <c r="A36" s="480"/>
      <c r="B36" s="481"/>
      <c r="C36" s="480"/>
      <c r="D36" s="480"/>
      <c r="E36" s="480"/>
      <c r="F36" s="480"/>
      <c r="G36" s="505" t="s">
        <v>193</v>
      </c>
    </row>
    <row r="37" spans="1:7" ht="18.600000000000001" customHeight="1" x14ac:dyDescent="0.3">
      <c r="A37" s="480"/>
      <c r="B37" s="481"/>
      <c r="C37" s="480"/>
      <c r="D37" s="480"/>
      <c r="E37" s="480"/>
      <c r="F37" s="480"/>
      <c r="G37" s="505" t="s">
        <v>394</v>
      </c>
    </row>
    <row r="38" spans="1:7" ht="18.600000000000001" customHeight="1" x14ac:dyDescent="0.3">
      <c r="A38" s="480"/>
      <c r="B38" s="481"/>
      <c r="C38" s="480"/>
      <c r="D38" s="480"/>
      <c r="E38" s="480"/>
      <c r="F38" s="480"/>
      <c r="G38" s="505" t="s">
        <v>395</v>
      </c>
    </row>
    <row r="39" spans="1:7" ht="18.600000000000001" customHeight="1" x14ac:dyDescent="0.3">
      <c r="A39" s="480"/>
      <c r="B39" s="481"/>
      <c r="C39" s="480"/>
      <c r="D39" s="480"/>
      <c r="E39" s="485"/>
      <c r="F39" s="480"/>
      <c r="G39" s="480"/>
    </row>
    <row r="40" spans="1:7" ht="18.600000000000001" customHeight="1" x14ac:dyDescent="0.3">
      <c r="A40" s="480"/>
      <c r="B40" s="481"/>
      <c r="C40" s="497" t="s">
        <v>346</v>
      </c>
      <c r="D40" s="480"/>
      <c r="E40" s="495" t="s">
        <v>354</v>
      </c>
      <c r="F40" s="495" t="s">
        <v>355</v>
      </c>
      <c r="G40" s="484"/>
    </row>
    <row r="41" spans="1:7" ht="18.600000000000001" customHeight="1" x14ac:dyDescent="0.3">
      <c r="A41" s="480"/>
      <c r="B41" s="481"/>
      <c r="C41" s="480"/>
      <c r="D41" s="480"/>
      <c r="E41" s="485"/>
      <c r="F41" s="480"/>
      <c r="G41" s="505" t="s">
        <v>219</v>
      </c>
    </row>
    <row r="42" spans="1:7" ht="18.600000000000001" customHeight="1" x14ac:dyDescent="0.3">
      <c r="A42" s="480"/>
      <c r="B42" s="481"/>
      <c r="C42" s="480"/>
      <c r="D42" s="480"/>
      <c r="E42" s="480"/>
      <c r="F42" s="485"/>
      <c r="G42" s="505" t="s">
        <v>245</v>
      </c>
    </row>
    <row r="43" spans="1:7" ht="18.600000000000001" customHeight="1" x14ac:dyDescent="0.3">
      <c r="A43" s="480"/>
      <c r="B43" s="481"/>
      <c r="C43" s="480"/>
      <c r="D43" s="480"/>
      <c r="E43" s="480"/>
      <c r="F43" s="485"/>
      <c r="G43" s="505"/>
    </row>
    <row r="44" spans="1:7" ht="18.600000000000001" customHeight="1" x14ac:dyDescent="0.3">
      <c r="A44" s="480"/>
      <c r="B44" s="481"/>
      <c r="C44" s="480"/>
      <c r="D44" s="480"/>
      <c r="E44" s="485"/>
      <c r="F44" s="480"/>
      <c r="G44" s="480"/>
    </row>
    <row r="45" spans="1:7" ht="18.600000000000001" customHeight="1" x14ac:dyDescent="0.3">
      <c r="A45" s="497" t="s">
        <v>367</v>
      </c>
      <c r="B45" s="481"/>
      <c r="C45" s="497" t="s">
        <v>346</v>
      </c>
      <c r="D45" s="480"/>
      <c r="E45" s="495" t="s">
        <v>119</v>
      </c>
      <c r="F45" s="482" t="s">
        <v>357</v>
      </c>
      <c r="G45" s="505" t="s">
        <v>167</v>
      </c>
    </row>
    <row r="46" spans="1:7" ht="18.600000000000001" customHeight="1" x14ac:dyDescent="0.3">
      <c r="A46" s="480"/>
      <c r="B46" s="481"/>
      <c r="C46" s="480"/>
      <c r="D46" s="480"/>
      <c r="E46" s="499"/>
      <c r="F46" s="499"/>
      <c r="G46" s="505" t="s">
        <v>224</v>
      </c>
    </row>
    <row r="47" spans="1:7" ht="18.600000000000001" customHeight="1" x14ac:dyDescent="0.3">
      <c r="A47" s="480"/>
      <c r="B47" s="481"/>
      <c r="C47" s="480"/>
      <c r="D47" s="480"/>
      <c r="E47" s="499"/>
      <c r="F47" s="499"/>
      <c r="G47" s="505" t="s">
        <v>233</v>
      </c>
    </row>
    <row r="48" spans="1:7" ht="18.600000000000001" customHeight="1" x14ac:dyDescent="0.3">
      <c r="A48" s="480"/>
      <c r="B48" s="481"/>
      <c r="C48" s="480"/>
      <c r="D48" s="480"/>
      <c r="E48" s="480"/>
      <c r="F48" s="485"/>
      <c r="G48" s="505" t="s">
        <v>257</v>
      </c>
    </row>
    <row r="49" spans="1:7" ht="18.600000000000001" customHeight="1" x14ac:dyDescent="0.3">
      <c r="A49" s="480"/>
      <c r="B49" s="481"/>
      <c r="C49" s="480"/>
      <c r="D49" s="480"/>
      <c r="E49" s="480"/>
      <c r="F49" s="480"/>
      <c r="G49" s="505" t="s">
        <v>241</v>
      </c>
    </row>
    <row r="50" spans="1:7" ht="18.600000000000001" customHeight="1" x14ac:dyDescent="0.3">
      <c r="A50" s="497"/>
      <c r="B50" s="481"/>
      <c r="C50" s="497" t="s">
        <v>358</v>
      </c>
      <c r="D50" s="480"/>
      <c r="E50" s="482" t="s">
        <v>359</v>
      </c>
      <c r="F50" s="495" t="s">
        <v>272</v>
      </c>
      <c r="G50" s="505" t="s">
        <v>325</v>
      </c>
    </row>
    <row r="51" spans="1:7" ht="18.600000000000001" customHeight="1" x14ac:dyDescent="0.3">
      <c r="A51" s="480"/>
      <c r="B51" s="481"/>
      <c r="C51" s="480"/>
      <c r="D51" s="505" t="s">
        <v>215</v>
      </c>
      <c r="E51" s="480"/>
      <c r="F51" s="480"/>
      <c r="G51" s="505" t="s">
        <v>197</v>
      </c>
    </row>
    <row r="52" spans="1:7" ht="18.600000000000001" customHeight="1" x14ac:dyDescent="0.3">
      <c r="A52" s="480"/>
      <c r="B52" s="481"/>
      <c r="C52" s="480"/>
      <c r="D52" s="505" t="s">
        <v>217</v>
      </c>
      <c r="E52" s="480"/>
      <c r="F52" s="480"/>
      <c r="G52" s="505" t="s">
        <v>218</v>
      </c>
    </row>
    <row r="53" spans="1:7" ht="18.600000000000001" customHeight="1" x14ac:dyDescent="0.3">
      <c r="A53" s="480"/>
      <c r="B53" s="481"/>
      <c r="C53" s="480"/>
      <c r="D53" s="480"/>
      <c r="E53" s="480"/>
      <c r="F53" s="480"/>
      <c r="G53" s="480"/>
    </row>
    <row r="54" spans="1:7" ht="18.600000000000001" customHeight="1" x14ac:dyDescent="0.3">
      <c r="A54" s="480"/>
      <c r="B54" s="481"/>
      <c r="C54" s="497" t="s">
        <v>358</v>
      </c>
      <c r="D54" s="480"/>
      <c r="E54" s="495" t="s">
        <v>360</v>
      </c>
      <c r="F54" s="482" t="s">
        <v>182</v>
      </c>
      <c r="G54" s="505" t="s">
        <v>403</v>
      </c>
    </row>
    <row r="55" spans="1:7" ht="18.600000000000001" customHeight="1" x14ac:dyDescent="0.3">
      <c r="A55" s="480"/>
      <c r="B55" s="481"/>
      <c r="C55" s="480"/>
      <c r="D55" s="480"/>
      <c r="E55" s="480"/>
      <c r="F55" s="480"/>
      <c r="G55" s="480"/>
    </row>
    <row r="56" spans="1:7" ht="18.600000000000001" customHeight="1" x14ac:dyDescent="0.3">
      <c r="A56" s="480"/>
      <c r="B56" s="481"/>
      <c r="C56" s="480"/>
      <c r="D56" s="480"/>
      <c r="E56" s="480"/>
      <c r="F56" s="480"/>
      <c r="G56" s="480"/>
    </row>
    <row r="57" spans="1:7" ht="18.600000000000001" customHeight="1" x14ac:dyDescent="0.3">
      <c r="A57" s="480"/>
      <c r="B57" s="481"/>
      <c r="C57" s="480"/>
      <c r="D57" s="480"/>
      <c r="E57" s="480"/>
      <c r="F57" s="480"/>
      <c r="G57" s="480"/>
    </row>
    <row r="58" spans="1:7" ht="18.600000000000001" customHeight="1" x14ac:dyDescent="0.3">
      <c r="A58" s="480"/>
      <c r="B58" s="481"/>
      <c r="C58" s="497" t="s">
        <v>361</v>
      </c>
      <c r="D58" s="480"/>
      <c r="E58" s="482" t="s">
        <v>362</v>
      </c>
      <c r="F58" s="504" t="s">
        <v>385</v>
      </c>
      <c r="G58" s="505" t="s">
        <v>325</v>
      </c>
    </row>
    <row r="59" spans="1:7" ht="18.600000000000001" customHeight="1" x14ac:dyDescent="0.3">
      <c r="A59" s="480"/>
      <c r="B59" s="481"/>
      <c r="C59" s="480"/>
      <c r="D59" s="505" t="s">
        <v>12</v>
      </c>
      <c r="E59" s="491"/>
      <c r="F59" s="490"/>
      <c r="G59" s="505" t="s">
        <v>404</v>
      </c>
    </row>
    <row r="60" spans="1:7" ht="18.600000000000001" customHeight="1" x14ac:dyDescent="0.3">
      <c r="A60" s="480"/>
      <c r="B60" s="481"/>
      <c r="C60" s="480"/>
      <c r="D60" s="505" t="s">
        <v>8</v>
      </c>
      <c r="E60" s="480"/>
      <c r="F60" s="480"/>
      <c r="G60" s="505" t="s">
        <v>388</v>
      </c>
    </row>
    <row r="61" spans="1:7" ht="18.600000000000001" customHeight="1" x14ac:dyDescent="0.3">
      <c r="A61" s="480"/>
      <c r="B61" s="481"/>
      <c r="C61" s="480"/>
      <c r="D61" s="480"/>
      <c r="E61" s="480"/>
      <c r="F61" s="480"/>
      <c r="G61" s="480"/>
    </row>
    <row r="62" spans="1:7" ht="18.600000000000001" customHeight="1" x14ac:dyDescent="0.3">
      <c r="A62" s="497" t="s">
        <v>368</v>
      </c>
      <c r="B62" s="481"/>
      <c r="C62" s="497" t="s">
        <v>361</v>
      </c>
      <c r="D62" s="480"/>
      <c r="E62" s="506" t="s">
        <v>390</v>
      </c>
      <c r="F62" s="482" t="s">
        <v>350</v>
      </c>
      <c r="G62" s="505" t="s">
        <v>328</v>
      </c>
    </row>
    <row r="63" spans="1:7" ht="18.600000000000001" customHeight="1" x14ac:dyDescent="0.3">
      <c r="A63" s="480"/>
      <c r="B63" s="481"/>
      <c r="C63" s="480"/>
      <c r="D63" s="480"/>
      <c r="E63" s="485"/>
      <c r="F63" s="480"/>
      <c r="G63" s="484"/>
    </row>
    <row r="64" spans="1:7" ht="18.600000000000001" customHeight="1" x14ac:dyDescent="0.3">
      <c r="A64" s="480"/>
      <c r="B64" s="481"/>
      <c r="C64" s="480"/>
      <c r="D64" s="480"/>
      <c r="E64" s="480"/>
      <c r="F64" s="480"/>
      <c r="G64" s="480"/>
    </row>
    <row r="65" spans="1:7" ht="18.600000000000001" customHeight="1" x14ac:dyDescent="0.3">
      <c r="A65" s="480"/>
      <c r="B65" s="481"/>
      <c r="C65" s="480"/>
      <c r="D65" s="480"/>
      <c r="E65" s="480"/>
      <c r="F65" s="480"/>
      <c r="G65" s="480"/>
    </row>
    <row r="66" spans="1:7" ht="18.600000000000001" customHeight="1" x14ac:dyDescent="0.3">
      <c r="A66" s="480"/>
      <c r="B66" s="481"/>
      <c r="C66" s="480"/>
      <c r="D66" s="497" t="s">
        <v>261</v>
      </c>
      <c r="E66" s="480"/>
      <c r="F66" s="480"/>
      <c r="G66" s="480"/>
    </row>
    <row r="67" spans="1:7" ht="18.600000000000001" customHeight="1" x14ac:dyDescent="0.3">
      <c r="A67" s="480"/>
      <c r="B67" s="481"/>
      <c r="C67" s="480"/>
      <c r="D67" s="497"/>
      <c r="E67" s="480"/>
      <c r="F67" s="480"/>
      <c r="G67" s="480"/>
    </row>
    <row r="68" spans="1:7" ht="18.600000000000001" customHeight="1" x14ac:dyDescent="0.3">
      <c r="A68" s="497"/>
      <c r="B68" s="481"/>
      <c r="C68" s="497" t="s">
        <v>361</v>
      </c>
      <c r="D68" s="480"/>
      <c r="E68" s="495" t="s">
        <v>363</v>
      </c>
      <c r="F68" s="495" t="s">
        <v>123</v>
      </c>
      <c r="G68" s="480"/>
    </row>
    <row r="69" spans="1:7" ht="18.600000000000001" customHeight="1" x14ac:dyDescent="0.3">
      <c r="A69" s="480"/>
      <c r="B69" s="481"/>
      <c r="C69" s="480"/>
      <c r="D69" s="480"/>
      <c r="E69" s="480"/>
      <c r="F69" s="480"/>
      <c r="G69" s="480"/>
    </row>
    <row r="70" spans="1:7" ht="18.600000000000001" customHeight="1" x14ac:dyDescent="0.3">
      <c r="A70" s="480"/>
      <c r="B70" s="481"/>
      <c r="C70" s="480"/>
      <c r="D70" s="480"/>
      <c r="E70" s="480"/>
      <c r="F70" s="480"/>
      <c r="G70" s="480"/>
    </row>
    <row r="71" spans="1:7" ht="18.600000000000001" customHeight="1" x14ac:dyDescent="0.3">
      <c r="A71" s="480"/>
      <c r="B71" s="481"/>
      <c r="C71" s="480"/>
      <c r="D71" s="480"/>
      <c r="E71" s="480"/>
      <c r="F71" s="480"/>
      <c r="G71" s="480"/>
    </row>
    <row r="72" spans="1:7" ht="18.600000000000001" customHeight="1" x14ac:dyDescent="0.3">
      <c r="A72" s="480"/>
      <c r="B72" s="481"/>
      <c r="C72" s="497" t="s">
        <v>361</v>
      </c>
      <c r="D72" s="480"/>
      <c r="E72" s="482" t="s">
        <v>364</v>
      </c>
      <c r="F72" s="495" t="s">
        <v>284</v>
      </c>
      <c r="G72" s="505" t="s">
        <v>325</v>
      </c>
    </row>
    <row r="73" spans="1:7" ht="18.600000000000001" customHeight="1" x14ac:dyDescent="0.3">
      <c r="A73" s="480"/>
      <c r="B73" s="481"/>
      <c r="C73" s="480"/>
      <c r="D73" s="505" t="s">
        <v>207</v>
      </c>
      <c r="E73" s="497"/>
      <c r="F73" s="480"/>
      <c r="G73" s="505" t="s">
        <v>219</v>
      </c>
    </row>
    <row r="74" spans="1:7" ht="18.600000000000001" customHeight="1" x14ac:dyDescent="0.3">
      <c r="A74" s="480"/>
      <c r="B74" s="481"/>
      <c r="C74" s="480"/>
      <c r="D74" s="505" t="s">
        <v>209</v>
      </c>
      <c r="E74" s="480"/>
      <c r="F74" s="480"/>
      <c r="G74" s="505" t="s">
        <v>245</v>
      </c>
    </row>
    <row r="75" spans="1:7" ht="18.600000000000001" customHeight="1" x14ac:dyDescent="0.3">
      <c r="A75" s="480"/>
      <c r="B75" s="481"/>
      <c r="C75" s="480"/>
      <c r="D75" s="480"/>
      <c r="E75" s="480"/>
      <c r="F75" s="480"/>
      <c r="G75" s="480"/>
    </row>
    <row r="76" spans="1:7" ht="18.600000000000001" customHeight="1" x14ac:dyDescent="0.3">
      <c r="A76" s="480"/>
      <c r="B76" s="481"/>
      <c r="C76" s="497" t="s">
        <v>361</v>
      </c>
      <c r="D76" s="480"/>
      <c r="E76" s="482" t="s">
        <v>396</v>
      </c>
      <c r="F76" s="495" t="s">
        <v>139</v>
      </c>
      <c r="G76" s="505" t="s">
        <v>397</v>
      </c>
    </row>
    <row r="77" spans="1:7" ht="18.600000000000001" customHeight="1" x14ac:dyDescent="0.3">
      <c r="A77" s="480"/>
      <c r="B77" s="481"/>
      <c r="C77" s="480"/>
      <c r="D77" s="480"/>
      <c r="E77" s="480"/>
      <c r="F77" s="480"/>
      <c r="G77" s="480"/>
    </row>
    <row r="78" spans="1:7" ht="18.600000000000001" customHeight="1" x14ac:dyDescent="0.3">
      <c r="A78" s="480"/>
      <c r="B78" s="481"/>
      <c r="C78" s="480"/>
      <c r="D78" s="480"/>
      <c r="E78" s="480"/>
      <c r="F78" s="480"/>
      <c r="G78" s="480"/>
    </row>
    <row r="79" spans="1:7" ht="18.600000000000001" customHeight="1" x14ac:dyDescent="0.3">
      <c r="A79" s="480"/>
      <c r="B79" s="481"/>
      <c r="C79" s="480"/>
      <c r="D79" s="480"/>
      <c r="E79" s="480"/>
      <c r="F79" s="480"/>
      <c r="G79" s="480"/>
    </row>
    <row r="80" spans="1:7" ht="18.600000000000001" customHeight="1" x14ac:dyDescent="0.3">
      <c r="A80" s="497" t="s">
        <v>369</v>
      </c>
      <c r="B80" s="481"/>
      <c r="C80" s="497" t="s">
        <v>361</v>
      </c>
      <c r="D80" s="480"/>
      <c r="E80" s="482" t="s">
        <v>356</v>
      </c>
      <c r="F80" s="495" t="s">
        <v>272</v>
      </c>
      <c r="G80" s="505" t="s">
        <v>397</v>
      </c>
    </row>
    <row r="81" spans="1:7" ht="18.600000000000001" customHeight="1" x14ac:dyDescent="0.3">
      <c r="A81" s="480"/>
      <c r="B81" s="481"/>
      <c r="C81" s="480"/>
      <c r="D81" s="480"/>
      <c r="E81" s="480"/>
      <c r="F81" s="480"/>
      <c r="G81" s="480"/>
    </row>
    <row r="82" spans="1:7" ht="18.600000000000001" customHeight="1" x14ac:dyDescent="0.3">
      <c r="A82" s="480"/>
      <c r="B82" s="481"/>
      <c r="C82" s="480"/>
      <c r="D82" s="480"/>
      <c r="E82" s="480"/>
      <c r="F82" s="480"/>
      <c r="G82" s="480"/>
    </row>
    <row r="83" spans="1:7" ht="18.600000000000001" customHeight="1" x14ac:dyDescent="0.3">
      <c r="A83" s="480"/>
      <c r="B83" s="481"/>
      <c r="C83" s="480"/>
      <c r="D83" s="480"/>
      <c r="E83" s="480"/>
      <c r="F83" s="480"/>
      <c r="G83" s="480"/>
    </row>
    <row r="84" spans="1:7" ht="18.600000000000001" customHeight="1" x14ac:dyDescent="0.3">
      <c r="A84" s="480"/>
      <c r="B84" s="481"/>
      <c r="C84" s="480"/>
      <c r="D84" s="497" t="s">
        <v>261</v>
      </c>
      <c r="E84" s="480"/>
      <c r="F84" s="480"/>
      <c r="G84" s="480"/>
    </row>
    <row r="85" spans="1:7" ht="18.600000000000001" customHeight="1" x14ac:dyDescent="0.3">
      <c r="A85" s="480"/>
      <c r="B85" s="481"/>
      <c r="C85" s="480"/>
      <c r="D85" s="480"/>
      <c r="E85" s="480"/>
      <c r="F85" s="480"/>
      <c r="G85" s="480"/>
    </row>
    <row r="86" spans="1:7" ht="18.600000000000001" customHeight="1" x14ac:dyDescent="0.3">
      <c r="A86" s="497" t="s">
        <v>370</v>
      </c>
      <c r="B86" s="481"/>
      <c r="C86" s="497" t="s">
        <v>343</v>
      </c>
      <c r="D86" s="480"/>
      <c r="E86" s="495" t="s">
        <v>344</v>
      </c>
      <c r="F86" s="495" t="s">
        <v>123</v>
      </c>
      <c r="G86" s="480"/>
    </row>
    <row r="87" spans="1:7" ht="18.600000000000001" customHeight="1" x14ac:dyDescent="0.3">
      <c r="A87" s="480"/>
      <c r="B87" s="481"/>
      <c r="C87" s="480"/>
      <c r="D87" s="480"/>
      <c r="E87" s="480"/>
      <c r="F87" s="480"/>
      <c r="G87" s="480"/>
    </row>
    <row r="88" spans="1:7" ht="18.600000000000001" customHeight="1" x14ac:dyDescent="0.3">
      <c r="A88" s="480"/>
      <c r="B88" s="481"/>
      <c r="C88" s="480"/>
      <c r="D88" s="480"/>
      <c r="E88" s="480"/>
      <c r="F88" s="480"/>
      <c r="G88" s="480"/>
    </row>
    <row r="89" spans="1:7" ht="18.600000000000001" customHeight="1" x14ac:dyDescent="0.3">
      <c r="A89" s="480"/>
      <c r="B89" s="481"/>
      <c r="C89" s="480"/>
      <c r="D89" s="480"/>
      <c r="E89" s="480"/>
      <c r="F89" s="480"/>
      <c r="G89" s="480"/>
    </row>
    <row r="90" spans="1:7" ht="18.600000000000001" customHeight="1" x14ac:dyDescent="0.3">
      <c r="A90" s="480"/>
      <c r="B90" s="481"/>
      <c r="C90" s="480"/>
      <c r="D90" s="480"/>
      <c r="E90" s="480"/>
      <c r="F90" s="480"/>
      <c r="G90" s="480"/>
    </row>
    <row r="91" spans="1:7" ht="18.600000000000001" customHeight="1" x14ac:dyDescent="0.3">
      <c r="A91" s="480"/>
      <c r="B91" s="481"/>
      <c r="C91" s="497" t="s">
        <v>343</v>
      </c>
      <c r="D91" s="480"/>
      <c r="E91" s="495" t="s">
        <v>176</v>
      </c>
      <c r="F91" s="495" t="s">
        <v>119</v>
      </c>
      <c r="G91" s="480"/>
    </row>
    <row r="92" spans="1:7" ht="18.600000000000001" customHeight="1" x14ac:dyDescent="0.3">
      <c r="A92" s="480"/>
      <c r="B92" s="481"/>
      <c r="C92" s="480"/>
      <c r="D92" s="505" t="s">
        <v>13</v>
      </c>
      <c r="E92" s="480"/>
      <c r="F92" s="480"/>
      <c r="G92" s="480"/>
    </row>
    <row r="93" spans="1:7" ht="18.600000000000001" customHeight="1" x14ac:dyDescent="0.3">
      <c r="A93" s="480"/>
      <c r="B93" s="481"/>
      <c r="C93" s="480"/>
      <c r="D93" s="505" t="s">
        <v>207</v>
      </c>
      <c r="E93" s="480"/>
      <c r="F93" s="480"/>
      <c r="G93" s="480"/>
    </row>
    <row r="94" spans="1:7" ht="18.600000000000001" customHeight="1" x14ac:dyDescent="0.3">
      <c r="A94" s="480"/>
      <c r="B94" s="481"/>
      <c r="C94" s="480"/>
      <c r="D94" s="505" t="s">
        <v>209</v>
      </c>
      <c r="E94" s="480"/>
      <c r="F94" s="480"/>
      <c r="G94" s="480"/>
    </row>
    <row r="95" spans="1:7" ht="18.600000000000001" customHeight="1" x14ac:dyDescent="0.3">
      <c r="A95" s="480"/>
      <c r="B95" s="481"/>
      <c r="C95" s="480"/>
      <c r="D95" s="480"/>
      <c r="E95" s="480"/>
      <c r="F95" s="480"/>
      <c r="G95" s="480"/>
    </row>
    <row r="96" spans="1:7" ht="18.600000000000001" customHeight="1" x14ac:dyDescent="0.3">
      <c r="A96" s="480"/>
      <c r="B96" s="481"/>
      <c r="C96" s="497" t="s">
        <v>358</v>
      </c>
      <c r="D96" s="480"/>
      <c r="E96" s="495" t="s">
        <v>182</v>
      </c>
      <c r="F96" s="495" t="s">
        <v>359</v>
      </c>
      <c r="G96" s="480"/>
    </row>
    <row r="97" spans="1:7" ht="18.600000000000001" customHeight="1" x14ac:dyDescent="0.3">
      <c r="A97" s="480"/>
      <c r="B97" s="481"/>
      <c r="C97" s="480"/>
      <c r="D97" s="505" t="s">
        <v>195</v>
      </c>
      <c r="E97" s="480"/>
      <c r="F97" s="480"/>
      <c r="G97" s="480"/>
    </row>
    <row r="98" spans="1:7" ht="18.600000000000001" customHeight="1" x14ac:dyDescent="0.3">
      <c r="A98" s="480"/>
      <c r="B98" s="481"/>
      <c r="C98" s="480"/>
      <c r="D98" s="505" t="s">
        <v>202</v>
      </c>
      <c r="E98" s="480"/>
      <c r="F98" s="480"/>
      <c r="G98" s="480"/>
    </row>
    <row r="99" spans="1:7" ht="18.600000000000001" customHeight="1" x14ac:dyDescent="0.3">
      <c r="A99" s="480"/>
      <c r="B99" s="481"/>
      <c r="C99" s="480"/>
      <c r="D99" s="480"/>
      <c r="E99" s="480"/>
      <c r="F99" s="480"/>
      <c r="G99" s="480"/>
    </row>
    <row r="100" spans="1:7" ht="18.600000000000001" customHeight="1" x14ac:dyDescent="0.3">
      <c r="A100" s="480"/>
      <c r="B100" s="481"/>
      <c r="C100" s="497" t="s">
        <v>358</v>
      </c>
      <c r="D100" s="480"/>
      <c r="E100" s="495" t="s">
        <v>272</v>
      </c>
      <c r="F100" s="495" t="s">
        <v>125</v>
      </c>
      <c r="G100" s="480"/>
    </row>
    <row r="101" spans="1:7" ht="18.600000000000001" customHeight="1" x14ac:dyDescent="0.3">
      <c r="A101" s="480"/>
      <c r="B101" s="481"/>
      <c r="C101" s="480"/>
      <c r="D101" s="505" t="s">
        <v>8</v>
      </c>
      <c r="E101" s="480"/>
      <c r="F101" s="480"/>
      <c r="G101" s="480"/>
    </row>
    <row r="102" spans="1:7" ht="18.600000000000001" customHeight="1" x14ac:dyDescent="0.3">
      <c r="A102" s="480"/>
      <c r="B102" s="481"/>
      <c r="C102" s="480"/>
      <c r="D102" s="480"/>
      <c r="E102" s="480"/>
      <c r="F102" s="480"/>
      <c r="G102" s="480"/>
    </row>
    <row r="103" spans="1:7" ht="18.600000000000001" customHeight="1" x14ac:dyDescent="0.3">
      <c r="A103" s="480"/>
      <c r="B103" s="481"/>
      <c r="C103" s="480"/>
      <c r="D103" s="480"/>
      <c r="E103" s="480"/>
      <c r="F103" s="480"/>
      <c r="G103" s="480"/>
    </row>
    <row r="104" spans="1:7" ht="18.600000000000001" customHeight="1" x14ac:dyDescent="0.3">
      <c r="A104" s="497" t="s">
        <v>371</v>
      </c>
      <c r="B104" s="481"/>
      <c r="C104" s="497" t="s">
        <v>361</v>
      </c>
      <c r="D104" s="480"/>
      <c r="E104" s="495" t="s">
        <v>372</v>
      </c>
      <c r="F104" s="506" t="s">
        <v>405</v>
      </c>
      <c r="G104" s="480"/>
    </row>
    <row r="105" spans="1:7" ht="18.600000000000001" customHeight="1" x14ac:dyDescent="0.3">
      <c r="A105" s="480"/>
      <c r="B105" s="481"/>
      <c r="C105" s="480"/>
      <c r="D105" s="480"/>
      <c r="E105" s="480"/>
      <c r="F105" s="480"/>
      <c r="G105" s="480"/>
    </row>
    <row r="106" spans="1:7" ht="18.600000000000001" customHeight="1" x14ac:dyDescent="0.3">
      <c r="A106" s="480"/>
      <c r="B106" s="481"/>
      <c r="C106" s="480"/>
      <c r="D106" s="480"/>
      <c r="E106" s="480"/>
      <c r="F106" s="480"/>
      <c r="G106" s="480"/>
    </row>
    <row r="107" spans="1:7" ht="18.600000000000001" customHeight="1" x14ac:dyDescent="0.3">
      <c r="A107" s="480"/>
      <c r="B107" s="481"/>
      <c r="C107" s="480"/>
      <c r="D107" s="480"/>
      <c r="E107" s="480"/>
      <c r="F107" s="480"/>
      <c r="G107" s="480"/>
    </row>
    <row r="108" spans="1:7" ht="18.600000000000001" customHeight="1" x14ac:dyDescent="0.3">
      <c r="A108" s="480"/>
      <c r="B108" s="481"/>
      <c r="C108" s="497" t="s">
        <v>361</v>
      </c>
      <c r="D108" s="480"/>
      <c r="E108" s="506" t="s">
        <v>406</v>
      </c>
      <c r="F108" s="495" t="s">
        <v>373</v>
      </c>
      <c r="G108" s="480"/>
    </row>
    <row r="109" spans="1:7" ht="18.600000000000001" customHeight="1" x14ac:dyDescent="0.3">
      <c r="A109" s="480"/>
      <c r="B109" s="481"/>
      <c r="C109" s="497"/>
      <c r="D109" s="480"/>
      <c r="E109" s="499"/>
      <c r="F109" s="499"/>
      <c r="G109" s="480"/>
    </row>
    <row r="110" spans="1:7" ht="18.600000000000001" customHeight="1" x14ac:dyDescent="0.3">
      <c r="A110" s="480"/>
      <c r="B110" s="481"/>
      <c r="C110" s="480"/>
      <c r="D110" s="480"/>
      <c r="E110" s="480"/>
      <c r="F110" s="480"/>
      <c r="G110" s="480"/>
    </row>
    <row r="111" spans="1:7" ht="18.600000000000001" customHeight="1" x14ac:dyDescent="0.3">
      <c r="A111" s="480"/>
      <c r="B111" s="481"/>
      <c r="C111" s="480"/>
      <c r="D111" s="480"/>
      <c r="E111" s="480"/>
      <c r="F111" s="480"/>
      <c r="G111" s="480"/>
    </row>
    <row r="112" spans="1:7" ht="18.600000000000001" customHeight="1" x14ac:dyDescent="0.3">
      <c r="A112" s="480"/>
      <c r="B112" s="481"/>
      <c r="C112" s="497" t="s">
        <v>361</v>
      </c>
      <c r="D112" s="480"/>
      <c r="E112" s="506" t="s">
        <v>409</v>
      </c>
      <c r="F112" s="506" t="s">
        <v>408</v>
      </c>
      <c r="G112" s="480"/>
    </row>
    <row r="113" spans="1:7" ht="18.600000000000001" customHeight="1" x14ac:dyDescent="0.3">
      <c r="A113" s="480"/>
      <c r="B113" s="481"/>
      <c r="C113" s="480"/>
      <c r="D113" s="480"/>
      <c r="E113" s="480"/>
      <c r="F113" s="480"/>
      <c r="G113" s="480"/>
    </row>
    <row r="114" spans="1:7" ht="18.600000000000001" customHeight="1" x14ac:dyDescent="0.3">
      <c r="A114" s="480"/>
      <c r="B114" s="481"/>
      <c r="C114" s="497"/>
      <c r="D114" s="480"/>
      <c r="E114" s="480"/>
      <c r="F114" s="480"/>
      <c r="G114" s="480"/>
    </row>
    <row r="115" spans="1:7" ht="18.600000000000001" customHeight="1" x14ac:dyDescent="0.3">
      <c r="A115" s="480"/>
      <c r="B115" s="481"/>
      <c r="C115" s="480"/>
      <c r="D115" s="480"/>
      <c r="E115" s="480"/>
      <c r="F115" s="480"/>
      <c r="G115" s="480"/>
    </row>
    <row r="116" spans="1:7" ht="18.600000000000001" customHeight="1" x14ac:dyDescent="0.3">
      <c r="A116" s="497"/>
      <c r="B116" s="481"/>
      <c r="C116" s="497" t="s">
        <v>361</v>
      </c>
      <c r="D116" s="480"/>
      <c r="E116" s="506" t="s">
        <v>407</v>
      </c>
      <c r="F116" s="495" t="s">
        <v>365</v>
      </c>
      <c r="G116" s="480"/>
    </row>
    <row r="117" spans="1:7" ht="18.600000000000001" customHeight="1" x14ac:dyDescent="0.3">
      <c r="A117" s="480"/>
      <c r="B117" s="481"/>
      <c r="C117" s="480"/>
      <c r="D117" s="480"/>
      <c r="E117" s="480"/>
      <c r="F117" s="480"/>
      <c r="G117" s="480"/>
    </row>
    <row r="118" spans="1:7" ht="18.600000000000001" customHeight="1" x14ac:dyDescent="0.3">
      <c r="A118" s="480"/>
      <c r="B118" s="481"/>
      <c r="C118" s="480"/>
      <c r="D118" s="480"/>
      <c r="E118" s="480"/>
      <c r="F118" s="480"/>
      <c r="G118" s="480"/>
    </row>
    <row r="119" spans="1:7" ht="18.600000000000001" customHeight="1" x14ac:dyDescent="0.3">
      <c r="A119" s="480"/>
      <c r="B119" s="481"/>
      <c r="C119" s="480"/>
      <c r="D119" s="480"/>
      <c r="E119" s="480"/>
      <c r="F119" s="480"/>
      <c r="G119" s="480"/>
    </row>
    <row r="120" spans="1:7" ht="18.600000000000001" customHeight="1" x14ac:dyDescent="0.3">
      <c r="A120" s="480"/>
      <c r="B120" s="481"/>
      <c r="C120" s="480"/>
      <c r="D120" s="480"/>
      <c r="E120" s="480"/>
      <c r="F120" s="480"/>
      <c r="G120" s="480"/>
    </row>
    <row r="121" spans="1:7" ht="18.600000000000001" customHeight="1" x14ac:dyDescent="0.3">
      <c r="A121" s="480"/>
      <c r="B121" s="488"/>
      <c r="C121" s="480"/>
      <c r="D121" s="489"/>
      <c r="E121" s="480"/>
      <c r="F121" s="480"/>
      <c r="G121" s="480"/>
    </row>
    <row r="122" spans="1:7" ht="18.600000000000001" customHeight="1" x14ac:dyDescent="0.3">
      <c r="A122" s="480"/>
      <c r="B122" s="481"/>
      <c r="C122" s="480"/>
      <c r="D122" s="480"/>
      <c r="E122" s="480"/>
      <c r="F122" s="480"/>
      <c r="G122" s="480"/>
    </row>
    <row r="123" spans="1:7" ht="18.600000000000001" customHeight="1" x14ac:dyDescent="0.3">
      <c r="A123" s="480"/>
      <c r="B123" s="481"/>
      <c r="C123" s="480"/>
      <c r="D123" s="480"/>
      <c r="E123" s="480"/>
      <c r="F123" s="480"/>
      <c r="G123" s="480"/>
    </row>
    <row r="124" spans="1:7" ht="18.600000000000001" customHeight="1" x14ac:dyDescent="0.3">
      <c r="A124" s="480"/>
      <c r="B124" s="481"/>
      <c r="C124" s="480"/>
      <c r="D124" s="480"/>
      <c r="E124" s="480"/>
      <c r="F124" s="480"/>
      <c r="G124" s="480"/>
    </row>
    <row r="125" spans="1:7" ht="18.600000000000001" customHeight="1" x14ac:dyDescent="0.3">
      <c r="A125" s="480"/>
      <c r="B125" s="481"/>
      <c r="C125" s="480"/>
      <c r="D125" s="480"/>
      <c r="E125" s="480"/>
      <c r="F125" s="480"/>
      <c r="G125" s="480"/>
    </row>
    <row r="126" spans="1:7" ht="18.600000000000001" customHeight="1" x14ac:dyDescent="0.3">
      <c r="A126" s="480"/>
      <c r="B126" s="481"/>
      <c r="C126" s="480"/>
      <c r="D126" s="480"/>
      <c r="E126" s="480"/>
      <c r="F126" s="480"/>
      <c r="G126" s="480"/>
    </row>
    <row r="127" spans="1:7" ht="18.600000000000001" customHeight="1" x14ac:dyDescent="0.3">
      <c r="A127" s="480"/>
      <c r="B127" s="481"/>
      <c r="C127" s="480"/>
      <c r="D127" s="480"/>
      <c r="E127" s="480"/>
      <c r="F127" s="480"/>
      <c r="G127" s="480"/>
    </row>
    <row r="128" spans="1:7" ht="18.600000000000001" customHeight="1" x14ac:dyDescent="0.3">
      <c r="A128" s="480"/>
      <c r="B128" s="481"/>
      <c r="C128" s="480"/>
      <c r="D128" s="480"/>
      <c r="E128" s="480"/>
      <c r="F128" s="480"/>
      <c r="G128" s="480"/>
    </row>
    <row r="129" spans="1:7" ht="18.600000000000001" customHeight="1" x14ac:dyDescent="0.3">
      <c r="A129" s="480"/>
      <c r="B129" s="481"/>
      <c r="C129" s="480"/>
      <c r="D129" s="480"/>
      <c r="E129" s="480"/>
      <c r="F129" s="480"/>
      <c r="G129" s="480"/>
    </row>
    <row r="130" spans="1:7" ht="18.600000000000001" customHeight="1" x14ac:dyDescent="0.3">
      <c r="A130" s="480"/>
      <c r="B130" s="481"/>
      <c r="C130" s="480"/>
      <c r="D130" s="480"/>
      <c r="E130" s="480"/>
      <c r="F130" s="480"/>
      <c r="G130" s="480"/>
    </row>
    <row r="131" spans="1:7" ht="18.600000000000001" customHeight="1" x14ac:dyDescent="0.3">
      <c r="A131" s="480"/>
      <c r="B131" s="481"/>
      <c r="C131" s="480"/>
      <c r="D131" s="480"/>
      <c r="E131" s="480"/>
      <c r="F131" s="480"/>
      <c r="G131" s="480"/>
    </row>
    <row r="132" spans="1:7" ht="18.600000000000001" customHeight="1" x14ac:dyDescent="0.3">
      <c r="A132" s="480"/>
      <c r="B132" s="481"/>
      <c r="C132" s="480"/>
      <c r="D132" s="480"/>
      <c r="E132" s="480"/>
      <c r="F132" s="480"/>
      <c r="G132" s="480"/>
    </row>
    <row r="133" spans="1:7" ht="18.600000000000001" customHeight="1" x14ac:dyDescent="0.3">
      <c r="A133" s="480"/>
      <c r="B133" s="481"/>
      <c r="C133" s="480"/>
      <c r="D133" s="480"/>
      <c r="E133" s="480"/>
      <c r="F133" s="480"/>
      <c r="G133" s="480"/>
    </row>
    <row r="134" spans="1:7" ht="18.600000000000001" customHeight="1" x14ac:dyDescent="0.3">
      <c r="A134" s="480"/>
      <c r="B134" s="481"/>
      <c r="C134" s="480"/>
      <c r="D134" s="480"/>
      <c r="E134" s="480"/>
      <c r="F134" s="480"/>
      <c r="G134" s="480"/>
    </row>
    <row r="135" spans="1:7" ht="18.600000000000001" customHeight="1" x14ac:dyDescent="0.3">
      <c r="A135" s="480"/>
      <c r="B135" s="481"/>
      <c r="C135" s="480"/>
      <c r="D135" s="480"/>
      <c r="E135" s="480"/>
      <c r="F135" s="480"/>
      <c r="G135" s="480"/>
    </row>
    <row r="136" spans="1:7" ht="18.600000000000001" customHeight="1" x14ac:dyDescent="0.3">
      <c r="A136" s="480"/>
      <c r="B136" s="481"/>
      <c r="C136" s="480"/>
      <c r="D136" s="480"/>
      <c r="E136" s="480"/>
      <c r="F136" s="480"/>
      <c r="G136" s="480"/>
    </row>
    <row r="137" spans="1:7" ht="18.600000000000001" customHeight="1" x14ac:dyDescent="0.3">
      <c r="A137" s="480"/>
      <c r="B137" s="488"/>
      <c r="C137" s="480"/>
      <c r="D137" s="489"/>
      <c r="E137" s="480"/>
      <c r="F137" s="480"/>
      <c r="G137" s="480"/>
    </row>
    <row r="138" spans="1:7" ht="18.600000000000001" customHeight="1" x14ac:dyDescent="0.3">
      <c r="A138" s="480"/>
      <c r="B138" s="481"/>
      <c r="C138" s="480"/>
      <c r="D138" s="480"/>
      <c r="E138" s="480"/>
      <c r="F138" s="480"/>
      <c r="G138" s="480"/>
    </row>
    <row r="139" spans="1:7" ht="18.600000000000001" customHeight="1" x14ac:dyDescent="0.3">
      <c r="A139" s="480"/>
      <c r="B139" s="481"/>
      <c r="C139" s="480"/>
      <c r="D139" s="480"/>
      <c r="E139" s="480"/>
      <c r="F139" s="480"/>
      <c r="G139" s="480"/>
    </row>
    <row r="140" spans="1:7" ht="18.600000000000001" customHeight="1" x14ac:dyDescent="0.3">
      <c r="A140" s="480"/>
      <c r="B140" s="481"/>
      <c r="C140" s="480"/>
      <c r="D140" s="480"/>
      <c r="E140" s="480"/>
      <c r="F140" s="480"/>
      <c r="G140" s="480"/>
    </row>
    <row r="141" spans="1:7" ht="18.600000000000001" customHeight="1" x14ac:dyDescent="0.3">
      <c r="A141" s="480"/>
      <c r="B141" s="481"/>
      <c r="C141" s="480"/>
      <c r="D141" s="480"/>
      <c r="E141" s="480"/>
      <c r="F141" s="480"/>
      <c r="G141" s="480"/>
    </row>
    <row r="142" spans="1:7" ht="18.600000000000001" customHeight="1" x14ac:dyDescent="0.3">
      <c r="A142" s="480"/>
      <c r="B142" s="481"/>
      <c r="C142" s="480"/>
      <c r="D142" s="480"/>
      <c r="E142" s="480"/>
      <c r="F142" s="480"/>
      <c r="G142" s="480"/>
    </row>
    <row r="143" spans="1:7" ht="18.600000000000001" customHeight="1" x14ac:dyDescent="0.3">
      <c r="A143" s="480"/>
      <c r="B143" s="481"/>
      <c r="C143" s="480"/>
      <c r="D143" s="480"/>
      <c r="E143" s="480"/>
      <c r="F143" s="480"/>
      <c r="G143" s="480"/>
    </row>
    <row r="144" spans="1:7" ht="18.600000000000001" customHeight="1" x14ac:dyDescent="0.3">
      <c r="A144" s="480"/>
      <c r="B144" s="481"/>
      <c r="C144" s="480"/>
      <c r="D144" s="480"/>
      <c r="E144" s="480"/>
      <c r="F144" s="480"/>
      <c r="G144" s="480"/>
    </row>
    <row r="145" spans="1:7" ht="18.600000000000001" customHeight="1" x14ac:dyDescent="0.3">
      <c r="A145" s="480"/>
      <c r="B145" s="481"/>
      <c r="C145" s="480"/>
      <c r="D145" s="480"/>
      <c r="E145" s="480"/>
      <c r="F145" s="480"/>
      <c r="G145" s="480"/>
    </row>
    <row r="146" spans="1:7" ht="18.600000000000001" customHeight="1" x14ac:dyDescent="0.3">
      <c r="A146" s="480"/>
      <c r="B146" s="481"/>
      <c r="C146" s="480"/>
      <c r="D146" s="480"/>
      <c r="E146" s="480"/>
      <c r="F146" s="480"/>
      <c r="G146" s="480"/>
    </row>
    <row r="147" spans="1:7" ht="18.600000000000001" customHeight="1" x14ac:dyDescent="0.3">
      <c r="A147" s="480"/>
      <c r="B147" s="481"/>
      <c r="C147" s="480"/>
      <c r="D147" s="480"/>
      <c r="E147" s="480"/>
      <c r="F147" s="480"/>
      <c r="G147" s="480"/>
    </row>
    <row r="148" spans="1:7" ht="18.600000000000001" customHeight="1" x14ac:dyDescent="0.3">
      <c r="A148" s="480"/>
      <c r="B148" s="481"/>
      <c r="C148" s="480"/>
      <c r="D148" s="480"/>
      <c r="E148" s="480"/>
      <c r="F148" s="480"/>
      <c r="G148" s="480"/>
    </row>
    <row r="149" spans="1:7" ht="21.9" customHeight="1" x14ac:dyDescent="0.3">
      <c r="A149" s="480"/>
      <c r="B149" s="480"/>
      <c r="C149" s="480"/>
      <c r="D149" s="480"/>
      <c r="E149" s="480"/>
      <c r="F149" s="480"/>
      <c r="G149" s="480"/>
    </row>
    <row r="150" spans="1:7" ht="21.9" customHeight="1" x14ac:dyDescent="0.3">
      <c r="A150" s="480"/>
      <c r="B150" s="480"/>
      <c r="C150" s="480"/>
      <c r="D150" s="480"/>
      <c r="E150" s="480"/>
      <c r="F150" s="480"/>
      <c r="G150" s="480"/>
    </row>
    <row r="151" spans="1:7" ht="21.9" customHeight="1" x14ac:dyDescent="0.3">
      <c r="A151" s="480"/>
      <c r="B151" s="480"/>
      <c r="C151" s="480"/>
      <c r="D151" s="480"/>
      <c r="E151" s="480"/>
      <c r="F151" s="480"/>
      <c r="G151" s="480"/>
    </row>
    <row r="152" spans="1:7" ht="21.9" customHeight="1" x14ac:dyDescent="0.3">
      <c r="A152" s="480"/>
      <c r="B152" s="480"/>
      <c r="C152" s="480"/>
      <c r="D152" s="480"/>
      <c r="E152" s="480"/>
      <c r="F152" s="480"/>
      <c r="G152" s="480"/>
    </row>
    <row r="153" spans="1:7" ht="21.9" customHeight="1" x14ac:dyDescent="0.3">
      <c r="A153" s="480"/>
      <c r="B153" s="480"/>
      <c r="C153" s="480"/>
      <c r="D153" s="480"/>
      <c r="E153" s="480"/>
      <c r="F153" s="480"/>
      <c r="G153" s="480"/>
    </row>
    <row r="154" spans="1:7" ht="21.9" customHeight="1" x14ac:dyDescent="0.3">
      <c r="A154" s="480"/>
      <c r="B154" s="480"/>
      <c r="C154" s="480"/>
      <c r="D154" s="480"/>
      <c r="E154" s="480"/>
      <c r="F154" s="480"/>
      <c r="G154" s="480"/>
    </row>
    <row r="155" spans="1:7" ht="21.9" customHeight="1" x14ac:dyDescent="0.3">
      <c r="A155" s="480"/>
      <c r="B155" s="480"/>
      <c r="C155" s="480"/>
      <c r="D155" s="480"/>
      <c r="E155" s="480"/>
      <c r="F155" s="480"/>
      <c r="G155" s="480"/>
    </row>
    <row r="156" spans="1:7" ht="21.9" customHeight="1" x14ac:dyDescent="0.3">
      <c r="A156" s="480"/>
      <c r="B156" s="480"/>
      <c r="C156" s="480"/>
      <c r="D156" s="480"/>
      <c r="E156" s="480"/>
      <c r="F156" s="480"/>
      <c r="G156" s="480"/>
    </row>
    <row r="157" spans="1:7" ht="21.9" customHeight="1" x14ac:dyDescent="0.3">
      <c r="A157" s="480"/>
      <c r="B157" s="480"/>
      <c r="C157" s="480"/>
      <c r="D157" s="480"/>
      <c r="E157" s="480"/>
      <c r="F157" s="480"/>
      <c r="G157" s="480"/>
    </row>
    <row r="158" spans="1:7" ht="21.9" customHeight="1" x14ac:dyDescent="0.3">
      <c r="A158" s="480"/>
      <c r="B158" s="480"/>
      <c r="C158" s="480"/>
      <c r="D158" s="480"/>
      <c r="E158" s="480"/>
      <c r="F158" s="480"/>
      <c r="G158" s="480"/>
    </row>
    <row r="159" spans="1:7" ht="21.9" customHeight="1" x14ac:dyDescent="0.3">
      <c r="A159" s="480"/>
      <c r="B159" s="480"/>
      <c r="C159" s="480"/>
      <c r="D159" s="480"/>
      <c r="E159" s="480"/>
      <c r="F159" s="480"/>
      <c r="G159" s="480"/>
    </row>
    <row r="160" spans="1:7" ht="21.9" customHeight="1" x14ac:dyDescent="0.3">
      <c r="A160" s="480"/>
      <c r="B160" s="480"/>
      <c r="C160" s="480"/>
      <c r="D160" s="480"/>
      <c r="E160" s="480"/>
      <c r="F160" s="480"/>
      <c r="G160" s="480"/>
    </row>
    <row r="161" spans="1:7" ht="21.9" customHeight="1" x14ac:dyDescent="0.3">
      <c r="A161" s="480"/>
      <c r="B161" s="480"/>
      <c r="C161" s="480"/>
      <c r="D161" s="480"/>
      <c r="E161" s="480"/>
      <c r="F161" s="480"/>
      <c r="G161" s="480"/>
    </row>
    <row r="162" spans="1:7" ht="21.9" customHeight="1" x14ac:dyDescent="0.3">
      <c r="A162" s="480"/>
      <c r="B162" s="480"/>
      <c r="C162" s="480"/>
      <c r="D162" s="480"/>
      <c r="E162" s="480"/>
      <c r="F162" s="480"/>
      <c r="G162" s="480"/>
    </row>
    <row r="163" spans="1:7" ht="21.9" customHeight="1" x14ac:dyDescent="0.3">
      <c r="A163" s="480"/>
      <c r="B163" s="480"/>
      <c r="C163" s="480"/>
      <c r="D163" s="480"/>
      <c r="E163" s="480"/>
      <c r="F163" s="480"/>
      <c r="G163" s="480"/>
    </row>
    <row r="164" spans="1:7" ht="21.9" customHeight="1" x14ac:dyDescent="0.3">
      <c r="A164" s="480"/>
      <c r="B164" s="480"/>
      <c r="C164" s="480"/>
      <c r="D164" s="480"/>
      <c r="E164" s="480"/>
      <c r="F164" s="480"/>
      <c r="G164" s="480"/>
    </row>
    <row r="165" spans="1:7" ht="21.9" customHeight="1" x14ac:dyDescent="0.3">
      <c r="A165" s="480"/>
      <c r="B165" s="480"/>
      <c r="C165" s="480"/>
      <c r="D165" s="480"/>
      <c r="E165" s="480"/>
      <c r="F165" s="480"/>
      <c r="G165" s="480"/>
    </row>
    <row r="166" spans="1:7" ht="21.9" customHeight="1" x14ac:dyDescent="0.3">
      <c r="A166" s="480"/>
      <c r="B166" s="480"/>
      <c r="C166" s="480"/>
      <c r="D166" s="480"/>
      <c r="E166" s="480"/>
      <c r="F166" s="480"/>
      <c r="G166" s="480"/>
    </row>
    <row r="167" spans="1:7" ht="21.9" customHeight="1" x14ac:dyDescent="0.3">
      <c r="A167" s="480"/>
      <c r="B167" s="480"/>
      <c r="C167" s="480"/>
      <c r="D167" s="480"/>
      <c r="E167" s="480"/>
      <c r="F167" s="480"/>
      <c r="G167" s="480"/>
    </row>
    <row r="168" spans="1:7" ht="21.9" customHeight="1" x14ac:dyDescent="0.3">
      <c r="A168" s="480"/>
      <c r="B168" s="480"/>
      <c r="C168" s="480"/>
      <c r="D168" s="480"/>
      <c r="E168" s="480"/>
      <c r="F168" s="480"/>
      <c r="G168" s="480"/>
    </row>
    <row r="169" spans="1:7" ht="21.9" customHeight="1" x14ac:dyDescent="0.3">
      <c r="A169" s="480"/>
      <c r="B169" s="480"/>
      <c r="C169" s="480"/>
      <c r="D169" s="480"/>
      <c r="E169" s="480"/>
      <c r="F169" s="480"/>
      <c r="G169" s="480"/>
    </row>
    <row r="170" spans="1:7" ht="21.9" customHeight="1" x14ac:dyDescent="0.3">
      <c r="A170" s="480"/>
      <c r="B170" s="480"/>
      <c r="C170" s="480"/>
      <c r="D170" s="480"/>
      <c r="E170" s="480"/>
      <c r="F170" s="480"/>
      <c r="G170" s="480"/>
    </row>
    <row r="171" spans="1:7" ht="21.9" customHeight="1" x14ac:dyDescent="0.3">
      <c r="A171" s="480"/>
      <c r="B171" s="480"/>
      <c r="C171" s="480"/>
      <c r="D171" s="480"/>
      <c r="E171" s="480"/>
      <c r="F171" s="480"/>
      <c r="G171" s="480"/>
    </row>
    <row r="172" spans="1:7" ht="21.9" customHeight="1" x14ac:dyDescent="0.3">
      <c r="A172" s="480"/>
      <c r="B172" s="480"/>
      <c r="C172" s="480"/>
      <c r="D172" s="480"/>
      <c r="E172" s="480"/>
      <c r="F172" s="480"/>
      <c r="G172" s="480"/>
    </row>
    <row r="173" spans="1:7" ht="21.9" customHeight="1" x14ac:dyDescent="0.3">
      <c r="A173" s="480"/>
      <c r="B173" s="480"/>
      <c r="C173" s="480"/>
      <c r="D173" s="480"/>
      <c r="E173" s="480"/>
      <c r="F173" s="480"/>
      <c r="G173" s="480"/>
    </row>
    <row r="174" spans="1:7" ht="21.9" customHeight="1" x14ac:dyDescent="0.3">
      <c r="A174" s="480"/>
      <c r="B174" s="480"/>
      <c r="C174" s="480"/>
      <c r="D174" s="480"/>
      <c r="E174" s="480"/>
      <c r="F174" s="480"/>
      <c r="G174" s="480"/>
    </row>
    <row r="175" spans="1:7" ht="21.9" customHeight="1" x14ac:dyDescent="0.3">
      <c r="A175" s="480"/>
      <c r="B175" s="480"/>
      <c r="C175" s="480"/>
      <c r="D175" s="480"/>
      <c r="E175" s="480"/>
      <c r="F175" s="480"/>
      <c r="G175" s="480"/>
    </row>
    <row r="176" spans="1:7" ht="21.9" customHeight="1" x14ac:dyDescent="0.3">
      <c r="A176" s="480"/>
      <c r="B176" s="480"/>
      <c r="C176" s="480"/>
      <c r="D176" s="480"/>
      <c r="E176" s="480"/>
      <c r="F176" s="480"/>
      <c r="G176" s="480"/>
    </row>
    <row r="177" spans="1:7" ht="21.9" customHeight="1" x14ac:dyDescent="0.3">
      <c r="A177" s="480"/>
      <c r="B177" s="480"/>
      <c r="C177" s="480"/>
      <c r="D177" s="480"/>
      <c r="E177" s="480"/>
      <c r="F177" s="480"/>
      <c r="G177" s="480"/>
    </row>
    <row r="178" spans="1:7" ht="21.9" customHeight="1" x14ac:dyDescent="0.3">
      <c r="A178" s="480"/>
      <c r="B178" s="480"/>
      <c r="C178" s="480"/>
      <c r="D178" s="480"/>
      <c r="E178" s="480"/>
      <c r="F178" s="480"/>
      <c r="G178" s="480"/>
    </row>
    <row r="179" spans="1:7" ht="21.9" customHeight="1" x14ac:dyDescent="0.3">
      <c r="A179" s="480"/>
      <c r="B179" s="480"/>
      <c r="C179" s="480"/>
      <c r="D179" s="480"/>
      <c r="E179" s="480"/>
      <c r="F179" s="480"/>
      <c r="G179" s="480"/>
    </row>
    <row r="180" spans="1:7" ht="21.9" customHeight="1" x14ac:dyDescent="0.3">
      <c r="A180" s="480"/>
      <c r="B180" s="480"/>
      <c r="C180" s="480"/>
      <c r="D180" s="480"/>
      <c r="E180" s="480"/>
      <c r="F180" s="480"/>
      <c r="G180" s="480"/>
    </row>
  </sheetData>
  <mergeCells count="3">
    <mergeCell ref="A1:G1"/>
    <mergeCell ref="A2:G2"/>
    <mergeCell ref="A3:G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82"/>
  <sheetViews>
    <sheetView workbookViewId="0">
      <selection activeCell="I1" sqref="I1"/>
    </sheetView>
  </sheetViews>
  <sheetFormatPr defaultRowHeight="14.4" x14ac:dyDescent="0.3"/>
  <cols>
    <col min="1" max="2" width="5.6640625" style="479" customWidth="1"/>
    <col min="3" max="3" width="7.5546875" style="479" customWidth="1"/>
    <col min="4" max="4" width="5.88671875" style="479" customWidth="1"/>
    <col min="5" max="6" width="24.6640625" style="479" customWidth="1"/>
    <col min="7" max="7" width="11.5546875" style="479" customWidth="1"/>
    <col min="8" max="256" width="8.88671875" style="477"/>
    <col min="257" max="258" width="5.6640625" style="477" customWidth="1"/>
    <col min="259" max="259" width="7.5546875" style="477" customWidth="1"/>
    <col min="260" max="260" width="5.88671875" style="477" customWidth="1"/>
    <col min="261" max="262" width="24.6640625" style="477" customWidth="1"/>
    <col min="263" max="263" width="11.5546875" style="477" customWidth="1"/>
    <col min="264" max="512" width="8.88671875" style="477"/>
    <col min="513" max="514" width="5.6640625" style="477" customWidth="1"/>
    <col min="515" max="515" width="7.5546875" style="477" customWidth="1"/>
    <col min="516" max="516" width="5.88671875" style="477" customWidth="1"/>
    <col min="517" max="518" width="24.6640625" style="477" customWidth="1"/>
    <col min="519" max="519" width="11.5546875" style="477" customWidth="1"/>
    <col min="520" max="768" width="8.88671875" style="477"/>
    <col min="769" max="770" width="5.6640625" style="477" customWidth="1"/>
    <col min="771" max="771" width="7.5546875" style="477" customWidth="1"/>
    <col min="772" max="772" width="5.88671875" style="477" customWidth="1"/>
    <col min="773" max="774" width="24.6640625" style="477" customWidth="1"/>
    <col min="775" max="775" width="11.5546875" style="477" customWidth="1"/>
    <col min="776" max="1024" width="8.88671875" style="477"/>
    <col min="1025" max="1026" width="5.6640625" style="477" customWidth="1"/>
    <col min="1027" max="1027" width="7.5546875" style="477" customWidth="1"/>
    <col min="1028" max="1028" width="5.88671875" style="477" customWidth="1"/>
    <col min="1029" max="1030" width="24.6640625" style="477" customWidth="1"/>
    <col min="1031" max="1031" width="11.5546875" style="477" customWidth="1"/>
    <col min="1032" max="1280" width="8.88671875" style="477"/>
    <col min="1281" max="1282" width="5.6640625" style="477" customWidth="1"/>
    <col min="1283" max="1283" width="7.5546875" style="477" customWidth="1"/>
    <col min="1284" max="1284" width="5.88671875" style="477" customWidth="1"/>
    <col min="1285" max="1286" width="24.6640625" style="477" customWidth="1"/>
    <col min="1287" max="1287" width="11.5546875" style="477" customWidth="1"/>
    <col min="1288" max="1536" width="8.88671875" style="477"/>
    <col min="1537" max="1538" width="5.6640625" style="477" customWidth="1"/>
    <col min="1539" max="1539" width="7.5546875" style="477" customWidth="1"/>
    <col min="1540" max="1540" width="5.88671875" style="477" customWidth="1"/>
    <col min="1541" max="1542" width="24.6640625" style="477" customWidth="1"/>
    <col min="1543" max="1543" width="11.5546875" style="477" customWidth="1"/>
    <col min="1544" max="1792" width="8.88671875" style="477"/>
    <col min="1793" max="1794" width="5.6640625" style="477" customWidth="1"/>
    <col min="1795" max="1795" width="7.5546875" style="477" customWidth="1"/>
    <col min="1796" max="1796" width="5.88671875" style="477" customWidth="1"/>
    <col min="1797" max="1798" width="24.6640625" style="477" customWidth="1"/>
    <col min="1799" max="1799" width="11.5546875" style="477" customWidth="1"/>
    <col min="1800" max="2048" width="8.88671875" style="477"/>
    <col min="2049" max="2050" width="5.6640625" style="477" customWidth="1"/>
    <col min="2051" max="2051" width="7.5546875" style="477" customWidth="1"/>
    <col min="2052" max="2052" width="5.88671875" style="477" customWidth="1"/>
    <col min="2053" max="2054" width="24.6640625" style="477" customWidth="1"/>
    <col min="2055" max="2055" width="11.5546875" style="477" customWidth="1"/>
    <col min="2056" max="2304" width="8.88671875" style="477"/>
    <col min="2305" max="2306" width="5.6640625" style="477" customWidth="1"/>
    <col min="2307" max="2307" width="7.5546875" style="477" customWidth="1"/>
    <col min="2308" max="2308" width="5.88671875" style="477" customWidth="1"/>
    <col min="2309" max="2310" width="24.6640625" style="477" customWidth="1"/>
    <col min="2311" max="2311" width="11.5546875" style="477" customWidth="1"/>
    <col min="2312" max="2560" width="8.88671875" style="477"/>
    <col min="2561" max="2562" width="5.6640625" style="477" customWidth="1"/>
    <col min="2563" max="2563" width="7.5546875" style="477" customWidth="1"/>
    <col min="2564" max="2564" width="5.88671875" style="477" customWidth="1"/>
    <col min="2565" max="2566" width="24.6640625" style="477" customWidth="1"/>
    <col min="2567" max="2567" width="11.5546875" style="477" customWidth="1"/>
    <col min="2568" max="2816" width="8.88671875" style="477"/>
    <col min="2817" max="2818" width="5.6640625" style="477" customWidth="1"/>
    <col min="2819" max="2819" width="7.5546875" style="477" customWidth="1"/>
    <col min="2820" max="2820" width="5.88671875" style="477" customWidth="1"/>
    <col min="2821" max="2822" width="24.6640625" style="477" customWidth="1"/>
    <col min="2823" max="2823" width="11.5546875" style="477" customWidth="1"/>
    <col min="2824" max="3072" width="8.88671875" style="477"/>
    <col min="3073" max="3074" width="5.6640625" style="477" customWidth="1"/>
    <col min="3075" max="3075" width="7.5546875" style="477" customWidth="1"/>
    <col min="3076" max="3076" width="5.88671875" style="477" customWidth="1"/>
    <col min="3077" max="3078" width="24.6640625" style="477" customWidth="1"/>
    <col min="3079" max="3079" width="11.5546875" style="477" customWidth="1"/>
    <col min="3080" max="3328" width="8.88671875" style="477"/>
    <col min="3329" max="3330" width="5.6640625" style="477" customWidth="1"/>
    <col min="3331" max="3331" width="7.5546875" style="477" customWidth="1"/>
    <col min="3332" max="3332" width="5.88671875" style="477" customWidth="1"/>
    <col min="3333" max="3334" width="24.6640625" style="477" customWidth="1"/>
    <col min="3335" max="3335" width="11.5546875" style="477" customWidth="1"/>
    <col min="3336" max="3584" width="8.88671875" style="477"/>
    <col min="3585" max="3586" width="5.6640625" style="477" customWidth="1"/>
    <col min="3587" max="3587" width="7.5546875" style="477" customWidth="1"/>
    <col min="3588" max="3588" width="5.88671875" style="477" customWidth="1"/>
    <col min="3589" max="3590" width="24.6640625" style="477" customWidth="1"/>
    <col min="3591" max="3591" width="11.5546875" style="477" customWidth="1"/>
    <col min="3592" max="3840" width="8.88671875" style="477"/>
    <col min="3841" max="3842" width="5.6640625" style="477" customWidth="1"/>
    <col min="3843" max="3843" width="7.5546875" style="477" customWidth="1"/>
    <col min="3844" max="3844" width="5.88671875" style="477" customWidth="1"/>
    <col min="3845" max="3846" width="24.6640625" style="477" customWidth="1"/>
    <col min="3847" max="3847" width="11.5546875" style="477" customWidth="1"/>
    <col min="3848" max="4096" width="8.88671875" style="477"/>
    <col min="4097" max="4098" width="5.6640625" style="477" customWidth="1"/>
    <col min="4099" max="4099" width="7.5546875" style="477" customWidth="1"/>
    <col min="4100" max="4100" width="5.88671875" style="477" customWidth="1"/>
    <col min="4101" max="4102" width="24.6640625" style="477" customWidth="1"/>
    <col min="4103" max="4103" width="11.5546875" style="477" customWidth="1"/>
    <col min="4104" max="4352" width="8.88671875" style="477"/>
    <col min="4353" max="4354" width="5.6640625" style="477" customWidth="1"/>
    <col min="4355" max="4355" width="7.5546875" style="477" customWidth="1"/>
    <col min="4356" max="4356" width="5.88671875" style="477" customWidth="1"/>
    <col min="4357" max="4358" width="24.6640625" style="477" customWidth="1"/>
    <col min="4359" max="4359" width="11.5546875" style="477" customWidth="1"/>
    <col min="4360" max="4608" width="8.88671875" style="477"/>
    <col min="4609" max="4610" width="5.6640625" style="477" customWidth="1"/>
    <col min="4611" max="4611" width="7.5546875" style="477" customWidth="1"/>
    <col min="4612" max="4612" width="5.88671875" style="477" customWidth="1"/>
    <col min="4613" max="4614" width="24.6640625" style="477" customWidth="1"/>
    <col min="4615" max="4615" width="11.5546875" style="477" customWidth="1"/>
    <col min="4616" max="4864" width="8.88671875" style="477"/>
    <col min="4865" max="4866" width="5.6640625" style="477" customWidth="1"/>
    <col min="4867" max="4867" width="7.5546875" style="477" customWidth="1"/>
    <col min="4868" max="4868" width="5.88671875" style="477" customWidth="1"/>
    <col min="4869" max="4870" width="24.6640625" style="477" customWidth="1"/>
    <col min="4871" max="4871" width="11.5546875" style="477" customWidth="1"/>
    <col min="4872" max="5120" width="8.88671875" style="477"/>
    <col min="5121" max="5122" width="5.6640625" style="477" customWidth="1"/>
    <col min="5123" max="5123" width="7.5546875" style="477" customWidth="1"/>
    <col min="5124" max="5124" width="5.88671875" style="477" customWidth="1"/>
    <col min="5125" max="5126" width="24.6640625" style="477" customWidth="1"/>
    <col min="5127" max="5127" width="11.5546875" style="477" customWidth="1"/>
    <col min="5128" max="5376" width="8.88671875" style="477"/>
    <col min="5377" max="5378" width="5.6640625" style="477" customWidth="1"/>
    <col min="5379" max="5379" width="7.5546875" style="477" customWidth="1"/>
    <col min="5380" max="5380" width="5.88671875" style="477" customWidth="1"/>
    <col min="5381" max="5382" width="24.6640625" style="477" customWidth="1"/>
    <col min="5383" max="5383" width="11.5546875" style="477" customWidth="1"/>
    <col min="5384" max="5632" width="8.88671875" style="477"/>
    <col min="5633" max="5634" width="5.6640625" style="477" customWidth="1"/>
    <col min="5635" max="5635" width="7.5546875" style="477" customWidth="1"/>
    <col min="5636" max="5636" width="5.88671875" style="477" customWidth="1"/>
    <col min="5637" max="5638" width="24.6640625" style="477" customWidth="1"/>
    <col min="5639" max="5639" width="11.5546875" style="477" customWidth="1"/>
    <col min="5640" max="5888" width="8.88671875" style="477"/>
    <col min="5889" max="5890" width="5.6640625" style="477" customWidth="1"/>
    <col min="5891" max="5891" width="7.5546875" style="477" customWidth="1"/>
    <col min="5892" max="5892" width="5.88671875" style="477" customWidth="1"/>
    <col min="5893" max="5894" width="24.6640625" style="477" customWidth="1"/>
    <col min="5895" max="5895" width="11.5546875" style="477" customWidth="1"/>
    <col min="5896" max="6144" width="8.88671875" style="477"/>
    <col min="6145" max="6146" width="5.6640625" style="477" customWidth="1"/>
    <col min="6147" max="6147" width="7.5546875" style="477" customWidth="1"/>
    <col min="6148" max="6148" width="5.88671875" style="477" customWidth="1"/>
    <col min="6149" max="6150" width="24.6640625" style="477" customWidth="1"/>
    <col min="6151" max="6151" width="11.5546875" style="477" customWidth="1"/>
    <col min="6152" max="6400" width="8.88671875" style="477"/>
    <col min="6401" max="6402" width="5.6640625" style="477" customWidth="1"/>
    <col min="6403" max="6403" width="7.5546875" style="477" customWidth="1"/>
    <col min="6404" max="6404" width="5.88671875" style="477" customWidth="1"/>
    <col min="6405" max="6406" width="24.6640625" style="477" customWidth="1"/>
    <col min="6407" max="6407" width="11.5546875" style="477" customWidth="1"/>
    <col min="6408" max="6656" width="8.88671875" style="477"/>
    <col min="6657" max="6658" width="5.6640625" style="477" customWidth="1"/>
    <col min="6659" max="6659" width="7.5546875" style="477" customWidth="1"/>
    <col min="6660" max="6660" width="5.88671875" style="477" customWidth="1"/>
    <col min="6661" max="6662" width="24.6640625" style="477" customWidth="1"/>
    <col min="6663" max="6663" width="11.5546875" style="477" customWidth="1"/>
    <col min="6664" max="6912" width="8.88671875" style="477"/>
    <col min="6913" max="6914" width="5.6640625" style="477" customWidth="1"/>
    <col min="6915" max="6915" width="7.5546875" style="477" customWidth="1"/>
    <col min="6916" max="6916" width="5.88671875" style="477" customWidth="1"/>
    <col min="6917" max="6918" width="24.6640625" style="477" customWidth="1"/>
    <col min="6919" max="6919" width="11.5546875" style="477" customWidth="1"/>
    <col min="6920" max="7168" width="8.88671875" style="477"/>
    <col min="7169" max="7170" width="5.6640625" style="477" customWidth="1"/>
    <col min="7171" max="7171" width="7.5546875" style="477" customWidth="1"/>
    <col min="7172" max="7172" width="5.88671875" style="477" customWidth="1"/>
    <col min="7173" max="7174" width="24.6640625" style="477" customWidth="1"/>
    <col min="7175" max="7175" width="11.5546875" style="477" customWidth="1"/>
    <col min="7176" max="7424" width="8.88671875" style="477"/>
    <col min="7425" max="7426" width="5.6640625" style="477" customWidth="1"/>
    <col min="7427" max="7427" width="7.5546875" style="477" customWidth="1"/>
    <col min="7428" max="7428" width="5.88671875" style="477" customWidth="1"/>
    <col min="7429" max="7430" width="24.6640625" style="477" customWidth="1"/>
    <col min="7431" max="7431" width="11.5546875" style="477" customWidth="1"/>
    <col min="7432" max="7680" width="8.88671875" style="477"/>
    <col min="7681" max="7682" width="5.6640625" style="477" customWidth="1"/>
    <col min="7683" max="7683" width="7.5546875" style="477" customWidth="1"/>
    <col min="7684" max="7684" width="5.88671875" style="477" customWidth="1"/>
    <col min="7685" max="7686" width="24.6640625" style="477" customWidth="1"/>
    <col min="7687" max="7687" width="11.5546875" style="477" customWidth="1"/>
    <col min="7688" max="7936" width="8.88671875" style="477"/>
    <col min="7937" max="7938" width="5.6640625" style="477" customWidth="1"/>
    <col min="7939" max="7939" width="7.5546875" style="477" customWidth="1"/>
    <col min="7940" max="7940" width="5.88671875" style="477" customWidth="1"/>
    <col min="7941" max="7942" width="24.6640625" style="477" customWidth="1"/>
    <col min="7943" max="7943" width="11.5546875" style="477" customWidth="1"/>
    <col min="7944" max="8192" width="8.88671875" style="477"/>
    <col min="8193" max="8194" width="5.6640625" style="477" customWidth="1"/>
    <col min="8195" max="8195" width="7.5546875" style="477" customWidth="1"/>
    <col min="8196" max="8196" width="5.88671875" style="477" customWidth="1"/>
    <col min="8197" max="8198" width="24.6640625" style="477" customWidth="1"/>
    <col min="8199" max="8199" width="11.5546875" style="477" customWidth="1"/>
    <col min="8200" max="8448" width="8.88671875" style="477"/>
    <col min="8449" max="8450" width="5.6640625" style="477" customWidth="1"/>
    <col min="8451" max="8451" width="7.5546875" style="477" customWidth="1"/>
    <col min="8452" max="8452" width="5.88671875" style="477" customWidth="1"/>
    <col min="8453" max="8454" width="24.6640625" style="477" customWidth="1"/>
    <col min="8455" max="8455" width="11.5546875" style="477" customWidth="1"/>
    <col min="8456" max="8704" width="8.88671875" style="477"/>
    <col min="8705" max="8706" width="5.6640625" style="477" customWidth="1"/>
    <col min="8707" max="8707" width="7.5546875" style="477" customWidth="1"/>
    <col min="8708" max="8708" width="5.88671875" style="477" customWidth="1"/>
    <col min="8709" max="8710" width="24.6640625" style="477" customWidth="1"/>
    <col min="8711" max="8711" width="11.5546875" style="477" customWidth="1"/>
    <col min="8712" max="8960" width="8.88671875" style="477"/>
    <col min="8961" max="8962" width="5.6640625" style="477" customWidth="1"/>
    <col min="8963" max="8963" width="7.5546875" style="477" customWidth="1"/>
    <col min="8964" max="8964" width="5.88671875" style="477" customWidth="1"/>
    <col min="8965" max="8966" width="24.6640625" style="477" customWidth="1"/>
    <col min="8967" max="8967" width="11.5546875" style="477" customWidth="1"/>
    <col min="8968" max="9216" width="8.88671875" style="477"/>
    <col min="9217" max="9218" width="5.6640625" style="477" customWidth="1"/>
    <col min="9219" max="9219" width="7.5546875" style="477" customWidth="1"/>
    <col min="9220" max="9220" width="5.88671875" style="477" customWidth="1"/>
    <col min="9221" max="9222" width="24.6640625" style="477" customWidth="1"/>
    <col min="9223" max="9223" width="11.5546875" style="477" customWidth="1"/>
    <col min="9224" max="9472" width="8.88671875" style="477"/>
    <col min="9473" max="9474" width="5.6640625" style="477" customWidth="1"/>
    <col min="9475" max="9475" width="7.5546875" style="477" customWidth="1"/>
    <col min="9476" max="9476" width="5.88671875" style="477" customWidth="1"/>
    <col min="9477" max="9478" width="24.6640625" style="477" customWidth="1"/>
    <col min="9479" max="9479" width="11.5546875" style="477" customWidth="1"/>
    <col min="9480" max="9728" width="8.88671875" style="477"/>
    <col min="9729" max="9730" width="5.6640625" style="477" customWidth="1"/>
    <col min="9731" max="9731" width="7.5546875" style="477" customWidth="1"/>
    <col min="9732" max="9732" width="5.88671875" style="477" customWidth="1"/>
    <col min="9733" max="9734" width="24.6640625" style="477" customWidth="1"/>
    <col min="9735" max="9735" width="11.5546875" style="477" customWidth="1"/>
    <col min="9736" max="9984" width="8.88671875" style="477"/>
    <col min="9985" max="9986" width="5.6640625" style="477" customWidth="1"/>
    <col min="9987" max="9987" width="7.5546875" style="477" customWidth="1"/>
    <col min="9988" max="9988" width="5.88671875" style="477" customWidth="1"/>
    <col min="9989" max="9990" width="24.6640625" style="477" customWidth="1"/>
    <col min="9991" max="9991" width="11.5546875" style="477" customWidth="1"/>
    <col min="9992" max="10240" width="8.88671875" style="477"/>
    <col min="10241" max="10242" width="5.6640625" style="477" customWidth="1"/>
    <col min="10243" max="10243" width="7.5546875" style="477" customWidth="1"/>
    <col min="10244" max="10244" width="5.88671875" style="477" customWidth="1"/>
    <col min="10245" max="10246" width="24.6640625" style="477" customWidth="1"/>
    <col min="10247" max="10247" width="11.5546875" style="477" customWidth="1"/>
    <col min="10248" max="10496" width="8.88671875" style="477"/>
    <col min="10497" max="10498" width="5.6640625" style="477" customWidth="1"/>
    <col min="10499" max="10499" width="7.5546875" style="477" customWidth="1"/>
    <col min="10500" max="10500" width="5.88671875" style="477" customWidth="1"/>
    <col min="10501" max="10502" width="24.6640625" style="477" customWidth="1"/>
    <col min="10503" max="10503" width="11.5546875" style="477" customWidth="1"/>
    <col min="10504" max="10752" width="8.88671875" style="477"/>
    <col min="10753" max="10754" width="5.6640625" style="477" customWidth="1"/>
    <col min="10755" max="10755" width="7.5546875" style="477" customWidth="1"/>
    <col min="10756" max="10756" width="5.88671875" style="477" customWidth="1"/>
    <col min="10757" max="10758" width="24.6640625" style="477" customWidth="1"/>
    <col min="10759" max="10759" width="11.5546875" style="477" customWidth="1"/>
    <col min="10760" max="11008" width="8.88671875" style="477"/>
    <col min="11009" max="11010" width="5.6640625" style="477" customWidth="1"/>
    <col min="11011" max="11011" width="7.5546875" style="477" customWidth="1"/>
    <col min="11012" max="11012" width="5.88671875" style="477" customWidth="1"/>
    <col min="11013" max="11014" width="24.6640625" style="477" customWidth="1"/>
    <col min="11015" max="11015" width="11.5546875" style="477" customWidth="1"/>
    <col min="11016" max="11264" width="8.88671875" style="477"/>
    <col min="11265" max="11266" width="5.6640625" style="477" customWidth="1"/>
    <col min="11267" max="11267" width="7.5546875" style="477" customWidth="1"/>
    <col min="11268" max="11268" width="5.88671875" style="477" customWidth="1"/>
    <col min="11269" max="11270" width="24.6640625" style="477" customWidth="1"/>
    <col min="11271" max="11271" width="11.5546875" style="477" customWidth="1"/>
    <col min="11272" max="11520" width="8.88671875" style="477"/>
    <col min="11521" max="11522" width="5.6640625" style="477" customWidth="1"/>
    <col min="11523" max="11523" width="7.5546875" style="477" customWidth="1"/>
    <col min="11524" max="11524" width="5.88671875" style="477" customWidth="1"/>
    <col min="11525" max="11526" width="24.6640625" style="477" customWidth="1"/>
    <col min="11527" max="11527" width="11.5546875" style="477" customWidth="1"/>
    <col min="11528" max="11776" width="8.88671875" style="477"/>
    <col min="11777" max="11778" width="5.6640625" style="477" customWidth="1"/>
    <col min="11779" max="11779" width="7.5546875" style="477" customWidth="1"/>
    <col min="11780" max="11780" width="5.88671875" style="477" customWidth="1"/>
    <col min="11781" max="11782" width="24.6640625" style="477" customWidth="1"/>
    <col min="11783" max="11783" width="11.5546875" style="477" customWidth="1"/>
    <col min="11784" max="12032" width="8.88671875" style="477"/>
    <col min="12033" max="12034" width="5.6640625" style="477" customWidth="1"/>
    <col min="12035" max="12035" width="7.5546875" style="477" customWidth="1"/>
    <col min="12036" max="12036" width="5.88671875" style="477" customWidth="1"/>
    <col min="12037" max="12038" width="24.6640625" style="477" customWidth="1"/>
    <col min="12039" max="12039" width="11.5546875" style="477" customWidth="1"/>
    <col min="12040" max="12288" width="8.88671875" style="477"/>
    <col min="12289" max="12290" width="5.6640625" style="477" customWidth="1"/>
    <col min="12291" max="12291" width="7.5546875" style="477" customWidth="1"/>
    <col min="12292" max="12292" width="5.88671875" style="477" customWidth="1"/>
    <col min="12293" max="12294" width="24.6640625" style="477" customWidth="1"/>
    <col min="12295" max="12295" width="11.5546875" style="477" customWidth="1"/>
    <col min="12296" max="12544" width="8.88671875" style="477"/>
    <col min="12545" max="12546" width="5.6640625" style="477" customWidth="1"/>
    <col min="12547" max="12547" width="7.5546875" style="477" customWidth="1"/>
    <col min="12548" max="12548" width="5.88671875" style="477" customWidth="1"/>
    <col min="12549" max="12550" width="24.6640625" style="477" customWidth="1"/>
    <col min="12551" max="12551" width="11.5546875" style="477" customWidth="1"/>
    <col min="12552" max="12800" width="8.88671875" style="477"/>
    <col min="12801" max="12802" width="5.6640625" style="477" customWidth="1"/>
    <col min="12803" max="12803" width="7.5546875" style="477" customWidth="1"/>
    <col min="12804" max="12804" width="5.88671875" style="477" customWidth="1"/>
    <col min="12805" max="12806" width="24.6640625" style="477" customWidth="1"/>
    <col min="12807" max="12807" width="11.5546875" style="477" customWidth="1"/>
    <col min="12808" max="13056" width="8.88671875" style="477"/>
    <col min="13057" max="13058" width="5.6640625" style="477" customWidth="1"/>
    <col min="13059" max="13059" width="7.5546875" style="477" customWidth="1"/>
    <col min="13060" max="13060" width="5.88671875" style="477" customWidth="1"/>
    <col min="13061" max="13062" width="24.6640625" style="477" customWidth="1"/>
    <col min="13063" max="13063" width="11.5546875" style="477" customWidth="1"/>
    <col min="13064" max="13312" width="8.88671875" style="477"/>
    <col min="13313" max="13314" width="5.6640625" style="477" customWidth="1"/>
    <col min="13315" max="13315" width="7.5546875" style="477" customWidth="1"/>
    <col min="13316" max="13316" width="5.88671875" style="477" customWidth="1"/>
    <col min="13317" max="13318" width="24.6640625" style="477" customWidth="1"/>
    <col min="13319" max="13319" width="11.5546875" style="477" customWidth="1"/>
    <col min="13320" max="13568" width="8.88671875" style="477"/>
    <col min="13569" max="13570" width="5.6640625" style="477" customWidth="1"/>
    <col min="13571" max="13571" width="7.5546875" style="477" customWidth="1"/>
    <col min="13572" max="13572" width="5.88671875" style="477" customWidth="1"/>
    <col min="13573" max="13574" width="24.6640625" style="477" customWidth="1"/>
    <col min="13575" max="13575" width="11.5546875" style="477" customWidth="1"/>
    <col min="13576" max="13824" width="8.88671875" style="477"/>
    <col min="13825" max="13826" width="5.6640625" style="477" customWidth="1"/>
    <col min="13827" max="13827" width="7.5546875" style="477" customWidth="1"/>
    <col min="13828" max="13828" width="5.88671875" style="477" customWidth="1"/>
    <col min="13829" max="13830" width="24.6640625" style="477" customWidth="1"/>
    <col min="13831" max="13831" width="11.5546875" style="477" customWidth="1"/>
    <col min="13832" max="14080" width="8.88671875" style="477"/>
    <col min="14081" max="14082" width="5.6640625" style="477" customWidth="1"/>
    <col min="14083" max="14083" width="7.5546875" style="477" customWidth="1"/>
    <col min="14084" max="14084" width="5.88671875" style="477" customWidth="1"/>
    <col min="14085" max="14086" width="24.6640625" style="477" customWidth="1"/>
    <col min="14087" max="14087" width="11.5546875" style="477" customWidth="1"/>
    <col min="14088" max="14336" width="8.88671875" style="477"/>
    <col min="14337" max="14338" width="5.6640625" style="477" customWidth="1"/>
    <col min="14339" max="14339" width="7.5546875" style="477" customWidth="1"/>
    <col min="14340" max="14340" width="5.88671875" style="477" customWidth="1"/>
    <col min="14341" max="14342" width="24.6640625" style="477" customWidth="1"/>
    <col min="14343" max="14343" width="11.5546875" style="477" customWidth="1"/>
    <col min="14344" max="14592" width="8.88671875" style="477"/>
    <col min="14593" max="14594" width="5.6640625" style="477" customWidth="1"/>
    <col min="14595" max="14595" width="7.5546875" style="477" customWidth="1"/>
    <col min="14596" max="14596" width="5.88671875" style="477" customWidth="1"/>
    <col min="14597" max="14598" width="24.6640625" style="477" customWidth="1"/>
    <col min="14599" max="14599" width="11.5546875" style="477" customWidth="1"/>
    <col min="14600" max="14848" width="8.88671875" style="477"/>
    <col min="14849" max="14850" width="5.6640625" style="477" customWidth="1"/>
    <col min="14851" max="14851" width="7.5546875" style="477" customWidth="1"/>
    <col min="14852" max="14852" width="5.88671875" style="477" customWidth="1"/>
    <col min="14853" max="14854" width="24.6640625" style="477" customWidth="1"/>
    <col min="14855" max="14855" width="11.5546875" style="477" customWidth="1"/>
    <col min="14856" max="15104" width="8.88671875" style="477"/>
    <col min="15105" max="15106" width="5.6640625" style="477" customWidth="1"/>
    <col min="15107" max="15107" width="7.5546875" style="477" customWidth="1"/>
    <col min="15108" max="15108" width="5.88671875" style="477" customWidth="1"/>
    <col min="15109" max="15110" width="24.6640625" style="477" customWidth="1"/>
    <col min="15111" max="15111" width="11.5546875" style="477" customWidth="1"/>
    <col min="15112" max="15360" width="8.88671875" style="477"/>
    <col min="15361" max="15362" width="5.6640625" style="477" customWidth="1"/>
    <col min="15363" max="15363" width="7.5546875" style="477" customWidth="1"/>
    <col min="15364" max="15364" width="5.88671875" style="477" customWidth="1"/>
    <col min="15365" max="15366" width="24.6640625" style="477" customWidth="1"/>
    <col min="15367" max="15367" width="11.5546875" style="477" customWidth="1"/>
    <col min="15368" max="15616" width="8.88671875" style="477"/>
    <col min="15617" max="15618" width="5.6640625" style="477" customWidth="1"/>
    <col min="15619" max="15619" width="7.5546875" style="477" customWidth="1"/>
    <col min="15620" max="15620" width="5.88671875" style="477" customWidth="1"/>
    <col min="15621" max="15622" width="24.6640625" style="477" customWidth="1"/>
    <col min="15623" max="15623" width="11.5546875" style="477" customWidth="1"/>
    <col min="15624" max="15872" width="8.88671875" style="477"/>
    <col min="15873" max="15874" width="5.6640625" style="477" customWidth="1"/>
    <col min="15875" max="15875" width="7.5546875" style="477" customWidth="1"/>
    <col min="15876" max="15876" width="5.88671875" style="477" customWidth="1"/>
    <col min="15877" max="15878" width="24.6640625" style="477" customWidth="1"/>
    <col min="15879" max="15879" width="11.5546875" style="477" customWidth="1"/>
    <col min="15880" max="16128" width="8.88671875" style="477"/>
    <col min="16129" max="16130" width="5.6640625" style="477" customWidth="1"/>
    <col min="16131" max="16131" width="7.5546875" style="477" customWidth="1"/>
    <col min="16132" max="16132" width="5.88671875" style="477" customWidth="1"/>
    <col min="16133" max="16134" width="24.6640625" style="477" customWidth="1"/>
    <col min="16135" max="16135" width="11.5546875" style="477" customWidth="1"/>
    <col min="16136" max="16384" width="8.88671875" style="477"/>
  </cols>
  <sheetData>
    <row r="1" spans="1:7" ht="45" customHeight="1" x14ac:dyDescent="0.3">
      <c r="A1" s="925" t="s">
        <v>311</v>
      </c>
      <c r="B1" s="925"/>
      <c r="C1" s="925"/>
      <c r="D1" s="925"/>
      <c r="E1" s="925"/>
      <c r="F1" s="925"/>
      <c r="G1" s="925"/>
    </row>
    <row r="2" spans="1:7" ht="45" customHeight="1" x14ac:dyDescent="0.3">
      <c r="A2" s="926" t="s">
        <v>309</v>
      </c>
      <c r="B2" s="926"/>
      <c r="C2" s="926"/>
      <c r="D2" s="926"/>
      <c r="E2" s="926"/>
      <c r="F2" s="926"/>
      <c r="G2" s="926"/>
    </row>
    <row r="3" spans="1:7" ht="46.5" customHeight="1" x14ac:dyDescent="0.3">
      <c r="A3" s="927" t="s">
        <v>185</v>
      </c>
      <c r="B3" s="927"/>
      <c r="C3" s="927"/>
      <c r="D3" s="927"/>
      <c r="E3" s="927"/>
      <c r="F3" s="927"/>
      <c r="G3" s="927"/>
    </row>
    <row r="4" spans="1:7" ht="48" customHeight="1" x14ac:dyDescent="0.3">
      <c r="A4" s="478" t="s">
        <v>186</v>
      </c>
      <c r="B4" s="478" t="s">
        <v>187</v>
      </c>
      <c r="C4" s="478" t="s">
        <v>188</v>
      </c>
      <c r="D4" s="478" t="s">
        <v>189</v>
      </c>
      <c r="G4" s="479" t="s">
        <v>190</v>
      </c>
    </row>
    <row r="5" spans="1:7" ht="18.600000000000001" customHeight="1" x14ac:dyDescent="0.3">
      <c r="A5" s="505" t="s">
        <v>411</v>
      </c>
      <c r="B5" s="481"/>
      <c r="C5" s="500" t="s">
        <v>346</v>
      </c>
      <c r="D5" s="480"/>
      <c r="E5" s="482" t="s">
        <v>372</v>
      </c>
      <c r="F5" s="506" t="s">
        <v>410</v>
      </c>
      <c r="G5" s="508" t="s">
        <v>170</v>
      </c>
    </row>
    <row r="6" spans="1:7" ht="18.600000000000001" customHeight="1" x14ac:dyDescent="0.3">
      <c r="A6" s="480"/>
      <c r="B6" s="481"/>
      <c r="C6" s="480"/>
      <c r="D6" s="480"/>
      <c r="E6" s="485"/>
      <c r="F6" s="480"/>
      <c r="G6" s="508" t="s">
        <v>218</v>
      </c>
    </row>
    <row r="7" spans="1:7" ht="18.600000000000001" customHeight="1" x14ac:dyDescent="0.3">
      <c r="A7" s="480"/>
      <c r="B7" s="481"/>
      <c r="C7" s="480"/>
      <c r="D7" s="480"/>
      <c r="E7" s="485"/>
      <c r="F7" s="480"/>
      <c r="G7" s="508" t="s">
        <v>219</v>
      </c>
    </row>
    <row r="8" spans="1:7" ht="18.600000000000001" customHeight="1" x14ac:dyDescent="0.3">
      <c r="A8" s="480"/>
      <c r="B8" s="481"/>
      <c r="C8" s="480"/>
      <c r="D8" s="480"/>
      <c r="E8" s="480"/>
      <c r="F8" s="485"/>
      <c r="G8" s="508" t="s">
        <v>430</v>
      </c>
    </row>
    <row r="9" spans="1:7" ht="18.600000000000001" customHeight="1" x14ac:dyDescent="0.3">
      <c r="A9" s="480"/>
      <c r="B9" s="481"/>
      <c r="C9" s="480"/>
      <c r="D9" s="480"/>
      <c r="E9" s="485"/>
      <c r="F9" s="480"/>
      <c r="G9" s="480"/>
    </row>
    <row r="10" spans="1:7" ht="18.600000000000001" customHeight="1" x14ac:dyDescent="0.3">
      <c r="A10" s="480"/>
      <c r="B10" s="481"/>
      <c r="C10" s="497" t="s">
        <v>346</v>
      </c>
      <c r="D10" s="480"/>
      <c r="E10" s="482" t="s">
        <v>412</v>
      </c>
      <c r="F10" s="506" t="s">
        <v>357</v>
      </c>
      <c r="G10" s="508" t="s">
        <v>170</v>
      </c>
    </row>
    <row r="11" spans="1:7" ht="18.600000000000001" customHeight="1" x14ac:dyDescent="0.3">
      <c r="A11" s="480"/>
      <c r="B11" s="481"/>
      <c r="C11" s="480"/>
      <c r="D11" s="480"/>
      <c r="E11" s="485"/>
      <c r="F11" s="480"/>
      <c r="G11" s="508" t="s">
        <v>219</v>
      </c>
    </row>
    <row r="12" spans="1:7" ht="18.600000000000001" customHeight="1" x14ac:dyDescent="0.3">
      <c r="A12" s="480"/>
      <c r="B12" s="481"/>
      <c r="C12" s="480"/>
      <c r="D12" s="480"/>
      <c r="E12" s="485"/>
      <c r="F12" s="480"/>
      <c r="G12" s="508" t="s">
        <v>219</v>
      </c>
    </row>
    <row r="13" spans="1:7" ht="18.600000000000001" customHeight="1" x14ac:dyDescent="0.3">
      <c r="A13" s="480"/>
      <c r="B13" s="481"/>
      <c r="C13" s="480"/>
      <c r="D13" s="480"/>
      <c r="E13" s="480"/>
      <c r="F13" s="480"/>
      <c r="G13" s="508" t="s">
        <v>219</v>
      </c>
    </row>
    <row r="14" spans="1:7" ht="18.600000000000001" customHeight="1" x14ac:dyDescent="0.3">
      <c r="A14" s="480"/>
      <c r="B14" s="481"/>
      <c r="C14" s="480"/>
      <c r="D14" s="480"/>
      <c r="E14" s="480"/>
      <c r="F14" s="480"/>
      <c r="G14" s="480"/>
    </row>
    <row r="15" spans="1:7" ht="18.600000000000001" customHeight="1" x14ac:dyDescent="0.3">
      <c r="A15" s="480"/>
      <c r="B15" s="481"/>
      <c r="C15" s="497" t="s">
        <v>346</v>
      </c>
      <c r="D15" s="480"/>
      <c r="E15" s="506" t="s">
        <v>413</v>
      </c>
      <c r="F15" s="482" t="s">
        <v>414</v>
      </c>
      <c r="G15" s="508" t="s">
        <v>170</v>
      </c>
    </row>
    <row r="16" spans="1:7" ht="18.600000000000001" customHeight="1" x14ac:dyDescent="0.3">
      <c r="A16" s="480"/>
      <c r="B16" s="481"/>
      <c r="C16" s="480"/>
      <c r="D16" s="480"/>
      <c r="E16" s="485"/>
      <c r="F16" s="480"/>
      <c r="G16" s="508" t="s">
        <v>233</v>
      </c>
    </row>
    <row r="17" spans="1:7" ht="18.600000000000001" customHeight="1" x14ac:dyDescent="0.3">
      <c r="A17" s="480"/>
      <c r="B17" s="481"/>
      <c r="C17" s="480"/>
      <c r="D17" s="480"/>
      <c r="E17" s="485"/>
      <c r="F17" s="480"/>
      <c r="G17" s="508" t="s">
        <v>205</v>
      </c>
    </row>
    <row r="18" spans="1:7" ht="18.600000000000001" customHeight="1" x14ac:dyDescent="0.3">
      <c r="A18" s="480"/>
      <c r="B18" s="481"/>
      <c r="C18" s="480"/>
      <c r="D18" s="480"/>
      <c r="E18" s="480"/>
      <c r="F18" s="485"/>
      <c r="G18" s="508" t="s">
        <v>257</v>
      </c>
    </row>
    <row r="19" spans="1:7" ht="18.600000000000001" customHeight="1" x14ac:dyDescent="0.3">
      <c r="A19" s="480"/>
      <c r="B19" s="481"/>
      <c r="C19" s="480"/>
      <c r="D19" s="480"/>
      <c r="E19" s="485"/>
      <c r="F19" s="480"/>
      <c r="G19" s="480"/>
    </row>
    <row r="20" spans="1:7" ht="18.600000000000001" customHeight="1" x14ac:dyDescent="0.3">
      <c r="A20" s="505" t="s">
        <v>416</v>
      </c>
      <c r="B20" s="481"/>
      <c r="C20" s="497" t="s">
        <v>346</v>
      </c>
      <c r="D20" s="480"/>
      <c r="E20" s="506" t="s">
        <v>415</v>
      </c>
      <c r="F20" s="482" t="s">
        <v>366</v>
      </c>
      <c r="G20" s="508" t="s">
        <v>170</v>
      </c>
    </row>
    <row r="21" spans="1:7" ht="18.600000000000001" customHeight="1" x14ac:dyDescent="0.3">
      <c r="A21" s="480"/>
      <c r="B21" s="481"/>
      <c r="C21" s="480"/>
      <c r="D21" s="480"/>
      <c r="E21" s="490"/>
      <c r="F21" s="491"/>
      <c r="G21" s="508" t="s">
        <v>431</v>
      </c>
    </row>
    <row r="22" spans="1:7" ht="18.600000000000001" customHeight="1" x14ac:dyDescent="0.3">
      <c r="A22" s="480"/>
      <c r="B22" s="481"/>
      <c r="C22" s="480"/>
      <c r="D22" s="480"/>
      <c r="E22" s="480"/>
      <c r="F22" s="480"/>
      <c r="G22" s="508" t="s">
        <v>233</v>
      </c>
    </row>
    <row r="23" spans="1:7" ht="18.600000000000001" customHeight="1" x14ac:dyDescent="0.3">
      <c r="A23" s="480"/>
      <c r="B23" s="481"/>
      <c r="C23" s="480"/>
      <c r="D23" s="480"/>
      <c r="E23" s="480"/>
      <c r="F23" s="480"/>
      <c r="G23" s="508" t="s">
        <v>432</v>
      </c>
    </row>
    <row r="24" spans="1:7" ht="18.600000000000001" customHeight="1" x14ac:dyDescent="0.3">
      <c r="A24" s="480"/>
      <c r="B24" s="481"/>
      <c r="C24" s="480"/>
      <c r="D24" s="480"/>
      <c r="E24" s="480"/>
      <c r="F24" s="480"/>
      <c r="G24" s="480"/>
    </row>
    <row r="25" spans="1:7" ht="18.600000000000001" customHeight="1" x14ac:dyDescent="0.3">
      <c r="A25" s="505" t="s">
        <v>417</v>
      </c>
      <c r="B25" s="481"/>
      <c r="C25" s="497" t="s">
        <v>377</v>
      </c>
      <c r="D25" s="480"/>
      <c r="E25" s="480"/>
      <c r="F25" s="480"/>
      <c r="G25" s="480"/>
    </row>
    <row r="26" spans="1:7" ht="18.600000000000001" customHeight="1" x14ac:dyDescent="0.3">
      <c r="A26" s="480"/>
      <c r="B26" s="481"/>
      <c r="C26" s="497" t="s">
        <v>377</v>
      </c>
      <c r="D26" s="480"/>
      <c r="E26" s="480"/>
      <c r="F26" s="480"/>
      <c r="G26" s="480"/>
    </row>
    <row r="27" spans="1:7" ht="18.600000000000001" customHeight="1" x14ac:dyDescent="0.3">
      <c r="A27" s="505" t="s">
        <v>418</v>
      </c>
      <c r="B27" s="481"/>
      <c r="C27" s="497" t="s">
        <v>374</v>
      </c>
      <c r="D27" s="480"/>
      <c r="E27" s="506" t="s">
        <v>419</v>
      </c>
      <c r="F27" s="506" t="s">
        <v>198</v>
      </c>
      <c r="G27" s="505" t="s">
        <v>420</v>
      </c>
    </row>
    <row r="28" spans="1:7" ht="18.600000000000001" customHeight="1" x14ac:dyDescent="0.3">
      <c r="A28" s="480"/>
      <c r="B28" s="481"/>
      <c r="C28" s="480"/>
      <c r="D28" s="480"/>
      <c r="E28" s="480"/>
      <c r="F28" s="480"/>
      <c r="G28" s="480"/>
    </row>
    <row r="29" spans="1:7" ht="18.600000000000001" customHeight="1" x14ac:dyDescent="0.3">
      <c r="A29" s="480"/>
      <c r="B29" s="481"/>
      <c r="C29" s="480"/>
      <c r="D29" s="480"/>
      <c r="E29" s="485"/>
      <c r="F29" s="480"/>
      <c r="G29" s="480"/>
    </row>
    <row r="30" spans="1:7" ht="18.600000000000001" customHeight="1" x14ac:dyDescent="0.3">
      <c r="A30" s="480"/>
      <c r="B30" s="481"/>
      <c r="C30" s="480"/>
      <c r="D30" s="480"/>
      <c r="E30" s="485"/>
      <c r="F30" s="480"/>
      <c r="G30" s="480"/>
    </row>
    <row r="31" spans="1:7" ht="18.600000000000001" customHeight="1" x14ac:dyDescent="0.3">
      <c r="A31" s="480"/>
      <c r="B31" s="481"/>
      <c r="C31" s="480"/>
      <c r="D31" s="480"/>
      <c r="E31" s="480"/>
      <c r="F31" s="485"/>
      <c r="G31" s="480"/>
    </row>
    <row r="32" spans="1:7" ht="18.600000000000001" customHeight="1" x14ac:dyDescent="0.3">
      <c r="A32" s="480"/>
      <c r="B32" s="481"/>
      <c r="C32" s="480"/>
      <c r="D32" s="480"/>
      <c r="E32" s="506" t="s">
        <v>156</v>
      </c>
      <c r="F32" s="506" t="s">
        <v>130</v>
      </c>
      <c r="G32" s="508" t="s">
        <v>397</v>
      </c>
    </row>
    <row r="33" spans="1:7" ht="18.600000000000001" customHeight="1" x14ac:dyDescent="0.3">
      <c r="A33" s="480"/>
      <c r="B33" s="481"/>
      <c r="C33" s="480"/>
      <c r="D33" s="480"/>
      <c r="E33" s="480"/>
      <c r="F33" s="480"/>
      <c r="G33" s="480"/>
    </row>
    <row r="34" spans="1:7" ht="18.600000000000001" customHeight="1" x14ac:dyDescent="0.3">
      <c r="A34" s="480"/>
      <c r="B34" s="481"/>
      <c r="C34" s="480"/>
      <c r="D34" s="480"/>
      <c r="E34" s="480"/>
      <c r="F34" s="480"/>
      <c r="G34" s="480"/>
    </row>
    <row r="35" spans="1:7" ht="18.600000000000001" customHeight="1" x14ac:dyDescent="0.3">
      <c r="A35" s="480"/>
      <c r="B35" s="481"/>
      <c r="C35" s="480"/>
      <c r="D35" s="480"/>
      <c r="E35" s="480"/>
      <c r="F35" s="480"/>
      <c r="G35" s="480"/>
    </row>
    <row r="36" spans="1:7" ht="18.600000000000001" customHeight="1" x14ac:dyDescent="0.3">
      <c r="A36" s="480"/>
      <c r="B36" s="481"/>
      <c r="C36" s="480"/>
      <c r="D36" s="480"/>
      <c r="E36" s="480"/>
      <c r="F36" s="480"/>
      <c r="G36" s="480"/>
    </row>
    <row r="37" spans="1:7" ht="18.600000000000001" customHeight="1" x14ac:dyDescent="0.3">
      <c r="A37" s="505" t="s">
        <v>421</v>
      </c>
      <c r="B37" s="481"/>
      <c r="C37" s="499" t="s">
        <v>358</v>
      </c>
      <c r="D37" s="491"/>
      <c r="E37" s="495" t="s">
        <v>125</v>
      </c>
      <c r="F37" s="495" t="s">
        <v>182</v>
      </c>
      <c r="G37" s="480"/>
    </row>
    <row r="38" spans="1:7" ht="18.600000000000001" customHeight="1" x14ac:dyDescent="0.3">
      <c r="A38" s="480"/>
      <c r="B38" s="481"/>
      <c r="C38" s="480"/>
      <c r="D38" s="480"/>
      <c r="E38" s="480"/>
      <c r="F38" s="480"/>
      <c r="G38" s="480"/>
    </row>
    <row r="39" spans="1:7" ht="18.600000000000001" customHeight="1" x14ac:dyDescent="0.3">
      <c r="A39" s="480"/>
      <c r="B39" s="481"/>
      <c r="C39" s="480"/>
      <c r="D39" s="480"/>
      <c r="E39" s="480"/>
      <c r="F39" s="480"/>
      <c r="G39" s="480"/>
    </row>
    <row r="40" spans="1:7" ht="18.600000000000001" customHeight="1" x14ac:dyDescent="0.3">
      <c r="A40" s="480"/>
      <c r="B40" s="481"/>
      <c r="C40" s="480"/>
      <c r="D40" s="480"/>
      <c r="E40" s="480"/>
      <c r="F40" s="480"/>
      <c r="G40" s="480"/>
    </row>
    <row r="41" spans="1:7" ht="18.600000000000001" customHeight="1" x14ac:dyDescent="0.3">
      <c r="A41" s="480"/>
      <c r="B41" s="481"/>
      <c r="C41" s="491"/>
      <c r="D41" s="491"/>
      <c r="E41" s="495" t="s">
        <v>359</v>
      </c>
      <c r="F41" s="495" t="s">
        <v>360</v>
      </c>
      <c r="G41" s="480"/>
    </row>
    <row r="42" spans="1:7" ht="18.600000000000001" customHeight="1" x14ac:dyDescent="0.3">
      <c r="A42" s="497"/>
      <c r="B42" s="481"/>
      <c r="C42" s="480"/>
      <c r="D42" s="497"/>
      <c r="E42" s="485"/>
      <c r="F42" s="480"/>
      <c r="G42" s="480"/>
    </row>
    <row r="43" spans="1:7" ht="18.600000000000001" customHeight="1" x14ac:dyDescent="0.3">
      <c r="A43" s="497"/>
      <c r="B43" s="481"/>
      <c r="C43" s="480"/>
      <c r="D43" s="497"/>
      <c r="E43" s="485"/>
      <c r="F43" s="480"/>
      <c r="G43" s="480"/>
    </row>
    <row r="44" spans="1:7" ht="18.600000000000001" customHeight="1" x14ac:dyDescent="0.3">
      <c r="A44" s="497"/>
      <c r="B44" s="481"/>
      <c r="C44" s="480"/>
      <c r="D44" s="497"/>
      <c r="E44" s="485"/>
      <c r="F44" s="480"/>
      <c r="G44" s="480"/>
    </row>
    <row r="45" spans="1:7" ht="18.600000000000001" customHeight="1" x14ac:dyDescent="0.3">
      <c r="A45" s="505" t="s">
        <v>422</v>
      </c>
      <c r="B45" s="481"/>
      <c r="C45" s="497" t="s">
        <v>375</v>
      </c>
      <c r="D45" s="480"/>
      <c r="E45" s="499" t="s">
        <v>376</v>
      </c>
      <c r="F45" s="485"/>
      <c r="G45" s="480"/>
    </row>
    <row r="46" spans="1:7" ht="18.600000000000001" customHeight="1" x14ac:dyDescent="0.3">
      <c r="A46" s="480"/>
      <c r="B46" s="481"/>
      <c r="C46" s="497"/>
      <c r="D46" s="480"/>
      <c r="E46" s="499"/>
      <c r="F46" s="490"/>
      <c r="G46" s="480"/>
    </row>
    <row r="47" spans="1:7" ht="18.600000000000001" customHeight="1" x14ac:dyDescent="0.3">
      <c r="A47" s="480"/>
      <c r="B47" s="481"/>
      <c r="C47" s="497"/>
      <c r="D47" s="497"/>
      <c r="E47" s="480"/>
      <c r="F47" s="480"/>
      <c r="G47" s="480"/>
    </row>
    <row r="48" spans="1:7" ht="18.600000000000001" customHeight="1" x14ac:dyDescent="0.3">
      <c r="A48" s="480"/>
      <c r="B48" s="481"/>
      <c r="C48" s="497"/>
      <c r="D48" s="480"/>
      <c r="E48" s="499"/>
      <c r="F48" s="491"/>
      <c r="G48" s="480"/>
    </row>
    <row r="49" spans="1:7" ht="18.600000000000001" customHeight="1" x14ac:dyDescent="0.3">
      <c r="A49" s="480"/>
      <c r="B49" s="481"/>
      <c r="C49" s="497"/>
      <c r="D49" s="480"/>
      <c r="E49" s="491"/>
      <c r="F49" s="491"/>
      <c r="G49" s="480"/>
    </row>
    <row r="50" spans="1:7" ht="18.600000000000001" customHeight="1" x14ac:dyDescent="0.3">
      <c r="A50" s="480"/>
      <c r="B50" s="481"/>
      <c r="C50" s="497"/>
      <c r="D50" s="480"/>
      <c r="E50" s="499"/>
      <c r="F50" s="480"/>
      <c r="G50" s="480"/>
    </row>
    <row r="51" spans="1:7" ht="18.600000000000001" customHeight="1" x14ac:dyDescent="0.3">
      <c r="A51" s="480"/>
      <c r="B51" s="481"/>
      <c r="C51" s="480"/>
      <c r="D51" s="480"/>
      <c r="E51" s="480"/>
      <c r="F51" s="480"/>
      <c r="G51" s="480"/>
    </row>
    <row r="52" spans="1:7" ht="18.600000000000001" customHeight="1" x14ac:dyDescent="0.3">
      <c r="A52" s="480"/>
      <c r="B52" s="481"/>
      <c r="C52" s="480"/>
      <c r="D52" s="480"/>
      <c r="E52" s="480"/>
      <c r="F52" s="480"/>
      <c r="G52" s="480"/>
    </row>
    <row r="53" spans="1:7" ht="18.600000000000001" customHeight="1" x14ac:dyDescent="0.3">
      <c r="A53" s="480"/>
      <c r="B53" s="481"/>
      <c r="C53" s="480"/>
      <c r="D53" s="480"/>
      <c r="E53" s="480"/>
      <c r="F53" s="480"/>
      <c r="G53" s="480"/>
    </row>
    <row r="54" spans="1:7" ht="18.600000000000001" customHeight="1" x14ac:dyDescent="0.3">
      <c r="A54" s="505" t="s">
        <v>422</v>
      </c>
      <c r="B54" s="481"/>
      <c r="C54" s="497" t="s">
        <v>343</v>
      </c>
      <c r="D54" s="480"/>
      <c r="E54" s="495" t="s">
        <v>344</v>
      </c>
      <c r="F54" s="495" t="s">
        <v>176</v>
      </c>
      <c r="G54" s="480"/>
    </row>
    <row r="55" spans="1:7" ht="18.600000000000001" customHeight="1" x14ac:dyDescent="0.3">
      <c r="A55" s="480"/>
      <c r="B55" s="481"/>
      <c r="C55" s="480"/>
      <c r="D55" s="480"/>
      <c r="E55" s="480"/>
      <c r="F55" s="480"/>
      <c r="G55" s="480"/>
    </row>
    <row r="56" spans="1:7" ht="18.600000000000001" customHeight="1" x14ac:dyDescent="0.3">
      <c r="A56" s="497"/>
      <c r="B56" s="481"/>
      <c r="C56" s="497"/>
      <c r="D56" s="480"/>
      <c r="E56" s="491"/>
      <c r="F56" s="491"/>
      <c r="G56" s="480"/>
    </row>
    <row r="57" spans="1:7" ht="18.600000000000001" customHeight="1" x14ac:dyDescent="0.3">
      <c r="A57" s="480"/>
      <c r="B57" s="481"/>
      <c r="C57" s="497"/>
      <c r="D57" s="480"/>
      <c r="E57" s="480"/>
      <c r="F57" s="480"/>
      <c r="G57" s="480"/>
    </row>
    <row r="58" spans="1:7" ht="18.600000000000001" customHeight="1" x14ac:dyDescent="0.3">
      <c r="A58" s="480"/>
      <c r="B58" s="481"/>
      <c r="C58" s="480"/>
      <c r="D58" s="480"/>
      <c r="E58" s="480"/>
      <c r="F58" s="480"/>
      <c r="G58" s="480"/>
    </row>
    <row r="59" spans="1:7" ht="18.600000000000001" customHeight="1" x14ac:dyDescent="0.3">
      <c r="A59" s="505" t="s">
        <v>423</v>
      </c>
      <c r="B59" s="481"/>
      <c r="C59" s="497" t="s">
        <v>343</v>
      </c>
      <c r="D59" s="480"/>
      <c r="E59" s="495" t="s">
        <v>123</v>
      </c>
      <c r="F59" s="495" t="s">
        <v>119</v>
      </c>
      <c r="G59" s="480"/>
    </row>
    <row r="60" spans="1:7" ht="18.600000000000001" customHeight="1" x14ac:dyDescent="0.3">
      <c r="A60" s="480"/>
      <c r="B60" s="481"/>
      <c r="C60" s="491"/>
      <c r="D60" s="491"/>
      <c r="E60" s="491"/>
      <c r="F60" s="490"/>
      <c r="G60" s="480"/>
    </row>
    <row r="61" spans="1:7" ht="18.600000000000001" customHeight="1" x14ac:dyDescent="0.3">
      <c r="A61" s="480"/>
      <c r="B61" s="481"/>
      <c r="C61" s="480"/>
      <c r="D61" s="480"/>
      <c r="E61" s="480"/>
      <c r="F61" s="480"/>
      <c r="G61" s="480"/>
    </row>
    <row r="62" spans="1:7" ht="18.600000000000001" customHeight="1" x14ac:dyDescent="0.3">
      <c r="A62" s="480"/>
      <c r="B62" s="481"/>
      <c r="C62" s="480"/>
      <c r="D62" s="480"/>
      <c r="E62" s="480"/>
      <c r="F62" s="480"/>
      <c r="G62" s="480"/>
    </row>
    <row r="63" spans="1:7" ht="18.600000000000001" customHeight="1" x14ac:dyDescent="0.3">
      <c r="A63" s="480"/>
      <c r="B63" s="481"/>
      <c r="C63" s="480"/>
      <c r="D63" s="480"/>
      <c r="E63" s="480"/>
      <c r="F63" s="480"/>
      <c r="G63" s="480"/>
    </row>
    <row r="64" spans="1:7" ht="18.600000000000001" customHeight="1" x14ac:dyDescent="0.3">
      <c r="A64" s="480"/>
      <c r="B64" s="481"/>
      <c r="C64" s="497" t="s">
        <v>379</v>
      </c>
      <c r="D64" s="480"/>
      <c r="E64" s="483"/>
      <c r="F64" s="483"/>
      <c r="G64" s="480"/>
    </row>
    <row r="65" spans="1:7" ht="18.600000000000001" customHeight="1" x14ac:dyDescent="0.3">
      <c r="A65" s="480"/>
      <c r="B65" s="481"/>
      <c r="C65" s="480"/>
      <c r="D65" s="480"/>
      <c r="E65" s="480"/>
      <c r="F65" s="480"/>
      <c r="G65" s="480"/>
    </row>
    <row r="66" spans="1:7" ht="18.600000000000001" customHeight="1" x14ac:dyDescent="0.3">
      <c r="A66" s="480"/>
      <c r="B66" s="481"/>
      <c r="C66" s="480"/>
      <c r="D66" s="480"/>
      <c r="E66" s="480"/>
      <c r="F66" s="480"/>
      <c r="G66" s="480"/>
    </row>
    <row r="67" spans="1:7" ht="18.600000000000001" customHeight="1" x14ac:dyDescent="0.3">
      <c r="A67" s="480"/>
      <c r="B67" s="481"/>
      <c r="C67" s="480"/>
      <c r="D67" s="480"/>
      <c r="E67" s="480"/>
      <c r="F67" s="480"/>
      <c r="G67" s="480"/>
    </row>
    <row r="68" spans="1:7" ht="18.600000000000001" customHeight="1" x14ac:dyDescent="0.3">
      <c r="A68" s="480"/>
      <c r="B68" s="481"/>
      <c r="C68" s="480"/>
      <c r="D68" s="480"/>
      <c r="E68" s="480"/>
      <c r="F68" s="480"/>
      <c r="G68" s="480"/>
    </row>
    <row r="69" spans="1:7" ht="18.600000000000001" customHeight="1" x14ac:dyDescent="0.3">
      <c r="A69" s="480"/>
      <c r="B69" s="481"/>
      <c r="C69" s="497" t="s">
        <v>379</v>
      </c>
      <c r="D69" s="480"/>
      <c r="E69" s="483"/>
      <c r="F69" s="483"/>
      <c r="G69" s="480"/>
    </row>
    <row r="70" spans="1:7" ht="18.600000000000001" customHeight="1" x14ac:dyDescent="0.3">
      <c r="A70" s="480"/>
      <c r="B70" s="481"/>
      <c r="C70" s="497"/>
      <c r="D70" s="480"/>
      <c r="E70" s="491"/>
      <c r="F70" s="491"/>
      <c r="G70" s="480"/>
    </row>
    <row r="71" spans="1:7" ht="18.600000000000001" customHeight="1" x14ac:dyDescent="0.3">
      <c r="A71" s="480"/>
      <c r="B71" s="481"/>
      <c r="C71" s="497"/>
      <c r="D71" s="480"/>
      <c r="E71" s="491"/>
      <c r="F71" s="491"/>
      <c r="G71" s="480"/>
    </row>
    <row r="72" spans="1:7" ht="18.600000000000001" customHeight="1" x14ac:dyDescent="0.3">
      <c r="A72" s="480"/>
      <c r="B72" s="481"/>
      <c r="C72" s="497"/>
      <c r="D72" s="480"/>
      <c r="E72" s="491"/>
      <c r="F72" s="491"/>
      <c r="G72" s="480"/>
    </row>
    <row r="73" spans="1:7" ht="18.600000000000001" customHeight="1" x14ac:dyDescent="0.3">
      <c r="A73" s="480"/>
      <c r="B73" s="481"/>
      <c r="C73" s="480"/>
      <c r="D73" s="480"/>
      <c r="E73" s="485"/>
      <c r="F73" s="480"/>
      <c r="G73" s="480"/>
    </row>
    <row r="74" spans="1:7" ht="18.600000000000001" customHeight="1" x14ac:dyDescent="0.3">
      <c r="A74" s="505" t="s">
        <v>425</v>
      </c>
      <c r="B74" s="481"/>
      <c r="C74" s="499" t="s">
        <v>358</v>
      </c>
      <c r="D74" s="491"/>
      <c r="E74" s="506" t="s">
        <v>182</v>
      </c>
      <c r="F74" s="506" t="s">
        <v>131</v>
      </c>
      <c r="G74" s="480"/>
    </row>
    <row r="75" spans="1:7" ht="18.600000000000001" customHeight="1" x14ac:dyDescent="0.3">
      <c r="A75" s="480"/>
      <c r="B75" s="481"/>
      <c r="C75" s="480"/>
      <c r="D75" s="480"/>
      <c r="E75" s="480"/>
      <c r="F75" s="480"/>
      <c r="G75" s="480"/>
    </row>
    <row r="76" spans="1:7" ht="18.600000000000001" customHeight="1" x14ac:dyDescent="0.3">
      <c r="A76" s="480"/>
      <c r="B76" s="481"/>
      <c r="C76" s="480"/>
      <c r="D76" s="480"/>
      <c r="E76" s="480"/>
      <c r="F76" s="480"/>
      <c r="G76" s="480"/>
    </row>
    <row r="77" spans="1:7" ht="18.600000000000001" customHeight="1" x14ac:dyDescent="0.3">
      <c r="A77" s="480"/>
      <c r="B77" s="481"/>
      <c r="C77" s="480"/>
      <c r="D77" s="480"/>
      <c r="E77" s="480"/>
      <c r="F77" s="480"/>
      <c r="G77" s="480"/>
    </row>
    <row r="78" spans="1:7" ht="18.600000000000001" customHeight="1" x14ac:dyDescent="0.3">
      <c r="A78" s="480"/>
      <c r="B78" s="481"/>
      <c r="C78" s="507" t="s">
        <v>358</v>
      </c>
      <c r="D78" s="491"/>
      <c r="E78" s="495" t="s">
        <v>360</v>
      </c>
      <c r="F78" s="506" t="s">
        <v>125</v>
      </c>
      <c r="G78" s="480"/>
    </row>
    <row r="79" spans="1:7" ht="18.600000000000001" customHeight="1" x14ac:dyDescent="0.3">
      <c r="A79" s="480"/>
      <c r="B79" s="481"/>
      <c r="C79" s="499"/>
      <c r="D79" s="491"/>
      <c r="E79" s="499"/>
      <c r="F79" s="507"/>
      <c r="G79" s="480"/>
    </row>
    <row r="80" spans="1:7" ht="18.600000000000001" customHeight="1" x14ac:dyDescent="0.3">
      <c r="A80" s="480"/>
      <c r="B80" s="481"/>
      <c r="C80" s="480"/>
      <c r="D80" s="480"/>
      <c r="E80" s="480"/>
      <c r="F80" s="480"/>
      <c r="G80" s="480"/>
    </row>
    <row r="81" spans="1:7" ht="18.600000000000001" customHeight="1" x14ac:dyDescent="0.3">
      <c r="A81" s="480"/>
      <c r="B81" s="481"/>
      <c r="C81" s="480"/>
      <c r="D81" s="480"/>
      <c r="E81" s="480"/>
      <c r="F81" s="480"/>
      <c r="G81" s="480"/>
    </row>
    <row r="82" spans="1:7" ht="18.600000000000001" customHeight="1" x14ac:dyDescent="0.3">
      <c r="A82" s="505" t="s">
        <v>424</v>
      </c>
      <c r="B82" s="481"/>
      <c r="C82" s="497" t="s">
        <v>378</v>
      </c>
      <c r="D82" s="491"/>
      <c r="E82" s="506" t="s">
        <v>128</v>
      </c>
      <c r="F82" s="506" t="s">
        <v>123</v>
      </c>
      <c r="G82" s="480"/>
    </row>
    <row r="83" spans="1:7" ht="18.600000000000001" customHeight="1" x14ac:dyDescent="0.3">
      <c r="A83" s="480"/>
      <c r="B83" s="481"/>
      <c r="C83" s="480"/>
      <c r="D83" s="480"/>
      <c r="E83" s="480"/>
      <c r="F83" s="480"/>
      <c r="G83" s="480"/>
    </row>
    <row r="84" spans="1:7" ht="18.600000000000001" customHeight="1" x14ac:dyDescent="0.3">
      <c r="A84" s="480"/>
      <c r="B84" s="481"/>
      <c r="C84" s="480"/>
      <c r="D84" s="480"/>
      <c r="E84" s="480"/>
      <c r="F84" s="480"/>
      <c r="G84" s="480"/>
    </row>
    <row r="85" spans="1:7" ht="18.600000000000001" customHeight="1" x14ac:dyDescent="0.3">
      <c r="A85" s="480"/>
      <c r="B85" s="481"/>
      <c r="C85" s="480"/>
      <c r="D85" s="480"/>
      <c r="E85" s="480"/>
      <c r="F85" s="480"/>
      <c r="G85" s="480"/>
    </row>
    <row r="86" spans="1:7" ht="18.600000000000001" customHeight="1" x14ac:dyDescent="0.3">
      <c r="A86" s="497"/>
      <c r="B86" s="481"/>
      <c r="C86" s="497" t="s">
        <v>378</v>
      </c>
      <c r="D86" s="497"/>
      <c r="E86" s="506" t="s">
        <v>140</v>
      </c>
      <c r="F86" s="506" t="s">
        <v>428</v>
      </c>
      <c r="G86" s="480"/>
    </row>
    <row r="87" spans="1:7" ht="18.600000000000001" customHeight="1" x14ac:dyDescent="0.3">
      <c r="A87" s="480"/>
      <c r="B87" s="481"/>
      <c r="C87" s="480"/>
      <c r="D87" s="480"/>
      <c r="E87" s="480"/>
      <c r="F87" s="480"/>
      <c r="G87" s="480"/>
    </row>
    <row r="88" spans="1:7" ht="18.600000000000001" customHeight="1" x14ac:dyDescent="0.3">
      <c r="A88" s="480"/>
      <c r="B88" s="481"/>
      <c r="C88" s="480"/>
      <c r="D88" s="480"/>
      <c r="E88" s="480"/>
      <c r="F88" s="480"/>
      <c r="G88" s="480"/>
    </row>
    <row r="89" spans="1:7" ht="18.600000000000001" customHeight="1" x14ac:dyDescent="0.3">
      <c r="A89" s="480"/>
      <c r="B89" s="481"/>
      <c r="C89" s="480"/>
      <c r="D89" s="480"/>
      <c r="E89" s="480"/>
      <c r="F89" s="480"/>
      <c r="G89" s="480"/>
    </row>
    <row r="90" spans="1:7" ht="18.600000000000001" customHeight="1" x14ac:dyDescent="0.3">
      <c r="A90" s="480"/>
      <c r="B90" s="481"/>
      <c r="C90" s="497"/>
      <c r="D90" s="480"/>
      <c r="E90" s="506"/>
      <c r="F90" s="506"/>
      <c r="G90" s="480"/>
    </row>
    <row r="91" spans="1:7" ht="18.600000000000001" customHeight="1" x14ac:dyDescent="0.3">
      <c r="A91" s="480"/>
      <c r="B91" s="481"/>
      <c r="C91" s="480"/>
      <c r="D91" s="480"/>
      <c r="E91" s="480"/>
      <c r="F91" s="480"/>
      <c r="G91" s="480"/>
    </row>
    <row r="92" spans="1:7" ht="18.600000000000001" customHeight="1" x14ac:dyDescent="0.3">
      <c r="A92" s="480"/>
      <c r="B92" s="481"/>
      <c r="C92" s="480"/>
      <c r="D92" s="480"/>
      <c r="E92" s="480"/>
      <c r="F92" s="480"/>
      <c r="G92" s="480"/>
    </row>
    <row r="93" spans="1:7" ht="18.600000000000001" customHeight="1" x14ac:dyDescent="0.3">
      <c r="A93" s="480"/>
      <c r="B93" s="481"/>
      <c r="C93" s="480"/>
      <c r="D93" s="480"/>
      <c r="E93" s="480"/>
      <c r="F93" s="480"/>
      <c r="G93" s="480"/>
    </row>
    <row r="94" spans="1:7" ht="18.600000000000001" customHeight="1" x14ac:dyDescent="0.3">
      <c r="A94" s="480"/>
      <c r="B94" s="481"/>
      <c r="C94" s="480"/>
      <c r="D94" s="480"/>
      <c r="E94" s="480"/>
      <c r="F94" s="480"/>
      <c r="G94" s="480"/>
    </row>
    <row r="95" spans="1:7" ht="18.600000000000001" customHeight="1" x14ac:dyDescent="0.3">
      <c r="A95" s="480"/>
      <c r="B95" s="481"/>
      <c r="C95" s="480"/>
      <c r="D95" s="480"/>
      <c r="E95" s="480"/>
      <c r="F95" s="480"/>
      <c r="G95" s="480"/>
    </row>
    <row r="96" spans="1:7" ht="18.600000000000001" customHeight="1" x14ac:dyDescent="0.3">
      <c r="A96" s="480"/>
      <c r="B96" s="481"/>
      <c r="C96" s="480"/>
      <c r="D96" s="480"/>
      <c r="E96" s="480"/>
      <c r="F96" s="480"/>
      <c r="G96" s="480"/>
    </row>
    <row r="97" spans="1:7" ht="18.600000000000001" customHeight="1" x14ac:dyDescent="0.3">
      <c r="A97" s="497"/>
      <c r="B97" s="481"/>
      <c r="C97" s="480"/>
      <c r="D97" s="497" t="s">
        <v>261</v>
      </c>
      <c r="E97" s="490"/>
      <c r="F97" s="491"/>
      <c r="G97" s="480"/>
    </row>
    <row r="98" spans="1:7" ht="18.600000000000001" customHeight="1" x14ac:dyDescent="0.3">
      <c r="A98" s="497"/>
      <c r="B98" s="481"/>
      <c r="C98" s="480"/>
      <c r="D98" s="497"/>
      <c r="E98" s="490"/>
      <c r="F98" s="491"/>
      <c r="G98" s="480"/>
    </row>
    <row r="99" spans="1:7" ht="18.600000000000001" customHeight="1" x14ac:dyDescent="0.3">
      <c r="A99" s="505" t="s">
        <v>426</v>
      </c>
      <c r="B99" s="481"/>
      <c r="C99" s="497" t="s">
        <v>383</v>
      </c>
      <c r="D99" s="497"/>
      <c r="E99" s="490"/>
      <c r="F99" s="491"/>
      <c r="G99" s="480"/>
    </row>
    <row r="100" spans="1:7" ht="18.600000000000001" customHeight="1" x14ac:dyDescent="0.3">
      <c r="A100" s="505" t="s">
        <v>425</v>
      </c>
      <c r="B100" s="481"/>
      <c r="C100" s="497" t="s">
        <v>384</v>
      </c>
      <c r="D100" s="497"/>
      <c r="E100" s="490"/>
      <c r="F100" s="491"/>
      <c r="G100" s="480"/>
    </row>
    <row r="101" spans="1:7" ht="18.600000000000001" customHeight="1" x14ac:dyDescent="0.3">
      <c r="A101" s="480"/>
      <c r="B101" s="481"/>
      <c r="C101" s="497" t="s">
        <v>384</v>
      </c>
      <c r="D101" s="480"/>
      <c r="E101" s="480"/>
      <c r="F101" s="480"/>
      <c r="G101" s="480"/>
    </row>
    <row r="102" spans="1:7" ht="18.600000000000001" customHeight="1" x14ac:dyDescent="0.3">
      <c r="A102" s="480"/>
      <c r="B102" s="481"/>
      <c r="C102" s="497"/>
      <c r="D102" s="480"/>
      <c r="E102" s="483"/>
      <c r="F102" s="483"/>
      <c r="G102" s="480"/>
    </row>
    <row r="103" spans="1:7" ht="18.600000000000001" customHeight="1" x14ac:dyDescent="0.3">
      <c r="A103" s="480"/>
      <c r="B103" s="481"/>
      <c r="C103" s="480"/>
      <c r="D103" s="480"/>
      <c r="E103" s="480"/>
      <c r="F103" s="480"/>
      <c r="G103" s="480"/>
    </row>
    <row r="104" spans="1:7" ht="18.600000000000001" customHeight="1" x14ac:dyDescent="0.3">
      <c r="A104" s="480"/>
      <c r="B104" s="481"/>
      <c r="C104" s="480"/>
      <c r="D104" s="480"/>
      <c r="E104" s="480"/>
      <c r="F104" s="480"/>
      <c r="G104" s="480"/>
    </row>
    <row r="105" spans="1:7" ht="18.600000000000001" customHeight="1" x14ac:dyDescent="0.3">
      <c r="A105" s="480"/>
      <c r="B105" s="481"/>
      <c r="C105" s="480"/>
      <c r="D105" s="480"/>
      <c r="E105" s="480"/>
      <c r="F105" s="480"/>
      <c r="G105" s="480"/>
    </row>
    <row r="106" spans="1:7" ht="18.600000000000001" customHeight="1" x14ac:dyDescent="0.3">
      <c r="A106" s="480"/>
      <c r="B106" s="481"/>
      <c r="C106" s="497"/>
      <c r="D106" s="480"/>
      <c r="E106" s="480"/>
      <c r="F106" s="480"/>
      <c r="G106" s="480"/>
    </row>
    <row r="107" spans="1:7" ht="18.600000000000001" customHeight="1" x14ac:dyDescent="0.3">
      <c r="A107" s="480"/>
      <c r="B107" s="481"/>
      <c r="C107" s="497"/>
      <c r="D107" s="480"/>
      <c r="E107" s="483"/>
      <c r="F107" s="483"/>
      <c r="G107" s="480"/>
    </row>
    <row r="108" spans="1:7" ht="18.600000000000001" customHeight="1" x14ac:dyDescent="0.3">
      <c r="A108" s="480"/>
      <c r="B108" s="481"/>
      <c r="C108" s="480"/>
      <c r="D108" s="480"/>
      <c r="E108" s="480"/>
      <c r="F108" s="480"/>
      <c r="G108" s="480"/>
    </row>
    <row r="109" spans="1:7" ht="18.600000000000001" customHeight="1" x14ac:dyDescent="0.3">
      <c r="A109" s="480"/>
      <c r="B109" s="481"/>
      <c r="C109" s="480"/>
      <c r="D109" s="480"/>
      <c r="E109" s="480"/>
      <c r="F109" s="480"/>
      <c r="G109" s="480"/>
    </row>
    <row r="110" spans="1:7" ht="18.600000000000001" customHeight="1" x14ac:dyDescent="0.3">
      <c r="A110" s="480"/>
      <c r="B110" s="481"/>
      <c r="C110" s="480"/>
      <c r="D110" s="480"/>
      <c r="E110" s="480"/>
      <c r="F110" s="480"/>
      <c r="G110" s="480"/>
    </row>
    <row r="111" spans="1:7" ht="18.600000000000001" customHeight="1" x14ac:dyDescent="0.3">
      <c r="A111" s="480"/>
      <c r="B111" s="481"/>
      <c r="C111" s="480"/>
      <c r="D111" s="480"/>
      <c r="E111" s="480"/>
      <c r="F111" s="480"/>
      <c r="G111" s="480"/>
    </row>
    <row r="112" spans="1:7" ht="18.600000000000001" customHeight="1" x14ac:dyDescent="0.3">
      <c r="A112" s="497" t="s">
        <v>370</v>
      </c>
      <c r="B112" s="481"/>
      <c r="C112" s="497"/>
      <c r="D112" s="497"/>
      <c r="E112" s="483"/>
      <c r="F112" s="483"/>
      <c r="G112" s="480"/>
    </row>
    <row r="113" spans="1:7" ht="18.600000000000001" customHeight="1" x14ac:dyDescent="0.3">
      <c r="A113" s="480"/>
      <c r="B113" s="481"/>
      <c r="C113" s="480"/>
      <c r="D113" s="480"/>
      <c r="E113" s="480"/>
      <c r="F113" s="480"/>
      <c r="G113" s="480"/>
    </row>
    <row r="114" spans="1:7" ht="18.600000000000001" customHeight="1" x14ac:dyDescent="0.3">
      <c r="A114" s="480"/>
      <c r="B114" s="481"/>
      <c r="C114" s="480"/>
      <c r="D114" s="480"/>
      <c r="E114" s="480"/>
      <c r="F114" s="480"/>
      <c r="G114" s="480"/>
    </row>
    <row r="115" spans="1:7" ht="18.600000000000001" customHeight="1" x14ac:dyDescent="0.3">
      <c r="A115" s="480"/>
      <c r="B115" s="481"/>
      <c r="C115" s="480"/>
      <c r="D115" s="480"/>
      <c r="E115" s="480"/>
      <c r="F115" s="480"/>
      <c r="G115" s="480"/>
    </row>
    <row r="116" spans="1:7" ht="18.600000000000001" customHeight="1" x14ac:dyDescent="0.3">
      <c r="A116" s="480"/>
      <c r="B116" s="481"/>
      <c r="C116" s="497"/>
      <c r="D116" s="497"/>
      <c r="E116" s="483"/>
      <c r="F116" s="483"/>
      <c r="G116" s="480"/>
    </row>
    <row r="117" spans="1:7" ht="18.600000000000001" customHeight="1" x14ac:dyDescent="0.3">
      <c r="A117" s="480"/>
      <c r="B117" s="481"/>
      <c r="C117" s="480"/>
      <c r="D117" s="480"/>
      <c r="E117" s="480"/>
      <c r="F117" s="480"/>
      <c r="G117" s="480"/>
    </row>
    <row r="118" spans="1:7" ht="18.600000000000001" customHeight="1" x14ac:dyDescent="0.3">
      <c r="A118" s="480"/>
      <c r="B118" s="481"/>
      <c r="C118" s="480"/>
      <c r="D118" s="480"/>
      <c r="E118" s="480"/>
      <c r="F118" s="480"/>
      <c r="G118" s="480"/>
    </row>
    <row r="119" spans="1:7" ht="18.600000000000001" customHeight="1" x14ac:dyDescent="0.3">
      <c r="A119" s="480"/>
      <c r="B119" s="481"/>
      <c r="C119" s="480"/>
      <c r="D119" s="480"/>
      <c r="E119" s="480"/>
      <c r="F119" s="480"/>
      <c r="G119" s="480"/>
    </row>
    <row r="120" spans="1:7" ht="18.600000000000001" customHeight="1" x14ac:dyDescent="0.3">
      <c r="A120" s="480"/>
      <c r="B120" s="481"/>
      <c r="C120" s="480"/>
      <c r="D120" s="480"/>
      <c r="E120" s="480"/>
      <c r="F120" s="480"/>
      <c r="G120" s="480"/>
    </row>
    <row r="121" spans="1:7" ht="18.600000000000001" customHeight="1" x14ac:dyDescent="0.3">
      <c r="A121" s="480"/>
      <c r="B121" s="481"/>
      <c r="C121" s="480"/>
      <c r="D121" s="480"/>
      <c r="E121" s="480"/>
      <c r="F121" s="480"/>
      <c r="G121" s="480"/>
    </row>
    <row r="122" spans="1:7" ht="18.600000000000001" customHeight="1" x14ac:dyDescent="0.3">
      <c r="A122" s="480"/>
      <c r="B122" s="481"/>
      <c r="C122" s="480"/>
      <c r="D122" s="480"/>
      <c r="E122" s="480"/>
      <c r="F122" s="480"/>
      <c r="G122" s="480"/>
    </row>
    <row r="123" spans="1:7" ht="18.600000000000001" customHeight="1" x14ac:dyDescent="0.3">
      <c r="A123" s="480"/>
      <c r="B123" s="488"/>
      <c r="C123" s="480"/>
      <c r="D123" s="489"/>
      <c r="E123" s="480"/>
      <c r="F123" s="480"/>
      <c r="G123" s="480"/>
    </row>
    <row r="124" spans="1:7" ht="18.600000000000001" customHeight="1" x14ac:dyDescent="0.3">
      <c r="A124" s="480"/>
      <c r="B124" s="481"/>
      <c r="C124" s="480"/>
      <c r="D124" s="480"/>
      <c r="E124" s="480"/>
      <c r="F124" s="480"/>
      <c r="G124" s="480"/>
    </row>
    <row r="125" spans="1:7" ht="18.600000000000001" customHeight="1" x14ac:dyDescent="0.3">
      <c r="A125" s="480"/>
      <c r="B125" s="481"/>
      <c r="C125" s="480"/>
      <c r="D125" s="480"/>
      <c r="E125" s="480"/>
      <c r="F125" s="480"/>
      <c r="G125" s="480"/>
    </row>
    <row r="126" spans="1:7" ht="18.600000000000001" customHeight="1" x14ac:dyDescent="0.3">
      <c r="A126" s="480"/>
      <c r="B126" s="481"/>
      <c r="C126" s="480"/>
      <c r="D126" s="480"/>
      <c r="E126" s="480"/>
      <c r="F126" s="480"/>
      <c r="G126" s="480"/>
    </row>
    <row r="127" spans="1:7" ht="18.600000000000001" customHeight="1" x14ac:dyDescent="0.3">
      <c r="A127" s="480"/>
      <c r="B127" s="481"/>
      <c r="C127" s="480"/>
      <c r="D127" s="480"/>
      <c r="E127" s="480"/>
      <c r="F127" s="480"/>
      <c r="G127" s="480"/>
    </row>
    <row r="128" spans="1:7" ht="18.600000000000001" customHeight="1" x14ac:dyDescent="0.3">
      <c r="A128" s="480"/>
      <c r="B128" s="481"/>
      <c r="C128" s="480"/>
      <c r="D128" s="480"/>
      <c r="E128" s="480"/>
      <c r="F128" s="480"/>
      <c r="G128" s="480"/>
    </row>
    <row r="129" spans="1:7" ht="18.600000000000001" customHeight="1" x14ac:dyDescent="0.3">
      <c r="A129" s="480"/>
      <c r="B129" s="481"/>
      <c r="C129" s="480"/>
      <c r="D129" s="480"/>
      <c r="E129" s="480"/>
      <c r="F129" s="480"/>
      <c r="G129" s="480"/>
    </row>
    <row r="130" spans="1:7" ht="18.600000000000001" customHeight="1" x14ac:dyDescent="0.3">
      <c r="A130" s="480"/>
      <c r="B130" s="481"/>
      <c r="C130" s="480"/>
      <c r="D130" s="480"/>
      <c r="E130" s="480"/>
      <c r="F130" s="480"/>
      <c r="G130" s="480"/>
    </row>
    <row r="131" spans="1:7" ht="18.600000000000001" customHeight="1" x14ac:dyDescent="0.3">
      <c r="A131" s="480"/>
      <c r="B131" s="481"/>
      <c r="C131" s="480"/>
      <c r="D131" s="480"/>
      <c r="E131" s="480"/>
      <c r="F131" s="480"/>
      <c r="G131" s="480"/>
    </row>
    <row r="132" spans="1:7" ht="18.600000000000001" customHeight="1" x14ac:dyDescent="0.3">
      <c r="A132" s="480"/>
      <c r="B132" s="481"/>
      <c r="C132" s="480"/>
      <c r="D132" s="480"/>
      <c r="E132" s="480"/>
      <c r="F132" s="480"/>
      <c r="G132" s="480"/>
    </row>
    <row r="133" spans="1:7" ht="18.600000000000001" customHeight="1" x14ac:dyDescent="0.3">
      <c r="A133" s="480"/>
      <c r="B133" s="481"/>
      <c r="C133" s="480"/>
      <c r="D133" s="480"/>
      <c r="E133" s="480"/>
      <c r="F133" s="480"/>
      <c r="G133" s="480"/>
    </row>
    <row r="134" spans="1:7" ht="18.600000000000001" customHeight="1" x14ac:dyDescent="0.3">
      <c r="A134" s="480"/>
      <c r="B134" s="481"/>
      <c r="C134" s="480"/>
      <c r="D134" s="480"/>
      <c r="E134" s="480"/>
      <c r="F134" s="480"/>
      <c r="G134" s="480"/>
    </row>
    <row r="135" spans="1:7" ht="18.600000000000001" customHeight="1" x14ac:dyDescent="0.3">
      <c r="A135" s="480"/>
      <c r="B135" s="481"/>
      <c r="C135" s="480"/>
      <c r="D135" s="480"/>
      <c r="E135" s="480"/>
      <c r="F135" s="480"/>
      <c r="G135" s="480"/>
    </row>
    <row r="136" spans="1:7" ht="18.600000000000001" customHeight="1" x14ac:dyDescent="0.3">
      <c r="A136" s="480"/>
      <c r="B136" s="481"/>
      <c r="C136" s="480"/>
      <c r="D136" s="480"/>
      <c r="E136" s="480"/>
      <c r="F136" s="480"/>
      <c r="G136" s="480"/>
    </row>
    <row r="137" spans="1:7" ht="18.600000000000001" customHeight="1" x14ac:dyDescent="0.3">
      <c r="A137" s="480"/>
      <c r="B137" s="481"/>
      <c r="C137" s="480"/>
      <c r="D137" s="480"/>
      <c r="E137" s="480"/>
      <c r="F137" s="480"/>
      <c r="G137" s="480"/>
    </row>
    <row r="138" spans="1:7" ht="18.600000000000001" customHeight="1" x14ac:dyDescent="0.3">
      <c r="A138" s="480"/>
      <c r="B138" s="481"/>
      <c r="C138" s="480"/>
      <c r="D138" s="480"/>
      <c r="E138" s="480"/>
      <c r="F138" s="480"/>
      <c r="G138" s="480"/>
    </row>
    <row r="139" spans="1:7" ht="18.600000000000001" customHeight="1" x14ac:dyDescent="0.3">
      <c r="A139" s="480"/>
      <c r="B139" s="488"/>
      <c r="C139" s="480"/>
      <c r="D139" s="489"/>
      <c r="E139" s="480"/>
      <c r="F139" s="480"/>
      <c r="G139" s="480"/>
    </row>
    <row r="140" spans="1:7" ht="18.600000000000001" customHeight="1" x14ac:dyDescent="0.3">
      <c r="A140" s="480"/>
      <c r="B140" s="481"/>
      <c r="C140" s="480"/>
      <c r="D140" s="480"/>
      <c r="E140" s="480"/>
      <c r="F140" s="480"/>
      <c r="G140" s="480"/>
    </row>
    <row r="141" spans="1:7" ht="18.600000000000001" customHeight="1" x14ac:dyDescent="0.3">
      <c r="A141" s="480"/>
      <c r="B141" s="481"/>
      <c r="C141" s="480"/>
      <c r="D141" s="480"/>
      <c r="E141" s="480"/>
      <c r="F141" s="480"/>
      <c r="G141" s="480"/>
    </row>
    <row r="142" spans="1:7" ht="18.600000000000001" customHeight="1" x14ac:dyDescent="0.3">
      <c r="A142" s="480"/>
      <c r="B142" s="481"/>
      <c r="C142" s="480"/>
      <c r="D142" s="480"/>
      <c r="E142" s="480"/>
      <c r="F142" s="480"/>
      <c r="G142" s="480"/>
    </row>
    <row r="143" spans="1:7" ht="18.600000000000001" customHeight="1" x14ac:dyDescent="0.3">
      <c r="A143" s="480"/>
      <c r="B143" s="481"/>
      <c r="C143" s="480"/>
      <c r="D143" s="480"/>
      <c r="E143" s="480"/>
      <c r="F143" s="480"/>
      <c r="G143" s="480"/>
    </row>
    <row r="144" spans="1:7" ht="18.600000000000001" customHeight="1" x14ac:dyDescent="0.3">
      <c r="A144" s="480"/>
      <c r="B144" s="481"/>
      <c r="C144" s="480"/>
      <c r="D144" s="480"/>
      <c r="E144" s="480"/>
      <c r="F144" s="480"/>
      <c r="G144" s="480"/>
    </row>
    <row r="145" spans="1:7" ht="18.600000000000001" customHeight="1" x14ac:dyDescent="0.3">
      <c r="A145" s="480"/>
      <c r="B145" s="481"/>
      <c r="C145" s="480"/>
      <c r="D145" s="480"/>
      <c r="E145" s="480"/>
      <c r="F145" s="480"/>
      <c r="G145" s="480"/>
    </row>
    <row r="146" spans="1:7" ht="18.600000000000001" customHeight="1" x14ac:dyDescent="0.3">
      <c r="A146" s="480"/>
      <c r="B146" s="481"/>
      <c r="C146" s="480"/>
      <c r="D146" s="480"/>
      <c r="E146" s="480"/>
      <c r="F146" s="480"/>
      <c r="G146" s="480"/>
    </row>
    <row r="147" spans="1:7" ht="18.600000000000001" customHeight="1" x14ac:dyDescent="0.3">
      <c r="A147" s="480"/>
      <c r="B147" s="481"/>
      <c r="C147" s="480"/>
      <c r="D147" s="480"/>
      <c r="E147" s="480"/>
      <c r="F147" s="480"/>
      <c r="G147" s="480"/>
    </row>
    <row r="148" spans="1:7" ht="18.600000000000001" customHeight="1" x14ac:dyDescent="0.3">
      <c r="A148" s="480"/>
      <c r="B148" s="481"/>
      <c r="C148" s="480"/>
      <c r="D148" s="480"/>
      <c r="E148" s="480"/>
      <c r="F148" s="480"/>
      <c r="G148" s="480"/>
    </row>
    <row r="149" spans="1:7" ht="18.600000000000001" customHeight="1" x14ac:dyDescent="0.3">
      <c r="A149" s="480"/>
      <c r="B149" s="481"/>
      <c r="C149" s="480"/>
      <c r="D149" s="480"/>
      <c r="E149" s="480"/>
      <c r="F149" s="480"/>
      <c r="G149" s="480"/>
    </row>
    <row r="150" spans="1:7" ht="18.600000000000001" customHeight="1" x14ac:dyDescent="0.3">
      <c r="A150" s="480"/>
      <c r="B150" s="481"/>
      <c r="C150" s="480"/>
      <c r="D150" s="480"/>
      <c r="E150" s="480"/>
      <c r="F150" s="480"/>
      <c r="G150" s="480"/>
    </row>
    <row r="151" spans="1:7" ht="21.9" customHeight="1" x14ac:dyDescent="0.3">
      <c r="A151" s="480"/>
      <c r="B151" s="480"/>
      <c r="C151" s="480"/>
      <c r="D151" s="480"/>
      <c r="E151" s="480"/>
      <c r="F151" s="480"/>
      <c r="G151" s="480"/>
    </row>
    <row r="152" spans="1:7" ht="21.9" customHeight="1" x14ac:dyDescent="0.3">
      <c r="A152" s="480"/>
      <c r="B152" s="480"/>
      <c r="C152" s="480"/>
      <c r="D152" s="480"/>
      <c r="E152" s="480"/>
      <c r="F152" s="480"/>
      <c r="G152" s="480"/>
    </row>
    <row r="153" spans="1:7" ht="21.9" customHeight="1" x14ac:dyDescent="0.3">
      <c r="A153" s="480"/>
      <c r="B153" s="480"/>
      <c r="C153" s="480"/>
      <c r="D153" s="480"/>
      <c r="E153" s="480"/>
      <c r="F153" s="480"/>
      <c r="G153" s="480"/>
    </row>
    <row r="154" spans="1:7" ht="21.9" customHeight="1" x14ac:dyDescent="0.3">
      <c r="A154" s="480"/>
      <c r="B154" s="480"/>
      <c r="C154" s="480"/>
      <c r="D154" s="480"/>
      <c r="E154" s="480"/>
      <c r="F154" s="480"/>
      <c r="G154" s="480"/>
    </row>
    <row r="155" spans="1:7" ht="21.9" customHeight="1" x14ac:dyDescent="0.3">
      <c r="A155" s="480"/>
      <c r="B155" s="480"/>
      <c r="C155" s="480"/>
      <c r="D155" s="480"/>
      <c r="E155" s="480"/>
      <c r="F155" s="480"/>
      <c r="G155" s="480"/>
    </row>
    <row r="156" spans="1:7" ht="21.9" customHeight="1" x14ac:dyDescent="0.3">
      <c r="A156" s="480"/>
      <c r="B156" s="480"/>
      <c r="C156" s="480"/>
      <c r="D156" s="480"/>
      <c r="E156" s="480"/>
      <c r="F156" s="480"/>
      <c r="G156" s="480"/>
    </row>
    <row r="157" spans="1:7" ht="21.9" customHeight="1" x14ac:dyDescent="0.3">
      <c r="A157" s="480"/>
      <c r="B157" s="480"/>
      <c r="C157" s="480"/>
      <c r="D157" s="480"/>
      <c r="E157" s="480"/>
      <c r="F157" s="480"/>
      <c r="G157" s="480"/>
    </row>
    <row r="158" spans="1:7" ht="21.9" customHeight="1" x14ac:dyDescent="0.3">
      <c r="A158" s="480"/>
      <c r="B158" s="480"/>
      <c r="C158" s="480"/>
      <c r="D158" s="480"/>
      <c r="E158" s="480"/>
      <c r="F158" s="480"/>
      <c r="G158" s="480"/>
    </row>
    <row r="159" spans="1:7" ht="21.9" customHeight="1" x14ac:dyDescent="0.3">
      <c r="A159" s="480"/>
      <c r="B159" s="480"/>
      <c r="C159" s="480"/>
      <c r="D159" s="480"/>
      <c r="E159" s="480"/>
      <c r="F159" s="480"/>
      <c r="G159" s="480"/>
    </row>
    <row r="160" spans="1:7" ht="21.9" customHeight="1" x14ac:dyDescent="0.3">
      <c r="A160" s="480"/>
      <c r="B160" s="480"/>
      <c r="C160" s="480"/>
      <c r="D160" s="480"/>
      <c r="E160" s="480"/>
      <c r="F160" s="480"/>
      <c r="G160" s="480"/>
    </row>
    <row r="161" spans="1:7" ht="21.9" customHeight="1" x14ac:dyDescent="0.3">
      <c r="A161" s="480"/>
      <c r="B161" s="480"/>
      <c r="C161" s="480"/>
      <c r="D161" s="480"/>
      <c r="E161" s="480"/>
      <c r="F161" s="480"/>
      <c r="G161" s="480"/>
    </row>
    <row r="162" spans="1:7" ht="21.9" customHeight="1" x14ac:dyDescent="0.3">
      <c r="A162" s="480"/>
      <c r="B162" s="480"/>
      <c r="C162" s="480"/>
      <c r="D162" s="480"/>
      <c r="E162" s="480"/>
      <c r="F162" s="480"/>
      <c r="G162" s="480"/>
    </row>
    <row r="163" spans="1:7" ht="21.9" customHeight="1" x14ac:dyDescent="0.3">
      <c r="A163" s="480"/>
      <c r="B163" s="480"/>
      <c r="C163" s="480"/>
      <c r="D163" s="480"/>
      <c r="E163" s="480"/>
      <c r="F163" s="480"/>
      <c r="G163" s="480"/>
    </row>
    <row r="164" spans="1:7" ht="21.9" customHeight="1" x14ac:dyDescent="0.3">
      <c r="A164" s="480"/>
      <c r="B164" s="480"/>
      <c r="C164" s="480"/>
      <c r="D164" s="480"/>
      <c r="E164" s="480"/>
      <c r="F164" s="480"/>
      <c r="G164" s="480"/>
    </row>
    <row r="165" spans="1:7" ht="21.9" customHeight="1" x14ac:dyDescent="0.3">
      <c r="A165" s="480"/>
      <c r="B165" s="480"/>
      <c r="C165" s="480"/>
      <c r="D165" s="480"/>
      <c r="E165" s="480"/>
      <c r="F165" s="480"/>
      <c r="G165" s="480"/>
    </row>
    <row r="166" spans="1:7" ht="21.9" customHeight="1" x14ac:dyDescent="0.3">
      <c r="A166" s="480"/>
      <c r="B166" s="480"/>
      <c r="C166" s="480"/>
      <c r="D166" s="480"/>
      <c r="E166" s="480"/>
      <c r="F166" s="480"/>
      <c r="G166" s="480"/>
    </row>
    <row r="167" spans="1:7" ht="21.9" customHeight="1" x14ac:dyDescent="0.3">
      <c r="A167" s="480"/>
      <c r="B167" s="480"/>
      <c r="C167" s="480"/>
      <c r="D167" s="480"/>
      <c r="E167" s="480"/>
      <c r="F167" s="480"/>
      <c r="G167" s="480"/>
    </row>
    <row r="168" spans="1:7" ht="21.9" customHeight="1" x14ac:dyDescent="0.3">
      <c r="A168" s="480"/>
      <c r="B168" s="480"/>
      <c r="C168" s="480"/>
      <c r="D168" s="480"/>
      <c r="E168" s="480"/>
      <c r="F168" s="480"/>
      <c r="G168" s="480"/>
    </row>
    <row r="169" spans="1:7" ht="21.9" customHeight="1" x14ac:dyDescent="0.3">
      <c r="A169" s="480"/>
      <c r="B169" s="480"/>
      <c r="C169" s="480"/>
      <c r="D169" s="480"/>
      <c r="E169" s="480"/>
      <c r="F169" s="480"/>
      <c r="G169" s="480"/>
    </row>
    <row r="170" spans="1:7" ht="21.9" customHeight="1" x14ac:dyDescent="0.3">
      <c r="A170" s="480"/>
      <c r="B170" s="480"/>
      <c r="C170" s="480"/>
      <c r="D170" s="480"/>
      <c r="E170" s="480"/>
      <c r="F170" s="480"/>
      <c r="G170" s="480"/>
    </row>
    <row r="171" spans="1:7" ht="21.9" customHeight="1" x14ac:dyDescent="0.3">
      <c r="A171" s="480"/>
      <c r="B171" s="480"/>
      <c r="C171" s="480"/>
      <c r="D171" s="480"/>
      <c r="E171" s="480"/>
      <c r="F171" s="480"/>
      <c r="G171" s="480"/>
    </row>
    <row r="172" spans="1:7" ht="21.9" customHeight="1" x14ac:dyDescent="0.3">
      <c r="A172" s="480"/>
      <c r="B172" s="480"/>
      <c r="C172" s="480"/>
      <c r="D172" s="480"/>
      <c r="E172" s="480"/>
      <c r="F172" s="480"/>
      <c r="G172" s="480"/>
    </row>
    <row r="173" spans="1:7" ht="21.9" customHeight="1" x14ac:dyDescent="0.3">
      <c r="A173" s="480"/>
      <c r="B173" s="480"/>
      <c r="C173" s="480"/>
      <c r="D173" s="480"/>
      <c r="E173" s="480"/>
      <c r="F173" s="480"/>
      <c r="G173" s="480"/>
    </row>
    <row r="174" spans="1:7" ht="21.9" customHeight="1" x14ac:dyDescent="0.3">
      <c r="A174" s="480"/>
      <c r="B174" s="480"/>
      <c r="C174" s="480"/>
      <c r="D174" s="480"/>
      <c r="E174" s="480"/>
      <c r="F174" s="480"/>
      <c r="G174" s="480"/>
    </row>
    <row r="175" spans="1:7" ht="21.9" customHeight="1" x14ac:dyDescent="0.3">
      <c r="A175" s="480"/>
      <c r="B175" s="480"/>
      <c r="C175" s="480"/>
      <c r="D175" s="480"/>
      <c r="E175" s="480"/>
      <c r="F175" s="480"/>
      <c r="G175" s="480"/>
    </row>
    <row r="176" spans="1:7" ht="21.9" customHeight="1" x14ac:dyDescent="0.3">
      <c r="A176" s="480"/>
      <c r="B176" s="480"/>
      <c r="C176" s="480"/>
      <c r="D176" s="480"/>
      <c r="E176" s="480"/>
      <c r="F176" s="480"/>
      <c r="G176" s="480"/>
    </row>
    <row r="177" spans="1:7" ht="21.9" customHeight="1" x14ac:dyDescent="0.3">
      <c r="A177" s="480"/>
      <c r="B177" s="480"/>
      <c r="C177" s="480"/>
      <c r="D177" s="480"/>
      <c r="E177" s="480"/>
      <c r="F177" s="480"/>
      <c r="G177" s="480"/>
    </row>
    <row r="178" spans="1:7" ht="21.9" customHeight="1" x14ac:dyDescent="0.3">
      <c r="A178" s="480"/>
      <c r="B178" s="480"/>
      <c r="C178" s="480"/>
      <c r="D178" s="480"/>
      <c r="E178" s="480"/>
      <c r="F178" s="480"/>
      <c r="G178" s="480"/>
    </row>
    <row r="179" spans="1:7" ht="21.9" customHeight="1" x14ac:dyDescent="0.3">
      <c r="A179" s="480"/>
      <c r="B179" s="480"/>
      <c r="C179" s="480"/>
      <c r="D179" s="480"/>
      <c r="E179" s="480"/>
      <c r="F179" s="480"/>
      <c r="G179" s="480"/>
    </row>
    <row r="180" spans="1:7" ht="21.9" customHeight="1" x14ac:dyDescent="0.3">
      <c r="A180" s="480"/>
      <c r="B180" s="480"/>
      <c r="C180" s="480"/>
      <c r="D180" s="480"/>
      <c r="E180" s="480"/>
      <c r="F180" s="480"/>
      <c r="G180" s="480"/>
    </row>
    <row r="181" spans="1:7" ht="21.9" customHeight="1" x14ac:dyDescent="0.3">
      <c r="A181" s="480"/>
      <c r="B181" s="480"/>
      <c r="C181" s="480"/>
      <c r="D181" s="480"/>
      <c r="E181" s="480"/>
      <c r="F181" s="480"/>
      <c r="G181" s="480"/>
    </row>
    <row r="182" spans="1:7" ht="21.9" customHeight="1" x14ac:dyDescent="0.3">
      <c r="A182" s="480"/>
      <c r="B182" s="480"/>
      <c r="C182" s="480"/>
      <c r="D182" s="480"/>
      <c r="E182" s="480"/>
      <c r="F182" s="480"/>
      <c r="G182" s="480"/>
    </row>
  </sheetData>
  <mergeCells count="3">
    <mergeCell ref="A1:G1"/>
    <mergeCell ref="A2:G2"/>
    <mergeCell ref="A3:G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75"/>
  <sheetViews>
    <sheetView workbookViewId="0">
      <selection activeCell="L1" sqref="L1"/>
    </sheetView>
  </sheetViews>
  <sheetFormatPr defaultRowHeight="14.4" x14ac:dyDescent="0.3"/>
  <cols>
    <col min="1" max="2" width="5.6640625" style="479" customWidth="1"/>
    <col min="3" max="3" width="7.5546875" style="479" customWidth="1"/>
    <col min="4" max="4" width="5.88671875" style="479" customWidth="1"/>
    <col min="5" max="6" width="24.6640625" style="479" customWidth="1"/>
    <col min="7" max="7" width="11.5546875" style="479" customWidth="1"/>
    <col min="8" max="256" width="8.88671875" style="477"/>
    <col min="257" max="258" width="5.6640625" style="477" customWidth="1"/>
    <col min="259" max="259" width="7.5546875" style="477" customWidth="1"/>
    <col min="260" max="260" width="5.88671875" style="477" customWidth="1"/>
    <col min="261" max="262" width="24.6640625" style="477" customWidth="1"/>
    <col min="263" max="263" width="11.5546875" style="477" customWidth="1"/>
    <col min="264" max="512" width="8.88671875" style="477"/>
    <col min="513" max="514" width="5.6640625" style="477" customWidth="1"/>
    <col min="515" max="515" width="7.5546875" style="477" customWidth="1"/>
    <col min="516" max="516" width="5.88671875" style="477" customWidth="1"/>
    <col min="517" max="518" width="24.6640625" style="477" customWidth="1"/>
    <col min="519" max="519" width="11.5546875" style="477" customWidth="1"/>
    <col min="520" max="768" width="8.88671875" style="477"/>
    <col min="769" max="770" width="5.6640625" style="477" customWidth="1"/>
    <col min="771" max="771" width="7.5546875" style="477" customWidth="1"/>
    <col min="772" max="772" width="5.88671875" style="477" customWidth="1"/>
    <col min="773" max="774" width="24.6640625" style="477" customWidth="1"/>
    <col min="775" max="775" width="11.5546875" style="477" customWidth="1"/>
    <col min="776" max="1024" width="8.88671875" style="477"/>
    <col min="1025" max="1026" width="5.6640625" style="477" customWidth="1"/>
    <col min="1027" max="1027" width="7.5546875" style="477" customWidth="1"/>
    <col min="1028" max="1028" width="5.88671875" style="477" customWidth="1"/>
    <col min="1029" max="1030" width="24.6640625" style="477" customWidth="1"/>
    <col min="1031" max="1031" width="11.5546875" style="477" customWidth="1"/>
    <col min="1032" max="1280" width="8.88671875" style="477"/>
    <col min="1281" max="1282" width="5.6640625" style="477" customWidth="1"/>
    <col min="1283" max="1283" width="7.5546875" style="477" customWidth="1"/>
    <col min="1284" max="1284" width="5.88671875" style="477" customWidth="1"/>
    <col min="1285" max="1286" width="24.6640625" style="477" customWidth="1"/>
    <col min="1287" max="1287" width="11.5546875" style="477" customWidth="1"/>
    <col min="1288" max="1536" width="8.88671875" style="477"/>
    <col min="1537" max="1538" width="5.6640625" style="477" customWidth="1"/>
    <col min="1539" max="1539" width="7.5546875" style="477" customWidth="1"/>
    <col min="1540" max="1540" width="5.88671875" style="477" customWidth="1"/>
    <col min="1541" max="1542" width="24.6640625" style="477" customWidth="1"/>
    <col min="1543" max="1543" width="11.5546875" style="477" customWidth="1"/>
    <col min="1544" max="1792" width="8.88671875" style="477"/>
    <col min="1793" max="1794" width="5.6640625" style="477" customWidth="1"/>
    <col min="1795" max="1795" width="7.5546875" style="477" customWidth="1"/>
    <col min="1796" max="1796" width="5.88671875" style="477" customWidth="1"/>
    <col min="1797" max="1798" width="24.6640625" style="477" customWidth="1"/>
    <col min="1799" max="1799" width="11.5546875" style="477" customWidth="1"/>
    <col min="1800" max="2048" width="8.88671875" style="477"/>
    <col min="2049" max="2050" width="5.6640625" style="477" customWidth="1"/>
    <col min="2051" max="2051" width="7.5546875" style="477" customWidth="1"/>
    <col min="2052" max="2052" width="5.88671875" style="477" customWidth="1"/>
    <col min="2053" max="2054" width="24.6640625" style="477" customWidth="1"/>
    <col min="2055" max="2055" width="11.5546875" style="477" customWidth="1"/>
    <col min="2056" max="2304" width="8.88671875" style="477"/>
    <col min="2305" max="2306" width="5.6640625" style="477" customWidth="1"/>
    <col min="2307" max="2307" width="7.5546875" style="477" customWidth="1"/>
    <col min="2308" max="2308" width="5.88671875" style="477" customWidth="1"/>
    <col min="2309" max="2310" width="24.6640625" style="477" customWidth="1"/>
    <col min="2311" max="2311" width="11.5546875" style="477" customWidth="1"/>
    <col min="2312" max="2560" width="8.88671875" style="477"/>
    <col min="2561" max="2562" width="5.6640625" style="477" customWidth="1"/>
    <col min="2563" max="2563" width="7.5546875" style="477" customWidth="1"/>
    <col min="2564" max="2564" width="5.88671875" style="477" customWidth="1"/>
    <col min="2565" max="2566" width="24.6640625" style="477" customWidth="1"/>
    <col min="2567" max="2567" width="11.5546875" style="477" customWidth="1"/>
    <col min="2568" max="2816" width="8.88671875" style="477"/>
    <col min="2817" max="2818" width="5.6640625" style="477" customWidth="1"/>
    <col min="2819" max="2819" width="7.5546875" style="477" customWidth="1"/>
    <col min="2820" max="2820" width="5.88671875" style="477" customWidth="1"/>
    <col min="2821" max="2822" width="24.6640625" style="477" customWidth="1"/>
    <col min="2823" max="2823" width="11.5546875" style="477" customWidth="1"/>
    <col min="2824" max="3072" width="8.88671875" style="477"/>
    <col min="3073" max="3074" width="5.6640625" style="477" customWidth="1"/>
    <col min="3075" max="3075" width="7.5546875" style="477" customWidth="1"/>
    <col min="3076" max="3076" width="5.88671875" style="477" customWidth="1"/>
    <col min="3077" max="3078" width="24.6640625" style="477" customWidth="1"/>
    <col min="3079" max="3079" width="11.5546875" style="477" customWidth="1"/>
    <col min="3080" max="3328" width="8.88671875" style="477"/>
    <col min="3329" max="3330" width="5.6640625" style="477" customWidth="1"/>
    <col min="3331" max="3331" width="7.5546875" style="477" customWidth="1"/>
    <col min="3332" max="3332" width="5.88671875" style="477" customWidth="1"/>
    <col min="3333" max="3334" width="24.6640625" style="477" customWidth="1"/>
    <col min="3335" max="3335" width="11.5546875" style="477" customWidth="1"/>
    <col min="3336" max="3584" width="8.88671875" style="477"/>
    <col min="3585" max="3586" width="5.6640625" style="477" customWidth="1"/>
    <col min="3587" max="3587" width="7.5546875" style="477" customWidth="1"/>
    <col min="3588" max="3588" width="5.88671875" style="477" customWidth="1"/>
    <col min="3589" max="3590" width="24.6640625" style="477" customWidth="1"/>
    <col min="3591" max="3591" width="11.5546875" style="477" customWidth="1"/>
    <col min="3592" max="3840" width="8.88671875" style="477"/>
    <col min="3841" max="3842" width="5.6640625" style="477" customWidth="1"/>
    <col min="3843" max="3843" width="7.5546875" style="477" customWidth="1"/>
    <col min="3844" max="3844" width="5.88671875" style="477" customWidth="1"/>
    <col min="3845" max="3846" width="24.6640625" style="477" customWidth="1"/>
    <col min="3847" max="3847" width="11.5546875" style="477" customWidth="1"/>
    <col min="3848" max="4096" width="8.88671875" style="477"/>
    <col min="4097" max="4098" width="5.6640625" style="477" customWidth="1"/>
    <col min="4099" max="4099" width="7.5546875" style="477" customWidth="1"/>
    <col min="4100" max="4100" width="5.88671875" style="477" customWidth="1"/>
    <col min="4101" max="4102" width="24.6640625" style="477" customWidth="1"/>
    <col min="4103" max="4103" width="11.5546875" style="477" customWidth="1"/>
    <col min="4104" max="4352" width="8.88671875" style="477"/>
    <col min="4353" max="4354" width="5.6640625" style="477" customWidth="1"/>
    <col min="4355" max="4355" width="7.5546875" style="477" customWidth="1"/>
    <col min="4356" max="4356" width="5.88671875" style="477" customWidth="1"/>
    <col min="4357" max="4358" width="24.6640625" style="477" customWidth="1"/>
    <col min="4359" max="4359" width="11.5546875" style="477" customWidth="1"/>
    <col min="4360" max="4608" width="8.88671875" style="477"/>
    <col min="4609" max="4610" width="5.6640625" style="477" customWidth="1"/>
    <col min="4611" max="4611" width="7.5546875" style="477" customWidth="1"/>
    <col min="4612" max="4612" width="5.88671875" style="477" customWidth="1"/>
    <col min="4613" max="4614" width="24.6640625" style="477" customWidth="1"/>
    <col min="4615" max="4615" width="11.5546875" style="477" customWidth="1"/>
    <col min="4616" max="4864" width="8.88671875" style="477"/>
    <col min="4865" max="4866" width="5.6640625" style="477" customWidth="1"/>
    <col min="4867" max="4867" width="7.5546875" style="477" customWidth="1"/>
    <col min="4868" max="4868" width="5.88671875" style="477" customWidth="1"/>
    <col min="4869" max="4870" width="24.6640625" style="477" customWidth="1"/>
    <col min="4871" max="4871" width="11.5546875" style="477" customWidth="1"/>
    <col min="4872" max="5120" width="8.88671875" style="477"/>
    <col min="5121" max="5122" width="5.6640625" style="477" customWidth="1"/>
    <col min="5123" max="5123" width="7.5546875" style="477" customWidth="1"/>
    <col min="5124" max="5124" width="5.88671875" style="477" customWidth="1"/>
    <col min="5125" max="5126" width="24.6640625" style="477" customWidth="1"/>
    <col min="5127" max="5127" width="11.5546875" style="477" customWidth="1"/>
    <col min="5128" max="5376" width="8.88671875" style="477"/>
    <col min="5377" max="5378" width="5.6640625" style="477" customWidth="1"/>
    <col min="5379" max="5379" width="7.5546875" style="477" customWidth="1"/>
    <col min="5380" max="5380" width="5.88671875" style="477" customWidth="1"/>
    <col min="5381" max="5382" width="24.6640625" style="477" customWidth="1"/>
    <col min="5383" max="5383" width="11.5546875" style="477" customWidth="1"/>
    <col min="5384" max="5632" width="8.88671875" style="477"/>
    <col min="5633" max="5634" width="5.6640625" style="477" customWidth="1"/>
    <col min="5635" max="5635" width="7.5546875" style="477" customWidth="1"/>
    <col min="5636" max="5636" width="5.88671875" style="477" customWidth="1"/>
    <col min="5637" max="5638" width="24.6640625" style="477" customWidth="1"/>
    <col min="5639" max="5639" width="11.5546875" style="477" customWidth="1"/>
    <col min="5640" max="5888" width="8.88671875" style="477"/>
    <col min="5889" max="5890" width="5.6640625" style="477" customWidth="1"/>
    <col min="5891" max="5891" width="7.5546875" style="477" customWidth="1"/>
    <col min="5892" max="5892" width="5.88671875" style="477" customWidth="1"/>
    <col min="5893" max="5894" width="24.6640625" style="477" customWidth="1"/>
    <col min="5895" max="5895" width="11.5546875" style="477" customWidth="1"/>
    <col min="5896" max="6144" width="8.88671875" style="477"/>
    <col min="6145" max="6146" width="5.6640625" style="477" customWidth="1"/>
    <col min="6147" max="6147" width="7.5546875" style="477" customWidth="1"/>
    <col min="6148" max="6148" width="5.88671875" style="477" customWidth="1"/>
    <col min="6149" max="6150" width="24.6640625" style="477" customWidth="1"/>
    <col min="6151" max="6151" width="11.5546875" style="477" customWidth="1"/>
    <col min="6152" max="6400" width="8.88671875" style="477"/>
    <col min="6401" max="6402" width="5.6640625" style="477" customWidth="1"/>
    <col min="6403" max="6403" width="7.5546875" style="477" customWidth="1"/>
    <col min="6404" max="6404" width="5.88671875" style="477" customWidth="1"/>
    <col min="6405" max="6406" width="24.6640625" style="477" customWidth="1"/>
    <col min="6407" max="6407" width="11.5546875" style="477" customWidth="1"/>
    <col min="6408" max="6656" width="8.88671875" style="477"/>
    <col min="6657" max="6658" width="5.6640625" style="477" customWidth="1"/>
    <col min="6659" max="6659" width="7.5546875" style="477" customWidth="1"/>
    <col min="6660" max="6660" width="5.88671875" style="477" customWidth="1"/>
    <col min="6661" max="6662" width="24.6640625" style="477" customWidth="1"/>
    <col min="6663" max="6663" width="11.5546875" style="477" customWidth="1"/>
    <col min="6664" max="6912" width="8.88671875" style="477"/>
    <col min="6913" max="6914" width="5.6640625" style="477" customWidth="1"/>
    <col min="6915" max="6915" width="7.5546875" style="477" customWidth="1"/>
    <col min="6916" max="6916" width="5.88671875" style="477" customWidth="1"/>
    <col min="6917" max="6918" width="24.6640625" style="477" customWidth="1"/>
    <col min="6919" max="6919" width="11.5546875" style="477" customWidth="1"/>
    <col min="6920" max="7168" width="8.88671875" style="477"/>
    <col min="7169" max="7170" width="5.6640625" style="477" customWidth="1"/>
    <col min="7171" max="7171" width="7.5546875" style="477" customWidth="1"/>
    <col min="7172" max="7172" width="5.88671875" style="477" customWidth="1"/>
    <col min="7173" max="7174" width="24.6640625" style="477" customWidth="1"/>
    <col min="7175" max="7175" width="11.5546875" style="477" customWidth="1"/>
    <col min="7176" max="7424" width="8.88671875" style="477"/>
    <col min="7425" max="7426" width="5.6640625" style="477" customWidth="1"/>
    <col min="7427" max="7427" width="7.5546875" style="477" customWidth="1"/>
    <col min="7428" max="7428" width="5.88671875" style="477" customWidth="1"/>
    <col min="7429" max="7430" width="24.6640625" style="477" customWidth="1"/>
    <col min="7431" max="7431" width="11.5546875" style="477" customWidth="1"/>
    <col min="7432" max="7680" width="8.88671875" style="477"/>
    <col min="7681" max="7682" width="5.6640625" style="477" customWidth="1"/>
    <col min="7683" max="7683" width="7.5546875" style="477" customWidth="1"/>
    <col min="7684" max="7684" width="5.88671875" style="477" customWidth="1"/>
    <col min="7685" max="7686" width="24.6640625" style="477" customWidth="1"/>
    <col min="7687" max="7687" width="11.5546875" style="477" customWidth="1"/>
    <col min="7688" max="7936" width="8.88671875" style="477"/>
    <col min="7937" max="7938" width="5.6640625" style="477" customWidth="1"/>
    <col min="7939" max="7939" width="7.5546875" style="477" customWidth="1"/>
    <col min="7940" max="7940" width="5.88671875" style="477" customWidth="1"/>
    <col min="7941" max="7942" width="24.6640625" style="477" customWidth="1"/>
    <col min="7943" max="7943" width="11.5546875" style="477" customWidth="1"/>
    <col min="7944" max="8192" width="8.88671875" style="477"/>
    <col min="8193" max="8194" width="5.6640625" style="477" customWidth="1"/>
    <col min="8195" max="8195" width="7.5546875" style="477" customWidth="1"/>
    <col min="8196" max="8196" width="5.88671875" style="477" customWidth="1"/>
    <col min="8197" max="8198" width="24.6640625" style="477" customWidth="1"/>
    <col min="8199" max="8199" width="11.5546875" style="477" customWidth="1"/>
    <col min="8200" max="8448" width="8.88671875" style="477"/>
    <col min="8449" max="8450" width="5.6640625" style="477" customWidth="1"/>
    <col min="8451" max="8451" width="7.5546875" style="477" customWidth="1"/>
    <col min="8452" max="8452" width="5.88671875" style="477" customWidth="1"/>
    <col min="8453" max="8454" width="24.6640625" style="477" customWidth="1"/>
    <col min="8455" max="8455" width="11.5546875" style="477" customWidth="1"/>
    <col min="8456" max="8704" width="8.88671875" style="477"/>
    <col min="8705" max="8706" width="5.6640625" style="477" customWidth="1"/>
    <col min="8707" max="8707" width="7.5546875" style="477" customWidth="1"/>
    <col min="8708" max="8708" width="5.88671875" style="477" customWidth="1"/>
    <col min="8709" max="8710" width="24.6640625" style="477" customWidth="1"/>
    <col min="8711" max="8711" width="11.5546875" style="477" customWidth="1"/>
    <col min="8712" max="8960" width="8.88671875" style="477"/>
    <col min="8961" max="8962" width="5.6640625" style="477" customWidth="1"/>
    <col min="8963" max="8963" width="7.5546875" style="477" customWidth="1"/>
    <col min="8964" max="8964" width="5.88671875" style="477" customWidth="1"/>
    <col min="8965" max="8966" width="24.6640625" style="477" customWidth="1"/>
    <col min="8967" max="8967" width="11.5546875" style="477" customWidth="1"/>
    <col min="8968" max="9216" width="8.88671875" style="477"/>
    <col min="9217" max="9218" width="5.6640625" style="477" customWidth="1"/>
    <col min="9219" max="9219" width="7.5546875" style="477" customWidth="1"/>
    <col min="9220" max="9220" width="5.88671875" style="477" customWidth="1"/>
    <col min="9221" max="9222" width="24.6640625" style="477" customWidth="1"/>
    <col min="9223" max="9223" width="11.5546875" style="477" customWidth="1"/>
    <col min="9224" max="9472" width="8.88671875" style="477"/>
    <col min="9473" max="9474" width="5.6640625" style="477" customWidth="1"/>
    <col min="9475" max="9475" width="7.5546875" style="477" customWidth="1"/>
    <col min="9476" max="9476" width="5.88671875" style="477" customWidth="1"/>
    <col min="9477" max="9478" width="24.6640625" style="477" customWidth="1"/>
    <col min="9479" max="9479" width="11.5546875" style="477" customWidth="1"/>
    <col min="9480" max="9728" width="8.88671875" style="477"/>
    <col min="9729" max="9730" width="5.6640625" style="477" customWidth="1"/>
    <col min="9731" max="9731" width="7.5546875" style="477" customWidth="1"/>
    <col min="9732" max="9732" width="5.88671875" style="477" customWidth="1"/>
    <col min="9733" max="9734" width="24.6640625" style="477" customWidth="1"/>
    <col min="9735" max="9735" width="11.5546875" style="477" customWidth="1"/>
    <col min="9736" max="9984" width="8.88671875" style="477"/>
    <col min="9985" max="9986" width="5.6640625" style="477" customWidth="1"/>
    <col min="9987" max="9987" width="7.5546875" style="477" customWidth="1"/>
    <col min="9988" max="9988" width="5.88671875" style="477" customWidth="1"/>
    <col min="9989" max="9990" width="24.6640625" style="477" customWidth="1"/>
    <col min="9991" max="9991" width="11.5546875" style="477" customWidth="1"/>
    <col min="9992" max="10240" width="8.88671875" style="477"/>
    <col min="10241" max="10242" width="5.6640625" style="477" customWidth="1"/>
    <col min="10243" max="10243" width="7.5546875" style="477" customWidth="1"/>
    <col min="10244" max="10244" width="5.88671875" style="477" customWidth="1"/>
    <col min="10245" max="10246" width="24.6640625" style="477" customWidth="1"/>
    <col min="10247" max="10247" width="11.5546875" style="477" customWidth="1"/>
    <col min="10248" max="10496" width="8.88671875" style="477"/>
    <col min="10497" max="10498" width="5.6640625" style="477" customWidth="1"/>
    <col min="10499" max="10499" width="7.5546875" style="477" customWidth="1"/>
    <col min="10500" max="10500" width="5.88671875" style="477" customWidth="1"/>
    <col min="10501" max="10502" width="24.6640625" style="477" customWidth="1"/>
    <col min="10503" max="10503" width="11.5546875" style="477" customWidth="1"/>
    <col min="10504" max="10752" width="8.88671875" style="477"/>
    <col min="10753" max="10754" width="5.6640625" style="477" customWidth="1"/>
    <col min="10755" max="10755" width="7.5546875" style="477" customWidth="1"/>
    <col min="10756" max="10756" width="5.88671875" style="477" customWidth="1"/>
    <col min="10757" max="10758" width="24.6640625" style="477" customWidth="1"/>
    <col min="10759" max="10759" width="11.5546875" style="477" customWidth="1"/>
    <col min="10760" max="11008" width="8.88671875" style="477"/>
    <col min="11009" max="11010" width="5.6640625" style="477" customWidth="1"/>
    <col min="11011" max="11011" width="7.5546875" style="477" customWidth="1"/>
    <col min="11012" max="11012" width="5.88671875" style="477" customWidth="1"/>
    <col min="11013" max="11014" width="24.6640625" style="477" customWidth="1"/>
    <col min="11015" max="11015" width="11.5546875" style="477" customWidth="1"/>
    <col min="11016" max="11264" width="8.88671875" style="477"/>
    <col min="11265" max="11266" width="5.6640625" style="477" customWidth="1"/>
    <col min="11267" max="11267" width="7.5546875" style="477" customWidth="1"/>
    <col min="11268" max="11268" width="5.88671875" style="477" customWidth="1"/>
    <col min="11269" max="11270" width="24.6640625" style="477" customWidth="1"/>
    <col min="11271" max="11271" width="11.5546875" style="477" customWidth="1"/>
    <col min="11272" max="11520" width="8.88671875" style="477"/>
    <col min="11521" max="11522" width="5.6640625" style="477" customWidth="1"/>
    <col min="11523" max="11523" width="7.5546875" style="477" customWidth="1"/>
    <col min="11524" max="11524" width="5.88671875" style="477" customWidth="1"/>
    <col min="11525" max="11526" width="24.6640625" style="477" customWidth="1"/>
    <col min="11527" max="11527" width="11.5546875" style="477" customWidth="1"/>
    <col min="11528" max="11776" width="8.88671875" style="477"/>
    <col min="11777" max="11778" width="5.6640625" style="477" customWidth="1"/>
    <col min="11779" max="11779" width="7.5546875" style="477" customWidth="1"/>
    <col min="11780" max="11780" width="5.88671875" style="477" customWidth="1"/>
    <col min="11781" max="11782" width="24.6640625" style="477" customWidth="1"/>
    <col min="11783" max="11783" width="11.5546875" style="477" customWidth="1"/>
    <col min="11784" max="12032" width="8.88671875" style="477"/>
    <col min="12033" max="12034" width="5.6640625" style="477" customWidth="1"/>
    <col min="12035" max="12035" width="7.5546875" style="477" customWidth="1"/>
    <col min="12036" max="12036" width="5.88671875" style="477" customWidth="1"/>
    <col min="12037" max="12038" width="24.6640625" style="477" customWidth="1"/>
    <col min="12039" max="12039" width="11.5546875" style="477" customWidth="1"/>
    <col min="12040" max="12288" width="8.88671875" style="477"/>
    <col min="12289" max="12290" width="5.6640625" style="477" customWidth="1"/>
    <col min="12291" max="12291" width="7.5546875" style="477" customWidth="1"/>
    <col min="12292" max="12292" width="5.88671875" style="477" customWidth="1"/>
    <col min="12293" max="12294" width="24.6640625" style="477" customWidth="1"/>
    <col min="12295" max="12295" width="11.5546875" style="477" customWidth="1"/>
    <col min="12296" max="12544" width="8.88671875" style="477"/>
    <col min="12545" max="12546" width="5.6640625" style="477" customWidth="1"/>
    <col min="12547" max="12547" width="7.5546875" style="477" customWidth="1"/>
    <col min="12548" max="12548" width="5.88671875" style="477" customWidth="1"/>
    <col min="12549" max="12550" width="24.6640625" style="477" customWidth="1"/>
    <col min="12551" max="12551" width="11.5546875" style="477" customWidth="1"/>
    <col min="12552" max="12800" width="8.88671875" style="477"/>
    <col min="12801" max="12802" width="5.6640625" style="477" customWidth="1"/>
    <col min="12803" max="12803" width="7.5546875" style="477" customWidth="1"/>
    <col min="12804" max="12804" width="5.88671875" style="477" customWidth="1"/>
    <col min="12805" max="12806" width="24.6640625" style="477" customWidth="1"/>
    <col min="12807" max="12807" width="11.5546875" style="477" customWidth="1"/>
    <col min="12808" max="13056" width="8.88671875" style="477"/>
    <col min="13057" max="13058" width="5.6640625" style="477" customWidth="1"/>
    <col min="13059" max="13059" width="7.5546875" style="477" customWidth="1"/>
    <col min="13060" max="13060" width="5.88671875" style="477" customWidth="1"/>
    <col min="13061" max="13062" width="24.6640625" style="477" customWidth="1"/>
    <col min="13063" max="13063" width="11.5546875" style="477" customWidth="1"/>
    <col min="13064" max="13312" width="8.88671875" style="477"/>
    <col min="13313" max="13314" width="5.6640625" style="477" customWidth="1"/>
    <col min="13315" max="13315" width="7.5546875" style="477" customWidth="1"/>
    <col min="13316" max="13316" width="5.88671875" style="477" customWidth="1"/>
    <col min="13317" max="13318" width="24.6640625" style="477" customWidth="1"/>
    <col min="13319" max="13319" width="11.5546875" style="477" customWidth="1"/>
    <col min="13320" max="13568" width="8.88671875" style="477"/>
    <col min="13569" max="13570" width="5.6640625" style="477" customWidth="1"/>
    <col min="13571" max="13571" width="7.5546875" style="477" customWidth="1"/>
    <col min="13572" max="13572" width="5.88671875" style="477" customWidth="1"/>
    <col min="13573" max="13574" width="24.6640625" style="477" customWidth="1"/>
    <col min="13575" max="13575" width="11.5546875" style="477" customWidth="1"/>
    <col min="13576" max="13824" width="8.88671875" style="477"/>
    <col min="13825" max="13826" width="5.6640625" style="477" customWidth="1"/>
    <col min="13827" max="13827" width="7.5546875" style="477" customWidth="1"/>
    <col min="13828" max="13828" width="5.88671875" style="477" customWidth="1"/>
    <col min="13829" max="13830" width="24.6640625" style="477" customWidth="1"/>
    <col min="13831" max="13831" width="11.5546875" style="477" customWidth="1"/>
    <col min="13832" max="14080" width="8.88671875" style="477"/>
    <col min="14081" max="14082" width="5.6640625" style="477" customWidth="1"/>
    <col min="14083" max="14083" width="7.5546875" style="477" customWidth="1"/>
    <col min="14084" max="14084" width="5.88671875" style="477" customWidth="1"/>
    <col min="14085" max="14086" width="24.6640625" style="477" customWidth="1"/>
    <col min="14087" max="14087" width="11.5546875" style="477" customWidth="1"/>
    <col min="14088" max="14336" width="8.88671875" style="477"/>
    <col min="14337" max="14338" width="5.6640625" style="477" customWidth="1"/>
    <col min="14339" max="14339" width="7.5546875" style="477" customWidth="1"/>
    <col min="14340" max="14340" width="5.88671875" style="477" customWidth="1"/>
    <col min="14341" max="14342" width="24.6640625" style="477" customWidth="1"/>
    <col min="14343" max="14343" width="11.5546875" style="477" customWidth="1"/>
    <col min="14344" max="14592" width="8.88671875" style="477"/>
    <col min="14593" max="14594" width="5.6640625" style="477" customWidth="1"/>
    <col min="14595" max="14595" width="7.5546875" style="477" customWidth="1"/>
    <col min="14596" max="14596" width="5.88671875" style="477" customWidth="1"/>
    <col min="14597" max="14598" width="24.6640625" style="477" customWidth="1"/>
    <col min="14599" max="14599" width="11.5546875" style="477" customWidth="1"/>
    <col min="14600" max="14848" width="8.88671875" style="477"/>
    <col min="14849" max="14850" width="5.6640625" style="477" customWidth="1"/>
    <col min="14851" max="14851" width="7.5546875" style="477" customWidth="1"/>
    <col min="14852" max="14852" width="5.88671875" style="477" customWidth="1"/>
    <col min="14853" max="14854" width="24.6640625" style="477" customWidth="1"/>
    <col min="14855" max="14855" width="11.5546875" style="477" customWidth="1"/>
    <col min="14856" max="15104" width="8.88671875" style="477"/>
    <col min="15105" max="15106" width="5.6640625" style="477" customWidth="1"/>
    <col min="15107" max="15107" width="7.5546875" style="477" customWidth="1"/>
    <col min="15108" max="15108" width="5.88671875" style="477" customWidth="1"/>
    <col min="15109" max="15110" width="24.6640625" style="477" customWidth="1"/>
    <col min="15111" max="15111" width="11.5546875" style="477" customWidth="1"/>
    <col min="15112" max="15360" width="8.88671875" style="477"/>
    <col min="15361" max="15362" width="5.6640625" style="477" customWidth="1"/>
    <col min="15363" max="15363" width="7.5546875" style="477" customWidth="1"/>
    <col min="15364" max="15364" width="5.88671875" style="477" customWidth="1"/>
    <col min="15365" max="15366" width="24.6640625" style="477" customWidth="1"/>
    <col min="15367" max="15367" width="11.5546875" style="477" customWidth="1"/>
    <col min="15368" max="15616" width="8.88671875" style="477"/>
    <col min="15617" max="15618" width="5.6640625" style="477" customWidth="1"/>
    <col min="15619" max="15619" width="7.5546875" style="477" customWidth="1"/>
    <col min="15620" max="15620" width="5.88671875" style="477" customWidth="1"/>
    <col min="15621" max="15622" width="24.6640625" style="477" customWidth="1"/>
    <col min="15623" max="15623" width="11.5546875" style="477" customWidth="1"/>
    <col min="15624" max="15872" width="8.88671875" style="477"/>
    <col min="15873" max="15874" width="5.6640625" style="477" customWidth="1"/>
    <col min="15875" max="15875" width="7.5546875" style="477" customWidth="1"/>
    <col min="15876" max="15876" width="5.88671875" style="477" customWidth="1"/>
    <col min="15877" max="15878" width="24.6640625" style="477" customWidth="1"/>
    <col min="15879" max="15879" width="11.5546875" style="477" customWidth="1"/>
    <col min="15880" max="16128" width="8.88671875" style="477"/>
    <col min="16129" max="16130" width="5.6640625" style="477" customWidth="1"/>
    <col min="16131" max="16131" width="7.5546875" style="477" customWidth="1"/>
    <col min="16132" max="16132" width="5.88671875" style="477" customWidth="1"/>
    <col min="16133" max="16134" width="24.6640625" style="477" customWidth="1"/>
    <col min="16135" max="16135" width="11.5546875" style="477" customWidth="1"/>
    <col min="16136" max="16384" width="8.88671875" style="477"/>
  </cols>
  <sheetData>
    <row r="1" spans="1:7" ht="45" customHeight="1" x14ac:dyDescent="0.3">
      <c r="A1" s="925" t="s">
        <v>381</v>
      </c>
      <c r="B1" s="925"/>
      <c r="C1" s="925"/>
      <c r="D1" s="925"/>
      <c r="E1" s="925"/>
      <c r="F1" s="925"/>
      <c r="G1" s="925"/>
    </row>
    <row r="2" spans="1:7" ht="45" customHeight="1" x14ac:dyDescent="0.3">
      <c r="A2" s="926" t="s">
        <v>309</v>
      </c>
      <c r="B2" s="926"/>
      <c r="C2" s="926"/>
      <c r="D2" s="926"/>
      <c r="E2" s="926"/>
      <c r="F2" s="926"/>
      <c r="G2" s="926"/>
    </row>
    <row r="3" spans="1:7" ht="46.5" customHeight="1" x14ac:dyDescent="0.3">
      <c r="A3" s="927" t="s">
        <v>185</v>
      </c>
      <c r="B3" s="927"/>
      <c r="C3" s="927"/>
      <c r="D3" s="927"/>
      <c r="E3" s="927"/>
      <c r="F3" s="927"/>
      <c r="G3" s="927"/>
    </row>
    <row r="4" spans="1:7" ht="48" customHeight="1" x14ac:dyDescent="0.3">
      <c r="A4" s="478" t="s">
        <v>186</v>
      </c>
      <c r="B4" s="478" t="s">
        <v>187</v>
      </c>
      <c r="C4" s="478" t="s">
        <v>188</v>
      </c>
      <c r="D4" s="478" t="s">
        <v>189</v>
      </c>
      <c r="G4" s="479" t="s">
        <v>190</v>
      </c>
    </row>
    <row r="5" spans="1:7" ht="18.600000000000001" customHeight="1" x14ac:dyDescent="0.3">
      <c r="A5" s="505" t="s">
        <v>427</v>
      </c>
      <c r="B5" s="481"/>
      <c r="C5" s="500" t="s">
        <v>346</v>
      </c>
      <c r="D5" s="497" t="s">
        <v>277</v>
      </c>
      <c r="E5" s="511" t="s">
        <v>179</v>
      </c>
      <c r="F5" s="511" t="s">
        <v>121</v>
      </c>
      <c r="G5" s="480"/>
    </row>
    <row r="6" spans="1:7" ht="18.600000000000001" customHeight="1" x14ac:dyDescent="0.3">
      <c r="A6" s="480"/>
      <c r="B6" s="481"/>
      <c r="C6" s="480"/>
      <c r="D6" s="480"/>
      <c r="E6" s="485"/>
      <c r="F6" s="480"/>
      <c r="G6" s="480"/>
    </row>
    <row r="7" spans="1:7" ht="18.600000000000001" customHeight="1" x14ac:dyDescent="0.3">
      <c r="A7" s="480"/>
      <c r="B7" s="481"/>
      <c r="C7" s="480"/>
      <c r="D7" s="480"/>
      <c r="E7" s="485"/>
      <c r="F7" s="480"/>
      <c r="G7" s="480"/>
    </row>
    <row r="8" spans="1:7" ht="18.600000000000001" customHeight="1" x14ac:dyDescent="0.3">
      <c r="A8" s="480"/>
      <c r="B8" s="481"/>
      <c r="C8" s="480"/>
      <c r="D8" s="480"/>
      <c r="E8" s="480"/>
      <c r="F8" s="485"/>
      <c r="G8" s="480"/>
    </row>
    <row r="9" spans="1:7" ht="18.600000000000001" customHeight="1" x14ac:dyDescent="0.3">
      <c r="A9" s="480"/>
      <c r="B9" s="481"/>
      <c r="C9" s="480"/>
      <c r="D9" s="480"/>
      <c r="E9" s="485"/>
      <c r="F9" s="480"/>
      <c r="G9" s="480"/>
    </row>
    <row r="10" spans="1:7" ht="18.600000000000001" customHeight="1" x14ac:dyDescent="0.3">
      <c r="A10" s="480"/>
      <c r="B10" s="481"/>
      <c r="C10" s="497" t="s">
        <v>346</v>
      </c>
      <c r="D10" s="497" t="s">
        <v>278</v>
      </c>
      <c r="E10" s="511" t="s">
        <v>436</v>
      </c>
      <c r="F10" s="511" t="s">
        <v>122</v>
      </c>
      <c r="G10" s="480"/>
    </row>
    <row r="11" spans="1:7" ht="18.600000000000001" customHeight="1" x14ac:dyDescent="0.3">
      <c r="A11" s="480"/>
      <c r="B11" s="481"/>
      <c r="C11" s="480"/>
      <c r="D11" s="480"/>
      <c r="E11" s="485"/>
      <c r="F11" s="480"/>
      <c r="G11" s="480"/>
    </row>
    <row r="12" spans="1:7" ht="18.600000000000001" customHeight="1" x14ac:dyDescent="0.3">
      <c r="A12" s="480"/>
      <c r="B12" s="481"/>
      <c r="C12" s="480"/>
      <c r="D12" s="480"/>
      <c r="E12" s="485"/>
      <c r="F12" s="480"/>
      <c r="G12" s="480"/>
    </row>
    <row r="13" spans="1:7" ht="18.600000000000001" customHeight="1" x14ac:dyDescent="0.3">
      <c r="A13" s="480"/>
      <c r="B13" s="481"/>
      <c r="C13" s="480"/>
      <c r="D13" s="480"/>
      <c r="E13" s="480"/>
      <c r="F13" s="480"/>
      <c r="G13" s="480"/>
    </row>
    <row r="14" spans="1:7" ht="18.600000000000001" customHeight="1" x14ac:dyDescent="0.3">
      <c r="A14" s="480"/>
      <c r="B14" s="481"/>
      <c r="C14" s="480"/>
      <c r="D14" s="480"/>
      <c r="E14" s="480"/>
      <c r="F14" s="480"/>
      <c r="G14" s="480"/>
    </row>
    <row r="15" spans="1:7" ht="18.600000000000001" customHeight="1" x14ac:dyDescent="0.3">
      <c r="A15" s="509" t="s">
        <v>416</v>
      </c>
      <c r="B15" s="481"/>
      <c r="C15" s="505" t="s">
        <v>361</v>
      </c>
      <c r="D15" s="505" t="s">
        <v>380</v>
      </c>
      <c r="E15" s="511" t="s">
        <v>437</v>
      </c>
      <c r="F15" s="511" t="s">
        <v>428</v>
      </c>
      <c r="G15" s="480"/>
    </row>
    <row r="16" spans="1:7" ht="18.600000000000001" customHeight="1" x14ac:dyDescent="0.3">
      <c r="A16" s="497"/>
      <c r="B16" s="481"/>
      <c r="C16" s="497"/>
      <c r="D16" s="480"/>
      <c r="E16" s="480"/>
      <c r="F16" s="480"/>
      <c r="G16" s="480"/>
    </row>
    <row r="17" spans="1:7" ht="18.600000000000001" customHeight="1" x14ac:dyDescent="0.3">
      <c r="A17" s="480"/>
      <c r="B17" s="481"/>
      <c r="C17" s="497"/>
      <c r="D17" s="480"/>
      <c r="E17" s="480"/>
      <c r="F17" s="480"/>
      <c r="G17" s="480"/>
    </row>
    <row r="18" spans="1:7" ht="18.600000000000001" customHeight="1" x14ac:dyDescent="0.3">
      <c r="A18" s="497"/>
      <c r="B18" s="481"/>
      <c r="C18" s="497"/>
      <c r="D18" s="480"/>
      <c r="E18" s="480"/>
      <c r="F18" s="480"/>
      <c r="G18" s="480"/>
    </row>
    <row r="19" spans="1:7" ht="18.600000000000001" customHeight="1" x14ac:dyDescent="0.3">
      <c r="A19" s="480"/>
      <c r="B19" s="481"/>
      <c r="C19" s="480"/>
      <c r="D19" s="505" t="s">
        <v>382</v>
      </c>
      <c r="E19" s="511" t="s">
        <v>123</v>
      </c>
      <c r="F19" s="511" t="s">
        <v>438</v>
      </c>
      <c r="G19" s="480"/>
    </row>
    <row r="20" spans="1:7" ht="18.600000000000001" customHeight="1" x14ac:dyDescent="0.3">
      <c r="A20" s="480"/>
      <c r="B20" s="481"/>
      <c r="C20" s="497"/>
      <c r="D20" s="505"/>
      <c r="E20" s="499"/>
      <c r="F20" s="499"/>
      <c r="G20" s="480"/>
    </row>
    <row r="21" spans="1:7" ht="18.600000000000001" customHeight="1" x14ac:dyDescent="0.3">
      <c r="A21" s="480"/>
      <c r="B21" s="481"/>
      <c r="C21" s="480"/>
      <c r="D21" s="480"/>
      <c r="E21" s="485"/>
      <c r="F21" s="480"/>
      <c r="G21" s="480"/>
    </row>
    <row r="22" spans="1:7" ht="18.600000000000001" customHeight="1" x14ac:dyDescent="0.3">
      <c r="A22" s="480"/>
      <c r="B22" s="481"/>
      <c r="C22" s="480"/>
      <c r="D22" s="480"/>
      <c r="E22" s="480"/>
      <c r="F22" s="480"/>
      <c r="G22" s="480"/>
    </row>
    <row r="23" spans="1:7" ht="18.600000000000001" customHeight="1" x14ac:dyDescent="0.3">
      <c r="A23" s="480"/>
      <c r="B23" s="481"/>
      <c r="C23" s="480"/>
      <c r="D23" s="480"/>
      <c r="E23" s="480"/>
      <c r="F23" s="480"/>
      <c r="G23" s="480"/>
    </row>
    <row r="24" spans="1:7" ht="18.600000000000001" customHeight="1" x14ac:dyDescent="0.3">
      <c r="A24" s="505"/>
      <c r="B24" s="481"/>
      <c r="C24" s="505"/>
      <c r="D24" s="505"/>
      <c r="E24" s="483"/>
      <c r="F24" s="483"/>
      <c r="G24" s="480"/>
    </row>
    <row r="25" spans="1:7" ht="18.600000000000001" customHeight="1" x14ac:dyDescent="0.3">
      <c r="A25" s="497"/>
      <c r="B25" s="481"/>
      <c r="C25" s="497"/>
      <c r="D25" s="480"/>
      <c r="E25" s="480"/>
      <c r="F25" s="480"/>
      <c r="G25" s="480"/>
    </row>
    <row r="26" spans="1:7" ht="18.600000000000001" customHeight="1" x14ac:dyDescent="0.3">
      <c r="A26" s="480"/>
      <c r="B26" s="481"/>
      <c r="C26" s="497"/>
      <c r="D26" s="480"/>
      <c r="E26" s="480"/>
      <c r="F26" s="480"/>
      <c r="G26" s="480"/>
    </row>
    <row r="27" spans="1:7" ht="18.600000000000001" customHeight="1" x14ac:dyDescent="0.3">
      <c r="A27" s="497"/>
      <c r="B27" s="481"/>
      <c r="C27" s="497"/>
      <c r="D27" s="480"/>
      <c r="E27" s="480"/>
      <c r="F27" s="480"/>
      <c r="G27" s="480"/>
    </row>
    <row r="28" spans="1:7" ht="18.600000000000001" customHeight="1" x14ac:dyDescent="0.3">
      <c r="A28" s="480"/>
      <c r="B28" s="481"/>
      <c r="C28" s="480"/>
      <c r="D28" s="505"/>
      <c r="E28" s="483"/>
      <c r="F28" s="483"/>
      <c r="G28" s="480"/>
    </row>
    <row r="29" spans="1:7" ht="18.600000000000001" customHeight="1" x14ac:dyDescent="0.3">
      <c r="A29" s="480"/>
      <c r="B29" s="481"/>
      <c r="C29" s="480"/>
      <c r="D29" s="480"/>
      <c r="E29" s="485"/>
      <c r="F29" s="480"/>
      <c r="G29" s="480"/>
    </row>
    <row r="30" spans="1:7" ht="18.600000000000001" customHeight="1" x14ac:dyDescent="0.3">
      <c r="A30" s="480"/>
      <c r="B30" s="481"/>
      <c r="C30" s="480"/>
      <c r="D30" s="480"/>
      <c r="E30" s="485"/>
      <c r="F30" s="480"/>
      <c r="G30" s="480"/>
    </row>
    <row r="31" spans="1:7" ht="18.600000000000001" customHeight="1" x14ac:dyDescent="0.3">
      <c r="A31" s="480"/>
      <c r="B31" s="481"/>
      <c r="C31" s="480"/>
      <c r="D31" s="480"/>
      <c r="E31" s="480"/>
      <c r="F31" s="485"/>
      <c r="G31" s="480"/>
    </row>
    <row r="32" spans="1:7" ht="18.600000000000001" customHeight="1" x14ac:dyDescent="0.3">
      <c r="A32" s="480"/>
      <c r="B32" s="481"/>
      <c r="C32" s="505"/>
      <c r="D32" s="480"/>
      <c r="E32" s="506"/>
      <c r="F32" s="506"/>
      <c r="G32" s="480"/>
    </row>
    <row r="33" spans="1:7" ht="18.600000000000001" customHeight="1" x14ac:dyDescent="0.3">
      <c r="A33" s="480"/>
      <c r="B33" s="481"/>
      <c r="C33" s="480"/>
      <c r="D33" s="480"/>
      <c r="E33" s="480"/>
      <c r="F33" s="480"/>
      <c r="G33" s="480"/>
    </row>
    <row r="34" spans="1:7" ht="18.600000000000001" customHeight="1" x14ac:dyDescent="0.3">
      <c r="A34" s="480"/>
      <c r="B34" s="481"/>
      <c r="C34" s="480"/>
      <c r="D34" s="480"/>
      <c r="E34" s="480"/>
      <c r="F34" s="480"/>
      <c r="G34" s="480"/>
    </row>
    <row r="35" spans="1:7" ht="18.600000000000001" customHeight="1" x14ac:dyDescent="0.3">
      <c r="A35" s="480"/>
      <c r="B35" s="481"/>
      <c r="C35" s="480"/>
      <c r="D35" s="480"/>
      <c r="E35" s="480"/>
      <c r="F35" s="480"/>
      <c r="G35" s="480"/>
    </row>
    <row r="36" spans="1:7" ht="18.600000000000001" customHeight="1" x14ac:dyDescent="0.3">
      <c r="A36" s="480"/>
      <c r="B36" s="481"/>
      <c r="C36" s="505"/>
      <c r="D36" s="480"/>
      <c r="E36" s="506"/>
      <c r="F36" s="506"/>
      <c r="G36" s="480"/>
    </row>
    <row r="37" spans="1:7" ht="18.600000000000001" customHeight="1" x14ac:dyDescent="0.3">
      <c r="A37" s="480"/>
      <c r="B37" s="481"/>
      <c r="C37" s="480"/>
      <c r="D37" s="480"/>
      <c r="E37" s="485"/>
      <c r="F37" s="480"/>
      <c r="G37" s="480"/>
    </row>
    <row r="38" spans="1:7" ht="18.600000000000001" customHeight="1" x14ac:dyDescent="0.3">
      <c r="A38" s="480"/>
      <c r="B38" s="481"/>
      <c r="C38" s="480"/>
      <c r="D38" s="480"/>
      <c r="E38" s="480"/>
      <c r="F38" s="480"/>
      <c r="G38" s="480"/>
    </row>
    <row r="39" spans="1:7" ht="18.600000000000001" customHeight="1" x14ac:dyDescent="0.3">
      <c r="A39" s="480"/>
      <c r="B39" s="481"/>
      <c r="C39" s="480"/>
      <c r="D39" s="480"/>
      <c r="E39" s="480"/>
      <c r="F39" s="480"/>
      <c r="G39" s="480"/>
    </row>
    <row r="40" spans="1:7" ht="18.600000000000001" customHeight="1" x14ac:dyDescent="0.3">
      <c r="A40" s="480"/>
      <c r="B40" s="481"/>
      <c r="C40" s="480"/>
      <c r="D40" s="480"/>
      <c r="E40" s="485"/>
      <c r="F40" s="480"/>
      <c r="G40" s="480"/>
    </row>
    <row r="41" spans="1:7" ht="18.600000000000001" customHeight="1" x14ac:dyDescent="0.3">
      <c r="A41" s="480"/>
      <c r="B41" s="481"/>
      <c r="C41" s="480"/>
      <c r="D41" s="480"/>
      <c r="E41" s="480"/>
      <c r="F41" s="485"/>
      <c r="G41" s="480"/>
    </row>
    <row r="42" spans="1:7" ht="18.600000000000001" customHeight="1" x14ac:dyDescent="0.3">
      <c r="A42" s="497"/>
      <c r="B42" s="481"/>
      <c r="C42" s="480"/>
      <c r="D42" s="497"/>
      <c r="E42" s="485"/>
      <c r="F42" s="480"/>
      <c r="G42" s="480"/>
    </row>
    <row r="43" spans="1:7" ht="18.600000000000001" customHeight="1" x14ac:dyDescent="0.3">
      <c r="A43" s="480"/>
      <c r="B43" s="481"/>
      <c r="C43" s="480"/>
      <c r="D43" s="480"/>
      <c r="E43" s="480"/>
      <c r="F43" s="485"/>
      <c r="G43" s="480"/>
    </row>
    <row r="44" spans="1:7" ht="18.600000000000001" customHeight="1" x14ac:dyDescent="0.3">
      <c r="A44" s="480"/>
      <c r="B44" s="481"/>
      <c r="C44" s="497"/>
      <c r="D44" s="480"/>
      <c r="E44" s="497"/>
      <c r="F44" s="485"/>
      <c r="G44" s="480"/>
    </row>
    <row r="45" spans="1:7" ht="18.600000000000001" customHeight="1" x14ac:dyDescent="0.3">
      <c r="A45" s="480"/>
      <c r="B45" s="481"/>
      <c r="C45" s="497"/>
      <c r="D45" s="497"/>
      <c r="E45" s="480"/>
      <c r="F45" s="480"/>
      <c r="G45" s="480"/>
    </row>
    <row r="46" spans="1:7" ht="18.600000000000001" customHeight="1" x14ac:dyDescent="0.3">
      <c r="A46" s="480"/>
      <c r="B46" s="481"/>
      <c r="C46" s="497"/>
      <c r="D46" s="480"/>
      <c r="E46" s="497"/>
      <c r="F46" s="480"/>
      <c r="G46" s="480"/>
    </row>
    <row r="47" spans="1:7" ht="18.600000000000001" customHeight="1" x14ac:dyDescent="0.3">
      <c r="A47" s="480"/>
      <c r="B47" s="481"/>
      <c r="C47" s="497"/>
      <c r="D47" s="480"/>
      <c r="E47" s="480"/>
      <c r="F47" s="480"/>
      <c r="G47" s="480"/>
    </row>
    <row r="48" spans="1:7" ht="18.600000000000001" customHeight="1" x14ac:dyDescent="0.3">
      <c r="A48" s="480"/>
      <c r="B48" s="481"/>
      <c r="C48" s="497"/>
      <c r="D48" s="480"/>
      <c r="E48" s="497"/>
      <c r="F48" s="480"/>
      <c r="G48" s="480"/>
    </row>
    <row r="49" spans="1:7" ht="18.600000000000001" customHeight="1" x14ac:dyDescent="0.3">
      <c r="A49" s="480"/>
      <c r="B49" s="481"/>
      <c r="C49" s="480"/>
      <c r="D49" s="480"/>
      <c r="E49" s="480"/>
      <c r="F49" s="480"/>
      <c r="G49" s="480"/>
    </row>
    <row r="50" spans="1:7" ht="18.600000000000001" customHeight="1" x14ac:dyDescent="0.3">
      <c r="A50" s="480"/>
      <c r="B50" s="481"/>
      <c r="C50" s="480"/>
      <c r="D50" s="480"/>
      <c r="E50" s="480"/>
      <c r="F50" s="480"/>
      <c r="G50" s="480"/>
    </row>
    <row r="51" spans="1:7" ht="18.600000000000001" customHeight="1" x14ac:dyDescent="0.3">
      <c r="A51" s="480"/>
      <c r="B51" s="481"/>
      <c r="C51" s="480"/>
      <c r="D51" s="480"/>
      <c r="E51" s="480"/>
      <c r="F51" s="480"/>
      <c r="G51" s="480"/>
    </row>
    <row r="52" spans="1:7" ht="18.600000000000001" customHeight="1" x14ac:dyDescent="0.3">
      <c r="A52" s="480"/>
      <c r="B52" s="481"/>
      <c r="C52" s="497"/>
      <c r="D52" s="480"/>
      <c r="E52" s="480"/>
      <c r="F52" s="485"/>
      <c r="G52" s="480"/>
    </row>
    <row r="53" spans="1:7" ht="18.600000000000001" customHeight="1" x14ac:dyDescent="0.3">
      <c r="A53" s="480"/>
      <c r="B53" s="481"/>
      <c r="C53" s="480"/>
      <c r="D53" s="480"/>
      <c r="E53" s="480"/>
      <c r="F53" s="480"/>
      <c r="G53" s="480"/>
    </row>
    <row r="54" spans="1:7" ht="18.600000000000001" customHeight="1" x14ac:dyDescent="0.3">
      <c r="A54" s="497"/>
      <c r="B54" s="481"/>
      <c r="C54" s="497"/>
      <c r="D54" s="480"/>
      <c r="E54" s="480"/>
      <c r="F54" s="480"/>
      <c r="G54" s="480"/>
    </row>
    <row r="55" spans="1:7" ht="18.600000000000001" customHeight="1" x14ac:dyDescent="0.3">
      <c r="A55" s="480"/>
      <c r="B55" s="481"/>
      <c r="C55" s="497"/>
      <c r="D55" s="480"/>
      <c r="E55" s="480"/>
      <c r="F55" s="480"/>
      <c r="G55" s="480"/>
    </row>
    <row r="56" spans="1:7" ht="18.600000000000001" customHeight="1" x14ac:dyDescent="0.3">
      <c r="A56" s="480"/>
      <c r="B56" s="481"/>
      <c r="C56" s="480"/>
      <c r="D56" s="480"/>
      <c r="E56" s="480"/>
      <c r="F56" s="480"/>
      <c r="G56" s="480"/>
    </row>
    <row r="57" spans="1:7" ht="18.600000000000001" customHeight="1" x14ac:dyDescent="0.3">
      <c r="A57" s="480"/>
      <c r="B57" s="481"/>
      <c r="C57" s="497"/>
      <c r="D57" s="480"/>
      <c r="E57" s="497"/>
      <c r="F57" s="497"/>
      <c r="G57" s="480"/>
    </row>
    <row r="58" spans="1:7" ht="18.600000000000001" customHeight="1" x14ac:dyDescent="0.3">
      <c r="A58" s="480"/>
      <c r="B58" s="481"/>
      <c r="C58" s="480"/>
      <c r="D58" s="480"/>
      <c r="E58" s="480"/>
      <c r="F58" s="485"/>
      <c r="G58" s="480"/>
    </row>
    <row r="59" spans="1:7" ht="18.600000000000001" customHeight="1" x14ac:dyDescent="0.3">
      <c r="A59" s="480"/>
      <c r="B59" s="481"/>
      <c r="C59" s="480"/>
      <c r="D59" s="480"/>
      <c r="E59" s="480"/>
      <c r="F59" s="480"/>
      <c r="G59" s="480"/>
    </row>
    <row r="60" spans="1:7" ht="18.600000000000001" customHeight="1" x14ac:dyDescent="0.3">
      <c r="A60" s="480"/>
      <c r="B60" s="481"/>
      <c r="C60" s="480"/>
      <c r="D60" s="480"/>
      <c r="E60" s="480"/>
      <c r="F60" s="480"/>
      <c r="G60" s="480"/>
    </row>
    <row r="61" spans="1:7" ht="18.600000000000001" customHeight="1" x14ac:dyDescent="0.3">
      <c r="A61" s="480"/>
      <c r="B61" s="481"/>
      <c r="C61" s="480"/>
      <c r="D61" s="480"/>
      <c r="E61" s="480"/>
      <c r="F61" s="480"/>
      <c r="G61" s="480"/>
    </row>
    <row r="62" spans="1:7" ht="18.600000000000001" customHeight="1" x14ac:dyDescent="0.3">
      <c r="A62" s="480"/>
      <c r="B62" s="481"/>
      <c r="C62" s="480"/>
      <c r="D62" s="480"/>
      <c r="E62" s="497"/>
      <c r="F62" s="497"/>
      <c r="G62" s="480"/>
    </row>
    <row r="63" spans="1:7" ht="18.600000000000001" customHeight="1" x14ac:dyDescent="0.3">
      <c r="A63" s="480"/>
      <c r="B63" s="481"/>
      <c r="C63" s="480"/>
      <c r="D63" s="480"/>
      <c r="E63" s="480"/>
      <c r="F63" s="480"/>
      <c r="G63" s="480"/>
    </row>
    <row r="64" spans="1:7" ht="18.600000000000001" customHeight="1" x14ac:dyDescent="0.3">
      <c r="A64" s="480"/>
      <c r="B64" s="481"/>
      <c r="C64" s="480"/>
      <c r="D64" s="480"/>
      <c r="E64" s="480"/>
      <c r="F64" s="480"/>
      <c r="G64" s="480"/>
    </row>
    <row r="65" spans="1:7" ht="18.600000000000001" customHeight="1" x14ac:dyDescent="0.3">
      <c r="A65" s="480"/>
      <c r="B65" s="481"/>
      <c r="C65" s="480"/>
      <c r="D65" s="480"/>
      <c r="E65" s="480"/>
      <c r="F65" s="480"/>
      <c r="G65" s="480"/>
    </row>
    <row r="66" spans="1:7" ht="18.600000000000001" customHeight="1" x14ac:dyDescent="0.3">
      <c r="A66" s="480"/>
      <c r="B66" s="481"/>
      <c r="C66" s="480"/>
      <c r="D66" s="480"/>
      <c r="E66" s="480"/>
      <c r="F66" s="480"/>
      <c r="G66" s="480"/>
    </row>
    <row r="67" spans="1:7" ht="18.600000000000001" customHeight="1" x14ac:dyDescent="0.3">
      <c r="A67" s="480"/>
      <c r="B67" s="481"/>
      <c r="C67" s="497"/>
      <c r="D67" s="480"/>
      <c r="E67" s="497"/>
      <c r="F67" s="497"/>
      <c r="G67" s="480"/>
    </row>
    <row r="68" spans="1:7" ht="18.600000000000001" customHeight="1" x14ac:dyDescent="0.3">
      <c r="A68" s="480"/>
      <c r="B68" s="481"/>
      <c r="C68" s="480"/>
      <c r="D68" s="480"/>
      <c r="E68" s="480"/>
      <c r="F68" s="480"/>
      <c r="G68" s="480"/>
    </row>
    <row r="69" spans="1:7" ht="18.600000000000001" customHeight="1" x14ac:dyDescent="0.3">
      <c r="A69" s="480"/>
      <c r="B69" s="481"/>
      <c r="C69" s="480"/>
      <c r="D69" s="480"/>
      <c r="E69" s="480"/>
      <c r="F69" s="480"/>
      <c r="G69" s="480"/>
    </row>
    <row r="70" spans="1:7" ht="18.600000000000001" customHeight="1" x14ac:dyDescent="0.3">
      <c r="A70" s="480"/>
      <c r="B70" s="481"/>
      <c r="C70" s="480"/>
      <c r="D70" s="480"/>
      <c r="E70" s="480"/>
      <c r="F70" s="480"/>
      <c r="G70" s="480"/>
    </row>
    <row r="71" spans="1:7" ht="18.600000000000001" customHeight="1" x14ac:dyDescent="0.3">
      <c r="A71" s="480"/>
      <c r="B71" s="481"/>
      <c r="C71" s="480"/>
      <c r="D71" s="480"/>
      <c r="E71" s="497"/>
      <c r="F71" s="497"/>
      <c r="G71" s="480"/>
    </row>
    <row r="72" spans="1:7" ht="18.600000000000001" customHeight="1" x14ac:dyDescent="0.3">
      <c r="A72" s="480"/>
      <c r="B72" s="481"/>
      <c r="C72" s="480"/>
      <c r="D72" s="480"/>
      <c r="E72" s="480"/>
      <c r="F72" s="480"/>
      <c r="G72" s="480"/>
    </row>
    <row r="73" spans="1:7" ht="18.600000000000001" customHeight="1" x14ac:dyDescent="0.3">
      <c r="A73" s="480"/>
      <c r="B73" s="481"/>
      <c r="C73" s="480"/>
      <c r="D73" s="480"/>
      <c r="E73" s="480"/>
      <c r="F73" s="480"/>
      <c r="G73" s="480"/>
    </row>
    <row r="74" spans="1:7" ht="18.600000000000001" customHeight="1" x14ac:dyDescent="0.3">
      <c r="A74" s="480"/>
      <c r="B74" s="481"/>
      <c r="C74" s="480"/>
      <c r="D74" s="480"/>
      <c r="E74" s="480"/>
      <c r="F74" s="480"/>
      <c r="G74" s="480"/>
    </row>
    <row r="75" spans="1:7" ht="18.600000000000001" customHeight="1" x14ac:dyDescent="0.3">
      <c r="A75" s="497"/>
      <c r="B75" s="481"/>
      <c r="C75" s="497"/>
      <c r="D75" s="497"/>
      <c r="E75" s="480"/>
      <c r="F75" s="480"/>
      <c r="G75" s="480"/>
    </row>
    <row r="76" spans="1:7" ht="18.600000000000001" customHeight="1" x14ac:dyDescent="0.3">
      <c r="A76" s="480"/>
      <c r="B76" s="481"/>
      <c r="C76" s="480"/>
      <c r="D76" s="480"/>
      <c r="E76" s="480"/>
      <c r="F76" s="480"/>
      <c r="G76" s="480"/>
    </row>
    <row r="77" spans="1:7" ht="18.600000000000001" customHeight="1" x14ac:dyDescent="0.3">
      <c r="A77" s="480"/>
      <c r="B77" s="481"/>
      <c r="C77" s="480"/>
      <c r="D77" s="480"/>
      <c r="E77" s="480"/>
      <c r="F77" s="480"/>
      <c r="G77" s="480"/>
    </row>
    <row r="78" spans="1:7" ht="18.600000000000001" customHeight="1" x14ac:dyDescent="0.3">
      <c r="A78" s="480"/>
      <c r="B78" s="481"/>
      <c r="C78" s="480"/>
      <c r="D78" s="480"/>
      <c r="E78" s="480"/>
      <c r="F78" s="480"/>
      <c r="G78" s="480"/>
    </row>
    <row r="79" spans="1:7" ht="18.600000000000001" customHeight="1" x14ac:dyDescent="0.3">
      <c r="A79" s="480"/>
      <c r="B79" s="481"/>
      <c r="C79" s="497"/>
      <c r="D79" s="480"/>
      <c r="E79" s="480"/>
      <c r="F79" s="485"/>
      <c r="G79" s="480"/>
    </row>
    <row r="80" spans="1:7" ht="18.600000000000001" customHeight="1" x14ac:dyDescent="0.3">
      <c r="A80" s="480"/>
      <c r="B80" s="481"/>
      <c r="C80" s="480"/>
      <c r="D80" s="480"/>
      <c r="E80" s="480"/>
      <c r="F80" s="480"/>
      <c r="G80" s="480"/>
    </row>
    <row r="81" spans="1:7" ht="18.600000000000001" customHeight="1" x14ac:dyDescent="0.3">
      <c r="A81" s="480"/>
      <c r="B81" s="481"/>
      <c r="C81" s="480"/>
      <c r="D81" s="480"/>
      <c r="E81" s="480"/>
      <c r="F81" s="480"/>
      <c r="G81" s="480"/>
    </row>
    <row r="82" spans="1:7" ht="18.600000000000001" customHeight="1" x14ac:dyDescent="0.3">
      <c r="A82" s="480"/>
      <c r="B82" s="481"/>
      <c r="C82" s="480"/>
      <c r="D82" s="480"/>
      <c r="E82" s="480"/>
      <c r="F82" s="480"/>
      <c r="G82" s="480"/>
    </row>
    <row r="83" spans="1:7" ht="18.600000000000001" customHeight="1" x14ac:dyDescent="0.3">
      <c r="A83" s="480"/>
      <c r="B83" s="481"/>
      <c r="C83" s="497"/>
      <c r="D83" s="480"/>
      <c r="E83" s="480"/>
      <c r="F83" s="480"/>
      <c r="G83" s="480"/>
    </row>
    <row r="84" spans="1:7" ht="18.600000000000001" customHeight="1" x14ac:dyDescent="0.3">
      <c r="A84" s="480"/>
      <c r="B84" s="481"/>
      <c r="C84" s="480"/>
      <c r="D84" s="480"/>
      <c r="E84" s="480"/>
      <c r="F84" s="480"/>
      <c r="G84" s="480"/>
    </row>
    <row r="85" spans="1:7" ht="18.600000000000001" customHeight="1" x14ac:dyDescent="0.3">
      <c r="A85" s="480"/>
      <c r="B85" s="481"/>
      <c r="C85" s="480"/>
      <c r="D85" s="480"/>
      <c r="E85" s="480"/>
      <c r="F85" s="480"/>
      <c r="G85" s="480"/>
    </row>
    <row r="86" spans="1:7" ht="18.600000000000001" customHeight="1" x14ac:dyDescent="0.3">
      <c r="A86" s="480"/>
      <c r="B86" s="481"/>
      <c r="C86" s="480"/>
      <c r="D86" s="480"/>
      <c r="E86" s="480"/>
      <c r="F86" s="480"/>
      <c r="G86" s="480"/>
    </row>
    <row r="87" spans="1:7" ht="18.600000000000001" customHeight="1" x14ac:dyDescent="0.3">
      <c r="A87" s="480"/>
      <c r="B87" s="481"/>
      <c r="C87" s="480"/>
      <c r="D87" s="480"/>
      <c r="E87" s="480"/>
      <c r="F87" s="480"/>
      <c r="G87" s="480"/>
    </row>
    <row r="88" spans="1:7" ht="18.600000000000001" customHeight="1" x14ac:dyDescent="0.3">
      <c r="A88" s="480"/>
      <c r="B88" s="481"/>
      <c r="C88" s="497"/>
      <c r="D88" s="480"/>
      <c r="E88" s="480"/>
      <c r="F88" s="480"/>
      <c r="G88" s="480"/>
    </row>
    <row r="89" spans="1:7" ht="18.600000000000001" customHeight="1" x14ac:dyDescent="0.3">
      <c r="A89" s="480"/>
      <c r="B89" s="481"/>
      <c r="C89" s="480"/>
      <c r="D89" s="480"/>
      <c r="E89" s="485"/>
      <c r="F89" s="480"/>
      <c r="G89" s="480"/>
    </row>
    <row r="90" spans="1:7" ht="18.600000000000001" customHeight="1" x14ac:dyDescent="0.3">
      <c r="A90" s="480"/>
      <c r="B90" s="481"/>
      <c r="C90" s="480"/>
      <c r="D90" s="480"/>
      <c r="E90" s="480"/>
      <c r="F90" s="480"/>
      <c r="G90" s="480"/>
    </row>
    <row r="91" spans="1:7" ht="18.600000000000001" customHeight="1" x14ac:dyDescent="0.3">
      <c r="A91" s="480"/>
      <c r="B91" s="481"/>
      <c r="C91" s="480"/>
      <c r="D91" s="480"/>
      <c r="E91" s="480"/>
      <c r="F91" s="480"/>
      <c r="G91" s="480"/>
    </row>
    <row r="92" spans="1:7" ht="18.600000000000001" customHeight="1" x14ac:dyDescent="0.3">
      <c r="A92" s="480"/>
      <c r="B92" s="481"/>
      <c r="C92" s="480"/>
      <c r="D92" s="480"/>
      <c r="E92" s="480"/>
      <c r="F92" s="480"/>
      <c r="G92" s="480"/>
    </row>
    <row r="93" spans="1:7" ht="18.600000000000001" customHeight="1" x14ac:dyDescent="0.3">
      <c r="A93" s="497"/>
      <c r="B93" s="481"/>
      <c r="C93" s="480"/>
      <c r="D93" s="497"/>
      <c r="E93" s="485"/>
      <c r="F93" s="480"/>
      <c r="G93" s="480"/>
    </row>
    <row r="94" spans="1:7" ht="18.600000000000001" customHeight="1" x14ac:dyDescent="0.3">
      <c r="A94" s="480"/>
      <c r="B94" s="481"/>
      <c r="C94" s="480"/>
      <c r="D94" s="480"/>
      <c r="E94" s="480"/>
      <c r="F94" s="480"/>
      <c r="G94" s="480"/>
    </row>
    <row r="95" spans="1:7" ht="18.600000000000001" customHeight="1" x14ac:dyDescent="0.3">
      <c r="A95" s="480"/>
      <c r="B95" s="481"/>
      <c r="C95" s="497"/>
      <c r="D95" s="480"/>
      <c r="E95" s="480"/>
      <c r="F95" s="480"/>
      <c r="G95" s="480"/>
    </row>
    <row r="96" spans="1:7" ht="18.600000000000001" customHeight="1" x14ac:dyDescent="0.3">
      <c r="A96" s="480"/>
      <c r="B96" s="481"/>
      <c r="C96" s="480"/>
      <c r="D96" s="480"/>
      <c r="E96" s="480"/>
      <c r="F96" s="480"/>
      <c r="G96" s="480"/>
    </row>
    <row r="97" spans="1:7" ht="18.600000000000001" customHeight="1" x14ac:dyDescent="0.3">
      <c r="A97" s="480"/>
      <c r="B97" s="481"/>
      <c r="C97" s="480"/>
      <c r="D97" s="480"/>
      <c r="E97" s="480"/>
      <c r="F97" s="480"/>
      <c r="G97" s="480"/>
    </row>
    <row r="98" spans="1:7" ht="18.600000000000001" customHeight="1" x14ac:dyDescent="0.3">
      <c r="A98" s="480"/>
      <c r="B98" s="481"/>
      <c r="C98" s="480"/>
      <c r="D98" s="480"/>
      <c r="E98" s="480"/>
      <c r="F98" s="480"/>
      <c r="G98" s="480"/>
    </row>
    <row r="99" spans="1:7" ht="18.600000000000001" customHeight="1" x14ac:dyDescent="0.3">
      <c r="A99" s="480"/>
      <c r="B99" s="481"/>
      <c r="C99" s="497"/>
      <c r="D99" s="480"/>
      <c r="E99" s="480"/>
      <c r="F99" s="480"/>
      <c r="G99" s="480"/>
    </row>
    <row r="100" spans="1:7" ht="18.600000000000001" customHeight="1" x14ac:dyDescent="0.3">
      <c r="A100" s="480"/>
      <c r="B100" s="481"/>
      <c r="C100" s="497"/>
      <c r="D100" s="480"/>
      <c r="E100" s="480"/>
      <c r="F100" s="480"/>
      <c r="G100" s="480"/>
    </row>
    <row r="101" spans="1:7" ht="18.600000000000001" customHeight="1" x14ac:dyDescent="0.3">
      <c r="A101" s="480"/>
      <c r="B101" s="481"/>
      <c r="C101" s="480"/>
      <c r="D101" s="480"/>
      <c r="E101" s="480"/>
      <c r="F101" s="480"/>
      <c r="G101" s="480"/>
    </row>
    <row r="102" spans="1:7" ht="18.600000000000001" customHeight="1" x14ac:dyDescent="0.3">
      <c r="A102" s="480"/>
      <c r="B102" s="481"/>
      <c r="C102" s="480"/>
      <c r="D102" s="480"/>
      <c r="E102" s="480"/>
      <c r="F102" s="480"/>
      <c r="G102" s="480"/>
    </row>
    <row r="103" spans="1:7" ht="18.600000000000001" customHeight="1" x14ac:dyDescent="0.3">
      <c r="A103" s="480"/>
      <c r="B103" s="481"/>
      <c r="C103" s="480"/>
      <c r="D103" s="480"/>
      <c r="E103" s="480"/>
      <c r="F103" s="480"/>
      <c r="G103" s="480"/>
    </row>
    <row r="104" spans="1:7" ht="18.600000000000001" customHeight="1" x14ac:dyDescent="0.3">
      <c r="A104" s="480"/>
      <c r="B104" s="481"/>
      <c r="C104" s="480"/>
      <c r="D104" s="480"/>
      <c r="E104" s="480"/>
      <c r="F104" s="480"/>
      <c r="G104" s="480"/>
    </row>
    <row r="105" spans="1:7" ht="18.600000000000001" customHeight="1" x14ac:dyDescent="0.3">
      <c r="A105" s="497"/>
      <c r="B105" s="481"/>
      <c r="C105" s="497"/>
      <c r="D105" s="497"/>
      <c r="E105" s="480"/>
      <c r="F105" s="480"/>
      <c r="G105" s="480"/>
    </row>
    <row r="106" spans="1:7" ht="18.600000000000001" customHeight="1" x14ac:dyDescent="0.3">
      <c r="A106" s="480"/>
      <c r="B106" s="481"/>
      <c r="C106" s="480"/>
      <c r="D106" s="480"/>
      <c r="E106" s="480"/>
      <c r="F106" s="480"/>
      <c r="G106" s="480"/>
    </row>
    <row r="107" spans="1:7" ht="18.600000000000001" customHeight="1" x14ac:dyDescent="0.3">
      <c r="A107" s="480"/>
      <c r="B107" s="481"/>
      <c r="C107" s="480"/>
      <c r="D107" s="480"/>
      <c r="E107" s="480"/>
      <c r="F107" s="480"/>
      <c r="G107" s="480"/>
    </row>
    <row r="108" spans="1:7" ht="18.600000000000001" customHeight="1" x14ac:dyDescent="0.3">
      <c r="A108" s="480"/>
      <c r="B108" s="481"/>
      <c r="C108" s="480"/>
      <c r="D108" s="480"/>
      <c r="E108" s="480"/>
      <c r="F108" s="480"/>
      <c r="G108" s="480"/>
    </row>
    <row r="109" spans="1:7" ht="18.600000000000001" customHeight="1" x14ac:dyDescent="0.3">
      <c r="A109" s="480"/>
      <c r="B109" s="481"/>
      <c r="C109" s="497"/>
      <c r="D109" s="497"/>
      <c r="E109" s="480"/>
      <c r="F109" s="480"/>
      <c r="G109" s="480"/>
    </row>
    <row r="110" spans="1:7" ht="18.600000000000001" customHeight="1" x14ac:dyDescent="0.3">
      <c r="A110" s="480"/>
      <c r="B110" s="481"/>
      <c r="C110" s="480"/>
      <c r="D110" s="480"/>
      <c r="E110" s="480"/>
      <c r="F110" s="480"/>
      <c r="G110" s="480"/>
    </row>
    <row r="111" spans="1:7" ht="18.600000000000001" customHeight="1" x14ac:dyDescent="0.3">
      <c r="A111" s="480"/>
      <c r="B111" s="481"/>
      <c r="C111" s="480"/>
      <c r="D111" s="480"/>
      <c r="E111" s="480"/>
      <c r="F111" s="480"/>
      <c r="G111" s="480"/>
    </row>
    <row r="112" spans="1:7" ht="18.600000000000001" customHeight="1" x14ac:dyDescent="0.3">
      <c r="A112" s="480"/>
      <c r="B112" s="481"/>
      <c r="C112" s="480"/>
      <c r="D112" s="480"/>
      <c r="E112" s="480"/>
      <c r="F112" s="480"/>
      <c r="G112" s="480"/>
    </row>
    <row r="113" spans="1:7" ht="18.600000000000001" customHeight="1" x14ac:dyDescent="0.3">
      <c r="A113" s="480"/>
      <c r="B113" s="481"/>
      <c r="C113" s="480"/>
      <c r="D113" s="480"/>
      <c r="E113" s="480"/>
      <c r="F113" s="480"/>
      <c r="G113" s="480"/>
    </row>
    <row r="114" spans="1:7" ht="18.600000000000001" customHeight="1" x14ac:dyDescent="0.3">
      <c r="A114" s="480"/>
      <c r="B114" s="481"/>
      <c r="C114" s="480"/>
      <c r="D114" s="480"/>
      <c r="E114" s="480"/>
      <c r="F114" s="480"/>
      <c r="G114" s="480"/>
    </row>
    <row r="115" spans="1:7" ht="18.600000000000001" customHeight="1" x14ac:dyDescent="0.3">
      <c r="A115" s="480"/>
      <c r="B115" s="481"/>
      <c r="C115" s="480"/>
      <c r="D115" s="480"/>
      <c r="E115" s="480"/>
      <c r="F115" s="480"/>
      <c r="G115" s="480"/>
    </row>
    <row r="116" spans="1:7" ht="18.600000000000001" customHeight="1" x14ac:dyDescent="0.3">
      <c r="A116" s="480"/>
      <c r="B116" s="488"/>
      <c r="C116" s="480"/>
      <c r="D116" s="489"/>
      <c r="E116" s="480"/>
      <c r="F116" s="480"/>
      <c r="G116" s="480"/>
    </row>
    <row r="117" spans="1:7" ht="18.600000000000001" customHeight="1" x14ac:dyDescent="0.3">
      <c r="A117" s="480"/>
      <c r="B117" s="481"/>
      <c r="C117" s="480"/>
      <c r="D117" s="480"/>
      <c r="E117" s="480"/>
      <c r="F117" s="480"/>
      <c r="G117" s="480"/>
    </row>
    <row r="118" spans="1:7" ht="18.600000000000001" customHeight="1" x14ac:dyDescent="0.3">
      <c r="A118" s="480"/>
      <c r="B118" s="481"/>
      <c r="C118" s="480"/>
      <c r="D118" s="480"/>
      <c r="E118" s="480"/>
      <c r="F118" s="480"/>
      <c r="G118" s="480"/>
    </row>
    <row r="119" spans="1:7" ht="18.600000000000001" customHeight="1" x14ac:dyDescent="0.3">
      <c r="A119" s="480"/>
      <c r="B119" s="481"/>
      <c r="C119" s="480"/>
      <c r="D119" s="480"/>
      <c r="E119" s="480"/>
      <c r="F119" s="480"/>
      <c r="G119" s="480"/>
    </row>
    <row r="120" spans="1:7" ht="18.600000000000001" customHeight="1" x14ac:dyDescent="0.3">
      <c r="A120" s="480"/>
      <c r="B120" s="481"/>
      <c r="C120" s="480"/>
      <c r="D120" s="480"/>
      <c r="E120" s="480"/>
      <c r="F120" s="480"/>
      <c r="G120" s="480"/>
    </row>
    <row r="121" spans="1:7" ht="18.600000000000001" customHeight="1" x14ac:dyDescent="0.3">
      <c r="A121" s="480"/>
      <c r="B121" s="481"/>
      <c r="C121" s="480"/>
      <c r="D121" s="480"/>
      <c r="E121" s="480"/>
      <c r="F121" s="480"/>
      <c r="G121" s="480"/>
    </row>
    <row r="122" spans="1:7" ht="18.600000000000001" customHeight="1" x14ac:dyDescent="0.3">
      <c r="A122" s="480"/>
      <c r="B122" s="481"/>
      <c r="C122" s="480"/>
      <c r="D122" s="480"/>
      <c r="E122" s="480"/>
      <c r="F122" s="480"/>
      <c r="G122" s="480"/>
    </row>
    <row r="123" spans="1:7" ht="18.600000000000001" customHeight="1" x14ac:dyDescent="0.3">
      <c r="A123" s="480"/>
      <c r="B123" s="481"/>
      <c r="C123" s="480"/>
      <c r="D123" s="480"/>
      <c r="E123" s="480"/>
      <c r="F123" s="480"/>
      <c r="G123" s="480"/>
    </row>
    <row r="124" spans="1:7" ht="18.600000000000001" customHeight="1" x14ac:dyDescent="0.3">
      <c r="A124" s="480"/>
      <c r="B124" s="481"/>
      <c r="C124" s="480"/>
      <c r="D124" s="480"/>
      <c r="E124" s="480"/>
      <c r="F124" s="480"/>
      <c r="G124" s="480"/>
    </row>
    <row r="125" spans="1:7" ht="18.600000000000001" customHeight="1" x14ac:dyDescent="0.3">
      <c r="A125" s="480"/>
      <c r="B125" s="481"/>
      <c r="C125" s="480"/>
      <c r="D125" s="480"/>
      <c r="E125" s="480"/>
      <c r="F125" s="480"/>
      <c r="G125" s="480"/>
    </row>
    <row r="126" spans="1:7" ht="18.600000000000001" customHeight="1" x14ac:dyDescent="0.3">
      <c r="A126" s="480"/>
      <c r="B126" s="481"/>
      <c r="C126" s="480"/>
      <c r="D126" s="480"/>
      <c r="E126" s="480"/>
      <c r="F126" s="480"/>
      <c r="G126" s="480"/>
    </row>
    <row r="127" spans="1:7" ht="18.600000000000001" customHeight="1" x14ac:dyDescent="0.3">
      <c r="A127" s="480"/>
      <c r="B127" s="481"/>
      <c r="C127" s="480"/>
      <c r="D127" s="480"/>
      <c r="E127" s="480"/>
      <c r="F127" s="480"/>
      <c r="G127" s="480"/>
    </row>
    <row r="128" spans="1:7" ht="18.600000000000001" customHeight="1" x14ac:dyDescent="0.3">
      <c r="A128" s="480"/>
      <c r="B128" s="481"/>
      <c r="C128" s="480"/>
      <c r="D128" s="480"/>
      <c r="E128" s="480"/>
      <c r="F128" s="480"/>
      <c r="G128" s="480"/>
    </row>
    <row r="129" spans="1:7" ht="18.600000000000001" customHeight="1" x14ac:dyDescent="0.3">
      <c r="A129" s="480"/>
      <c r="B129" s="481"/>
      <c r="C129" s="480"/>
      <c r="D129" s="480"/>
      <c r="E129" s="480"/>
      <c r="F129" s="480"/>
      <c r="G129" s="480"/>
    </row>
    <row r="130" spans="1:7" ht="18.600000000000001" customHeight="1" x14ac:dyDescent="0.3">
      <c r="A130" s="480"/>
      <c r="B130" s="481"/>
      <c r="C130" s="480"/>
      <c r="D130" s="480"/>
      <c r="E130" s="480"/>
      <c r="F130" s="480"/>
      <c r="G130" s="480"/>
    </row>
    <row r="131" spans="1:7" ht="18.600000000000001" customHeight="1" x14ac:dyDescent="0.3">
      <c r="A131" s="480"/>
      <c r="B131" s="481"/>
      <c r="C131" s="480"/>
      <c r="D131" s="480"/>
      <c r="E131" s="480"/>
      <c r="F131" s="480"/>
      <c r="G131" s="480"/>
    </row>
    <row r="132" spans="1:7" ht="18.600000000000001" customHeight="1" x14ac:dyDescent="0.3">
      <c r="A132" s="480"/>
      <c r="B132" s="488"/>
      <c r="C132" s="480"/>
      <c r="D132" s="489"/>
      <c r="E132" s="480"/>
      <c r="F132" s="480"/>
      <c r="G132" s="480"/>
    </row>
    <row r="133" spans="1:7" ht="18.600000000000001" customHeight="1" x14ac:dyDescent="0.3">
      <c r="A133" s="480"/>
      <c r="B133" s="481"/>
      <c r="C133" s="480"/>
      <c r="D133" s="480"/>
      <c r="E133" s="480"/>
      <c r="F133" s="480"/>
      <c r="G133" s="480"/>
    </row>
    <row r="134" spans="1:7" ht="18.600000000000001" customHeight="1" x14ac:dyDescent="0.3">
      <c r="A134" s="480"/>
      <c r="B134" s="481"/>
      <c r="C134" s="480"/>
      <c r="D134" s="480"/>
      <c r="E134" s="480"/>
      <c r="F134" s="480"/>
      <c r="G134" s="480"/>
    </row>
    <row r="135" spans="1:7" ht="18.600000000000001" customHeight="1" x14ac:dyDescent="0.3">
      <c r="A135" s="480"/>
      <c r="B135" s="481"/>
      <c r="C135" s="480"/>
      <c r="D135" s="480"/>
      <c r="E135" s="480"/>
      <c r="F135" s="480"/>
      <c r="G135" s="480"/>
    </row>
    <row r="136" spans="1:7" ht="18.600000000000001" customHeight="1" x14ac:dyDescent="0.3">
      <c r="A136" s="480"/>
      <c r="B136" s="481"/>
      <c r="C136" s="480"/>
      <c r="D136" s="480"/>
      <c r="E136" s="480"/>
      <c r="F136" s="480"/>
      <c r="G136" s="480"/>
    </row>
    <row r="137" spans="1:7" ht="18.600000000000001" customHeight="1" x14ac:dyDescent="0.3">
      <c r="A137" s="480"/>
      <c r="B137" s="481"/>
      <c r="C137" s="480"/>
      <c r="D137" s="480"/>
      <c r="E137" s="480"/>
      <c r="F137" s="480"/>
      <c r="G137" s="480"/>
    </row>
    <row r="138" spans="1:7" ht="18.600000000000001" customHeight="1" x14ac:dyDescent="0.3">
      <c r="A138" s="480"/>
      <c r="B138" s="481"/>
      <c r="C138" s="480"/>
      <c r="D138" s="480"/>
      <c r="E138" s="480"/>
      <c r="F138" s="480"/>
      <c r="G138" s="480"/>
    </row>
    <row r="139" spans="1:7" ht="18.600000000000001" customHeight="1" x14ac:dyDescent="0.3">
      <c r="A139" s="480"/>
      <c r="B139" s="481"/>
      <c r="C139" s="480"/>
      <c r="D139" s="480"/>
      <c r="E139" s="480"/>
      <c r="F139" s="480"/>
      <c r="G139" s="480"/>
    </row>
    <row r="140" spans="1:7" ht="18.600000000000001" customHeight="1" x14ac:dyDescent="0.3">
      <c r="A140" s="480"/>
      <c r="B140" s="481"/>
      <c r="C140" s="480"/>
      <c r="D140" s="480"/>
      <c r="E140" s="480"/>
      <c r="F140" s="480"/>
      <c r="G140" s="480"/>
    </row>
    <row r="141" spans="1:7" ht="18.600000000000001" customHeight="1" x14ac:dyDescent="0.3">
      <c r="A141" s="480"/>
      <c r="B141" s="481"/>
      <c r="C141" s="480"/>
      <c r="D141" s="480"/>
      <c r="E141" s="480"/>
      <c r="F141" s="480"/>
      <c r="G141" s="480"/>
    </row>
    <row r="142" spans="1:7" ht="18.600000000000001" customHeight="1" x14ac:dyDescent="0.3">
      <c r="A142" s="480"/>
      <c r="B142" s="481"/>
      <c r="C142" s="480"/>
      <c r="D142" s="480"/>
      <c r="E142" s="480"/>
      <c r="F142" s="480"/>
      <c r="G142" s="480"/>
    </row>
    <row r="143" spans="1:7" ht="18.600000000000001" customHeight="1" x14ac:dyDescent="0.3">
      <c r="A143" s="480"/>
      <c r="B143" s="481"/>
      <c r="C143" s="480"/>
      <c r="D143" s="480"/>
      <c r="E143" s="480"/>
      <c r="F143" s="480"/>
      <c r="G143" s="480"/>
    </row>
    <row r="144" spans="1:7" ht="21.9" customHeight="1" x14ac:dyDescent="0.3">
      <c r="A144" s="480"/>
      <c r="B144" s="480"/>
      <c r="C144" s="480"/>
      <c r="D144" s="480"/>
      <c r="E144" s="480"/>
      <c r="F144" s="480"/>
      <c r="G144" s="480"/>
    </row>
    <row r="145" spans="1:7" ht="21.9" customHeight="1" x14ac:dyDescent="0.3">
      <c r="A145" s="480"/>
      <c r="B145" s="480"/>
      <c r="C145" s="480"/>
      <c r="D145" s="480"/>
      <c r="E145" s="480"/>
      <c r="F145" s="480"/>
      <c r="G145" s="480"/>
    </row>
    <row r="146" spans="1:7" ht="21.9" customHeight="1" x14ac:dyDescent="0.3">
      <c r="A146" s="480"/>
      <c r="B146" s="480"/>
      <c r="C146" s="480"/>
      <c r="D146" s="480"/>
      <c r="E146" s="480"/>
      <c r="F146" s="480"/>
      <c r="G146" s="480"/>
    </row>
    <row r="147" spans="1:7" ht="21.9" customHeight="1" x14ac:dyDescent="0.3">
      <c r="A147" s="480"/>
      <c r="B147" s="480"/>
      <c r="C147" s="480"/>
      <c r="D147" s="480"/>
      <c r="E147" s="480"/>
      <c r="F147" s="480"/>
      <c r="G147" s="480"/>
    </row>
    <row r="148" spans="1:7" ht="21.9" customHeight="1" x14ac:dyDescent="0.3">
      <c r="A148" s="480"/>
      <c r="B148" s="480"/>
      <c r="C148" s="480"/>
      <c r="D148" s="480"/>
      <c r="E148" s="480"/>
      <c r="F148" s="480"/>
      <c r="G148" s="480"/>
    </row>
    <row r="149" spans="1:7" ht="21.9" customHeight="1" x14ac:dyDescent="0.3">
      <c r="A149" s="480"/>
      <c r="B149" s="480"/>
      <c r="C149" s="480"/>
      <c r="D149" s="480"/>
      <c r="E149" s="480"/>
      <c r="F149" s="480"/>
      <c r="G149" s="480"/>
    </row>
    <row r="150" spans="1:7" ht="21.9" customHeight="1" x14ac:dyDescent="0.3">
      <c r="A150" s="480"/>
      <c r="B150" s="480"/>
      <c r="C150" s="480"/>
      <c r="D150" s="480"/>
      <c r="E150" s="480"/>
      <c r="F150" s="480"/>
      <c r="G150" s="480"/>
    </row>
    <row r="151" spans="1:7" ht="21.9" customHeight="1" x14ac:dyDescent="0.3">
      <c r="A151" s="480"/>
      <c r="B151" s="480"/>
      <c r="C151" s="480"/>
      <c r="D151" s="480"/>
      <c r="E151" s="480"/>
      <c r="F151" s="480"/>
      <c r="G151" s="480"/>
    </row>
    <row r="152" spans="1:7" ht="21.9" customHeight="1" x14ac:dyDescent="0.3">
      <c r="A152" s="480"/>
      <c r="B152" s="480"/>
      <c r="C152" s="480"/>
      <c r="D152" s="480"/>
      <c r="E152" s="480"/>
      <c r="F152" s="480"/>
      <c r="G152" s="480"/>
    </row>
    <row r="153" spans="1:7" ht="21.9" customHeight="1" x14ac:dyDescent="0.3">
      <c r="A153" s="480"/>
      <c r="B153" s="480"/>
      <c r="C153" s="480"/>
      <c r="D153" s="480"/>
      <c r="E153" s="480"/>
      <c r="F153" s="480"/>
      <c r="G153" s="480"/>
    </row>
    <row r="154" spans="1:7" ht="21.9" customHeight="1" x14ac:dyDescent="0.3">
      <c r="A154" s="480"/>
      <c r="B154" s="480"/>
      <c r="C154" s="480"/>
      <c r="D154" s="480"/>
      <c r="E154" s="480"/>
      <c r="F154" s="480"/>
      <c r="G154" s="480"/>
    </row>
    <row r="155" spans="1:7" ht="21.9" customHeight="1" x14ac:dyDescent="0.3">
      <c r="A155" s="480"/>
      <c r="B155" s="480"/>
      <c r="C155" s="480"/>
      <c r="D155" s="480"/>
      <c r="E155" s="480"/>
      <c r="F155" s="480"/>
      <c r="G155" s="480"/>
    </row>
    <row r="156" spans="1:7" ht="21.9" customHeight="1" x14ac:dyDescent="0.3">
      <c r="A156" s="480"/>
      <c r="B156" s="480"/>
      <c r="C156" s="480"/>
      <c r="D156" s="480"/>
      <c r="E156" s="480"/>
      <c r="F156" s="480"/>
      <c r="G156" s="480"/>
    </row>
    <row r="157" spans="1:7" ht="21.9" customHeight="1" x14ac:dyDescent="0.3">
      <c r="A157" s="480"/>
      <c r="B157" s="480"/>
      <c r="C157" s="480"/>
      <c r="D157" s="480"/>
      <c r="E157" s="480"/>
      <c r="F157" s="480"/>
      <c r="G157" s="480"/>
    </row>
    <row r="158" spans="1:7" ht="21.9" customHeight="1" x14ac:dyDescent="0.3">
      <c r="A158" s="480"/>
      <c r="B158" s="480"/>
      <c r="C158" s="480"/>
      <c r="D158" s="480"/>
      <c r="E158" s="480"/>
      <c r="F158" s="480"/>
      <c r="G158" s="480"/>
    </row>
    <row r="159" spans="1:7" ht="21.9" customHeight="1" x14ac:dyDescent="0.3">
      <c r="A159" s="480"/>
      <c r="B159" s="480"/>
      <c r="C159" s="480"/>
      <c r="D159" s="480"/>
      <c r="E159" s="480"/>
      <c r="F159" s="480"/>
      <c r="G159" s="480"/>
    </row>
    <row r="160" spans="1:7" ht="21.9" customHeight="1" x14ac:dyDescent="0.3">
      <c r="A160" s="480"/>
      <c r="B160" s="480"/>
      <c r="C160" s="480"/>
      <c r="D160" s="480"/>
      <c r="E160" s="480"/>
      <c r="F160" s="480"/>
      <c r="G160" s="480"/>
    </row>
    <row r="161" spans="1:7" ht="21.9" customHeight="1" x14ac:dyDescent="0.3">
      <c r="A161" s="480"/>
      <c r="B161" s="480"/>
      <c r="C161" s="480"/>
      <c r="D161" s="480"/>
      <c r="E161" s="480"/>
      <c r="F161" s="480"/>
      <c r="G161" s="480"/>
    </row>
    <row r="162" spans="1:7" ht="21.9" customHeight="1" x14ac:dyDescent="0.3">
      <c r="A162" s="480"/>
      <c r="B162" s="480"/>
      <c r="C162" s="480"/>
      <c r="D162" s="480"/>
      <c r="E162" s="480"/>
      <c r="F162" s="480"/>
      <c r="G162" s="480"/>
    </row>
    <row r="163" spans="1:7" ht="21.9" customHeight="1" x14ac:dyDescent="0.3">
      <c r="A163" s="480"/>
      <c r="B163" s="480"/>
      <c r="C163" s="480"/>
      <c r="D163" s="480"/>
      <c r="E163" s="480"/>
      <c r="F163" s="480"/>
      <c r="G163" s="480"/>
    </row>
    <row r="164" spans="1:7" ht="21.9" customHeight="1" x14ac:dyDescent="0.3">
      <c r="A164" s="480"/>
      <c r="B164" s="480"/>
      <c r="C164" s="480"/>
      <c r="D164" s="480"/>
      <c r="E164" s="480"/>
      <c r="F164" s="480"/>
      <c r="G164" s="480"/>
    </row>
    <row r="165" spans="1:7" ht="21.9" customHeight="1" x14ac:dyDescent="0.3">
      <c r="A165" s="480"/>
      <c r="B165" s="480"/>
      <c r="C165" s="480"/>
      <c r="D165" s="480"/>
      <c r="E165" s="480"/>
      <c r="F165" s="480"/>
      <c r="G165" s="480"/>
    </row>
    <row r="166" spans="1:7" ht="21.9" customHeight="1" x14ac:dyDescent="0.3">
      <c r="A166" s="480"/>
      <c r="B166" s="480"/>
      <c r="C166" s="480"/>
      <c r="D166" s="480"/>
      <c r="E166" s="480"/>
      <c r="F166" s="480"/>
      <c r="G166" s="480"/>
    </row>
    <row r="167" spans="1:7" ht="21.9" customHeight="1" x14ac:dyDescent="0.3">
      <c r="A167" s="480"/>
      <c r="B167" s="480"/>
      <c r="C167" s="480"/>
      <c r="D167" s="480"/>
      <c r="E167" s="480"/>
      <c r="F167" s="480"/>
      <c r="G167" s="480"/>
    </row>
    <row r="168" spans="1:7" ht="21.9" customHeight="1" x14ac:dyDescent="0.3">
      <c r="A168" s="480"/>
      <c r="B168" s="480"/>
      <c r="C168" s="480"/>
      <c r="D168" s="480"/>
      <c r="E168" s="480"/>
      <c r="F168" s="480"/>
      <c r="G168" s="480"/>
    </row>
    <row r="169" spans="1:7" ht="21.9" customHeight="1" x14ac:dyDescent="0.3">
      <c r="A169" s="480"/>
      <c r="B169" s="480"/>
      <c r="C169" s="480"/>
      <c r="D169" s="480"/>
      <c r="E169" s="480"/>
      <c r="F169" s="480"/>
      <c r="G169" s="480"/>
    </row>
    <row r="170" spans="1:7" ht="21.9" customHeight="1" x14ac:dyDescent="0.3">
      <c r="A170" s="480"/>
      <c r="B170" s="480"/>
      <c r="C170" s="480"/>
      <c r="D170" s="480"/>
      <c r="E170" s="480"/>
      <c r="F170" s="480"/>
      <c r="G170" s="480"/>
    </row>
    <row r="171" spans="1:7" ht="21.9" customHeight="1" x14ac:dyDescent="0.3">
      <c r="A171" s="480"/>
      <c r="B171" s="480"/>
      <c r="C171" s="480"/>
      <c r="D171" s="480"/>
      <c r="E171" s="480"/>
      <c r="F171" s="480"/>
      <c r="G171" s="480"/>
    </row>
    <row r="172" spans="1:7" ht="21.9" customHeight="1" x14ac:dyDescent="0.3">
      <c r="A172" s="480"/>
      <c r="B172" s="480"/>
      <c r="C172" s="480"/>
      <c r="D172" s="480"/>
      <c r="E172" s="480"/>
      <c r="F172" s="480"/>
      <c r="G172" s="480"/>
    </row>
    <row r="173" spans="1:7" ht="21.9" customHeight="1" x14ac:dyDescent="0.3">
      <c r="A173" s="480"/>
      <c r="B173" s="480"/>
      <c r="C173" s="480"/>
      <c r="D173" s="480"/>
      <c r="E173" s="480"/>
      <c r="F173" s="480"/>
      <c r="G173" s="480"/>
    </row>
    <row r="174" spans="1:7" ht="21.9" customHeight="1" x14ac:dyDescent="0.3">
      <c r="A174" s="480"/>
      <c r="B174" s="480"/>
      <c r="C174" s="480"/>
      <c r="D174" s="480"/>
      <c r="E174" s="480"/>
      <c r="F174" s="480"/>
      <c r="G174" s="480"/>
    </row>
    <row r="175" spans="1:7" ht="21.9" customHeight="1" x14ac:dyDescent="0.3">
      <c r="A175" s="480"/>
      <c r="B175" s="480"/>
      <c r="C175" s="480"/>
      <c r="D175" s="480"/>
      <c r="E175" s="480"/>
      <c r="F175" s="480"/>
      <c r="G175" s="480"/>
    </row>
  </sheetData>
  <mergeCells count="3">
    <mergeCell ref="A1:G1"/>
    <mergeCell ref="A2:G2"/>
    <mergeCell ref="A3:G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26</vt:i4>
      </vt:variant>
      <vt:variant>
        <vt:lpstr>Névvel ellátott tartományok</vt:lpstr>
      </vt:variant>
      <vt:variant>
        <vt:i4>25</vt:i4>
      </vt:variant>
    </vt:vector>
  </HeadingPairs>
  <TitlesOfParts>
    <vt:vector size="51" baseType="lpstr">
      <vt:lpstr>Altalanos</vt:lpstr>
      <vt:lpstr>Birók</vt:lpstr>
      <vt:lpstr>jrend szombat 20-a</vt:lpstr>
      <vt:lpstr>jrend vasárnap 21-e</vt:lpstr>
      <vt:lpstr>jrend kedd 23-a</vt:lpstr>
      <vt:lpstr>jrend szerda 24-e</vt:lpstr>
      <vt:lpstr>jrend csütörtök 25-e</vt:lpstr>
      <vt:lpstr>jrend péntek 26-a</vt:lpstr>
      <vt:lpstr>jrend szombat 27-e</vt:lpstr>
      <vt:lpstr>L12 csapat ELO</vt:lpstr>
      <vt:lpstr>L12 csapat</vt:lpstr>
      <vt:lpstr>L14 csapat ELO</vt:lpstr>
      <vt:lpstr>L14 csapat</vt:lpstr>
      <vt:lpstr>L16 csapat ELO</vt:lpstr>
      <vt:lpstr>L16 csapat</vt:lpstr>
      <vt:lpstr>L18 csapat ELO</vt:lpstr>
      <vt:lpstr>L18 csapat</vt:lpstr>
      <vt:lpstr>F12 csapat ELO</vt:lpstr>
      <vt:lpstr>F12 csapat</vt:lpstr>
      <vt:lpstr>F12 csapat vigasz</vt:lpstr>
      <vt:lpstr>F14 csapat ELO</vt:lpstr>
      <vt:lpstr>F14 csapat</vt:lpstr>
      <vt:lpstr>F16 csapat ELO</vt:lpstr>
      <vt:lpstr>F16 csapat</vt:lpstr>
      <vt:lpstr>F18 csapat ELO</vt:lpstr>
      <vt:lpstr>F18 csapat</vt:lpstr>
      <vt:lpstr>'F12 csapat ELO'!Nyomtatási_cím</vt:lpstr>
      <vt:lpstr>'F14 csapat ELO'!Nyomtatási_cím</vt:lpstr>
      <vt:lpstr>'F16 csapat ELO'!Nyomtatási_cím</vt:lpstr>
      <vt:lpstr>'F18 csapat ELO'!Nyomtatási_cím</vt:lpstr>
      <vt:lpstr>'L12 csapat ELO'!Nyomtatási_cím</vt:lpstr>
      <vt:lpstr>'L14 csapat ELO'!Nyomtatási_cím</vt:lpstr>
      <vt:lpstr>'L16 csapat ELO'!Nyomtatási_cím</vt:lpstr>
      <vt:lpstr>'L18 csapat ELO'!Nyomtatási_cím</vt:lpstr>
      <vt:lpstr>Birók!Nyomtatási_terület</vt:lpstr>
      <vt:lpstr>'F12 csapat'!Nyomtatási_terület</vt:lpstr>
      <vt:lpstr>'F12 csapat ELO'!Nyomtatási_terület</vt:lpstr>
      <vt:lpstr>'F12 csapat vigasz'!Nyomtatási_terület</vt:lpstr>
      <vt:lpstr>'F14 csapat'!Nyomtatási_terület</vt:lpstr>
      <vt:lpstr>'F14 csapat ELO'!Nyomtatási_terület</vt:lpstr>
      <vt:lpstr>'F16 csapat'!Nyomtatási_terület</vt:lpstr>
      <vt:lpstr>'F16 csapat ELO'!Nyomtatási_terület</vt:lpstr>
      <vt:lpstr>'F18 csapat'!Nyomtatási_terület</vt:lpstr>
      <vt:lpstr>'F18 csapat ELO'!Nyomtatási_terület</vt:lpstr>
      <vt:lpstr>'L12 csapat'!Nyomtatási_terület</vt:lpstr>
      <vt:lpstr>'L12 csapat ELO'!Nyomtatási_terület</vt:lpstr>
      <vt:lpstr>'L14 csapat'!Nyomtatási_terület</vt:lpstr>
      <vt:lpstr>'L14 csapat ELO'!Nyomtatási_terület</vt:lpstr>
      <vt:lpstr>'L16 csapat'!Nyomtatási_terület</vt:lpstr>
      <vt:lpstr>'L16 csapat ELO'!Nyomtatási_terület</vt:lpstr>
      <vt:lpstr>'L18 csapat ELO'!Nyomtatási_terület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János Guti</cp:lastModifiedBy>
  <cp:lastPrinted>2016-03-12T10:05:59Z</cp:lastPrinted>
  <dcterms:created xsi:type="dcterms:W3CDTF">1998-01-18T23:10:02Z</dcterms:created>
  <dcterms:modified xsi:type="dcterms:W3CDTF">2026-07-06T06:54:11Z</dcterms:modified>
  <cp:category>Forms</cp:category>
</cp:coreProperties>
</file>