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6.xml" ContentType="application/vnd.ms-excel.controlproperties+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trlProps/ctrlProp7.xml" ContentType="application/vnd.ms-excel.controlproperties+xml"/>
  <Override PartName="/xl/comments7.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trlProps/ctrlProp8.xml" ContentType="application/vnd.ms-excel.controlproperties+xml"/>
  <Override PartName="/xl/comments8.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trlProps/ctrlProp9.xml" ContentType="application/vnd.ms-excel.controlproperties+xml"/>
  <Override PartName="/xl/comments9.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trlProps/ctrlProp10.xml" ContentType="application/vnd.ms-excel.controlproperties+xml"/>
  <Override PartName="/xl/comments10.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1.xml" ContentType="application/vnd.ms-excel.controlproperties+xml"/>
  <Override PartName="/xl/comments1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trlProps/ctrlProp12.xml" ContentType="application/vnd.ms-excel.controlproperties+xml"/>
  <Override PartName="/xl/comments12.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ctrlProps/ctrlProp13.xml" ContentType="application/vnd.ms-excel.controlproperties+xml"/>
  <Override PartName="/xl/comments13.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trlProps/ctrlProp14.xml" ContentType="application/vnd.ms-excel.controlproperties+xml"/>
  <Override PartName="/xl/comments14.xml" ContentType="application/vnd.openxmlformats-officedocument.spreadsheetml.comments+xml"/>
  <Override PartName="/xl/drawings/drawing3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5.xml" ContentType="application/vnd.openxmlformats-officedocument.spreadsheetml.comments+xml"/>
  <Override PartName="/xl/drawings/drawing32.xml" ContentType="application/vnd.openxmlformats-officedocument.drawing+xml"/>
  <Override PartName="/xl/ctrlProps/ctrlProp17.xml" ContentType="application/vnd.ms-excel.controlproperties+xml"/>
  <Override PartName="/xl/comments16.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ctrlProps/ctrlProp18.xml" ContentType="application/vnd.ms-excel.controlproperties+xml"/>
  <Override PartName="/xl/comments17.xml" ContentType="application/vnd.openxmlformats-officedocument.spreadsheetml.comments+xml"/>
  <Override PartName="/xl/drawings/drawing35.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8.xml" ContentType="application/vnd.openxmlformats-officedocument.spreadsheetml.comments+xml"/>
  <Override PartName="/xl/drawings/drawing36.xml" ContentType="application/vnd.openxmlformats-officedocument.drawing+xml"/>
  <Override PartName="/xl/ctrlProps/ctrlProp21.xml" ContentType="application/vnd.ms-excel.controlproperties+xml"/>
  <Override PartName="/xl/comments19.xml" ContentType="application/vnd.openxmlformats-officedocument.spreadsheetml.comments+xml"/>
  <Override PartName="/xl/drawings/drawing37.xml" ContentType="application/vnd.openxmlformats-officedocument.drawing+xml"/>
  <Override PartName="/xl/drawings/drawing38.xml" ContentType="application/vnd.openxmlformats-officedocument.drawing+xml"/>
  <Override PartName="/xl/ctrlProps/ctrlProp22.xml" ContentType="application/vnd.ms-excel.controlproperties+xml"/>
  <Override PartName="/xl/comments20.xml" ContentType="application/vnd.openxmlformats-officedocument.spreadsheetml.comments+xml"/>
  <Override PartName="/xl/drawings/drawing39.xml" ContentType="application/vnd.openxmlformats-officedocument.drawing+xml"/>
  <Override PartName="/xl/drawings/drawing40.xml" ContentType="application/vnd.openxmlformats-officedocument.drawing+xml"/>
  <Override PartName="/xl/ctrlProps/ctrlProp23.xml" ContentType="application/vnd.ms-excel.controlproperties+xml"/>
  <Override PartName="/xl/comments21.xml" ContentType="application/vnd.openxmlformats-officedocument.spreadsheetml.comments+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mc:AlternateContent xmlns:mc="http://schemas.openxmlformats.org/markup-compatibility/2006">
    <mc:Choice Requires="x15">
      <x15ac:absPath xmlns:x15ac="http://schemas.microsoft.com/office/spreadsheetml/2010/11/ac" url="C:\Munka\Diákolimpia\2025-2026\Vármegyei döntők\Sorsolás és játékrend\Baranya vármegye - Koncz Liliána\"/>
    </mc:Choice>
  </mc:AlternateContent>
  <xr:revisionPtr revIDLastSave="0" documentId="13_ncr:1_{80A0C0F9-DF4A-4D62-8650-9E4C668D7CDA}" xr6:coauthVersionLast="47" xr6:coauthVersionMax="47" xr10:uidLastSave="{00000000-0000-0000-0000-000000000000}"/>
  <bookViews>
    <workbookView xWindow="-108" yWindow="-108" windowWidth="23256" windowHeight="13176" tabRatio="884" firstSheet="1" activeTab="2" xr2:uid="{00000000-000D-0000-FFFF-FFFF00000000}"/>
  </bookViews>
  <sheets>
    <sheet name="Altalanos" sheetId="1" r:id="rId1"/>
    <sheet name="Nevezések" sheetId="389" r:id="rId2"/>
    <sheet name="Játékrend csütörtök PSN-pálya" sheetId="355" r:id="rId3"/>
    <sheet name="Játékrend péntek PSN-pálya" sheetId="356" r:id="rId4"/>
    <sheet name="Játékrend csütörtök PVTC pálya" sheetId="357" r:id="rId5"/>
    <sheet name="Játékrend péntek PVTC pálya" sheetId="358" r:id="rId6"/>
    <sheet name="A-I.kcs-U8-P-F elo" sheetId="347" r:id="rId7"/>
    <sheet name="A-I.kcs-U8-P-F" sheetId="348" r:id="rId8"/>
    <sheet name="A-III.kcs-U11-Z-F elo" sheetId="349" r:id="rId9"/>
    <sheet name="A-III.kcs-U11-Z-F" sheetId="350" r:id="rId10"/>
    <sheet name="A-V.kcs.-U14-L elo" sheetId="353" r:id="rId11"/>
    <sheet name="A-V.kcs.-U14-L" sheetId="354" r:id="rId12"/>
    <sheet name="A-VI.kcs-U16-F elo" sheetId="9" r:id="rId13"/>
    <sheet name="A-VI.kcs-U16-F" sheetId="90" r:id="rId14"/>
    <sheet name="A-VII.kcs-U18-F elo" sheetId="231" r:id="rId15"/>
    <sheet name="A-VII.kcs-U18-F" sheetId="233" r:id="rId16"/>
    <sheet name="B-I.kcs-U8-P-F elo" sheetId="359" r:id="rId17"/>
    <sheet name="B-I.kcs-U8-P-F" sheetId="360" r:id="rId18"/>
    <sheet name="B-I.kcs-U8-P-L elo" sheetId="361" r:id="rId19"/>
    <sheet name="B-I.kcs-U8-P-L" sheetId="362" r:id="rId20"/>
    <sheet name="B-II.kcs-U10-N-F elo" sheetId="363" r:id="rId21"/>
    <sheet name="B-II.kcs-U10-N-F" sheetId="364" r:id="rId22"/>
    <sheet name="B-II.kcs-U10-N-L elo" sheetId="365" r:id="rId23"/>
    <sheet name="B-II.kcs-U10-N-L" sheetId="366" r:id="rId24"/>
    <sheet name="B-III.kcs-U11-Z-F elo" sheetId="367" r:id="rId25"/>
    <sheet name="B-III.kcs-U11-Z-F-1.csop" sheetId="368" r:id="rId26"/>
    <sheet name="B-III.kcs-U11-Z-F-2-3.csop." sheetId="369" r:id="rId27"/>
    <sheet name="B-III.kcs-U11-Z-F-Döntő" sheetId="370" r:id="rId28"/>
    <sheet name="B-III.kcs-U11-Z-L elo" sheetId="371" r:id="rId29"/>
    <sheet name="B-III.kcs-U11-Z-L" sheetId="372" r:id="rId30"/>
    <sheet name="B-IV.kcs-U12-F elo" sheetId="373" r:id="rId31"/>
    <sheet name="B-IV.kcs-U12-F" sheetId="374" r:id="rId32"/>
    <sheet name="B-IV.kcs-U12-L elo" sheetId="375" r:id="rId33"/>
    <sheet name="B-IV.kcs-U12-L" sheetId="376" r:id="rId34"/>
    <sheet name="B-V.kcs-U14-F elo" sheetId="377" r:id="rId35"/>
    <sheet name="B-V.kcs-U14-F" sheetId="378" r:id="rId36"/>
    <sheet name="B-V.kcs-U14-L elo" sheetId="379" r:id="rId37"/>
    <sheet name="B-V,kcs-U14-L" sheetId="380" r:id="rId38"/>
    <sheet name="B-VI.kcs-U16-F elo" sheetId="381" r:id="rId39"/>
    <sheet name="B-VI.kcs-U16-F" sheetId="382" r:id="rId40"/>
    <sheet name="B-VI.kcs-U16-L elo" sheetId="383" r:id="rId41"/>
    <sheet name="B-VI.kcs-U16-L" sheetId="384" r:id="rId42"/>
    <sheet name="B-VII.kcs-U18-F elo" sheetId="385" r:id="rId43"/>
    <sheet name="B-VII.kcs-U18-F" sheetId="386" r:id="rId44"/>
    <sheet name="B-VII.kcs-U18-L elo" sheetId="387" r:id="rId45"/>
    <sheet name="B-VII.kcs-U18-L" sheetId="388" r:id="rId46"/>
  </sheets>
  <externalReferences>
    <externalReference r:id="rId47"/>
    <externalReference r:id="rId48"/>
    <externalReference r:id="rId49"/>
    <externalReference r:id="rId50"/>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6">'A-I.kcs-U8-P-F elo'!$1:$6</definedName>
    <definedName name="_xlnm.Print_Titles" localSheetId="8">'A-III.kcs-U11-Z-F elo'!$1:$6</definedName>
    <definedName name="_xlnm.Print_Titles" localSheetId="10">'A-V.kcs.-U14-L elo'!$1:$6</definedName>
    <definedName name="_xlnm.Print_Titles" localSheetId="12">'A-VI.kcs-U16-F elo'!$1:$6</definedName>
    <definedName name="_xlnm.Print_Titles" localSheetId="14">'A-VII.kcs-U18-F elo'!$1:$6</definedName>
    <definedName name="_xlnm.Print_Titles" localSheetId="16">'B-I.kcs-U8-P-F elo'!$1:$6</definedName>
    <definedName name="_xlnm.Print_Titles" localSheetId="18">'B-I.kcs-U8-P-L elo'!$1:$6</definedName>
    <definedName name="_xlnm.Print_Titles" localSheetId="20">'B-II.kcs-U10-N-F elo'!$1:$6</definedName>
    <definedName name="_xlnm.Print_Titles" localSheetId="22">'B-II.kcs-U10-N-L elo'!$1:$6</definedName>
    <definedName name="_xlnm.Print_Titles" localSheetId="24">'B-III.kcs-U11-Z-F elo'!$1:$6</definedName>
    <definedName name="_xlnm.Print_Titles" localSheetId="28">'B-III.kcs-U11-Z-L elo'!$1:$6</definedName>
    <definedName name="_xlnm.Print_Titles" localSheetId="30">'B-IV.kcs-U12-F elo'!$1:$6</definedName>
    <definedName name="_xlnm.Print_Titles" localSheetId="32">'B-IV.kcs-U12-L elo'!$1:$6</definedName>
    <definedName name="_xlnm.Print_Titles" localSheetId="34">'B-V.kcs-U14-F elo'!$1:$6</definedName>
    <definedName name="_xlnm.Print_Titles" localSheetId="36">'B-V.kcs-U14-L elo'!$1:$6</definedName>
    <definedName name="_xlnm.Print_Titles" localSheetId="38">'B-VI.kcs-U16-F elo'!$1:$6</definedName>
    <definedName name="_xlnm.Print_Titles" localSheetId="40">'B-VI.kcs-U16-L elo'!$1:$6</definedName>
    <definedName name="_xlnm.Print_Titles" localSheetId="42">'B-VII.kcs-U18-F elo'!$1:$6</definedName>
    <definedName name="_xlnm.Print_Titles" localSheetId="44">'B-VII.kcs-U18-L elo'!$1:$6</definedName>
    <definedName name="_xlnm.Print_Area" localSheetId="7">'A-I.kcs-U8-P-F'!$A$1:$M$41</definedName>
    <definedName name="_xlnm.Print_Area" localSheetId="6">'A-I.kcs-U8-P-F elo'!$A$1:$Q$134</definedName>
    <definedName name="_xlnm.Print_Area" localSheetId="9">'A-III.kcs-U11-Z-F'!$A$1:$M$41</definedName>
    <definedName name="_xlnm.Print_Area" localSheetId="8">'A-III.kcs-U11-Z-F elo'!$A$1:$Q$134</definedName>
    <definedName name="_xlnm.Print_Area" localSheetId="11">'A-V.kcs.-U14-L'!$A$1:$M$41</definedName>
    <definedName name="_xlnm.Print_Area" localSheetId="10">'A-V.kcs.-U14-L elo'!$A$1:$Q$134</definedName>
    <definedName name="_xlnm.Print_Area" localSheetId="13">'A-VI.kcs-U16-F'!$A$1:$M$47</definedName>
    <definedName name="_xlnm.Print_Area" localSheetId="12">'A-VI.kcs-U16-F elo'!$A$1:$Q$134</definedName>
    <definedName name="_xlnm.Print_Area" localSheetId="15">'A-VII.kcs-U18-F'!$A$1:$M$41</definedName>
    <definedName name="_xlnm.Print_Area" localSheetId="14">'A-VII.kcs-U18-F elo'!$A$1:$Q$134</definedName>
    <definedName name="_xlnm.Print_Area" localSheetId="17">'B-I.kcs-U8-P-F'!$A$1:$M$41</definedName>
    <definedName name="_xlnm.Print_Area" localSheetId="16">'B-I.kcs-U8-P-F elo'!$A$1:$Q$134</definedName>
    <definedName name="_xlnm.Print_Area" localSheetId="19">'B-I.kcs-U8-P-L'!$A$1:$M$41</definedName>
    <definedName name="_xlnm.Print_Area" localSheetId="18">'B-I.kcs-U8-P-L elo'!$A$1:$Q$134</definedName>
    <definedName name="_xlnm.Print_Area" localSheetId="21">'B-II.kcs-U10-N-F'!$A$1:$M$43</definedName>
    <definedName name="_xlnm.Print_Area" localSheetId="20">'B-II.kcs-U10-N-F elo'!$A$1:$Q$134</definedName>
    <definedName name="_xlnm.Print_Area" localSheetId="23">'B-II.kcs-U10-N-L'!$A$1:$M$41</definedName>
    <definedName name="_xlnm.Print_Area" localSheetId="22">'B-II.kcs-U10-N-L elo'!$A$1:$Q$134</definedName>
    <definedName name="_xlnm.Print_Area" localSheetId="24">'B-III.kcs-U11-Z-F elo'!$A$1:$Q$134</definedName>
    <definedName name="_xlnm.Print_Area" localSheetId="25">'B-III.kcs-U11-Z-F-1.csop'!$A$1:$M$41</definedName>
    <definedName name="_xlnm.Print_Area" localSheetId="26">'B-III.kcs-U11-Z-F-2-3.csop.'!$A$1:$M$47</definedName>
    <definedName name="_xlnm.Print_Area" localSheetId="27">'B-III.kcs-U11-Z-F-Döntő'!$A$1:$M$38</definedName>
    <definedName name="_xlnm.Print_Area" localSheetId="29">'B-III.kcs-U11-Z-L'!$A$1:$M$41</definedName>
    <definedName name="_xlnm.Print_Area" localSheetId="28">'B-III.kcs-U11-Z-L elo'!$A$1:$Q$134</definedName>
    <definedName name="_xlnm.Print_Area" localSheetId="31">'B-IV.kcs-U12-F'!$A$1:$M$41</definedName>
    <definedName name="_xlnm.Print_Area" localSheetId="30">'B-IV.kcs-U12-F elo'!$A$1:$Q$134</definedName>
    <definedName name="_xlnm.Print_Area" localSheetId="33">'B-IV.kcs-U12-L'!$A$1:$M$41</definedName>
    <definedName name="_xlnm.Print_Area" localSheetId="32">'B-IV.kcs-U12-L elo'!$A$1:$Q$134</definedName>
    <definedName name="_xlnm.Print_Area" localSheetId="37">'B-V,kcs-U14-L'!$A$1:$M$41</definedName>
    <definedName name="_xlnm.Print_Area" localSheetId="35">'B-V.kcs-U14-F'!$A$1:$R$57</definedName>
    <definedName name="_xlnm.Print_Area" localSheetId="34">'B-V.kcs-U14-F elo'!$A$1:$Q$134</definedName>
    <definedName name="_xlnm.Print_Area" localSheetId="36">'B-V.kcs-U14-L elo'!$A$1:$Q$134</definedName>
    <definedName name="_xlnm.Print_Area" localSheetId="39">'B-VI.kcs-U16-F'!$A$1:$R$62</definedName>
    <definedName name="_xlnm.Print_Area" localSheetId="38">'B-VI.kcs-U16-F elo'!$A$1:$Q$134</definedName>
    <definedName name="_xlnm.Print_Area" localSheetId="41">'B-VI.kcs-U16-L'!$A$1:$M$41</definedName>
    <definedName name="_xlnm.Print_Area" localSheetId="40">'B-VI.kcs-U16-L elo'!$A$1:$Q$134</definedName>
    <definedName name="_xlnm.Print_Area" localSheetId="43">'B-VII.kcs-U18-F'!$A$1:$M$41</definedName>
    <definedName name="_xlnm.Print_Area" localSheetId="42">'B-VII.kcs-U18-F elo'!$A$1:$Q$134</definedName>
    <definedName name="_xlnm.Print_Area" localSheetId="45">'B-VII.kcs-U18-L'!$A$1:$M$41</definedName>
    <definedName name="_xlnm.Print_Area" localSheetId="44">'B-VII.kcs-U18-L elo'!$A$1:$Q$134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88" l="1"/>
  <c r="I11" i="388"/>
  <c r="G11" i="388"/>
  <c r="E11" i="388"/>
  <c r="D11" i="388"/>
  <c r="C11" i="388"/>
  <c r="L9" i="388"/>
  <c r="I9" i="388"/>
  <c r="G9" i="388"/>
  <c r="E9" i="388"/>
  <c r="D9" i="388"/>
  <c r="C9" i="388"/>
  <c r="L7" i="388"/>
  <c r="I7" i="388"/>
  <c r="G7" i="388"/>
  <c r="E7" i="388"/>
  <c r="B19" i="388" s="1"/>
  <c r="D7" i="388"/>
  <c r="C7" i="388"/>
  <c r="Y5" i="388"/>
  <c r="AJ1" i="388" s="1"/>
  <c r="L4" i="388"/>
  <c r="K41" i="388" s="1"/>
  <c r="E4" i="388"/>
  <c r="A4" i="388"/>
  <c r="Y3" i="388"/>
  <c r="E2" i="388"/>
  <c r="A1" i="388"/>
  <c r="P156" i="387"/>
  <c r="M156" i="387" s="1"/>
  <c r="L156" i="387"/>
  <c r="K156" i="387"/>
  <c r="J156" i="387"/>
  <c r="P155" i="387"/>
  <c r="M155" i="387" s="1"/>
  <c r="L155" i="387"/>
  <c r="K155" i="387"/>
  <c r="J155" i="387"/>
  <c r="P154" i="387"/>
  <c r="M154" i="387" s="1"/>
  <c r="L154" i="387"/>
  <c r="K154" i="387"/>
  <c r="J154" i="387"/>
  <c r="P153" i="387"/>
  <c r="M153" i="387" s="1"/>
  <c r="L153" i="387"/>
  <c r="K153" i="387"/>
  <c r="J153" i="387"/>
  <c r="P152" i="387"/>
  <c r="M152" i="387"/>
  <c r="L152" i="387"/>
  <c r="K152" i="387"/>
  <c r="J152" i="387"/>
  <c r="P151" i="387"/>
  <c r="M151" i="387" s="1"/>
  <c r="L151" i="387"/>
  <c r="K151" i="387"/>
  <c r="J151" i="387"/>
  <c r="P150" i="387"/>
  <c r="M150" i="387"/>
  <c r="L150" i="387"/>
  <c r="K150" i="387"/>
  <c r="J150" i="387"/>
  <c r="P149" i="387"/>
  <c r="M149" i="387"/>
  <c r="L149" i="387"/>
  <c r="K149" i="387"/>
  <c r="J149" i="387"/>
  <c r="P148" i="387"/>
  <c r="M148" i="387" s="1"/>
  <c r="L148" i="387"/>
  <c r="K148" i="387"/>
  <c r="J148" i="387"/>
  <c r="P147" i="387"/>
  <c r="M147" i="387" s="1"/>
  <c r="L147" i="387"/>
  <c r="K147" i="387"/>
  <c r="J147" i="387"/>
  <c r="P146" i="387"/>
  <c r="M146" i="387"/>
  <c r="L146" i="387"/>
  <c r="K146" i="387"/>
  <c r="J146" i="387"/>
  <c r="P145" i="387"/>
  <c r="M145" i="387"/>
  <c r="L145" i="387"/>
  <c r="K145" i="387"/>
  <c r="J145" i="387"/>
  <c r="P144" i="387"/>
  <c r="M144" i="387" s="1"/>
  <c r="L144" i="387"/>
  <c r="K144" i="387"/>
  <c r="J144" i="387"/>
  <c r="P143" i="387"/>
  <c r="M143" i="387" s="1"/>
  <c r="L143" i="387"/>
  <c r="K143" i="387"/>
  <c r="J143" i="387"/>
  <c r="P142" i="387"/>
  <c r="M142" i="387" s="1"/>
  <c r="L142" i="387"/>
  <c r="K142" i="387"/>
  <c r="J142" i="387"/>
  <c r="P141" i="387"/>
  <c r="M141" i="387"/>
  <c r="L141" i="387"/>
  <c r="K141" i="387"/>
  <c r="J141" i="387"/>
  <c r="P140" i="387"/>
  <c r="M140" i="387" s="1"/>
  <c r="L140" i="387"/>
  <c r="K140" i="387"/>
  <c r="J140" i="387"/>
  <c r="P139" i="387"/>
  <c r="M139" i="387" s="1"/>
  <c r="L139" i="387"/>
  <c r="K139" i="387"/>
  <c r="J139" i="387"/>
  <c r="P138" i="387"/>
  <c r="M138" i="387"/>
  <c r="L138" i="387"/>
  <c r="K138" i="387"/>
  <c r="J138" i="387"/>
  <c r="P137" i="387"/>
  <c r="M137" i="387"/>
  <c r="L137" i="387"/>
  <c r="K137" i="387"/>
  <c r="J137" i="387"/>
  <c r="P136" i="387"/>
  <c r="M136" i="387" s="1"/>
  <c r="L136" i="387"/>
  <c r="K136" i="387"/>
  <c r="J136" i="387"/>
  <c r="P135" i="387"/>
  <c r="M135" i="387" s="1"/>
  <c r="L135" i="387"/>
  <c r="K135" i="387"/>
  <c r="J135" i="387"/>
  <c r="P134" i="387"/>
  <c r="M134" i="387"/>
  <c r="L134" i="387"/>
  <c r="K134" i="387"/>
  <c r="J134" i="387"/>
  <c r="P133" i="387"/>
  <c r="M133" i="387"/>
  <c r="L133" i="387"/>
  <c r="K133" i="387"/>
  <c r="J133" i="387"/>
  <c r="P132" i="387"/>
  <c r="M132" i="387" s="1"/>
  <c r="L132" i="387"/>
  <c r="K132" i="387"/>
  <c r="J132" i="387"/>
  <c r="P131" i="387"/>
  <c r="M131" i="387" s="1"/>
  <c r="L131" i="387"/>
  <c r="K131" i="387"/>
  <c r="J131" i="387"/>
  <c r="P130" i="387"/>
  <c r="M130" i="387" s="1"/>
  <c r="L130" i="387"/>
  <c r="K130" i="387"/>
  <c r="J130" i="387"/>
  <c r="P129" i="387"/>
  <c r="M129" i="387" s="1"/>
  <c r="L129" i="387"/>
  <c r="K129" i="387"/>
  <c r="J129" i="387"/>
  <c r="P128" i="387"/>
  <c r="M128" i="387"/>
  <c r="L128" i="387"/>
  <c r="K128" i="387"/>
  <c r="J128" i="387"/>
  <c r="P127" i="387"/>
  <c r="M127" i="387" s="1"/>
  <c r="L127" i="387"/>
  <c r="K127" i="387"/>
  <c r="J127" i="387"/>
  <c r="P126" i="387"/>
  <c r="M126" i="387"/>
  <c r="L126" i="387"/>
  <c r="K126" i="387"/>
  <c r="J126" i="387"/>
  <c r="P125" i="387"/>
  <c r="M125" i="387"/>
  <c r="L125" i="387"/>
  <c r="K125" i="387"/>
  <c r="J125" i="387"/>
  <c r="P124" i="387"/>
  <c r="M124" i="387" s="1"/>
  <c r="L124" i="387"/>
  <c r="K124" i="387"/>
  <c r="J124" i="387"/>
  <c r="P123" i="387"/>
  <c r="M123" i="387" s="1"/>
  <c r="L123" i="387"/>
  <c r="K123" i="387"/>
  <c r="J123" i="387"/>
  <c r="P122" i="387"/>
  <c r="M122" i="387" s="1"/>
  <c r="L122" i="387"/>
  <c r="K122" i="387"/>
  <c r="J122" i="387"/>
  <c r="P121" i="387"/>
  <c r="M121" i="387"/>
  <c r="L121" i="387"/>
  <c r="K121" i="387"/>
  <c r="J121" i="387"/>
  <c r="P120" i="387"/>
  <c r="M120" i="387" s="1"/>
  <c r="L120" i="387"/>
  <c r="K120" i="387"/>
  <c r="J120" i="387"/>
  <c r="P119" i="387"/>
  <c r="M119" i="387" s="1"/>
  <c r="L119" i="387"/>
  <c r="K119" i="387"/>
  <c r="J119" i="387"/>
  <c r="P118" i="387"/>
  <c r="M118" i="387"/>
  <c r="L118" i="387"/>
  <c r="K118" i="387"/>
  <c r="J118" i="387"/>
  <c r="P117" i="387"/>
  <c r="M117" i="387" s="1"/>
  <c r="L117" i="387"/>
  <c r="K117" i="387"/>
  <c r="J117" i="387"/>
  <c r="P116" i="387"/>
  <c r="M116" i="387" s="1"/>
  <c r="L116" i="387"/>
  <c r="K116" i="387"/>
  <c r="J116" i="387"/>
  <c r="P115" i="387"/>
  <c r="M115" i="387" s="1"/>
  <c r="L115" i="387"/>
  <c r="K115" i="387"/>
  <c r="J115" i="387"/>
  <c r="P114" i="387"/>
  <c r="M114" i="387" s="1"/>
  <c r="L114" i="387"/>
  <c r="K114" i="387"/>
  <c r="J114" i="387"/>
  <c r="P113" i="387"/>
  <c r="M113" i="387"/>
  <c r="L113" i="387"/>
  <c r="K113" i="387"/>
  <c r="J113" i="387"/>
  <c r="P112" i="387"/>
  <c r="M112" i="387"/>
  <c r="L112" i="387"/>
  <c r="K112" i="387"/>
  <c r="J112" i="387"/>
  <c r="P111" i="387"/>
  <c r="M111" i="387" s="1"/>
  <c r="L111" i="387"/>
  <c r="K111" i="387"/>
  <c r="J111" i="387"/>
  <c r="P110" i="387"/>
  <c r="M110" i="387"/>
  <c r="L110" i="387"/>
  <c r="K110" i="387"/>
  <c r="J110" i="387"/>
  <c r="P109" i="387"/>
  <c r="M109" i="387" s="1"/>
  <c r="L109" i="387"/>
  <c r="K109" i="387"/>
  <c r="J109" i="387"/>
  <c r="P108" i="387"/>
  <c r="M108" i="387" s="1"/>
  <c r="L108" i="387"/>
  <c r="K108" i="387"/>
  <c r="J108" i="387"/>
  <c r="P107" i="387"/>
  <c r="M107" i="387" s="1"/>
  <c r="L107" i="387"/>
  <c r="K107" i="387"/>
  <c r="J107" i="387"/>
  <c r="P106" i="387"/>
  <c r="M106" i="387" s="1"/>
  <c r="L106" i="387"/>
  <c r="K106" i="387"/>
  <c r="J106" i="387"/>
  <c r="P105" i="387"/>
  <c r="M105" i="387"/>
  <c r="L105" i="387"/>
  <c r="K105" i="387"/>
  <c r="J105" i="387"/>
  <c r="P104" i="387"/>
  <c r="M104" i="387" s="1"/>
  <c r="L104" i="387"/>
  <c r="K104" i="387"/>
  <c r="J104" i="387"/>
  <c r="P103" i="387"/>
  <c r="M103" i="387" s="1"/>
  <c r="L103" i="387"/>
  <c r="K103" i="387"/>
  <c r="J103" i="387"/>
  <c r="P102" i="387"/>
  <c r="M102" i="387"/>
  <c r="L102" i="387"/>
  <c r="K102" i="387"/>
  <c r="J102" i="387"/>
  <c r="P101" i="387"/>
  <c r="M101" i="387" s="1"/>
  <c r="L101" i="387"/>
  <c r="K101" i="387"/>
  <c r="J101" i="387"/>
  <c r="P100" i="387"/>
  <c r="M100" i="387"/>
  <c r="L100" i="387"/>
  <c r="K100" i="387"/>
  <c r="J100" i="387"/>
  <c r="P99" i="387"/>
  <c r="M99" i="387" s="1"/>
  <c r="L99" i="387"/>
  <c r="K99" i="387"/>
  <c r="J99" i="387"/>
  <c r="P98" i="387"/>
  <c r="M98" i="387"/>
  <c r="L98" i="387"/>
  <c r="K98" i="387"/>
  <c r="J98" i="387"/>
  <c r="P97" i="387"/>
  <c r="M97" i="387" s="1"/>
  <c r="L97" i="387"/>
  <c r="K97" i="387"/>
  <c r="J97" i="387"/>
  <c r="P96" i="387"/>
  <c r="M96" i="387" s="1"/>
  <c r="L96" i="387"/>
  <c r="K96" i="387"/>
  <c r="J96" i="387"/>
  <c r="P95" i="387"/>
  <c r="M95" i="387" s="1"/>
  <c r="L95" i="387"/>
  <c r="K95" i="387"/>
  <c r="J95" i="387"/>
  <c r="P94" i="387"/>
  <c r="M94" i="387" s="1"/>
  <c r="L94" i="387"/>
  <c r="K94" i="387"/>
  <c r="J94" i="387"/>
  <c r="P93" i="387"/>
  <c r="M93" i="387"/>
  <c r="L93" i="387"/>
  <c r="K93" i="387"/>
  <c r="J93" i="387"/>
  <c r="P92" i="387"/>
  <c r="M92" i="387" s="1"/>
  <c r="L92" i="387"/>
  <c r="K92" i="387"/>
  <c r="J92" i="387"/>
  <c r="P91" i="387"/>
  <c r="M91" i="387" s="1"/>
  <c r="L91" i="387"/>
  <c r="K91" i="387"/>
  <c r="J91" i="387"/>
  <c r="P90" i="387"/>
  <c r="M90" i="387" s="1"/>
  <c r="L90" i="387"/>
  <c r="K90" i="387"/>
  <c r="J90" i="387"/>
  <c r="P89" i="387"/>
  <c r="M89" i="387" s="1"/>
  <c r="L89" i="387"/>
  <c r="K89" i="387"/>
  <c r="J89" i="387"/>
  <c r="P88" i="387"/>
  <c r="M88" i="387" s="1"/>
  <c r="L88" i="387"/>
  <c r="K88" i="387"/>
  <c r="J88" i="387"/>
  <c r="P87" i="387"/>
  <c r="M87" i="387" s="1"/>
  <c r="L87" i="387"/>
  <c r="K87" i="387"/>
  <c r="J87" i="387"/>
  <c r="P86" i="387"/>
  <c r="M86" i="387"/>
  <c r="L86" i="387"/>
  <c r="K86" i="387"/>
  <c r="J86" i="387"/>
  <c r="P85" i="387"/>
  <c r="M85" i="387" s="1"/>
  <c r="L85" i="387"/>
  <c r="K85" i="387"/>
  <c r="J85" i="387"/>
  <c r="P84" i="387"/>
  <c r="M84" i="387" s="1"/>
  <c r="L84" i="387"/>
  <c r="K84" i="387"/>
  <c r="J84" i="387"/>
  <c r="P83" i="387"/>
  <c r="M83" i="387" s="1"/>
  <c r="L83" i="387"/>
  <c r="K83" i="387"/>
  <c r="J83" i="387"/>
  <c r="P82" i="387"/>
  <c r="M82" i="387" s="1"/>
  <c r="L82" i="387"/>
  <c r="K82" i="387"/>
  <c r="J82" i="387"/>
  <c r="P81" i="387"/>
  <c r="M81" i="387"/>
  <c r="L81" i="387"/>
  <c r="K81" i="387"/>
  <c r="J81" i="387"/>
  <c r="P80" i="387"/>
  <c r="M80" i="387" s="1"/>
  <c r="L80" i="387"/>
  <c r="K80" i="387"/>
  <c r="J80" i="387"/>
  <c r="P79" i="387"/>
  <c r="M79" i="387" s="1"/>
  <c r="L79" i="387"/>
  <c r="K79" i="387"/>
  <c r="J79" i="387"/>
  <c r="P78" i="387"/>
  <c r="M78" i="387" s="1"/>
  <c r="L78" i="387"/>
  <c r="K78" i="387"/>
  <c r="J78" i="387"/>
  <c r="P77" i="387"/>
  <c r="M77" i="387" s="1"/>
  <c r="L77" i="387"/>
  <c r="K77" i="387"/>
  <c r="J77" i="387"/>
  <c r="P76" i="387"/>
  <c r="M76" i="387" s="1"/>
  <c r="L76" i="387"/>
  <c r="K76" i="387"/>
  <c r="J76" i="387"/>
  <c r="P75" i="387"/>
  <c r="M75" i="387" s="1"/>
  <c r="L75" i="387"/>
  <c r="K75" i="387"/>
  <c r="J75" i="387"/>
  <c r="P74" i="387"/>
  <c r="M74" i="387"/>
  <c r="L74" i="387"/>
  <c r="K74" i="387"/>
  <c r="J74" i="387"/>
  <c r="P73" i="387"/>
  <c r="M73" i="387" s="1"/>
  <c r="L73" i="387"/>
  <c r="K73" i="387"/>
  <c r="J73" i="387"/>
  <c r="P72" i="387"/>
  <c r="M72" i="387" s="1"/>
  <c r="L72" i="387"/>
  <c r="K72" i="387"/>
  <c r="J72" i="387"/>
  <c r="P71" i="387"/>
  <c r="M71" i="387" s="1"/>
  <c r="L71" i="387"/>
  <c r="K71" i="387"/>
  <c r="J71" i="387"/>
  <c r="P70" i="387"/>
  <c r="M70" i="387" s="1"/>
  <c r="L70" i="387"/>
  <c r="K70" i="387"/>
  <c r="J70" i="387"/>
  <c r="P69" i="387"/>
  <c r="M69" i="387"/>
  <c r="L69" i="387"/>
  <c r="K69" i="387"/>
  <c r="J69" i="387"/>
  <c r="P68" i="387"/>
  <c r="M68" i="387" s="1"/>
  <c r="L68" i="387"/>
  <c r="K68" i="387"/>
  <c r="J68" i="387"/>
  <c r="P67" i="387"/>
  <c r="M67" i="387" s="1"/>
  <c r="L67" i="387"/>
  <c r="K67" i="387"/>
  <c r="J67" i="387"/>
  <c r="P66" i="387"/>
  <c r="M66" i="387" s="1"/>
  <c r="L66" i="387"/>
  <c r="K66" i="387"/>
  <c r="J66" i="387"/>
  <c r="P65" i="387"/>
  <c r="M65" i="387" s="1"/>
  <c r="L65" i="387"/>
  <c r="K65" i="387"/>
  <c r="J65" i="387"/>
  <c r="P64" i="387"/>
  <c r="M64" i="387" s="1"/>
  <c r="L64" i="387"/>
  <c r="K64" i="387"/>
  <c r="J64" i="387"/>
  <c r="P63" i="387"/>
  <c r="M63" i="387" s="1"/>
  <c r="L63" i="387"/>
  <c r="K63" i="387"/>
  <c r="J63" i="387"/>
  <c r="P62" i="387"/>
  <c r="M62" i="387"/>
  <c r="L62" i="387"/>
  <c r="K62" i="387"/>
  <c r="J62" i="387"/>
  <c r="P61" i="387"/>
  <c r="M61" i="387" s="1"/>
  <c r="L61" i="387"/>
  <c r="K61" i="387"/>
  <c r="J61" i="387"/>
  <c r="P60" i="387"/>
  <c r="M60" i="387" s="1"/>
  <c r="L60" i="387"/>
  <c r="K60" i="387"/>
  <c r="J60" i="387"/>
  <c r="P59" i="387"/>
  <c r="M59" i="387" s="1"/>
  <c r="L59" i="387"/>
  <c r="K59" i="387"/>
  <c r="J59" i="387"/>
  <c r="P58" i="387"/>
  <c r="M58" i="387" s="1"/>
  <c r="L58" i="387"/>
  <c r="K58" i="387"/>
  <c r="J58" i="387"/>
  <c r="P57" i="387"/>
  <c r="M57" i="387" s="1"/>
  <c r="L57" i="387"/>
  <c r="K57" i="387"/>
  <c r="J57" i="387"/>
  <c r="P56" i="387"/>
  <c r="M56" i="387" s="1"/>
  <c r="L56" i="387"/>
  <c r="K56" i="387"/>
  <c r="J56" i="387"/>
  <c r="P55" i="387"/>
  <c r="M55" i="387" s="1"/>
  <c r="L55" i="387"/>
  <c r="K55" i="387"/>
  <c r="J55" i="387"/>
  <c r="P54" i="387"/>
  <c r="M54" i="387"/>
  <c r="L54" i="387"/>
  <c r="K54" i="387"/>
  <c r="J54" i="387"/>
  <c r="P53" i="387"/>
  <c r="M53" i="387" s="1"/>
  <c r="L53" i="387"/>
  <c r="K53" i="387"/>
  <c r="J53" i="387"/>
  <c r="P52" i="387"/>
  <c r="M52" i="387" s="1"/>
  <c r="L52" i="387"/>
  <c r="K52" i="387"/>
  <c r="J52" i="387"/>
  <c r="P51" i="387"/>
  <c r="M51" i="387" s="1"/>
  <c r="L51" i="387"/>
  <c r="K51" i="387"/>
  <c r="J51" i="387"/>
  <c r="P50" i="387"/>
  <c r="M50" i="387" s="1"/>
  <c r="L50" i="387"/>
  <c r="K50" i="387"/>
  <c r="J50" i="387"/>
  <c r="P49" i="387"/>
  <c r="M49" i="387"/>
  <c r="L49" i="387"/>
  <c r="K49" i="387"/>
  <c r="J49" i="387"/>
  <c r="P48" i="387"/>
  <c r="M48" i="387" s="1"/>
  <c r="L48" i="387"/>
  <c r="K48" i="387"/>
  <c r="J48" i="387"/>
  <c r="P47" i="387"/>
  <c r="M47" i="387" s="1"/>
  <c r="L47" i="387"/>
  <c r="K47" i="387"/>
  <c r="J47" i="387"/>
  <c r="P46" i="387"/>
  <c r="M46" i="387" s="1"/>
  <c r="L46" i="387"/>
  <c r="K46" i="387"/>
  <c r="J46" i="387"/>
  <c r="P45" i="387"/>
  <c r="M45" i="387" s="1"/>
  <c r="L45" i="387"/>
  <c r="K45" i="387"/>
  <c r="J45" i="387"/>
  <c r="P44" i="387"/>
  <c r="M44" i="387" s="1"/>
  <c r="L44" i="387"/>
  <c r="K44" i="387"/>
  <c r="J44" i="387"/>
  <c r="P43" i="387"/>
  <c r="M43" i="387" s="1"/>
  <c r="L43" i="387"/>
  <c r="K43" i="387"/>
  <c r="J43" i="387"/>
  <c r="P42" i="387"/>
  <c r="M42" i="387"/>
  <c r="L42" i="387"/>
  <c r="K42" i="387"/>
  <c r="J42" i="387"/>
  <c r="P41" i="387"/>
  <c r="M41" i="387" s="1"/>
  <c r="L41" i="387"/>
  <c r="K41" i="387"/>
  <c r="J41" i="387"/>
  <c r="P40" i="387"/>
  <c r="M40" i="387" s="1"/>
  <c r="L40" i="387"/>
  <c r="K40" i="387"/>
  <c r="J40" i="387"/>
  <c r="H5" i="387"/>
  <c r="D5" i="387"/>
  <c r="C5" i="387"/>
  <c r="A5" i="387"/>
  <c r="C2" i="387"/>
  <c r="A1" i="387"/>
  <c r="B22" i="386"/>
  <c r="L13" i="386"/>
  <c r="I13" i="386"/>
  <c r="G13" i="386"/>
  <c r="E13" i="386"/>
  <c r="J18" i="386" s="1"/>
  <c r="D13" i="386"/>
  <c r="C13" i="386"/>
  <c r="L11" i="386"/>
  <c r="I11" i="386"/>
  <c r="G11" i="386"/>
  <c r="E11" i="386"/>
  <c r="D11" i="386"/>
  <c r="C11" i="386"/>
  <c r="L9" i="386"/>
  <c r="I9" i="386"/>
  <c r="G9" i="386"/>
  <c r="E9" i="386"/>
  <c r="B20" i="386" s="1"/>
  <c r="D9" i="386"/>
  <c r="C9" i="386"/>
  <c r="L7" i="386"/>
  <c r="I7" i="386"/>
  <c r="G7" i="386"/>
  <c r="E7" i="386"/>
  <c r="D7" i="386"/>
  <c r="C7" i="386"/>
  <c r="Y5" i="386"/>
  <c r="AI1" i="386" s="1"/>
  <c r="M4" i="386"/>
  <c r="K41" i="386" s="1"/>
  <c r="E4" i="386"/>
  <c r="A4" i="386"/>
  <c r="Y3" i="386"/>
  <c r="E2" i="386"/>
  <c r="A1" i="386"/>
  <c r="P156" i="385"/>
  <c r="M156" i="385" s="1"/>
  <c r="L156" i="385"/>
  <c r="K156" i="385"/>
  <c r="J156" i="385"/>
  <c r="P155" i="385"/>
  <c r="M155" i="385" s="1"/>
  <c r="L155" i="385"/>
  <c r="K155" i="385"/>
  <c r="J155" i="385"/>
  <c r="P154" i="385"/>
  <c r="M154" i="385"/>
  <c r="L154" i="385"/>
  <c r="K154" i="385"/>
  <c r="J154" i="385"/>
  <c r="P153" i="385"/>
  <c r="M153" i="385"/>
  <c r="L153" i="385"/>
  <c r="K153" i="385"/>
  <c r="J153" i="385"/>
  <c r="P152" i="385"/>
  <c r="M152" i="385" s="1"/>
  <c r="L152" i="385"/>
  <c r="K152" i="385"/>
  <c r="J152" i="385"/>
  <c r="P151" i="385"/>
  <c r="M151" i="385" s="1"/>
  <c r="L151" i="385"/>
  <c r="K151" i="385"/>
  <c r="J151" i="385"/>
  <c r="P150" i="385"/>
  <c r="M150" i="385" s="1"/>
  <c r="L150" i="385"/>
  <c r="K150" i="385"/>
  <c r="J150" i="385"/>
  <c r="P149" i="385"/>
  <c r="M149" i="385" s="1"/>
  <c r="L149" i="385"/>
  <c r="K149" i="385"/>
  <c r="J149" i="385"/>
  <c r="P148" i="385"/>
  <c r="M148" i="385" s="1"/>
  <c r="L148" i="385"/>
  <c r="K148" i="385"/>
  <c r="J148" i="385"/>
  <c r="P147" i="385"/>
  <c r="M147" i="385"/>
  <c r="L147" i="385"/>
  <c r="K147" i="385"/>
  <c r="J147" i="385"/>
  <c r="P146" i="385"/>
  <c r="M146" i="385" s="1"/>
  <c r="L146" i="385"/>
  <c r="K146" i="385"/>
  <c r="J146" i="385"/>
  <c r="P145" i="385"/>
  <c r="M145" i="385" s="1"/>
  <c r="L145" i="385"/>
  <c r="K145" i="385"/>
  <c r="J145" i="385"/>
  <c r="P144" i="385"/>
  <c r="M144" i="385" s="1"/>
  <c r="L144" i="385"/>
  <c r="K144" i="385"/>
  <c r="J144" i="385"/>
  <c r="P143" i="385"/>
  <c r="M143" i="385" s="1"/>
  <c r="L143" i="385"/>
  <c r="K143" i="385"/>
  <c r="J143" i="385"/>
  <c r="P142" i="385"/>
  <c r="M142" i="385"/>
  <c r="L142" i="385"/>
  <c r="K142" i="385"/>
  <c r="J142" i="385"/>
  <c r="P141" i="385"/>
  <c r="M141" i="385" s="1"/>
  <c r="L141" i="385"/>
  <c r="K141" i="385"/>
  <c r="J141" i="385"/>
  <c r="P140" i="385"/>
  <c r="M140" i="385" s="1"/>
  <c r="L140" i="385"/>
  <c r="K140" i="385"/>
  <c r="J140" i="385"/>
  <c r="P139" i="385"/>
  <c r="M139" i="385"/>
  <c r="L139" i="385"/>
  <c r="K139" i="385"/>
  <c r="J139" i="385"/>
  <c r="P138" i="385"/>
  <c r="M138" i="385" s="1"/>
  <c r="L138" i="385"/>
  <c r="K138" i="385"/>
  <c r="J138" i="385"/>
  <c r="P137" i="385"/>
  <c r="M137" i="385" s="1"/>
  <c r="L137" i="385"/>
  <c r="K137" i="385"/>
  <c r="J137" i="385"/>
  <c r="P136" i="385"/>
  <c r="M136" i="385" s="1"/>
  <c r="L136" i="385"/>
  <c r="K136" i="385"/>
  <c r="J136" i="385"/>
  <c r="P135" i="385"/>
  <c r="M135" i="385" s="1"/>
  <c r="L135" i="385"/>
  <c r="K135" i="385"/>
  <c r="J135" i="385"/>
  <c r="P134" i="385"/>
  <c r="M134" i="385"/>
  <c r="L134" i="385"/>
  <c r="K134" i="385"/>
  <c r="J134" i="385"/>
  <c r="P133" i="385"/>
  <c r="M133" i="385" s="1"/>
  <c r="L133" i="385"/>
  <c r="K133" i="385"/>
  <c r="J133" i="385"/>
  <c r="P132" i="385"/>
  <c r="M132" i="385" s="1"/>
  <c r="L132" i="385"/>
  <c r="K132" i="385"/>
  <c r="J132" i="385"/>
  <c r="P131" i="385"/>
  <c r="M131" i="385" s="1"/>
  <c r="L131" i="385"/>
  <c r="K131" i="385"/>
  <c r="J131" i="385"/>
  <c r="P130" i="385"/>
  <c r="M130" i="385" s="1"/>
  <c r="L130" i="385"/>
  <c r="K130" i="385"/>
  <c r="J130" i="385"/>
  <c r="P129" i="385"/>
  <c r="M129" i="385" s="1"/>
  <c r="L129" i="385"/>
  <c r="K129" i="385"/>
  <c r="J129" i="385"/>
  <c r="P128" i="385"/>
  <c r="M128" i="385" s="1"/>
  <c r="L128" i="385"/>
  <c r="K128" i="385"/>
  <c r="J128" i="385"/>
  <c r="P127" i="385"/>
  <c r="M127" i="385"/>
  <c r="L127" i="385"/>
  <c r="K127" i="385"/>
  <c r="J127" i="385"/>
  <c r="P126" i="385"/>
  <c r="M126" i="385"/>
  <c r="L126" i="385"/>
  <c r="K126" i="385"/>
  <c r="J126" i="385"/>
  <c r="P125" i="385"/>
  <c r="M125" i="385" s="1"/>
  <c r="L125" i="385"/>
  <c r="K125" i="385"/>
  <c r="J125" i="385"/>
  <c r="P124" i="385"/>
  <c r="M124" i="385" s="1"/>
  <c r="L124" i="385"/>
  <c r="K124" i="385"/>
  <c r="J124" i="385"/>
  <c r="P123" i="385"/>
  <c r="M123" i="385" s="1"/>
  <c r="L123" i="385"/>
  <c r="K123" i="385"/>
  <c r="J123" i="385"/>
  <c r="P122" i="385"/>
  <c r="M122" i="385"/>
  <c r="L122" i="385"/>
  <c r="K122" i="385"/>
  <c r="J122" i="385"/>
  <c r="P121" i="385"/>
  <c r="M121" i="385" s="1"/>
  <c r="L121" i="385"/>
  <c r="K121" i="385"/>
  <c r="J121" i="385"/>
  <c r="P120" i="385"/>
  <c r="M120" i="385" s="1"/>
  <c r="L120" i="385"/>
  <c r="K120" i="385"/>
  <c r="J120" i="385"/>
  <c r="P119" i="385"/>
  <c r="M119" i="385"/>
  <c r="L119" i="385"/>
  <c r="K119" i="385"/>
  <c r="J119" i="385"/>
  <c r="P118" i="385"/>
  <c r="M118" i="385"/>
  <c r="L118" i="385"/>
  <c r="K118" i="385"/>
  <c r="J118" i="385"/>
  <c r="P117" i="385"/>
  <c r="M117" i="385" s="1"/>
  <c r="L117" i="385"/>
  <c r="K117" i="385"/>
  <c r="J117" i="385"/>
  <c r="P116" i="385"/>
  <c r="M116" i="385" s="1"/>
  <c r="L116" i="385"/>
  <c r="K116" i="385"/>
  <c r="J116" i="385"/>
  <c r="P115" i="385"/>
  <c r="M115" i="385"/>
  <c r="L115" i="385"/>
  <c r="K115" i="385"/>
  <c r="J115" i="385"/>
  <c r="P114" i="385"/>
  <c r="M114" i="385"/>
  <c r="L114" i="385"/>
  <c r="K114" i="385"/>
  <c r="J114" i="385"/>
  <c r="P113" i="385"/>
  <c r="M113" i="385" s="1"/>
  <c r="L113" i="385"/>
  <c r="K113" i="385"/>
  <c r="J113" i="385"/>
  <c r="P112" i="385"/>
  <c r="M112" i="385" s="1"/>
  <c r="L112" i="385"/>
  <c r="K112" i="385"/>
  <c r="J112" i="385"/>
  <c r="P111" i="385"/>
  <c r="M111" i="385" s="1"/>
  <c r="L111" i="385"/>
  <c r="K111" i="385"/>
  <c r="J111" i="385"/>
  <c r="P110" i="385"/>
  <c r="M110" i="385"/>
  <c r="L110" i="385"/>
  <c r="K110" i="385"/>
  <c r="J110" i="385"/>
  <c r="P109" i="385"/>
  <c r="M109" i="385" s="1"/>
  <c r="L109" i="385"/>
  <c r="K109" i="385"/>
  <c r="J109" i="385"/>
  <c r="P108" i="385"/>
  <c r="M108" i="385" s="1"/>
  <c r="L108" i="385"/>
  <c r="K108" i="385"/>
  <c r="J108" i="385"/>
  <c r="P107" i="385"/>
  <c r="M107" i="385"/>
  <c r="L107" i="385"/>
  <c r="K107" i="385"/>
  <c r="J107" i="385"/>
  <c r="P106" i="385"/>
  <c r="M106" i="385" s="1"/>
  <c r="L106" i="385"/>
  <c r="K106" i="385"/>
  <c r="J106" i="385"/>
  <c r="P105" i="385"/>
  <c r="M105" i="385" s="1"/>
  <c r="L105" i="385"/>
  <c r="K105" i="385"/>
  <c r="J105" i="385"/>
  <c r="P104" i="385"/>
  <c r="M104" i="385" s="1"/>
  <c r="L104" i="385"/>
  <c r="K104" i="385"/>
  <c r="J104" i="385"/>
  <c r="P103" i="385"/>
  <c r="M103" i="385"/>
  <c r="L103" i="385"/>
  <c r="K103" i="385"/>
  <c r="J103" i="385"/>
  <c r="P102" i="385"/>
  <c r="M102" i="385"/>
  <c r="L102" i="385"/>
  <c r="K102" i="385"/>
  <c r="J102" i="385"/>
  <c r="P101" i="385"/>
  <c r="M101" i="385"/>
  <c r="L101" i="385"/>
  <c r="K101" i="385"/>
  <c r="J101" i="385"/>
  <c r="P100" i="385"/>
  <c r="M100" i="385" s="1"/>
  <c r="L100" i="385"/>
  <c r="K100" i="385"/>
  <c r="J100" i="385"/>
  <c r="P99" i="385"/>
  <c r="M99" i="385" s="1"/>
  <c r="L99" i="385"/>
  <c r="K99" i="385"/>
  <c r="J99" i="385"/>
  <c r="P98" i="385"/>
  <c r="M98" i="385" s="1"/>
  <c r="L98" i="385"/>
  <c r="K98" i="385"/>
  <c r="J98" i="385"/>
  <c r="P97" i="385"/>
  <c r="M97" i="385" s="1"/>
  <c r="L97" i="385"/>
  <c r="K97" i="385"/>
  <c r="J97" i="385"/>
  <c r="P96" i="385"/>
  <c r="M96" i="385" s="1"/>
  <c r="L96" i="385"/>
  <c r="K96" i="385"/>
  <c r="J96" i="385"/>
  <c r="P95" i="385"/>
  <c r="M95" i="385"/>
  <c r="L95" i="385"/>
  <c r="K95" i="385"/>
  <c r="J95" i="385"/>
  <c r="P94" i="385"/>
  <c r="M94" i="385" s="1"/>
  <c r="L94" i="385"/>
  <c r="K94" i="385"/>
  <c r="J94" i="385"/>
  <c r="P93" i="385"/>
  <c r="M93" i="385" s="1"/>
  <c r="L93" i="385"/>
  <c r="K93" i="385"/>
  <c r="J93" i="385"/>
  <c r="P92" i="385"/>
  <c r="M92" i="385" s="1"/>
  <c r="L92" i="385"/>
  <c r="K92" i="385"/>
  <c r="J92" i="385"/>
  <c r="P91" i="385"/>
  <c r="M91" i="385" s="1"/>
  <c r="L91" i="385"/>
  <c r="K91" i="385"/>
  <c r="J91" i="385"/>
  <c r="P90" i="385"/>
  <c r="M90" i="385" s="1"/>
  <c r="L90" i="385"/>
  <c r="K90" i="385"/>
  <c r="J90" i="385"/>
  <c r="P89" i="385"/>
  <c r="M89" i="385" s="1"/>
  <c r="L89" i="385"/>
  <c r="K89" i="385"/>
  <c r="J89" i="385"/>
  <c r="P88" i="385"/>
  <c r="M88" i="385" s="1"/>
  <c r="L88" i="385"/>
  <c r="K88" i="385"/>
  <c r="J88" i="385"/>
  <c r="P87" i="385"/>
  <c r="M87" i="385" s="1"/>
  <c r="L87" i="385"/>
  <c r="K87" i="385"/>
  <c r="J87" i="385"/>
  <c r="P86" i="385"/>
  <c r="M86" i="385"/>
  <c r="L86" i="385"/>
  <c r="K86" i="385"/>
  <c r="J86" i="385"/>
  <c r="P85" i="385"/>
  <c r="M85" i="385"/>
  <c r="L85" i="385"/>
  <c r="K85" i="385"/>
  <c r="J85" i="385"/>
  <c r="P84" i="385"/>
  <c r="M84" i="385" s="1"/>
  <c r="L84" i="385"/>
  <c r="K84" i="385"/>
  <c r="J84" i="385"/>
  <c r="P83" i="385"/>
  <c r="M83" i="385" s="1"/>
  <c r="L83" i="385"/>
  <c r="K83" i="385"/>
  <c r="J83" i="385"/>
  <c r="P82" i="385"/>
  <c r="M82" i="385" s="1"/>
  <c r="L82" i="385"/>
  <c r="K82" i="385"/>
  <c r="J82" i="385"/>
  <c r="P81" i="385"/>
  <c r="M81" i="385" s="1"/>
  <c r="L81" i="385"/>
  <c r="K81" i="385"/>
  <c r="J81" i="385"/>
  <c r="P80" i="385"/>
  <c r="M80" i="385" s="1"/>
  <c r="L80" i="385"/>
  <c r="K80" i="385"/>
  <c r="J80" i="385"/>
  <c r="P79" i="385"/>
  <c r="M79" i="385"/>
  <c r="L79" i="385"/>
  <c r="K79" i="385"/>
  <c r="J79" i="385"/>
  <c r="P78" i="385"/>
  <c r="M78" i="385" s="1"/>
  <c r="L78" i="385"/>
  <c r="K78" i="385"/>
  <c r="J78" i="385"/>
  <c r="P77" i="385"/>
  <c r="M77" i="385" s="1"/>
  <c r="L77" i="385"/>
  <c r="K77" i="385"/>
  <c r="J77" i="385"/>
  <c r="P76" i="385"/>
  <c r="M76" i="385" s="1"/>
  <c r="L76" i="385"/>
  <c r="K76" i="385"/>
  <c r="J76" i="385"/>
  <c r="P75" i="385"/>
  <c r="M75" i="385" s="1"/>
  <c r="L75" i="385"/>
  <c r="K75" i="385"/>
  <c r="J75" i="385"/>
  <c r="P74" i="385"/>
  <c r="M74" i="385"/>
  <c r="L74" i="385"/>
  <c r="K74" i="385"/>
  <c r="J74" i="385"/>
  <c r="P73" i="385"/>
  <c r="M73" i="385"/>
  <c r="L73" i="385"/>
  <c r="K73" i="385"/>
  <c r="J73" i="385"/>
  <c r="P72" i="385"/>
  <c r="M72" i="385" s="1"/>
  <c r="L72" i="385"/>
  <c r="K72" i="385"/>
  <c r="J72" i="385"/>
  <c r="P71" i="385"/>
  <c r="M71" i="385" s="1"/>
  <c r="L71" i="385"/>
  <c r="K71" i="385"/>
  <c r="J71" i="385"/>
  <c r="P70" i="385"/>
  <c r="M70" i="385" s="1"/>
  <c r="L70" i="385"/>
  <c r="K70" i="385"/>
  <c r="J70" i="385"/>
  <c r="P69" i="385"/>
  <c r="M69" i="385" s="1"/>
  <c r="L69" i="385"/>
  <c r="K69" i="385"/>
  <c r="J69" i="385"/>
  <c r="P68" i="385"/>
  <c r="M68" i="385" s="1"/>
  <c r="L68" i="385"/>
  <c r="K68" i="385"/>
  <c r="J68" i="385"/>
  <c r="P67" i="385"/>
  <c r="M67" i="385"/>
  <c r="L67" i="385"/>
  <c r="K67" i="385"/>
  <c r="J67" i="385"/>
  <c r="P66" i="385"/>
  <c r="M66" i="385" s="1"/>
  <c r="L66" i="385"/>
  <c r="K66" i="385"/>
  <c r="J66" i="385"/>
  <c r="P65" i="385"/>
  <c r="M65" i="385" s="1"/>
  <c r="L65" i="385"/>
  <c r="K65" i="385"/>
  <c r="J65" i="385"/>
  <c r="P64" i="385"/>
  <c r="M64" i="385" s="1"/>
  <c r="L64" i="385"/>
  <c r="K64" i="385"/>
  <c r="J64" i="385"/>
  <c r="P63" i="385"/>
  <c r="M63" i="385" s="1"/>
  <c r="L63" i="385"/>
  <c r="K63" i="385"/>
  <c r="J63" i="385"/>
  <c r="P62" i="385"/>
  <c r="M62" i="385" s="1"/>
  <c r="L62" i="385"/>
  <c r="K62" i="385"/>
  <c r="J62" i="385"/>
  <c r="P61" i="385"/>
  <c r="M61" i="385" s="1"/>
  <c r="L61" i="385"/>
  <c r="K61" i="385"/>
  <c r="J61" i="385"/>
  <c r="P60" i="385"/>
  <c r="M60" i="385" s="1"/>
  <c r="L60" i="385"/>
  <c r="K60" i="385"/>
  <c r="J60" i="385"/>
  <c r="P59" i="385"/>
  <c r="M59" i="385"/>
  <c r="L59" i="385"/>
  <c r="K59" i="385"/>
  <c r="J59" i="385"/>
  <c r="P58" i="385"/>
  <c r="M58" i="385" s="1"/>
  <c r="L58" i="385"/>
  <c r="K58" i="385"/>
  <c r="J58" i="385"/>
  <c r="P57" i="385"/>
  <c r="M57" i="385" s="1"/>
  <c r="L57" i="385"/>
  <c r="K57" i="385"/>
  <c r="J57" i="385"/>
  <c r="P56" i="385"/>
  <c r="M56" i="385" s="1"/>
  <c r="L56" i="385"/>
  <c r="K56" i="385"/>
  <c r="J56" i="385"/>
  <c r="P55" i="385"/>
  <c r="M55" i="385" s="1"/>
  <c r="L55" i="385"/>
  <c r="K55" i="385"/>
  <c r="J55" i="385"/>
  <c r="P54" i="385"/>
  <c r="M54" i="385"/>
  <c r="L54" i="385"/>
  <c r="K54" i="385"/>
  <c r="J54" i="385"/>
  <c r="P53" i="385"/>
  <c r="M53" i="385"/>
  <c r="L53" i="385"/>
  <c r="K53" i="385"/>
  <c r="J53" i="385"/>
  <c r="P52" i="385"/>
  <c r="M52" i="385" s="1"/>
  <c r="L52" i="385"/>
  <c r="K52" i="385"/>
  <c r="J52" i="385"/>
  <c r="P51" i="385"/>
  <c r="M51" i="385"/>
  <c r="L51" i="385"/>
  <c r="K51" i="385"/>
  <c r="J51" i="385"/>
  <c r="P50" i="385"/>
  <c r="M50" i="385" s="1"/>
  <c r="L50" i="385"/>
  <c r="K50" i="385"/>
  <c r="J50" i="385"/>
  <c r="P49" i="385"/>
  <c r="M49" i="385" s="1"/>
  <c r="L49" i="385"/>
  <c r="K49" i="385"/>
  <c r="J49" i="385"/>
  <c r="P48" i="385"/>
  <c r="M48" i="385" s="1"/>
  <c r="L48" i="385"/>
  <c r="K48" i="385"/>
  <c r="J48" i="385"/>
  <c r="P47" i="385"/>
  <c r="M47" i="385" s="1"/>
  <c r="L47" i="385"/>
  <c r="K47" i="385"/>
  <c r="J47" i="385"/>
  <c r="P46" i="385"/>
  <c r="M46" i="385"/>
  <c r="L46" i="385"/>
  <c r="K46" i="385"/>
  <c r="J46" i="385"/>
  <c r="P45" i="385"/>
  <c r="M45" i="385" s="1"/>
  <c r="L45" i="385"/>
  <c r="K45" i="385"/>
  <c r="J45" i="385"/>
  <c r="P44" i="385"/>
  <c r="M44" i="385" s="1"/>
  <c r="L44" i="385"/>
  <c r="K44" i="385"/>
  <c r="J44" i="385"/>
  <c r="P43" i="385"/>
  <c r="M43" i="385" s="1"/>
  <c r="L43" i="385"/>
  <c r="K43" i="385"/>
  <c r="J43" i="385"/>
  <c r="P42" i="385"/>
  <c r="M42" i="385" s="1"/>
  <c r="L42" i="385"/>
  <c r="K42" i="385"/>
  <c r="J42" i="385"/>
  <c r="P41" i="385"/>
  <c r="M41" i="385" s="1"/>
  <c r="L41" i="385"/>
  <c r="K41" i="385"/>
  <c r="J41" i="385"/>
  <c r="P40" i="385"/>
  <c r="M40" i="385" s="1"/>
  <c r="L40" i="385"/>
  <c r="K40" i="385"/>
  <c r="J40" i="385"/>
  <c r="H5" i="385"/>
  <c r="D5" i="385"/>
  <c r="C5" i="385"/>
  <c r="A5" i="385"/>
  <c r="C2" i="385"/>
  <c r="A1" i="385"/>
  <c r="B21" i="384"/>
  <c r="L11" i="384"/>
  <c r="I11" i="384"/>
  <c r="G11" i="384"/>
  <c r="E11" i="384"/>
  <c r="H18" i="384" s="1"/>
  <c r="D11" i="384"/>
  <c r="C11" i="384"/>
  <c r="L9" i="384"/>
  <c r="I9" i="384"/>
  <c r="G9" i="384"/>
  <c r="E9" i="384"/>
  <c r="D9" i="384"/>
  <c r="C9" i="384"/>
  <c r="L7" i="384"/>
  <c r="I7" i="384"/>
  <c r="G7" i="384"/>
  <c r="E7" i="384"/>
  <c r="D18" i="384" s="1"/>
  <c r="D7" i="384"/>
  <c r="C7" i="384"/>
  <c r="Y5" i="384"/>
  <c r="AK1" i="384" s="1"/>
  <c r="L4" i="384"/>
  <c r="K41" i="384" s="1"/>
  <c r="E4" i="384"/>
  <c r="A4" i="384"/>
  <c r="Y3" i="384"/>
  <c r="E2" i="384"/>
  <c r="A1" i="384"/>
  <c r="P156" i="383"/>
  <c r="M156" i="383" s="1"/>
  <c r="L156" i="383"/>
  <c r="K156" i="383"/>
  <c r="J156" i="383"/>
  <c r="P155" i="383"/>
  <c r="M155" i="383" s="1"/>
  <c r="L155" i="383"/>
  <c r="K155" i="383"/>
  <c r="J155" i="383"/>
  <c r="P154" i="383"/>
  <c r="M154" i="383"/>
  <c r="L154" i="383"/>
  <c r="K154" i="383"/>
  <c r="J154" i="383"/>
  <c r="P153" i="383"/>
  <c r="M153" i="383" s="1"/>
  <c r="L153" i="383"/>
  <c r="K153" i="383"/>
  <c r="J153" i="383"/>
  <c r="P152" i="383"/>
  <c r="M152" i="383"/>
  <c r="L152" i="383"/>
  <c r="K152" i="383"/>
  <c r="J152" i="383"/>
  <c r="P151" i="383"/>
  <c r="M151" i="383" s="1"/>
  <c r="L151" i="383"/>
  <c r="K151" i="383"/>
  <c r="J151" i="383"/>
  <c r="P150" i="383"/>
  <c r="M150" i="383" s="1"/>
  <c r="L150" i="383"/>
  <c r="K150" i="383"/>
  <c r="J150" i="383"/>
  <c r="P149" i="383"/>
  <c r="M149" i="383" s="1"/>
  <c r="L149" i="383"/>
  <c r="K149" i="383"/>
  <c r="J149" i="383"/>
  <c r="P148" i="383"/>
  <c r="M148" i="383" s="1"/>
  <c r="L148" i="383"/>
  <c r="K148" i="383"/>
  <c r="J148" i="383"/>
  <c r="P147" i="383"/>
  <c r="M147" i="383"/>
  <c r="L147" i="383"/>
  <c r="K147" i="383"/>
  <c r="J147" i="383"/>
  <c r="P146" i="383"/>
  <c r="M146" i="383" s="1"/>
  <c r="L146" i="383"/>
  <c r="K146" i="383"/>
  <c r="J146" i="383"/>
  <c r="P145" i="383"/>
  <c r="M145" i="383" s="1"/>
  <c r="L145" i="383"/>
  <c r="K145" i="383"/>
  <c r="J145" i="383"/>
  <c r="P144" i="383"/>
  <c r="M144" i="383" s="1"/>
  <c r="L144" i="383"/>
  <c r="K144" i="383"/>
  <c r="J144" i="383"/>
  <c r="P143" i="383"/>
  <c r="M143" i="383" s="1"/>
  <c r="L143" i="383"/>
  <c r="K143" i="383"/>
  <c r="J143" i="383"/>
  <c r="P142" i="383"/>
  <c r="M142" i="383" s="1"/>
  <c r="L142" i="383"/>
  <c r="K142" i="383"/>
  <c r="J142" i="383"/>
  <c r="P141" i="383"/>
  <c r="M141" i="383" s="1"/>
  <c r="L141" i="383"/>
  <c r="K141" i="383"/>
  <c r="J141" i="383"/>
  <c r="P140" i="383"/>
  <c r="M140" i="383" s="1"/>
  <c r="L140" i="383"/>
  <c r="K140" i="383"/>
  <c r="J140" i="383"/>
  <c r="P139" i="383"/>
  <c r="M139" i="383"/>
  <c r="L139" i="383"/>
  <c r="K139" i="383"/>
  <c r="J139" i="383"/>
  <c r="P138" i="383"/>
  <c r="M138" i="383" s="1"/>
  <c r="L138" i="383"/>
  <c r="K138" i="383"/>
  <c r="J138" i="383"/>
  <c r="P137" i="383"/>
  <c r="M137" i="383" s="1"/>
  <c r="L137" i="383"/>
  <c r="K137" i="383"/>
  <c r="J137" i="383"/>
  <c r="P136" i="383"/>
  <c r="M136" i="383"/>
  <c r="L136" i="383"/>
  <c r="K136" i="383"/>
  <c r="J136" i="383"/>
  <c r="P135" i="383"/>
  <c r="M135" i="383" s="1"/>
  <c r="L135" i="383"/>
  <c r="K135" i="383"/>
  <c r="J135" i="383"/>
  <c r="P134" i="383"/>
  <c r="M134" i="383" s="1"/>
  <c r="L134" i="383"/>
  <c r="K134" i="383"/>
  <c r="J134" i="383"/>
  <c r="P133" i="383"/>
  <c r="M133" i="383" s="1"/>
  <c r="L133" i="383"/>
  <c r="K133" i="383"/>
  <c r="J133" i="383"/>
  <c r="P132" i="383"/>
  <c r="M132" i="383" s="1"/>
  <c r="L132" i="383"/>
  <c r="K132" i="383"/>
  <c r="J132" i="383"/>
  <c r="P131" i="383"/>
  <c r="M131" i="383" s="1"/>
  <c r="L131" i="383"/>
  <c r="K131" i="383"/>
  <c r="J131" i="383"/>
  <c r="P130" i="383"/>
  <c r="M130" i="383" s="1"/>
  <c r="L130" i="383"/>
  <c r="K130" i="383"/>
  <c r="J130" i="383"/>
  <c r="P129" i="383"/>
  <c r="M129" i="383" s="1"/>
  <c r="L129" i="383"/>
  <c r="K129" i="383"/>
  <c r="J129" i="383"/>
  <c r="P128" i="383"/>
  <c r="M128" i="383"/>
  <c r="L128" i="383"/>
  <c r="K128" i="383"/>
  <c r="J128" i="383"/>
  <c r="P127" i="383"/>
  <c r="M127" i="383" s="1"/>
  <c r="L127" i="383"/>
  <c r="K127" i="383"/>
  <c r="J127" i="383"/>
  <c r="P126" i="383"/>
  <c r="M126" i="383" s="1"/>
  <c r="L126" i="383"/>
  <c r="K126" i="383"/>
  <c r="J126" i="383"/>
  <c r="P125" i="383"/>
  <c r="M125" i="383" s="1"/>
  <c r="L125" i="383"/>
  <c r="K125" i="383"/>
  <c r="J125" i="383"/>
  <c r="P124" i="383"/>
  <c r="M124" i="383"/>
  <c r="L124" i="383"/>
  <c r="K124" i="383"/>
  <c r="J124" i="383"/>
  <c r="P123" i="383"/>
  <c r="M123" i="383"/>
  <c r="L123" i="383"/>
  <c r="K123" i="383"/>
  <c r="J123" i="383"/>
  <c r="P122" i="383"/>
  <c r="M122" i="383" s="1"/>
  <c r="L122" i="383"/>
  <c r="K122" i="383"/>
  <c r="J122" i="383"/>
  <c r="P121" i="383"/>
  <c r="M121" i="383" s="1"/>
  <c r="L121" i="383"/>
  <c r="K121" i="383"/>
  <c r="J121" i="383"/>
  <c r="P120" i="383"/>
  <c r="M120" i="383" s="1"/>
  <c r="L120" i="383"/>
  <c r="K120" i="383"/>
  <c r="J120" i="383"/>
  <c r="P119" i="383"/>
  <c r="M119" i="383" s="1"/>
  <c r="L119" i="383"/>
  <c r="K119" i="383"/>
  <c r="J119" i="383"/>
  <c r="P118" i="383"/>
  <c r="M118" i="383"/>
  <c r="L118" i="383"/>
  <c r="K118" i="383"/>
  <c r="J118" i="383"/>
  <c r="P117" i="383"/>
  <c r="M117" i="383" s="1"/>
  <c r="L117" i="383"/>
  <c r="K117" i="383"/>
  <c r="J117" i="383"/>
  <c r="P116" i="383"/>
  <c r="M116" i="383"/>
  <c r="L116" i="383"/>
  <c r="K116" i="383"/>
  <c r="J116" i="383"/>
  <c r="P115" i="383"/>
  <c r="M115" i="383"/>
  <c r="L115" i="383"/>
  <c r="K115" i="383"/>
  <c r="J115" i="383"/>
  <c r="P114" i="383"/>
  <c r="M114" i="383" s="1"/>
  <c r="L114" i="383"/>
  <c r="K114" i="383"/>
  <c r="J114" i="383"/>
  <c r="P113" i="383"/>
  <c r="M113" i="383" s="1"/>
  <c r="L113" i="383"/>
  <c r="K113" i="383"/>
  <c r="J113" i="383"/>
  <c r="P112" i="383"/>
  <c r="M112" i="383" s="1"/>
  <c r="L112" i="383"/>
  <c r="K112" i="383"/>
  <c r="J112" i="383"/>
  <c r="P111" i="383"/>
  <c r="M111" i="383" s="1"/>
  <c r="L111" i="383"/>
  <c r="K111" i="383"/>
  <c r="J111" i="383"/>
  <c r="P110" i="383"/>
  <c r="M110" i="383" s="1"/>
  <c r="L110" i="383"/>
  <c r="K110" i="383"/>
  <c r="J110" i="383"/>
  <c r="P109" i="383"/>
  <c r="M109" i="383" s="1"/>
  <c r="L109" i="383"/>
  <c r="K109" i="383"/>
  <c r="J109" i="383"/>
  <c r="P108" i="383"/>
  <c r="M108" i="383" s="1"/>
  <c r="L108" i="383"/>
  <c r="K108" i="383"/>
  <c r="J108" i="383"/>
  <c r="P107" i="383"/>
  <c r="M107" i="383" s="1"/>
  <c r="L107" i="383"/>
  <c r="K107" i="383"/>
  <c r="J107" i="383"/>
  <c r="P106" i="383"/>
  <c r="M106" i="383"/>
  <c r="L106" i="383"/>
  <c r="K106" i="383"/>
  <c r="J106" i="383"/>
  <c r="P105" i="383"/>
  <c r="M105" i="383" s="1"/>
  <c r="L105" i="383"/>
  <c r="K105" i="383"/>
  <c r="J105" i="383"/>
  <c r="P104" i="383"/>
  <c r="M104" i="383" s="1"/>
  <c r="L104" i="383"/>
  <c r="K104" i="383"/>
  <c r="J104" i="383"/>
  <c r="P103" i="383"/>
  <c r="M103" i="383" s="1"/>
  <c r="L103" i="383"/>
  <c r="K103" i="383"/>
  <c r="J103" i="383"/>
  <c r="P102" i="383"/>
  <c r="M102" i="383" s="1"/>
  <c r="L102" i="383"/>
  <c r="K102" i="383"/>
  <c r="J102" i="383"/>
  <c r="P101" i="383"/>
  <c r="M101" i="383"/>
  <c r="L101" i="383"/>
  <c r="K101" i="383"/>
  <c r="J101" i="383"/>
  <c r="P100" i="383"/>
  <c r="M100" i="383" s="1"/>
  <c r="L100" i="383"/>
  <c r="K100" i="383"/>
  <c r="J100" i="383"/>
  <c r="P99" i="383"/>
  <c r="M99" i="383"/>
  <c r="L99" i="383"/>
  <c r="K99" i="383"/>
  <c r="J99" i="383"/>
  <c r="P98" i="383"/>
  <c r="M98" i="383" s="1"/>
  <c r="L98" i="383"/>
  <c r="K98" i="383"/>
  <c r="J98" i="383"/>
  <c r="P97" i="383"/>
  <c r="M97" i="383" s="1"/>
  <c r="L97" i="383"/>
  <c r="K97" i="383"/>
  <c r="J97" i="383"/>
  <c r="P96" i="383"/>
  <c r="M96" i="383" s="1"/>
  <c r="L96" i="383"/>
  <c r="K96" i="383"/>
  <c r="J96" i="383"/>
  <c r="P95" i="383"/>
  <c r="M95" i="383" s="1"/>
  <c r="L95" i="383"/>
  <c r="K95" i="383"/>
  <c r="J95" i="383"/>
  <c r="P94" i="383"/>
  <c r="M94" i="383"/>
  <c r="L94" i="383"/>
  <c r="K94" i="383"/>
  <c r="J94" i="383"/>
  <c r="P93" i="383"/>
  <c r="M93" i="383" s="1"/>
  <c r="L93" i="383"/>
  <c r="K93" i="383"/>
  <c r="J93" i="383"/>
  <c r="P92" i="383"/>
  <c r="M92" i="383" s="1"/>
  <c r="L92" i="383"/>
  <c r="K92" i="383"/>
  <c r="J92" i="383"/>
  <c r="P91" i="383"/>
  <c r="M91" i="383" s="1"/>
  <c r="L91" i="383"/>
  <c r="K91" i="383"/>
  <c r="J91" i="383"/>
  <c r="P90" i="383"/>
  <c r="M90" i="383" s="1"/>
  <c r="L90" i="383"/>
  <c r="K90" i="383"/>
  <c r="J90" i="383"/>
  <c r="P89" i="383"/>
  <c r="M89" i="383" s="1"/>
  <c r="L89" i="383"/>
  <c r="K89" i="383"/>
  <c r="J89" i="383"/>
  <c r="P88" i="383"/>
  <c r="M88" i="383" s="1"/>
  <c r="L88" i="383"/>
  <c r="K88" i="383"/>
  <c r="J88" i="383"/>
  <c r="P87" i="383"/>
  <c r="M87" i="383"/>
  <c r="L87" i="383"/>
  <c r="K87" i="383"/>
  <c r="J87" i="383"/>
  <c r="P86" i="383"/>
  <c r="M86" i="383"/>
  <c r="L86" i="383"/>
  <c r="K86" i="383"/>
  <c r="J86" i="383"/>
  <c r="P85" i="383"/>
  <c r="M85" i="383" s="1"/>
  <c r="L85" i="383"/>
  <c r="K85" i="383"/>
  <c r="J85" i="383"/>
  <c r="P84" i="383"/>
  <c r="M84" i="383" s="1"/>
  <c r="L84" i="383"/>
  <c r="K84" i="383"/>
  <c r="J84" i="383"/>
  <c r="P83" i="383"/>
  <c r="M83" i="383" s="1"/>
  <c r="L83" i="383"/>
  <c r="K83" i="383"/>
  <c r="J83" i="383"/>
  <c r="P82" i="383"/>
  <c r="M82" i="383" s="1"/>
  <c r="L82" i="383"/>
  <c r="K82" i="383"/>
  <c r="J82" i="383"/>
  <c r="P81" i="383"/>
  <c r="M81" i="383"/>
  <c r="L81" i="383"/>
  <c r="K81" i="383"/>
  <c r="J81" i="383"/>
  <c r="P80" i="383"/>
  <c r="M80" i="383" s="1"/>
  <c r="L80" i="383"/>
  <c r="K80" i="383"/>
  <c r="J80" i="383"/>
  <c r="P79" i="383"/>
  <c r="M79" i="383" s="1"/>
  <c r="L79" i="383"/>
  <c r="K79" i="383"/>
  <c r="J79" i="383"/>
  <c r="P78" i="383"/>
  <c r="M78" i="383" s="1"/>
  <c r="L78" i="383"/>
  <c r="K78" i="383"/>
  <c r="J78" i="383"/>
  <c r="P77" i="383"/>
  <c r="M77" i="383" s="1"/>
  <c r="L77" i="383"/>
  <c r="K77" i="383"/>
  <c r="J77" i="383"/>
  <c r="P76" i="383"/>
  <c r="M76" i="383" s="1"/>
  <c r="L76" i="383"/>
  <c r="K76" i="383"/>
  <c r="J76" i="383"/>
  <c r="P75" i="383"/>
  <c r="M75" i="383" s="1"/>
  <c r="L75" i="383"/>
  <c r="K75" i="383"/>
  <c r="J75" i="383"/>
  <c r="P74" i="383"/>
  <c r="M74" i="383" s="1"/>
  <c r="L74" i="383"/>
  <c r="K74" i="383"/>
  <c r="J74" i="383"/>
  <c r="P73" i="383"/>
  <c r="M73" i="383"/>
  <c r="L73" i="383"/>
  <c r="K73" i="383"/>
  <c r="J73" i="383"/>
  <c r="P72" i="383"/>
  <c r="M72" i="383" s="1"/>
  <c r="L72" i="383"/>
  <c r="K72" i="383"/>
  <c r="J72" i="383"/>
  <c r="P71" i="383"/>
  <c r="M71" i="383"/>
  <c r="L71" i="383"/>
  <c r="K71" i="383"/>
  <c r="J71" i="383"/>
  <c r="P70" i="383"/>
  <c r="M70" i="383" s="1"/>
  <c r="L70" i="383"/>
  <c r="K70" i="383"/>
  <c r="J70" i="383"/>
  <c r="P69" i="383"/>
  <c r="M69" i="383" s="1"/>
  <c r="L69" i="383"/>
  <c r="K69" i="383"/>
  <c r="J69" i="383"/>
  <c r="P68" i="383"/>
  <c r="M68" i="383" s="1"/>
  <c r="L68" i="383"/>
  <c r="K68" i="383"/>
  <c r="J68" i="383"/>
  <c r="P67" i="383"/>
  <c r="M67" i="383"/>
  <c r="L67" i="383"/>
  <c r="K67" i="383"/>
  <c r="J67" i="383"/>
  <c r="P66" i="383"/>
  <c r="M66" i="383" s="1"/>
  <c r="L66" i="383"/>
  <c r="K66" i="383"/>
  <c r="J66" i="383"/>
  <c r="P65" i="383"/>
  <c r="M65" i="383" s="1"/>
  <c r="L65" i="383"/>
  <c r="K65" i="383"/>
  <c r="J65" i="383"/>
  <c r="P64" i="383"/>
  <c r="M64" i="383" s="1"/>
  <c r="L64" i="383"/>
  <c r="K64" i="383"/>
  <c r="J64" i="383"/>
  <c r="P63" i="383"/>
  <c r="M63" i="383" s="1"/>
  <c r="L63" i="383"/>
  <c r="K63" i="383"/>
  <c r="J63" i="383"/>
  <c r="P62" i="383"/>
  <c r="M62" i="383" s="1"/>
  <c r="L62" i="383"/>
  <c r="K62" i="383"/>
  <c r="J62" i="383"/>
  <c r="P61" i="383"/>
  <c r="M61" i="383" s="1"/>
  <c r="L61" i="383"/>
  <c r="K61" i="383"/>
  <c r="J61" i="383"/>
  <c r="P60" i="383"/>
  <c r="M60" i="383" s="1"/>
  <c r="L60" i="383"/>
  <c r="K60" i="383"/>
  <c r="J60" i="383"/>
  <c r="P59" i="383"/>
  <c r="M59" i="383"/>
  <c r="L59" i="383"/>
  <c r="K59" i="383"/>
  <c r="J59" i="383"/>
  <c r="P58" i="383"/>
  <c r="M58" i="383"/>
  <c r="L58" i="383"/>
  <c r="K58" i="383"/>
  <c r="J58" i="383"/>
  <c r="P57" i="383"/>
  <c r="M57" i="383" s="1"/>
  <c r="L57" i="383"/>
  <c r="K57" i="383"/>
  <c r="J57" i="383"/>
  <c r="P56" i="383"/>
  <c r="M56" i="383" s="1"/>
  <c r="L56" i="383"/>
  <c r="K56" i="383"/>
  <c r="J56" i="383"/>
  <c r="P55" i="383"/>
  <c r="M55" i="383"/>
  <c r="L55" i="383"/>
  <c r="K55" i="383"/>
  <c r="J55" i="383"/>
  <c r="P54" i="383"/>
  <c r="M54" i="383"/>
  <c r="L54" i="383"/>
  <c r="K54" i="383"/>
  <c r="J54" i="383"/>
  <c r="P53" i="383"/>
  <c r="M53" i="383" s="1"/>
  <c r="L53" i="383"/>
  <c r="K53" i="383"/>
  <c r="J53" i="383"/>
  <c r="P52" i="383"/>
  <c r="M52" i="383" s="1"/>
  <c r="L52" i="383"/>
  <c r="K52" i="383"/>
  <c r="J52" i="383"/>
  <c r="P51" i="383"/>
  <c r="M51" i="383" s="1"/>
  <c r="L51" i="383"/>
  <c r="K51" i="383"/>
  <c r="J51" i="383"/>
  <c r="P50" i="383"/>
  <c r="M50" i="383" s="1"/>
  <c r="L50" i="383"/>
  <c r="K50" i="383"/>
  <c r="J50" i="383"/>
  <c r="P49" i="383"/>
  <c r="M49" i="383"/>
  <c r="L49" i="383"/>
  <c r="K49" i="383"/>
  <c r="J49" i="383"/>
  <c r="P48" i="383"/>
  <c r="M48" i="383" s="1"/>
  <c r="L48" i="383"/>
  <c r="K48" i="383"/>
  <c r="J48" i="383"/>
  <c r="P47" i="383"/>
  <c r="M47" i="383"/>
  <c r="L47" i="383"/>
  <c r="K47" i="383"/>
  <c r="J47" i="383"/>
  <c r="P46" i="383"/>
  <c r="M46" i="383" s="1"/>
  <c r="L46" i="383"/>
  <c r="K46" i="383"/>
  <c r="J46" i="383"/>
  <c r="P45" i="383"/>
  <c r="M45" i="383" s="1"/>
  <c r="L45" i="383"/>
  <c r="K45" i="383"/>
  <c r="J45" i="383"/>
  <c r="P44" i="383"/>
  <c r="M44" i="383" s="1"/>
  <c r="L44" i="383"/>
  <c r="K44" i="383"/>
  <c r="J44" i="383"/>
  <c r="P43" i="383"/>
  <c r="M43" i="383"/>
  <c r="L43" i="383"/>
  <c r="K43" i="383"/>
  <c r="J43" i="383"/>
  <c r="P42" i="383"/>
  <c r="M42" i="383" s="1"/>
  <c r="L42" i="383"/>
  <c r="K42" i="383"/>
  <c r="J42" i="383"/>
  <c r="P41" i="383"/>
  <c r="M41" i="383"/>
  <c r="L41" i="383"/>
  <c r="K41" i="383"/>
  <c r="J41" i="383"/>
  <c r="P40" i="383"/>
  <c r="M40" i="383" s="1"/>
  <c r="L40" i="383"/>
  <c r="K40" i="383"/>
  <c r="J40" i="383"/>
  <c r="H5" i="383"/>
  <c r="D5" i="383"/>
  <c r="C5" i="383"/>
  <c r="A5" i="383"/>
  <c r="C2" i="383"/>
  <c r="A1" i="383"/>
  <c r="R62" i="382"/>
  <c r="I21" i="382"/>
  <c r="G21" i="382"/>
  <c r="F21" i="382"/>
  <c r="D21" i="382"/>
  <c r="C21" i="382"/>
  <c r="B21" i="382"/>
  <c r="K20" i="382"/>
  <c r="I19" i="382"/>
  <c r="G19" i="382"/>
  <c r="F19" i="382"/>
  <c r="D19" i="382"/>
  <c r="C19" i="382"/>
  <c r="B19" i="382"/>
  <c r="M18" i="382"/>
  <c r="I17" i="382"/>
  <c r="G17" i="382"/>
  <c r="F17" i="382"/>
  <c r="D17" i="382"/>
  <c r="C17" i="382"/>
  <c r="B17" i="382"/>
  <c r="U16" i="382"/>
  <c r="K16" i="382"/>
  <c r="U15" i="382"/>
  <c r="I15" i="382"/>
  <c r="G15" i="382"/>
  <c r="F15" i="382"/>
  <c r="D15" i="382"/>
  <c r="C15" i="382"/>
  <c r="B15" i="382"/>
  <c r="U14" i="382"/>
  <c r="O14" i="382"/>
  <c r="U13" i="382"/>
  <c r="I13" i="382"/>
  <c r="G13" i="382"/>
  <c r="F13" i="382"/>
  <c r="D13" i="382"/>
  <c r="C13" i="382"/>
  <c r="B13" i="382"/>
  <c r="U12" i="382"/>
  <c r="K12" i="382"/>
  <c r="U11" i="382"/>
  <c r="I11" i="382"/>
  <c r="G11" i="382"/>
  <c r="F11" i="382"/>
  <c r="D11" i="382"/>
  <c r="C11" i="382"/>
  <c r="B11" i="382"/>
  <c r="U10" i="382"/>
  <c r="M10" i="382"/>
  <c r="U9" i="382"/>
  <c r="I9" i="382"/>
  <c r="G9" i="382"/>
  <c r="F9" i="382"/>
  <c r="D9" i="382"/>
  <c r="C9" i="382"/>
  <c r="B9" i="382"/>
  <c r="U8" i="382"/>
  <c r="K8" i="382"/>
  <c r="U7" i="382"/>
  <c r="I7" i="382"/>
  <c r="G7" i="382"/>
  <c r="F7" i="382"/>
  <c r="D7" i="382"/>
  <c r="C7" i="382"/>
  <c r="B7" i="382"/>
  <c r="Y5" i="382"/>
  <c r="AF1" i="382" s="1"/>
  <c r="R4" i="382"/>
  <c r="O62" i="382" s="1"/>
  <c r="G4" i="382"/>
  <c r="A4" i="382"/>
  <c r="Y3" i="382"/>
  <c r="E2" i="382"/>
  <c r="A1" i="382"/>
  <c r="P156" i="381"/>
  <c r="M156" i="381" s="1"/>
  <c r="L156" i="381"/>
  <c r="K156" i="381"/>
  <c r="J156" i="381"/>
  <c r="P155" i="381"/>
  <c r="M155" i="381"/>
  <c r="L155" i="381"/>
  <c r="K155" i="381"/>
  <c r="J155" i="381"/>
  <c r="P154" i="381"/>
  <c r="M154" i="381"/>
  <c r="L154" i="381"/>
  <c r="K154" i="381"/>
  <c r="J154" i="381"/>
  <c r="P153" i="381"/>
  <c r="M153" i="381" s="1"/>
  <c r="L153" i="381"/>
  <c r="K153" i="381"/>
  <c r="J153" i="381"/>
  <c r="P152" i="381"/>
  <c r="M152" i="381" s="1"/>
  <c r="L152" i="381"/>
  <c r="K152" i="381"/>
  <c r="J152" i="381"/>
  <c r="P151" i="381"/>
  <c r="M151" i="381" s="1"/>
  <c r="L151" i="381"/>
  <c r="K151" i="381"/>
  <c r="J151" i="381"/>
  <c r="P150" i="381"/>
  <c r="M150" i="381" s="1"/>
  <c r="L150" i="381"/>
  <c r="K150" i="381"/>
  <c r="J150" i="381"/>
  <c r="P149" i="381"/>
  <c r="M149" i="381"/>
  <c r="L149" i="381"/>
  <c r="K149" i="381"/>
  <c r="J149" i="381"/>
  <c r="P148" i="381"/>
  <c r="M148" i="381" s="1"/>
  <c r="L148" i="381"/>
  <c r="K148" i="381"/>
  <c r="J148" i="381"/>
  <c r="P147" i="381"/>
  <c r="M147" i="381"/>
  <c r="L147" i="381"/>
  <c r="K147" i="381"/>
  <c r="J147" i="381"/>
  <c r="P146" i="381"/>
  <c r="M146" i="381"/>
  <c r="L146" i="381"/>
  <c r="K146" i="381"/>
  <c r="J146" i="381"/>
  <c r="P145" i="381"/>
  <c r="M145" i="381" s="1"/>
  <c r="L145" i="381"/>
  <c r="K145" i="381"/>
  <c r="J145" i="381"/>
  <c r="P144" i="381"/>
  <c r="M144" i="381" s="1"/>
  <c r="L144" i="381"/>
  <c r="K144" i="381"/>
  <c r="J144" i="381"/>
  <c r="P143" i="381"/>
  <c r="M143" i="381" s="1"/>
  <c r="L143" i="381"/>
  <c r="K143" i="381"/>
  <c r="J143" i="381"/>
  <c r="P142" i="381"/>
  <c r="M142" i="381" s="1"/>
  <c r="L142" i="381"/>
  <c r="K142" i="381"/>
  <c r="J142" i="381"/>
  <c r="P141" i="381"/>
  <c r="M141" i="381"/>
  <c r="L141" i="381"/>
  <c r="K141" i="381"/>
  <c r="J141" i="381"/>
  <c r="P140" i="381"/>
  <c r="M140" i="381" s="1"/>
  <c r="L140" i="381"/>
  <c r="K140" i="381"/>
  <c r="J140" i="381"/>
  <c r="P139" i="381"/>
  <c r="M139" i="381"/>
  <c r="L139" i="381"/>
  <c r="K139" i="381"/>
  <c r="J139" i="381"/>
  <c r="P138" i="381"/>
  <c r="M138" i="381" s="1"/>
  <c r="L138" i="381"/>
  <c r="K138" i="381"/>
  <c r="J138" i="381"/>
  <c r="P137" i="381"/>
  <c r="M137" i="381" s="1"/>
  <c r="L137" i="381"/>
  <c r="K137" i="381"/>
  <c r="J137" i="381"/>
  <c r="P136" i="381"/>
  <c r="M136" i="381" s="1"/>
  <c r="L136" i="381"/>
  <c r="K136" i="381"/>
  <c r="J136" i="381"/>
  <c r="P135" i="381"/>
  <c r="M135" i="381" s="1"/>
  <c r="L135" i="381"/>
  <c r="K135" i="381"/>
  <c r="J135" i="381"/>
  <c r="P134" i="381"/>
  <c r="M134" i="381" s="1"/>
  <c r="L134" i="381"/>
  <c r="K134" i="381"/>
  <c r="J134" i="381"/>
  <c r="P133" i="381"/>
  <c r="M133" i="381"/>
  <c r="L133" i="381"/>
  <c r="K133" i="381"/>
  <c r="J133" i="381"/>
  <c r="P132" i="381"/>
  <c r="M132" i="381" s="1"/>
  <c r="L132" i="381"/>
  <c r="K132" i="381"/>
  <c r="J132" i="381"/>
  <c r="P131" i="381"/>
  <c r="M131" i="381"/>
  <c r="L131" i="381"/>
  <c r="K131" i="381"/>
  <c r="J131" i="381"/>
  <c r="P130" i="381"/>
  <c r="M130" i="381" s="1"/>
  <c r="L130" i="381"/>
  <c r="K130" i="381"/>
  <c r="J130" i="381"/>
  <c r="P129" i="381"/>
  <c r="M129" i="381" s="1"/>
  <c r="L129" i="381"/>
  <c r="K129" i="381"/>
  <c r="J129" i="381"/>
  <c r="P128" i="381"/>
  <c r="M128" i="381" s="1"/>
  <c r="L128" i="381"/>
  <c r="K128" i="381"/>
  <c r="J128" i="381"/>
  <c r="P127" i="381"/>
  <c r="M127" i="381" s="1"/>
  <c r="L127" i="381"/>
  <c r="K127" i="381"/>
  <c r="J127" i="381"/>
  <c r="P126" i="381"/>
  <c r="M126" i="381" s="1"/>
  <c r="L126" i="381"/>
  <c r="K126" i="381"/>
  <c r="J126" i="381"/>
  <c r="P125" i="381"/>
  <c r="M125" i="381"/>
  <c r="L125" i="381"/>
  <c r="K125" i="381"/>
  <c r="J125" i="381"/>
  <c r="P124" i="381"/>
  <c r="M124" i="381" s="1"/>
  <c r="L124" i="381"/>
  <c r="K124" i="381"/>
  <c r="J124" i="381"/>
  <c r="P123" i="381"/>
  <c r="M123" i="381"/>
  <c r="L123" i="381"/>
  <c r="K123" i="381"/>
  <c r="J123" i="381"/>
  <c r="P122" i="381"/>
  <c r="M122" i="381" s="1"/>
  <c r="L122" i="381"/>
  <c r="K122" i="381"/>
  <c r="J122" i="381"/>
  <c r="P121" i="381"/>
  <c r="M121" i="381" s="1"/>
  <c r="L121" i="381"/>
  <c r="K121" i="381"/>
  <c r="J121" i="381"/>
  <c r="P120" i="381"/>
  <c r="M120" i="381" s="1"/>
  <c r="L120" i="381"/>
  <c r="K120" i="381"/>
  <c r="J120" i="381"/>
  <c r="P119" i="381"/>
  <c r="M119" i="381"/>
  <c r="L119" i="381"/>
  <c r="K119" i="381"/>
  <c r="J119" i="381"/>
  <c r="P118" i="381"/>
  <c r="M118" i="381" s="1"/>
  <c r="L118" i="381"/>
  <c r="K118" i="381"/>
  <c r="J118" i="381"/>
  <c r="P117" i="381"/>
  <c r="M117" i="381"/>
  <c r="L117" i="381"/>
  <c r="K117" i="381"/>
  <c r="J117" i="381"/>
  <c r="P116" i="381"/>
  <c r="M116" i="381" s="1"/>
  <c r="L116" i="381"/>
  <c r="K116" i="381"/>
  <c r="J116" i="381"/>
  <c r="P115" i="381"/>
  <c r="M115" i="381"/>
  <c r="L115" i="381"/>
  <c r="K115" i="381"/>
  <c r="J115" i="381"/>
  <c r="P114" i="381"/>
  <c r="M114" i="381" s="1"/>
  <c r="L114" i="381"/>
  <c r="K114" i="381"/>
  <c r="J114" i="381"/>
  <c r="P113" i="381"/>
  <c r="M113" i="381" s="1"/>
  <c r="L113" i="381"/>
  <c r="K113" i="381"/>
  <c r="J113" i="381"/>
  <c r="P112" i="381"/>
  <c r="M112" i="381" s="1"/>
  <c r="L112" i="381"/>
  <c r="K112" i="381"/>
  <c r="J112" i="381"/>
  <c r="P111" i="381"/>
  <c r="M111" i="381"/>
  <c r="L111" i="381"/>
  <c r="K111" i="381"/>
  <c r="J111" i="381"/>
  <c r="P110" i="381"/>
  <c r="M110" i="381" s="1"/>
  <c r="L110" i="381"/>
  <c r="K110" i="381"/>
  <c r="J110" i="381"/>
  <c r="P109" i="381"/>
  <c r="M109" i="381"/>
  <c r="L109" i="381"/>
  <c r="K109" i="381"/>
  <c r="J109" i="381"/>
  <c r="P108" i="381"/>
  <c r="M108" i="381" s="1"/>
  <c r="L108" i="381"/>
  <c r="K108" i="381"/>
  <c r="J108" i="381"/>
  <c r="P107" i="381"/>
  <c r="M107" i="381" s="1"/>
  <c r="L107" i="381"/>
  <c r="K107" i="381"/>
  <c r="J107" i="381"/>
  <c r="P106" i="381"/>
  <c r="M106" i="381" s="1"/>
  <c r="L106" i="381"/>
  <c r="K106" i="381"/>
  <c r="J106" i="381"/>
  <c r="P105" i="381"/>
  <c r="M105" i="381" s="1"/>
  <c r="L105" i="381"/>
  <c r="K105" i="381"/>
  <c r="J105" i="381"/>
  <c r="P104" i="381"/>
  <c r="M104" i="381" s="1"/>
  <c r="L104" i="381"/>
  <c r="K104" i="381"/>
  <c r="J104" i="381"/>
  <c r="P103" i="381"/>
  <c r="M103" i="381"/>
  <c r="L103" i="381"/>
  <c r="K103" i="381"/>
  <c r="J103" i="381"/>
  <c r="P102" i="381"/>
  <c r="M102" i="381" s="1"/>
  <c r="L102" i="381"/>
  <c r="K102" i="381"/>
  <c r="J102" i="381"/>
  <c r="P101" i="381"/>
  <c r="M101" i="381"/>
  <c r="L101" i="381"/>
  <c r="K101" i="381"/>
  <c r="J101" i="381"/>
  <c r="P100" i="381"/>
  <c r="M100" i="381" s="1"/>
  <c r="L100" i="381"/>
  <c r="K100" i="381"/>
  <c r="J100" i="381"/>
  <c r="P99" i="381"/>
  <c r="M99" i="381" s="1"/>
  <c r="L99" i="381"/>
  <c r="K99" i="381"/>
  <c r="J99" i="381"/>
  <c r="P98" i="381"/>
  <c r="M98" i="381" s="1"/>
  <c r="L98" i="381"/>
  <c r="K98" i="381"/>
  <c r="J98" i="381"/>
  <c r="P97" i="381"/>
  <c r="M97" i="381" s="1"/>
  <c r="L97" i="381"/>
  <c r="K97" i="381"/>
  <c r="J97" i="381"/>
  <c r="P96" i="381"/>
  <c r="M96" i="381" s="1"/>
  <c r="L96" i="381"/>
  <c r="K96" i="381"/>
  <c r="J96" i="381"/>
  <c r="P95" i="381"/>
  <c r="M95" i="381" s="1"/>
  <c r="L95" i="381"/>
  <c r="K95" i="381"/>
  <c r="J95" i="381"/>
  <c r="P94" i="381"/>
  <c r="M94" i="381"/>
  <c r="L94" i="381"/>
  <c r="K94" i="381"/>
  <c r="J94" i="381"/>
  <c r="P93" i="381"/>
  <c r="M93" i="381"/>
  <c r="L93" i="381"/>
  <c r="K93" i="381"/>
  <c r="J93" i="381"/>
  <c r="P92" i="381"/>
  <c r="M92" i="381" s="1"/>
  <c r="L92" i="381"/>
  <c r="K92" i="381"/>
  <c r="J92" i="381"/>
  <c r="P91" i="381"/>
  <c r="M91" i="381" s="1"/>
  <c r="L91" i="381"/>
  <c r="K91" i="381"/>
  <c r="J91" i="381"/>
  <c r="P90" i="381"/>
  <c r="M90" i="381" s="1"/>
  <c r="L90" i="381"/>
  <c r="K90" i="381"/>
  <c r="J90" i="381"/>
  <c r="P89" i="381"/>
  <c r="M89" i="381"/>
  <c r="L89" i="381"/>
  <c r="K89" i="381"/>
  <c r="J89" i="381"/>
  <c r="P88" i="381"/>
  <c r="M88" i="381" s="1"/>
  <c r="L88" i="381"/>
  <c r="K88" i="381"/>
  <c r="J88" i="381"/>
  <c r="P87" i="381"/>
  <c r="M87" i="381"/>
  <c r="L87" i="381"/>
  <c r="K87" i="381"/>
  <c r="J87" i="381"/>
  <c r="P86" i="381"/>
  <c r="M86" i="381" s="1"/>
  <c r="L86" i="381"/>
  <c r="K86" i="381"/>
  <c r="J86" i="381"/>
  <c r="P85" i="381"/>
  <c r="M85" i="381"/>
  <c r="L85" i="381"/>
  <c r="K85" i="381"/>
  <c r="J85" i="381"/>
  <c r="P84" i="381"/>
  <c r="M84" i="381" s="1"/>
  <c r="L84" i="381"/>
  <c r="K84" i="381"/>
  <c r="J84" i="381"/>
  <c r="P83" i="381"/>
  <c r="M83" i="381" s="1"/>
  <c r="L83" i="381"/>
  <c r="K83" i="381"/>
  <c r="J83" i="381"/>
  <c r="P82" i="381"/>
  <c r="M82" i="381"/>
  <c r="L82" i="381"/>
  <c r="K82" i="381"/>
  <c r="J82" i="381"/>
  <c r="P81" i="381"/>
  <c r="M81" i="381" s="1"/>
  <c r="L81" i="381"/>
  <c r="K81" i="381"/>
  <c r="J81" i="381"/>
  <c r="P80" i="381"/>
  <c r="M80" i="381" s="1"/>
  <c r="L80" i="381"/>
  <c r="K80" i="381"/>
  <c r="J80" i="381"/>
  <c r="P79" i="381"/>
  <c r="M79" i="381"/>
  <c r="L79" i="381"/>
  <c r="K79" i="381"/>
  <c r="J79" i="381"/>
  <c r="P78" i="381"/>
  <c r="M78" i="381" s="1"/>
  <c r="L78" i="381"/>
  <c r="K78" i="381"/>
  <c r="J78" i="381"/>
  <c r="P77" i="381"/>
  <c r="M77" i="381" s="1"/>
  <c r="L77" i="381"/>
  <c r="K77" i="381"/>
  <c r="J77" i="381"/>
  <c r="P76" i="381"/>
  <c r="M76" i="381" s="1"/>
  <c r="L76" i="381"/>
  <c r="K76" i="381"/>
  <c r="J76" i="381"/>
  <c r="P75" i="381"/>
  <c r="M75" i="381" s="1"/>
  <c r="L75" i="381"/>
  <c r="K75" i="381"/>
  <c r="J75" i="381"/>
  <c r="P74" i="381"/>
  <c r="M74" i="381"/>
  <c r="L74" i="381"/>
  <c r="K74" i="381"/>
  <c r="J74" i="381"/>
  <c r="P73" i="381"/>
  <c r="M73" i="381" s="1"/>
  <c r="L73" i="381"/>
  <c r="K73" i="381"/>
  <c r="J73" i="381"/>
  <c r="P72" i="381"/>
  <c r="M72" i="381" s="1"/>
  <c r="L72" i="381"/>
  <c r="K72" i="381"/>
  <c r="J72" i="381"/>
  <c r="P71" i="381"/>
  <c r="M71" i="381"/>
  <c r="L71" i="381"/>
  <c r="K71" i="381"/>
  <c r="J71" i="381"/>
  <c r="P70" i="381"/>
  <c r="M70" i="381" s="1"/>
  <c r="L70" i="381"/>
  <c r="K70" i="381"/>
  <c r="J70" i="381"/>
  <c r="P69" i="381"/>
  <c r="M69" i="381" s="1"/>
  <c r="L69" i="381"/>
  <c r="K69" i="381"/>
  <c r="J69" i="381"/>
  <c r="P68" i="381"/>
  <c r="M68" i="381" s="1"/>
  <c r="L68" i="381"/>
  <c r="K68" i="381"/>
  <c r="J68" i="381"/>
  <c r="P67" i="381"/>
  <c r="M67" i="381" s="1"/>
  <c r="L67" i="381"/>
  <c r="K67" i="381"/>
  <c r="J67" i="381"/>
  <c r="P66" i="381"/>
  <c r="M66" i="381" s="1"/>
  <c r="L66" i="381"/>
  <c r="K66" i="381"/>
  <c r="J66" i="381"/>
  <c r="P65" i="381"/>
  <c r="M65" i="381" s="1"/>
  <c r="L65" i="381"/>
  <c r="K65" i="381"/>
  <c r="J65" i="381"/>
  <c r="P64" i="381"/>
  <c r="M64" i="381" s="1"/>
  <c r="L64" i="381"/>
  <c r="K64" i="381"/>
  <c r="J64" i="381"/>
  <c r="P63" i="381"/>
  <c r="M63" i="381"/>
  <c r="L63" i="381"/>
  <c r="K63" i="381"/>
  <c r="J63" i="381"/>
  <c r="P62" i="381"/>
  <c r="M62" i="381"/>
  <c r="L62" i="381"/>
  <c r="K62" i="381"/>
  <c r="J62" i="381"/>
  <c r="P61" i="381"/>
  <c r="M61" i="381" s="1"/>
  <c r="L61" i="381"/>
  <c r="K61" i="381"/>
  <c r="J61" i="381"/>
  <c r="P60" i="381"/>
  <c r="M60" i="381" s="1"/>
  <c r="L60" i="381"/>
  <c r="K60" i="381"/>
  <c r="J60" i="381"/>
  <c r="P59" i="381"/>
  <c r="M59" i="381" s="1"/>
  <c r="L59" i="381"/>
  <c r="K59" i="381"/>
  <c r="J59" i="381"/>
  <c r="P58" i="381"/>
  <c r="M58" i="381"/>
  <c r="L58" i="381"/>
  <c r="K58" i="381"/>
  <c r="J58" i="381"/>
  <c r="P57" i="381"/>
  <c r="M57" i="381"/>
  <c r="L57" i="381"/>
  <c r="K57" i="381"/>
  <c r="J57" i="381"/>
  <c r="P56" i="381"/>
  <c r="M56" i="381" s="1"/>
  <c r="L56" i="381"/>
  <c r="K56" i="381"/>
  <c r="J56" i="381"/>
  <c r="P55" i="381"/>
  <c r="M55" i="381"/>
  <c r="L55" i="381"/>
  <c r="K55" i="381"/>
  <c r="J55" i="381"/>
  <c r="P54" i="381"/>
  <c r="M54" i="381" s="1"/>
  <c r="L54" i="381"/>
  <c r="K54" i="381"/>
  <c r="J54" i="381"/>
  <c r="P53" i="381"/>
  <c r="M53" i="381" s="1"/>
  <c r="L53" i="381"/>
  <c r="K53" i="381"/>
  <c r="J53" i="381"/>
  <c r="P52" i="381"/>
  <c r="M52" i="381" s="1"/>
  <c r="L52" i="381"/>
  <c r="K52" i="381"/>
  <c r="J52" i="381"/>
  <c r="P51" i="381"/>
  <c r="M51" i="381"/>
  <c r="L51" i="381"/>
  <c r="K51" i="381"/>
  <c r="J51" i="381"/>
  <c r="P50" i="381"/>
  <c r="M50" i="381"/>
  <c r="L50" i="381"/>
  <c r="K50" i="381"/>
  <c r="J50" i="381"/>
  <c r="P49" i="381"/>
  <c r="M49" i="381" s="1"/>
  <c r="L49" i="381"/>
  <c r="K49" i="381"/>
  <c r="J49" i="381"/>
  <c r="P48" i="381"/>
  <c r="M48" i="381" s="1"/>
  <c r="L48" i="381"/>
  <c r="K48" i="381"/>
  <c r="J48" i="381"/>
  <c r="P47" i="381"/>
  <c r="M47" i="381" s="1"/>
  <c r="L47" i="381"/>
  <c r="K47" i="381"/>
  <c r="J47" i="381"/>
  <c r="P46" i="381"/>
  <c r="M46" i="381" s="1"/>
  <c r="L46" i="381"/>
  <c r="K46" i="381"/>
  <c r="J46" i="381"/>
  <c r="P45" i="381"/>
  <c r="M45" i="381" s="1"/>
  <c r="L45" i="381"/>
  <c r="K45" i="381"/>
  <c r="J45" i="381"/>
  <c r="P44" i="381"/>
  <c r="M44" i="381" s="1"/>
  <c r="L44" i="381"/>
  <c r="K44" i="381"/>
  <c r="J44" i="381"/>
  <c r="P43" i="381"/>
  <c r="M43" i="381"/>
  <c r="L43" i="381"/>
  <c r="K43" i="381"/>
  <c r="J43" i="381"/>
  <c r="P42" i="381"/>
  <c r="M42" i="381"/>
  <c r="L42" i="381"/>
  <c r="K42" i="381"/>
  <c r="J42" i="381"/>
  <c r="P41" i="381"/>
  <c r="M41" i="381" s="1"/>
  <c r="L41" i="381"/>
  <c r="K41" i="381"/>
  <c r="J41" i="381"/>
  <c r="P40" i="381"/>
  <c r="M40" i="381" s="1"/>
  <c r="L40" i="381"/>
  <c r="K40" i="381"/>
  <c r="J40" i="381"/>
  <c r="H5" i="381"/>
  <c r="D5" i="381"/>
  <c r="C5" i="381"/>
  <c r="A5" i="381"/>
  <c r="C2" i="381"/>
  <c r="A1" i="381"/>
  <c r="L11" i="380"/>
  <c r="I11" i="380"/>
  <c r="G11" i="380"/>
  <c r="E11" i="380"/>
  <c r="B21" i="380" s="1"/>
  <c r="D11" i="380"/>
  <c r="C11" i="380"/>
  <c r="L9" i="380"/>
  <c r="I9" i="380"/>
  <c r="G9" i="380"/>
  <c r="E9" i="380"/>
  <c r="D9" i="380"/>
  <c r="C9" i="380"/>
  <c r="L7" i="380"/>
  <c r="I7" i="380"/>
  <c r="G7" i="380"/>
  <c r="E7" i="380"/>
  <c r="D7" i="380"/>
  <c r="C7" i="380"/>
  <c r="Y5" i="380"/>
  <c r="L4" i="380"/>
  <c r="K41" i="380" s="1"/>
  <c r="E4" i="380"/>
  <c r="A4" i="380"/>
  <c r="Y3" i="380"/>
  <c r="E2" i="380"/>
  <c r="A1" i="380"/>
  <c r="P156" i="379"/>
  <c r="M156" i="379"/>
  <c r="L156" i="379"/>
  <c r="K156" i="379"/>
  <c r="J156" i="379"/>
  <c r="P155" i="379"/>
  <c r="M155" i="379" s="1"/>
  <c r="L155" i="379"/>
  <c r="K155" i="379"/>
  <c r="J155" i="379"/>
  <c r="P154" i="379"/>
  <c r="M154" i="379" s="1"/>
  <c r="L154" i="379"/>
  <c r="K154" i="379"/>
  <c r="J154" i="379"/>
  <c r="P153" i="379"/>
  <c r="M153" i="379" s="1"/>
  <c r="L153" i="379"/>
  <c r="K153" i="379"/>
  <c r="J153" i="379"/>
  <c r="P152" i="379"/>
  <c r="M152" i="379"/>
  <c r="L152" i="379"/>
  <c r="K152" i="379"/>
  <c r="J152" i="379"/>
  <c r="P151" i="379"/>
  <c r="M151" i="379"/>
  <c r="L151" i="379"/>
  <c r="K151" i="379"/>
  <c r="J151" i="379"/>
  <c r="P150" i="379"/>
  <c r="M150" i="379" s="1"/>
  <c r="L150" i="379"/>
  <c r="K150" i="379"/>
  <c r="J150" i="379"/>
  <c r="P149" i="379"/>
  <c r="M149" i="379" s="1"/>
  <c r="L149" i="379"/>
  <c r="K149" i="379"/>
  <c r="J149" i="379"/>
  <c r="P148" i="379"/>
  <c r="M148" i="379" s="1"/>
  <c r="L148" i="379"/>
  <c r="K148" i="379"/>
  <c r="J148" i="379"/>
  <c r="P147" i="379"/>
  <c r="M147" i="379" s="1"/>
  <c r="L147" i="379"/>
  <c r="K147" i="379"/>
  <c r="J147" i="379"/>
  <c r="P146" i="379"/>
  <c r="M146" i="379" s="1"/>
  <c r="L146" i="379"/>
  <c r="K146" i="379"/>
  <c r="J146" i="379"/>
  <c r="P145" i="379"/>
  <c r="M145" i="379" s="1"/>
  <c r="L145" i="379"/>
  <c r="K145" i="379"/>
  <c r="J145" i="379"/>
  <c r="P144" i="379"/>
  <c r="M144" i="379"/>
  <c r="L144" i="379"/>
  <c r="K144" i="379"/>
  <c r="J144" i="379"/>
  <c r="P143" i="379"/>
  <c r="M143" i="379"/>
  <c r="L143" i="379"/>
  <c r="K143" i="379"/>
  <c r="J143" i="379"/>
  <c r="P142" i="379"/>
  <c r="M142" i="379" s="1"/>
  <c r="L142" i="379"/>
  <c r="K142" i="379"/>
  <c r="J142" i="379"/>
  <c r="P141" i="379"/>
  <c r="M141" i="379" s="1"/>
  <c r="L141" i="379"/>
  <c r="K141" i="379"/>
  <c r="J141" i="379"/>
  <c r="P140" i="379"/>
  <c r="M140" i="379" s="1"/>
  <c r="L140" i="379"/>
  <c r="K140" i="379"/>
  <c r="J140" i="379"/>
  <c r="P139" i="379"/>
  <c r="M139" i="379" s="1"/>
  <c r="L139" i="379"/>
  <c r="K139" i="379"/>
  <c r="J139" i="379"/>
  <c r="P138" i="379"/>
  <c r="M138" i="379"/>
  <c r="L138" i="379"/>
  <c r="K138" i="379"/>
  <c r="J138" i="379"/>
  <c r="P137" i="379"/>
  <c r="M137" i="379" s="1"/>
  <c r="L137" i="379"/>
  <c r="K137" i="379"/>
  <c r="J137" i="379"/>
  <c r="P136" i="379"/>
  <c r="M136" i="379"/>
  <c r="L136" i="379"/>
  <c r="K136" i="379"/>
  <c r="J136" i="379"/>
  <c r="P135" i="379"/>
  <c r="M135" i="379"/>
  <c r="L135" i="379"/>
  <c r="K135" i="379"/>
  <c r="J135" i="379"/>
  <c r="P134" i="379"/>
  <c r="M134" i="379" s="1"/>
  <c r="L134" i="379"/>
  <c r="K134" i="379"/>
  <c r="J134" i="379"/>
  <c r="P133" i="379"/>
  <c r="M133" i="379" s="1"/>
  <c r="L133" i="379"/>
  <c r="K133" i="379"/>
  <c r="J133" i="379"/>
  <c r="P132" i="379"/>
  <c r="M132" i="379" s="1"/>
  <c r="L132" i="379"/>
  <c r="K132" i="379"/>
  <c r="J132" i="379"/>
  <c r="P131" i="379"/>
  <c r="M131" i="379"/>
  <c r="L131" i="379"/>
  <c r="K131" i="379"/>
  <c r="J131" i="379"/>
  <c r="P130" i="379"/>
  <c r="M130" i="379"/>
  <c r="L130" i="379"/>
  <c r="K130" i="379"/>
  <c r="J130" i="379"/>
  <c r="P129" i="379"/>
  <c r="M129" i="379" s="1"/>
  <c r="L129" i="379"/>
  <c r="K129" i="379"/>
  <c r="J129" i="379"/>
  <c r="P128" i="379"/>
  <c r="M128" i="379"/>
  <c r="L128" i="379"/>
  <c r="K128" i="379"/>
  <c r="J128" i="379"/>
  <c r="P127" i="379"/>
  <c r="M127" i="379" s="1"/>
  <c r="L127" i="379"/>
  <c r="K127" i="379"/>
  <c r="J127" i="379"/>
  <c r="P126" i="379"/>
  <c r="M126" i="379"/>
  <c r="L126" i="379"/>
  <c r="K126" i="379"/>
  <c r="J126" i="379"/>
  <c r="P125" i="379"/>
  <c r="M125" i="379" s="1"/>
  <c r="L125" i="379"/>
  <c r="K125" i="379"/>
  <c r="J125" i="379"/>
  <c r="P124" i="379"/>
  <c r="M124" i="379"/>
  <c r="L124" i="379"/>
  <c r="K124" i="379"/>
  <c r="J124" i="379"/>
  <c r="P123" i="379"/>
  <c r="M123" i="379" s="1"/>
  <c r="L123" i="379"/>
  <c r="K123" i="379"/>
  <c r="J123" i="379"/>
  <c r="P122" i="379"/>
  <c r="M122" i="379" s="1"/>
  <c r="L122" i="379"/>
  <c r="K122" i="379"/>
  <c r="J122" i="379"/>
  <c r="P121" i="379"/>
  <c r="M121" i="379" s="1"/>
  <c r="L121" i="379"/>
  <c r="K121" i="379"/>
  <c r="J121" i="379"/>
  <c r="P120" i="379"/>
  <c r="M120" i="379" s="1"/>
  <c r="L120" i="379"/>
  <c r="K120" i="379"/>
  <c r="J120" i="379"/>
  <c r="P119" i="379"/>
  <c r="M119" i="379"/>
  <c r="L119" i="379"/>
  <c r="K119" i="379"/>
  <c r="J119" i="379"/>
  <c r="P118" i="379"/>
  <c r="M118" i="379" s="1"/>
  <c r="L118" i="379"/>
  <c r="K118" i="379"/>
  <c r="J118" i="379"/>
  <c r="P117" i="379"/>
  <c r="M117" i="379" s="1"/>
  <c r="L117" i="379"/>
  <c r="K117" i="379"/>
  <c r="J117" i="379"/>
  <c r="P116" i="379"/>
  <c r="M116" i="379"/>
  <c r="L116" i="379"/>
  <c r="K116" i="379"/>
  <c r="J116" i="379"/>
  <c r="P115" i="379"/>
  <c r="M115" i="379" s="1"/>
  <c r="L115" i="379"/>
  <c r="K115" i="379"/>
  <c r="J115" i="379"/>
  <c r="P114" i="379"/>
  <c r="M114" i="379" s="1"/>
  <c r="L114" i="379"/>
  <c r="K114" i="379"/>
  <c r="J114" i="379"/>
  <c r="P113" i="379"/>
  <c r="M113" i="379" s="1"/>
  <c r="L113" i="379"/>
  <c r="K113" i="379"/>
  <c r="J113" i="379"/>
  <c r="P112" i="379"/>
  <c r="M112" i="379" s="1"/>
  <c r="L112" i="379"/>
  <c r="K112" i="379"/>
  <c r="J112" i="379"/>
  <c r="P111" i="379"/>
  <c r="M111" i="379"/>
  <c r="L111" i="379"/>
  <c r="K111" i="379"/>
  <c r="J111" i="379"/>
  <c r="P110" i="379"/>
  <c r="M110" i="379"/>
  <c r="L110" i="379"/>
  <c r="K110" i="379"/>
  <c r="J110" i="379"/>
  <c r="P109" i="379"/>
  <c r="M109" i="379" s="1"/>
  <c r="L109" i="379"/>
  <c r="K109" i="379"/>
  <c r="J109" i="379"/>
  <c r="P108" i="379"/>
  <c r="M108" i="379"/>
  <c r="L108" i="379"/>
  <c r="K108" i="379"/>
  <c r="J108" i="379"/>
  <c r="P107" i="379"/>
  <c r="M107" i="379" s="1"/>
  <c r="L107" i="379"/>
  <c r="K107" i="379"/>
  <c r="J107" i="379"/>
  <c r="P106" i="379"/>
  <c r="M106" i="379" s="1"/>
  <c r="L106" i="379"/>
  <c r="K106" i="379"/>
  <c r="J106" i="379"/>
  <c r="P105" i="379"/>
  <c r="M105" i="379" s="1"/>
  <c r="L105" i="379"/>
  <c r="K105" i="379"/>
  <c r="J105" i="379"/>
  <c r="P104" i="379"/>
  <c r="M104" i="379"/>
  <c r="L104" i="379"/>
  <c r="K104" i="379"/>
  <c r="J104" i="379"/>
  <c r="P103" i="379"/>
  <c r="M103" i="379" s="1"/>
  <c r="L103" i="379"/>
  <c r="K103" i="379"/>
  <c r="J103" i="379"/>
  <c r="P102" i="379"/>
  <c r="M102" i="379" s="1"/>
  <c r="L102" i="379"/>
  <c r="K102" i="379"/>
  <c r="J102" i="379"/>
  <c r="P101" i="379"/>
  <c r="M101" i="379" s="1"/>
  <c r="L101" i="379"/>
  <c r="K101" i="379"/>
  <c r="J101" i="379"/>
  <c r="P100" i="379"/>
  <c r="M100" i="379" s="1"/>
  <c r="L100" i="379"/>
  <c r="K100" i="379"/>
  <c r="J100" i="379"/>
  <c r="P99" i="379"/>
  <c r="M99" i="379" s="1"/>
  <c r="L99" i="379"/>
  <c r="K99" i="379"/>
  <c r="J99" i="379"/>
  <c r="P98" i="379"/>
  <c r="M98" i="379"/>
  <c r="L98" i="379"/>
  <c r="K98" i="379"/>
  <c r="J98" i="379"/>
  <c r="P97" i="379"/>
  <c r="M97" i="379" s="1"/>
  <c r="L97" i="379"/>
  <c r="K97" i="379"/>
  <c r="J97" i="379"/>
  <c r="P96" i="379"/>
  <c r="M96" i="379" s="1"/>
  <c r="L96" i="379"/>
  <c r="K96" i="379"/>
  <c r="J96" i="379"/>
  <c r="P95" i="379"/>
  <c r="M95" i="379" s="1"/>
  <c r="L95" i="379"/>
  <c r="K95" i="379"/>
  <c r="J95" i="379"/>
  <c r="P94" i="379"/>
  <c r="M94" i="379" s="1"/>
  <c r="L94" i="379"/>
  <c r="K94" i="379"/>
  <c r="J94" i="379"/>
  <c r="P93" i="379"/>
  <c r="M93" i="379" s="1"/>
  <c r="L93" i="379"/>
  <c r="K93" i="379"/>
  <c r="J93" i="379"/>
  <c r="P92" i="379"/>
  <c r="M92" i="379"/>
  <c r="L92" i="379"/>
  <c r="K92" i="379"/>
  <c r="J92" i="379"/>
  <c r="P91" i="379"/>
  <c r="M91" i="379" s="1"/>
  <c r="L91" i="379"/>
  <c r="K91" i="379"/>
  <c r="J91" i="379"/>
  <c r="P90" i="379"/>
  <c r="M90" i="379"/>
  <c r="L90" i="379"/>
  <c r="K90" i="379"/>
  <c r="J90" i="379"/>
  <c r="P89" i="379"/>
  <c r="M89" i="379" s="1"/>
  <c r="L89" i="379"/>
  <c r="K89" i="379"/>
  <c r="J89" i="379"/>
  <c r="P88" i="379"/>
  <c r="M88" i="379" s="1"/>
  <c r="L88" i="379"/>
  <c r="K88" i="379"/>
  <c r="J88" i="379"/>
  <c r="P87" i="379"/>
  <c r="M87" i="379" s="1"/>
  <c r="L87" i="379"/>
  <c r="K87" i="379"/>
  <c r="J87" i="379"/>
  <c r="P86" i="379"/>
  <c r="M86" i="379" s="1"/>
  <c r="L86" i="379"/>
  <c r="K86" i="379"/>
  <c r="J86" i="379"/>
  <c r="P85" i="379"/>
  <c r="M85" i="379" s="1"/>
  <c r="L85" i="379"/>
  <c r="K85" i="379"/>
  <c r="J85" i="379"/>
  <c r="P84" i="379"/>
  <c r="M84" i="379"/>
  <c r="L84" i="379"/>
  <c r="K84" i="379"/>
  <c r="J84" i="379"/>
  <c r="P83" i="379"/>
  <c r="M83" i="379"/>
  <c r="L83" i="379"/>
  <c r="K83" i="379"/>
  <c r="J83" i="379"/>
  <c r="P82" i="379"/>
  <c r="M82" i="379" s="1"/>
  <c r="L82" i="379"/>
  <c r="K82" i="379"/>
  <c r="J82" i="379"/>
  <c r="P81" i="379"/>
  <c r="M81" i="379" s="1"/>
  <c r="L81" i="379"/>
  <c r="K81" i="379"/>
  <c r="J81" i="379"/>
  <c r="P80" i="379"/>
  <c r="M80" i="379"/>
  <c r="L80" i="379"/>
  <c r="K80" i="379"/>
  <c r="J80" i="379"/>
  <c r="P79" i="379"/>
  <c r="M79" i="379" s="1"/>
  <c r="L79" i="379"/>
  <c r="K79" i="379"/>
  <c r="J79" i="379"/>
  <c r="P78" i="379"/>
  <c r="M78" i="379" s="1"/>
  <c r="L78" i="379"/>
  <c r="K78" i="379"/>
  <c r="J78" i="379"/>
  <c r="P77" i="379"/>
  <c r="M77" i="379" s="1"/>
  <c r="L77" i="379"/>
  <c r="K77" i="379"/>
  <c r="J77" i="379"/>
  <c r="P76" i="379"/>
  <c r="M76" i="379" s="1"/>
  <c r="L76" i="379"/>
  <c r="K76" i="379"/>
  <c r="J76" i="379"/>
  <c r="P75" i="379"/>
  <c r="M75" i="379" s="1"/>
  <c r="L75" i="379"/>
  <c r="K75" i="379"/>
  <c r="J75" i="379"/>
  <c r="P74" i="379"/>
  <c r="M74" i="379"/>
  <c r="L74" i="379"/>
  <c r="K74" i="379"/>
  <c r="J74" i="379"/>
  <c r="P73" i="379"/>
  <c r="M73" i="379" s="1"/>
  <c r="L73" i="379"/>
  <c r="K73" i="379"/>
  <c r="J73" i="379"/>
  <c r="P72" i="379"/>
  <c r="M72" i="379"/>
  <c r="L72" i="379"/>
  <c r="K72" i="379"/>
  <c r="J72" i="379"/>
  <c r="P71" i="379"/>
  <c r="M71" i="379" s="1"/>
  <c r="L71" i="379"/>
  <c r="K71" i="379"/>
  <c r="J71" i="379"/>
  <c r="P70" i="379"/>
  <c r="M70" i="379" s="1"/>
  <c r="L70" i="379"/>
  <c r="K70" i="379"/>
  <c r="J70" i="379"/>
  <c r="P69" i="379"/>
  <c r="M69" i="379" s="1"/>
  <c r="L69" i="379"/>
  <c r="K69" i="379"/>
  <c r="J69" i="379"/>
  <c r="P68" i="379"/>
  <c r="M68" i="379" s="1"/>
  <c r="L68" i="379"/>
  <c r="K68" i="379"/>
  <c r="J68" i="379"/>
  <c r="P67" i="379"/>
  <c r="M67" i="379"/>
  <c r="L67" i="379"/>
  <c r="K67" i="379"/>
  <c r="J67" i="379"/>
  <c r="P66" i="379"/>
  <c r="M66" i="379"/>
  <c r="L66" i="379"/>
  <c r="K66" i="379"/>
  <c r="J66" i="379"/>
  <c r="P65" i="379"/>
  <c r="M65" i="379" s="1"/>
  <c r="L65" i="379"/>
  <c r="K65" i="379"/>
  <c r="J65" i="379"/>
  <c r="P64" i="379"/>
  <c r="M64" i="379" s="1"/>
  <c r="L64" i="379"/>
  <c r="K64" i="379"/>
  <c r="J64" i="379"/>
  <c r="P63" i="379"/>
  <c r="M63" i="379" s="1"/>
  <c r="L63" i="379"/>
  <c r="K63" i="379"/>
  <c r="J63" i="379"/>
  <c r="P62" i="379"/>
  <c r="M62" i="379"/>
  <c r="L62" i="379"/>
  <c r="K62" i="379"/>
  <c r="J62" i="379"/>
  <c r="P61" i="379"/>
  <c r="M61" i="379" s="1"/>
  <c r="L61" i="379"/>
  <c r="K61" i="379"/>
  <c r="J61" i="379"/>
  <c r="P60" i="379"/>
  <c r="M60" i="379"/>
  <c r="L60" i="379"/>
  <c r="K60" i="379"/>
  <c r="J60" i="379"/>
  <c r="P59" i="379"/>
  <c r="M59" i="379" s="1"/>
  <c r="L59" i="379"/>
  <c r="K59" i="379"/>
  <c r="J59" i="379"/>
  <c r="P58" i="379"/>
  <c r="M58" i="379" s="1"/>
  <c r="L58" i="379"/>
  <c r="K58" i="379"/>
  <c r="J58" i="379"/>
  <c r="P57" i="379"/>
  <c r="M57" i="379" s="1"/>
  <c r="L57" i="379"/>
  <c r="K57" i="379"/>
  <c r="J57" i="379"/>
  <c r="P56" i="379"/>
  <c r="M56" i="379" s="1"/>
  <c r="L56" i="379"/>
  <c r="K56" i="379"/>
  <c r="J56" i="379"/>
  <c r="P55" i="379"/>
  <c r="M55" i="379"/>
  <c r="L55" i="379"/>
  <c r="K55" i="379"/>
  <c r="J55" i="379"/>
  <c r="P54" i="379"/>
  <c r="M54" i="379" s="1"/>
  <c r="L54" i="379"/>
  <c r="K54" i="379"/>
  <c r="J54" i="379"/>
  <c r="P53" i="379"/>
  <c r="M53" i="379" s="1"/>
  <c r="L53" i="379"/>
  <c r="K53" i="379"/>
  <c r="J53" i="379"/>
  <c r="P52" i="379"/>
  <c r="M52" i="379"/>
  <c r="L52" i="379"/>
  <c r="K52" i="379"/>
  <c r="J52" i="379"/>
  <c r="P51" i="379"/>
  <c r="M51" i="379" s="1"/>
  <c r="L51" i="379"/>
  <c r="K51" i="379"/>
  <c r="J51" i="379"/>
  <c r="P50" i="379"/>
  <c r="M50" i="379" s="1"/>
  <c r="L50" i="379"/>
  <c r="K50" i="379"/>
  <c r="J50" i="379"/>
  <c r="P49" i="379"/>
  <c r="M49" i="379" s="1"/>
  <c r="L49" i="379"/>
  <c r="K49" i="379"/>
  <c r="J49" i="379"/>
  <c r="P48" i="379"/>
  <c r="M48" i="379" s="1"/>
  <c r="L48" i="379"/>
  <c r="K48" i="379"/>
  <c r="J48" i="379"/>
  <c r="P47" i="379"/>
  <c r="M47" i="379"/>
  <c r="L47" i="379"/>
  <c r="K47" i="379"/>
  <c r="J47" i="379"/>
  <c r="P46" i="379"/>
  <c r="M46" i="379"/>
  <c r="L46" i="379"/>
  <c r="K46" i="379"/>
  <c r="J46" i="379"/>
  <c r="P45" i="379"/>
  <c r="M45" i="379" s="1"/>
  <c r="L45" i="379"/>
  <c r="K45" i="379"/>
  <c r="J45" i="379"/>
  <c r="P44" i="379"/>
  <c r="M44" i="379" s="1"/>
  <c r="L44" i="379"/>
  <c r="K44" i="379"/>
  <c r="J44" i="379"/>
  <c r="P43" i="379"/>
  <c r="M43" i="379" s="1"/>
  <c r="L43" i="379"/>
  <c r="K43" i="379"/>
  <c r="J43" i="379"/>
  <c r="P42" i="379"/>
  <c r="M42" i="379" s="1"/>
  <c r="L42" i="379"/>
  <c r="K42" i="379"/>
  <c r="J42" i="379"/>
  <c r="P41" i="379"/>
  <c r="M41" i="379" s="1"/>
  <c r="L41" i="379"/>
  <c r="K41" i="379"/>
  <c r="J41" i="379"/>
  <c r="P40" i="379"/>
  <c r="M40" i="379"/>
  <c r="L40" i="379"/>
  <c r="K40" i="379"/>
  <c r="J40" i="379"/>
  <c r="H5" i="379"/>
  <c r="D5" i="379"/>
  <c r="C5" i="379"/>
  <c r="A5" i="379"/>
  <c r="C2" i="379"/>
  <c r="A1" i="379"/>
  <c r="R57" i="378"/>
  <c r="I37" i="378"/>
  <c r="G37" i="378"/>
  <c r="F37" i="378"/>
  <c r="D37" i="378"/>
  <c r="C37" i="378"/>
  <c r="B37" i="378"/>
  <c r="K36" i="378"/>
  <c r="I35" i="378"/>
  <c r="G35" i="378"/>
  <c r="F35" i="378"/>
  <c r="D35" i="378"/>
  <c r="C35" i="378"/>
  <c r="B35" i="378"/>
  <c r="M34" i="378"/>
  <c r="I33" i="378"/>
  <c r="G33" i="378"/>
  <c r="F33" i="378"/>
  <c r="D33" i="378"/>
  <c r="C33" i="378"/>
  <c r="B33" i="378"/>
  <c r="K32" i="378"/>
  <c r="I31" i="378"/>
  <c r="G31" i="378"/>
  <c r="F31" i="378"/>
  <c r="D31" i="378"/>
  <c r="C31" i="378"/>
  <c r="B31" i="378"/>
  <c r="O30" i="378"/>
  <c r="I29" i="378"/>
  <c r="G29" i="378"/>
  <c r="F29" i="378"/>
  <c r="D29" i="378"/>
  <c r="C29" i="378"/>
  <c r="B29" i="378"/>
  <c r="K28" i="378"/>
  <c r="I27" i="378"/>
  <c r="G27" i="378"/>
  <c r="F27" i="378"/>
  <c r="D27" i="378"/>
  <c r="C27" i="378"/>
  <c r="B27" i="378"/>
  <c r="M26" i="378"/>
  <c r="I25" i="378"/>
  <c r="G25" i="378"/>
  <c r="F25" i="378"/>
  <c r="D25" i="378"/>
  <c r="C25" i="378"/>
  <c r="B25" i="378"/>
  <c r="K24" i="378"/>
  <c r="I23" i="378"/>
  <c r="G23" i="378"/>
  <c r="F23" i="378"/>
  <c r="D23" i="378"/>
  <c r="C23" i="378"/>
  <c r="B23" i="378"/>
  <c r="Q22" i="378"/>
  <c r="I21" i="378"/>
  <c r="G21" i="378"/>
  <c r="F21" i="378"/>
  <c r="D21" i="378"/>
  <c r="C21" i="378"/>
  <c r="B21" i="378"/>
  <c r="K20" i="378"/>
  <c r="I19" i="378"/>
  <c r="G19" i="378"/>
  <c r="F19" i="378"/>
  <c r="D19" i="378"/>
  <c r="C19" i="378"/>
  <c r="B19" i="378"/>
  <c r="M18" i="378"/>
  <c r="I17" i="378"/>
  <c r="G17" i="378"/>
  <c r="F17" i="378"/>
  <c r="D17" i="378"/>
  <c r="C17" i="378"/>
  <c r="B17" i="378"/>
  <c r="U16" i="378"/>
  <c r="K16" i="378"/>
  <c r="U15" i="378"/>
  <c r="I15" i="378"/>
  <c r="G15" i="378"/>
  <c r="F15" i="378"/>
  <c r="D15" i="378"/>
  <c r="C15" i="378"/>
  <c r="B15" i="378"/>
  <c r="U14" i="378"/>
  <c r="O14" i="378"/>
  <c r="U13" i="378"/>
  <c r="I13" i="378"/>
  <c r="G13" i="378"/>
  <c r="F13" i="378"/>
  <c r="D13" i="378"/>
  <c r="C13" i="378"/>
  <c r="B13" i="378"/>
  <c r="U12" i="378"/>
  <c r="U11" i="378"/>
  <c r="I11" i="378"/>
  <c r="G11" i="378"/>
  <c r="F11" i="378"/>
  <c r="K12" i="378" s="1"/>
  <c r="D11" i="378"/>
  <c r="C11" i="378"/>
  <c r="B11" i="378"/>
  <c r="U10" i="378"/>
  <c r="M10" i="378"/>
  <c r="U9" i="378"/>
  <c r="I9" i="378"/>
  <c r="G9" i="378"/>
  <c r="F9" i="378"/>
  <c r="D9" i="378"/>
  <c r="C9" i="378"/>
  <c r="B9" i="378"/>
  <c r="U8" i="378"/>
  <c r="U7" i="378"/>
  <c r="I7" i="378"/>
  <c r="G7" i="378"/>
  <c r="D7" i="378"/>
  <c r="C7" i="378"/>
  <c r="B7" i="378"/>
  <c r="O6" i="378"/>
  <c r="Y5" i="378"/>
  <c r="AF1" i="378" s="1"/>
  <c r="R4" i="378"/>
  <c r="O57" i="378" s="1"/>
  <c r="G4" i="378"/>
  <c r="A4" i="378"/>
  <c r="Y3" i="378"/>
  <c r="E2" i="378"/>
  <c r="A1" i="378"/>
  <c r="P156" i="377"/>
  <c r="M156" i="377" s="1"/>
  <c r="L156" i="377"/>
  <c r="K156" i="377"/>
  <c r="J156" i="377"/>
  <c r="P155" i="377"/>
  <c r="M155" i="377" s="1"/>
  <c r="L155" i="377"/>
  <c r="K155" i="377"/>
  <c r="J155" i="377"/>
  <c r="P154" i="377"/>
  <c r="M154" i="377" s="1"/>
  <c r="L154" i="377"/>
  <c r="K154" i="377"/>
  <c r="J154" i="377"/>
  <c r="P153" i="377"/>
  <c r="M153" i="377" s="1"/>
  <c r="L153" i="377"/>
  <c r="K153" i="377"/>
  <c r="J153" i="377"/>
  <c r="P152" i="377"/>
  <c r="M152" i="377" s="1"/>
  <c r="L152" i="377"/>
  <c r="K152" i="377"/>
  <c r="J152" i="377"/>
  <c r="P151" i="377"/>
  <c r="M151" i="377" s="1"/>
  <c r="L151" i="377"/>
  <c r="K151" i="377"/>
  <c r="J151" i="377"/>
  <c r="P150" i="377"/>
  <c r="M150" i="377"/>
  <c r="L150" i="377"/>
  <c r="K150" i="377"/>
  <c r="J150" i="377"/>
  <c r="P149" i="377"/>
  <c r="M149" i="377" s="1"/>
  <c r="L149" i="377"/>
  <c r="K149" i="377"/>
  <c r="J149" i="377"/>
  <c r="P148" i="377"/>
  <c r="M148" i="377" s="1"/>
  <c r="L148" i="377"/>
  <c r="K148" i="377"/>
  <c r="J148" i="377"/>
  <c r="P147" i="377"/>
  <c r="M147" i="377" s="1"/>
  <c r="L147" i="377"/>
  <c r="K147" i="377"/>
  <c r="J147" i="377"/>
  <c r="P146" i="377"/>
  <c r="M146" i="377" s="1"/>
  <c r="L146" i="377"/>
  <c r="K146" i="377"/>
  <c r="J146" i="377"/>
  <c r="P145" i="377"/>
  <c r="M145" i="377" s="1"/>
  <c r="L145" i="377"/>
  <c r="K145" i="377"/>
  <c r="J145" i="377"/>
  <c r="P144" i="377"/>
  <c r="M144" i="377" s="1"/>
  <c r="L144" i="377"/>
  <c r="K144" i="377"/>
  <c r="J144" i="377"/>
  <c r="P143" i="377"/>
  <c r="M143" i="377"/>
  <c r="L143" i="377"/>
  <c r="K143" i="377"/>
  <c r="J143" i="377"/>
  <c r="P142" i="377"/>
  <c r="M142" i="377" s="1"/>
  <c r="L142" i="377"/>
  <c r="K142" i="377"/>
  <c r="J142" i="377"/>
  <c r="P141" i="377"/>
  <c r="M141" i="377" s="1"/>
  <c r="L141" i="377"/>
  <c r="K141" i="377"/>
  <c r="J141" i="377"/>
  <c r="P140" i="377"/>
  <c r="M140" i="377" s="1"/>
  <c r="L140" i="377"/>
  <c r="K140" i="377"/>
  <c r="J140" i="377"/>
  <c r="P139" i="377"/>
  <c r="M139" i="377" s="1"/>
  <c r="L139" i="377"/>
  <c r="K139" i="377"/>
  <c r="J139" i="377"/>
  <c r="P138" i="377"/>
  <c r="M138" i="377" s="1"/>
  <c r="L138" i="377"/>
  <c r="K138" i="377"/>
  <c r="J138" i="377"/>
  <c r="P137" i="377"/>
  <c r="M137" i="377"/>
  <c r="L137" i="377"/>
  <c r="K137" i="377"/>
  <c r="J137" i="377"/>
  <c r="P136" i="377"/>
  <c r="M136" i="377" s="1"/>
  <c r="L136" i="377"/>
  <c r="K136" i="377"/>
  <c r="J136" i="377"/>
  <c r="P135" i="377"/>
  <c r="M135" i="377" s="1"/>
  <c r="L135" i="377"/>
  <c r="K135" i="377"/>
  <c r="J135" i="377"/>
  <c r="P134" i="377"/>
  <c r="M134" i="377" s="1"/>
  <c r="L134" i="377"/>
  <c r="K134" i="377"/>
  <c r="J134" i="377"/>
  <c r="P133" i="377"/>
  <c r="M133" i="377" s="1"/>
  <c r="L133" i="377"/>
  <c r="K133" i="377"/>
  <c r="J133" i="377"/>
  <c r="P132" i="377"/>
  <c r="M132" i="377" s="1"/>
  <c r="L132" i="377"/>
  <c r="K132" i="377"/>
  <c r="J132" i="377"/>
  <c r="P131" i="377"/>
  <c r="M131" i="377" s="1"/>
  <c r="L131" i="377"/>
  <c r="K131" i="377"/>
  <c r="J131" i="377"/>
  <c r="P130" i="377"/>
  <c r="M130" i="377"/>
  <c r="L130" i="377"/>
  <c r="K130" i="377"/>
  <c r="J130" i="377"/>
  <c r="P129" i="377"/>
  <c r="M129" i="377" s="1"/>
  <c r="L129" i="377"/>
  <c r="K129" i="377"/>
  <c r="J129" i="377"/>
  <c r="P128" i="377"/>
  <c r="M128" i="377" s="1"/>
  <c r="L128" i="377"/>
  <c r="K128" i="377"/>
  <c r="J128" i="377"/>
  <c r="P127" i="377"/>
  <c r="M127" i="377" s="1"/>
  <c r="L127" i="377"/>
  <c r="K127" i="377"/>
  <c r="J127" i="377"/>
  <c r="P126" i="377"/>
  <c r="M126" i="377" s="1"/>
  <c r="L126" i="377"/>
  <c r="K126" i="377"/>
  <c r="J126" i="377"/>
  <c r="P125" i="377"/>
  <c r="M125" i="377" s="1"/>
  <c r="L125" i="377"/>
  <c r="K125" i="377"/>
  <c r="J125" i="377"/>
  <c r="P124" i="377"/>
  <c r="M124" i="377" s="1"/>
  <c r="L124" i="377"/>
  <c r="K124" i="377"/>
  <c r="J124" i="377"/>
  <c r="P123" i="377"/>
  <c r="M123" i="377"/>
  <c r="L123" i="377"/>
  <c r="K123" i="377"/>
  <c r="J123" i="377"/>
  <c r="P122" i="377"/>
  <c r="M122" i="377" s="1"/>
  <c r="L122" i="377"/>
  <c r="K122" i="377"/>
  <c r="J122" i="377"/>
  <c r="P121" i="377"/>
  <c r="M121" i="377" s="1"/>
  <c r="L121" i="377"/>
  <c r="K121" i="377"/>
  <c r="J121" i="377"/>
  <c r="P120" i="377"/>
  <c r="M120" i="377" s="1"/>
  <c r="L120" i="377"/>
  <c r="K120" i="377"/>
  <c r="J120" i="377"/>
  <c r="P119" i="377"/>
  <c r="M119" i="377" s="1"/>
  <c r="L119" i="377"/>
  <c r="K119" i="377"/>
  <c r="J119" i="377"/>
  <c r="P118" i="377"/>
  <c r="M118" i="377" s="1"/>
  <c r="L118" i="377"/>
  <c r="K118" i="377"/>
  <c r="J118" i="377"/>
  <c r="P117" i="377"/>
  <c r="M117" i="377" s="1"/>
  <c r="L117" i="377"/>
  <c r="K117" i="377"/>
  <c r="J117" i="377"/>
  <c r="P116" i="377"/>
  <c r="M116" i="377" s="1"/>
  <c r="L116" i="377"/>
  <c r="K116" i="377"/>
  <c r="J116" i="377"/>
  <c r="P115" i="377"/>
  <c r="M115" i="377"/>
  <c r="L115" i="377"/>
  <c r="K115" i="377"/>
  <c r="J115" i="377"/>
  <c r="P114" i="377"/>
  <c r="M114" i="377" s="1"/>
  <c r="L114" i="377"/>
  <c r="K114" i="377"/>
  <c r="J114" i="377"/>
  <c r="P113" i="377"/>
  <c r="M113" i="377" s="1"/>
  <c r="L113" i="377"/>
  <c r="K113" i="377"/>
  <c r="J113" i="377"/>
  <c r="P112" i="377"/>
  <c r="M112" i="377" s="1"/>
  <c r="L112" i="377"/>
  <c r="K112" i="377"/>
  <c r="J112" i="377"/>
  <c r="P111" i="377"/>
  <c r="M111" i="377" s="1"/>
  <c r="L111" i="377"/>
  <c r="K111" i="377"/>
  <c r="J111" i="377"/>
  <c r="P110" i="377"/>
  <c r="M110" i="377"/>
  <c r="L110" i="377"/>
  <c r="K110" i="377"/>
  <c r="J110" i="377"/>
  <c r="P109" i="377"/>
  <c r="M109" i="377" s="1"/>
  <c r="L109" i="377"/>
  <c r="K109" i="377"/>
  <c r="J109" i="377"/>
  <c r="P108" i="377"/>
  <c r="M108" i="377" s="1"/>
  <c r="L108" i="377"/>
  <c r="K108" i="377"/>
  <c r="J108" i="377"/>
  <c r="P107" i="377"/>
  <c r="M107" i="377" s="1"/>
  <c r="L107" i="377"/>
  <c r="K107" i="377"/>
  <c r="J107" i="377"/>
  <c r="P106" i="377"/>
  <c r="M106" i="377" s="1"/>
  <c r="L106" i="377"/>
  <c r="K106" i="377"/>
  <c r="J106" i="377"/>
  <c r="P105" i="377"/>
  <c r="M105" i="377" s="1"/>
  <c r="L105" i="377"/>
  <c r="K105" i="377"/>
  <c r="J105" i="377"/>
  <c r="P104" i="377"/>
  <c r="M104" i="377" s="1"/>
  <c r="L104" i="377"/>
  <c r="K104" i="377"/>
  <c r="J104" i="377"/>
  <c r="P103" i="377"/>
  <c r="M103" i="377"/>
  <c r="L103" i="377"/>
  <c r="K103" i="377"/>
  <c r="J103" i="377"/>
  <c r="P102" i="377"/>
  <c r="M102" i="377" s="1"/>
  <c r="L102" i="377"/>
  <c r="K102" i="377"/>
  <c r="J102" i="377"/>
  <c r="P101" i="377"/>
  <c r="M101" i="377" s="1"/>
  <c r="L101" i="377"/>
  <c r="K101" i="377"/>
  <c r="J101" i="377"/>
  <c r="P100" i="377"/>
  <c r="M100" i="377" s="1"/>
  <c r="L100" i="377"/>
  <c r="K100" i="377"/>
  <c r="J100" i="377"/>
  <c r="P99" i="377"/>
  <c r="M99" i="377" s="1"/>
  <c r="L99" i="377"/>
  <c r="K99" i="377"/>
  <c r="J99" i="377"/>
  <c r="P98" i="377"/>
  <c r="M98" i="377" s="1"/>
  <c r="L98" i="377"/>
  <c r="K98" i="377"/>
  <c r="J98" i="377"/>
  <c r="P97" i="377"/>
  <c r="M97" i="377" s="1"/>
  <c r="L97" i="377"/>
  <c r="K97" i="377"/>
  <c r="J97" i="377"/>
  <c r="P96" i="377"/>
  <c r="M96" i="377" s="1"/>
  <c r="L96" i="377"/>
  <c r="K96" i="377"/>
  <c r="J96" i="377"/>
  <c r="P95" i="377"/>
  <c r="M95" i="377"/>
  <c r="L95" i="377"/>
  <c r="K95" i="377"/>
  <c r="J95" i="377"/>
  <c r="P94" i="377"/>
  <c r="M94" i="377" s="1"/>
  <c r="L94" i="377"/>
  <c r="K94" i="377"/>
  <c r="J94" i="377"/>
  <c r="P93" i="377"/>
  <c r="M93" i="377" s="1"/>
  <c r="L93" i="377"/>
  <c r="K93" i="377"/>
  <c r="J93" i="377"/>
  <c r="P92" i="377"/>
  <c r="M92" i="377" s="1"/>
  <c r="L92" i="377"/>
  <c r="K92" i="377"/>
  <c r="J92" i="377"/>
  <c r="P91" i="377"/>
  <c r="M91" i="377" s="1"/>
  <c r="L91" i="377"/>
  <c r="K91" i="377"/>
  <c r="J91" i="377"/>
  <c r="P90" i="377"/>
  <c r="M90" i="377" s="1"/>
  <c r="L90" i="377"/>
  <c r="K90" i="377"/>
  <c r="J90" i="377"/>
  <c r="P89" i="377"/>
  <c r="M89" i="377"/>
  <c r="L89" i="377"/>
  <c r="K89" i="377"/>
  <c r="J89" i="377"/>
  <c r="P88" i="377"/>
  <c r="M88" i="377" s="1"/>
  <c r="L88" i="377"/>
  <c r="K88" i="377"/>
  <c r="J88" i="377"/>
  <c r="P87" i="377"/>
  <c r="M87" i="377" s="1"/>
  <c r="L87" i="377"/>
  <c r="K87" i="377"/>
  <c r="J87" i="377"/>
  <c r="P86" i="377"/>
  <c r="M86" i="377" s="1"/>
  <c r="L86" i="377"/>
  <c r="K86" i="377"/>
  <c r="J86" i="377"/>
  <c r="P85" i="377"/>
  <c r="M85" i="377" s="1"/>
  <c r="L85" i="377"/>
  <c r="K85" i="377"/>
  <c r="J85" i="377"/>
  <c r="P84" i="377"/>
  <c r="M84" i="377" s="1"/>
  <c r="L84" i="377"/>
  <c r="K84" i="377"/>
  <c r="J84" i="377"/>
  <c r="P83" i="377"/>
  <c r="M83" i="377" s="1"/>
  <c r="L83" i="377"/>
  <c r="K83" i="377"/>
  <c r="J83" i="377"/>
  <c r="P82" i="377"/>
  <c r="M82" i="377"/>
  <c r="L82" i="377"/>
  <c r="K82" i="377"/>
  <c r="J82" i="377"/>
  <c r="P81" i="377"/>
  <c r="M81" i="377" s="1"/>
  <c r="L81" i="377"/>
  <c r="K81" i="377"/>
  <c r="J81" i="377"/>
  <c r="P80" i="377"/>
  <c r="M80" i="377" s="1"/>
  <c r="L80" i="377"/>
  <c r="K80" i="377"/>
  <c r="J80" i="377"/>
  <c r="P79" i="377"/>
  <c r="M79" i="377" s="1"/>
  <c r="L79" i="377"/>
  <c r="K79" i="377"/>
  <c r="J79" i="377"/>
  <c r="P78" i="377"/>
  <c r="M78" i="377" s="1"/>
  <c r="L78" i="377"/>
  <c r="K78" i="377"/>
  <c r="J78" i="377"/>
  <c r="P77" i="377"/>
  <c r="M77" i="377"/>
  <c r="L77" i="377"/>
  <c r="K77" i="377"/>
  <c r="J77" i="377"/>
  <c r="P76" i="377"/>
  <c r="M76" i="377" s="1"/>
  <c r="L76" i="377"/>
  <c r="K76" i="377"/>
  <c r="J76" i="377"/>
  <c r="P75" i="377"/>
  <c r="M75" i="377" s="1"/>
  <c r="L75" i="377"/>
  <c r="K75" i="377"/>
  <c r="J75" i="377"/>
  <c r="P74" i="377"/>
  <c r="M74" i="377" s="1"/>
  <c r="L74" i="377"/>
  <c r="K74" i="377"/>
  <c r="J74" i="377"/>
  <c r="P73" i="377"/>
  <c r="M73" i="377" s="1"/>
  <c r="L73" i="377"/>
  <c r="K73" i="377"/>
  <c r="J73" i="377"/>
  <c r="P72" i="377"/>
  <c r="M72" i="377" s="1"/>
  <c r="L72" i="377"/>
  <c r="K72" i="377"/>
  <c r="J72" i="377"/>
  <c r="P71" i="377"/>
  <c r="M71" i="377" s="1"/>
  <c r="L71" i="377"/>
  <c r="K71" i="377"/>
  <c r="J71" i="377"/>
  <c r="P70" i="377"/>
  <c r="M70" i="377"/>
  <c r="L70" i="377"/>
  <c r="K70" i="377"/>
  <c r="J70" i="377"/>
  <c r="P69" i="377"/>
  <c r="M69" i="377" s="1"/>
  <c r="L69" i="377"/>
  <c r="K69" i="377"/>
  <c r="J69" i="377"/>
  <c r="P68" i="377"/>
  <c r="M68" i="377" s="1"/>
  <c r="L68" i="377"/>
  <c r="K68" i="377"/>
  <c r="J68" i="377"/>
  <c r="P67" i="377"/>
  <c r="M67" i="377" s="1"/>
  <c r="L67" i="377"/>
  <c r="K67" i="377"/>
  <c r="J67" i="377"/>
  <c r="P66" i="377"/>
  <c r="M66" i="377" s="1"/>
  <c r="L66" i="377"/>
  <c r="K66" i="377"/>
  <c r="J66" i="377"/>
  <c r="P65" i="377"/>
  <c r="M65" i="377" s="1"/>
  <c r="L65" i="377"/>
  <c r="K65" i="377"/>
  <c r="J65" i="377"/>
  <c r="P64" i="377"/>
  <c r="M64" i="377" s="1"/>
  <c r="L64" i="377"/>
  <c r="K64" i="377"/>
  <c r="J64" i="377"/>
  <c r="P63" i="377"/>
  <c r="M63" i="377" s="1"/>
  <c r="L63" i="377"/>
  <c r="K63" i="377"/>
  <c r="J63" i="377"/>
  <c r="P62" i="377"/>
  <c r="M62" i="377"/>
  <c r="L62" i="377"/>
  <c r="K62" i="377"/>
  <c r="J62" i="377"/>
  <c r="P61" i="377"/>
  <c r="M61" i="377" s="1"/>
  <c r="L61" i="377"/>
  <c r="K61" i="377"/>
  <c r="J61" i="377"/>
  <c r="P60" i="377"/>
  <c r="M60" i="377" s="1"/>
  <c r="L60" i="377"/>
  <c r="K60" i="377"/>
  <c r="J60" i="377"/>
  <c r="P59" i="377"/>
  <c r="M59" i="377" s="1"/>
  <c r="L59" i="377"/>
  <c r="K59" i="377"/>
  <c r="J59" i="377"/>
  <c r="P58" i="377"/>
  <c r="M58" i="377" s="1"/>
  <c r="L58" i="377"/>
  <c r="K58" i="377"/>
  <c r="J58" i="377"/>
  <c r="P57" i="377"/>
  <c r="M57" i="377" s="1"/>
  <c r="L57" i="377"/>
  <c r="K57" i="377"/>
  <c r="J57" i="377"/>
  <c r="P56" i="377"/>
  <c r="M56" i="377" s="1"/>
  <c r="L56" i="377"/>
  <c r="K56" i="377"/>
  <c r="J56" i="377"/>
  <c r="P55" i="377"/>
  <c r="M55" i="377"/>
  <c r="L55" i="377"/>
  <c r="K55" i="377"/>
  <c r="J55" i="377"/>
  <c r="P54" i="377"/>
  <c r="M54" i="377" s="1"/>
  <c r="L54" i="377"/>
  <c r="K54" i="377"/>
  <c r="J54" i="377"/>
  <c r="P53" i="377"/>
  <c r="M53" i="377" s="1"/>
  <c r="L53" i="377"/>
  <c r="K53" i="377"/>
  <c r="J53" i="377"/>
  <c r="P52" i="377"/>
  <c r="M52" i="377" s="1"/>
  <c r="L52" i="377"/>
  <c r="K52" i="377"/>
  <c r="J52" i="377"/>
  <c r="P51" i="377"/>
  <c r="M51" i="377" s="1"/>
  <c r="L51" i="377"/>
  <c r="K51" i="377"/>
  <c r="J51" i="377"/>
  <c r="P50" i="377"/>
  <c r="M50" i="377" s="1"/>
  <c r="L50" i="377"/>
  <c r="K50" i="377"/>
  <c r="J50" i="377"/>
  <c r="P49" i="377"/>
  <c r="M49" i="377"/>
  <c r="L49" i="377"/>
  <c r="K49" i="377"/>
  <c r="J49" i="377"/>
  <c r="P48" i="377"/>
  <c r="M48" i="377" s="1"/>
  <c r="L48" i="377"/>
  <c r="K48" i="377"/>
  <c r="J48" i="377"/>
  <c r="P47" i="377"/>
  <c r="M47" i="377" s="1"/>
  <c r="L47" i="377"/>
  <c r="K47" i="377"/>
  <c r="J47" i="377"/>
  <c r="P46" i="377"/>
  <c r="M46" i="377" s="1"/>
  <c r="L46" i="377"/>
  <c r="K46" i="377"/>
  <c r="J46" i="377"/>
  <c r="P45" i="377"/>
  <c r="M45" i="377" s="1"/>
  <c r="L45" i="377"/>
  <c r="K45" i="377"/>
  <c r="J45" i="377"/>
  <c r="P44" i="377"/>
  <c r="M44" i="377" s="1"/>
  <c r="L44" i="377"/>
  <c r="K44" i="377"/>
  <c r="J44" i="377"/>
  <c r="P43" i="377"/>
  <c r="M43" i="377"/>
  <c r="L43" i="377"/>
  <c r="K43" i="377"/>
  <c r="J43" i="377"/>
  <c r="P42" i="377"/>
  <c r="M42" i="377" s="1"/>
  <c r="L42" i="377"/>
  <c r="K42" i="377"/>
  <c r="J42" i="377"/>
  <c r="P41" i="377"/>
  <c r="M41" i="377" s="1"/>
  <c r="L41" i="377"/>
  <c r="K41" i="377"/>
  <c r="J41" i="377"/>
  <c r="P40" i="377"/>
  <c r="M40" i="377" s="1"/>
  <c r="L40" i="377"/>
  <c r="K40" i="377"/>
  <c r="J40" i="377"/>
  <c r="H5" i="377"/>
  <c r="D5" i="377"/>
  <c r="C5" i="377"/>
  <c r="A5" i="377"/>
  <c r="C2" i="377"/>
  <c r="A1" i="377"/>
  <c r="B19" i="376"/>
  <c r="L11" i="376"/>
  <c r="I11" i="376"/>
  <c r="G11" i="376"/>
  <c r="E11" i="376"/>
  <c r="H18" i="376" s="1"/>
  <c r="D11" i="376"/>
  <c r="C11" i="376"/>
  <c r="L9" i="376"/>
  <c r="I9" i="376"/>
  <c r="G9" i="376"/>
  <c r="E9" i="376"/>
  <c r="B20" i="376" s="1"/>
  <c r="D9" i="376"/>
  <c r="C9" i="376"/>
  <c r="L7" i="376"/>
  <c r="I7" i="376"/>
  <c r="G7" i="376"/>
  <c r="E7" i="376"/>
  <c r="D18" i="376" s="1"/>
  <c r="D7" i="376"/>
  <c r="C7" i="376"/>
  <c r="Y5" i="376"/>
  <c r="AF1" i="376" s="1"/>
  <c r="L4" i="376"/>
  <c r="K41" i="376" s="1"/>
  <c r="E4" i="376"/>
  <c r="A4" i="376"/>
  <c r="Y3" i="376"/>
  <c r="A1" i="376"/>
  <c r="P156" i="375"/>
  <c r="M156" i="375" s="1"/>
  <c r="L156" i="375"/>
  <c r="K156" i="375"/>
  <c r="J156" i="375"/>
  <c r="P155" i="375"/>
  <c r="M155" i="375"/>
  <c r="L155" i="375"/>
  <c r="K155" i="375"/>
  <c r="J155" i="375"/>
  <c r="P154" i="375"/>
  <c r="M154" i="375"/>
  <c r="L154" i="375"/>
  <c r="K154" i="375"/>
  <c r="J154" i="375"/>
  <c r="P153" i="375"/>
  <c r="M153" i="375" s="1"/>
  <c r="L153" i="375"/>
  <c r="K153" i="375"/>
  <c r="J153" i="375"/>
  <c r="P152" i="375"/>
  <c r="M152" i="375" s="1"/>
  <c r="L152" i="375"/>
  <c r="K152" i="375"/>
  <c r="J152" i="375"/>
  <c r="P151" i="375"/>
  <c r="M151" i="375" s="1"/>
  <c r="L151" i="375"/>
  <c r="K151" i="375"/>
  <c r="J151" i="375"/>
  <c r="P150" i="375"/>
  <c r="M150" i="375" s="1"/>
  <c r="L150" i="375"/>
  <c r="K150" i="375"/>
  <c r="J150" i="375"/>
  <c r="P149" i="375"/>
  <c r="M149" i="375"/>
  <c r="L149" i="375"/>
  <c r="K149" i="375"/>
  <c r="J149" i="375"/>
  <c r="P148" i="375"/>
  <c r="M148" i="375" s="1"/>
  <c r="L148" i="375"/>
  <c r="K148" i="375"/>
  <c r="J148" i="375"/>
  <c r="P147" i="375"/>
  <c r="M147" i="375"/>
  <c r="L147" i="375"/>
  <c r="K147" i="375"/>
  <c r="J147" i="375"/>
  <c r="P146" i="375"/>
  <c r="M146" i="375" s="1"/>
  <c r="L146" i="375"/>
  <c r="K146" i="375"/>
  <c r="J146" i="375"/>
  <c r="P145" i="375"/>
  <c r="M145" i="375" s="1"/>
  <c r="L145" i="375"/>
  <c r="K145" i="375"/>
  <c r="J145" i="375"/>
  <c r="P144" i="375"/>
  <c r="M144" i="375" s="1"/>
  <c r="L144" i="375"/>
  <c r="K144" i="375"/>
  <c r="J144" i="375"/>
  <c r="P143" i="375"/>
  <c r="M143" i="375" s="1"/>
  <c r="L143" i="375"/>
  <c r="K143" i="375"/>
  <c r="J143" i="375"/>
  <c r="P142" i="375"/>
  <c r="M142" i="375" s="1"/>
  <c r="L142" i="375"/>
  <c r="K142" i="375"/>
  <c r="J142" i="375"/>
  <c r="P141" i="375"/>
  <c r="M141" i="375"/>
  <c r="L141" i="375"/>
  <c r="K141" i="375"/>
  <c r="J141" i="375"/>
  <c r="P140" i="375"/>
  <c r="M140" i="375" s="1"/>
  <c r="L140" i="375"/>
  <c r="K140" i="375"/>
  <c r="J140" i="375"/>
  <c r="P139" i="375"/>
  <c r="M139" i="375"/>
  <c r="L139" i="375"/>
  <c r="K139" i="375"/>
  <c r="J139" i="375"/>
  <c r="P138" i="375"/>
  <c r="M138" i="375" s="1"/>
  <c r="L138" i="375"/>
  <c r="K138" i="375"/>
  <c r="J138" i="375"/>
  <c r="P137" i="375"/>
  <c r="M137" i="375" s="1"/>
  <c r="L137" i="375"/>
  <c r="K137" i="375"/>
  <c r="J137" i="375"/>
  <c r="P136" i="375"/>
  <c r="M136" i="375" s="1"/>
  <c r="L136" i="375"/>
  <c r="K136" i="375"/>
  <c r="J136" i="375"/>
  <c r="P135" i="375"/>
  <c r="M135" i="375" s="1"/>
  <c r="L135" i="375"/>
  <c r="K135" i="375"/>
  <c r="J135" i="375"/>
  <c r="P134" i="375"/>
  <c r="M134" i="375" s="1"/>
  <c r="L134" i="375"/>
  <c r="K134" i="375"/>
  <c r="J134" i="375"/>
  <c r="P133" i="375"/>
  <c r="M133" i="375"/>
  <c r="L133" i="375"/>
  <c r="K133" i="375"/>
  <c r="J133" i="375"/>
  <c r="P132" i="375"/>
  <c r="M132" i="375" s="1"/>
  <c r="L132" i="375"/>
  <c r="K132" i="375"/>
  <c r="J132" i="375"/>
  <c r="P131" i="375"/>
  <c r="M131" i="375"/>
  <c r="L131" i="375"/>
  <c r="K131" i="375"/>
  <c r="J131" i="375"/>
  <c r="P130" i="375"/>
  <c r="M130" i="375" s="1"/>
  <c r="L130" i="375"/>
  <c r="K130" i="375"/>
  <c r="J130" i="375"/>
  <c r="P129" i="375"/>
  <c r="M129" i="375" s="1"/>
  <c r="L129" i="375"/>
  <c r="K129" i="375"/>
  <c r="J129" i="375"/>
  <c r="P128" i="375"/>
  <c r="M128" i="375" s="1"/>
  <c r="L128" i="375"/>
  <c r="K128" i="375"/>
  <c r="J128" i="375"/>
  <c r="P127" i="375"/>
  <c r="M127" i="375" s="1"/>
  <c r="L127" i="375"/>
  <c r="K127" i="375"/>
  <c r="J127" i="375"/>
  <c r="P126" i="375"/>
  <c r="M126" i="375" s="1"/>
  <c r="L126" i="375"/>
  <c r="K126" i="375"/>
  <c r="J126" i="375"/>
  <c r="P125" i="375"/>
  <c r="M125" i="375"/>
  <c r="L125" i="375"/>
  <c r="K125" i="375"/>
  <c r="J125" i="375"/>
  <c r="P124" i="375"/>
  <c r="M124" i="375" s="1"/>
  <c r="L124" i="375"/>
  <c r="K124" i="375"/>
  <c r="J124" i="375"/>
  <c r="P123" i="375"/>
  <c r="M123" i="375"/>
  <c r="L123" i="375"/>
  <c r="K123" i="375"/>
  <c r="J123" i="375"/>
  <c r="P122" i="375"/>
  <c r="M122" i="375" s="1"/>
  <c r="L122" i="375"/>
  <c r="K122" i="375"/>
  <c r="J122" i="375"/>
  <c r="P121" i="375"/>
  <c r="M121" i="375" s="1"/>
  <c r="L121" i="375"/>
  <c r="K121" i="375"/>
  <c r="J121" i="375"/>
  <c r="P120" i="375"/>
  <c r="M120" i="375" s="1"/>
  <c r="L120" i="375"/>
  <c r="K120" i="375"/>
  <c r="J120" i="375"/>
  <c r="P119" i="375"/>
  <c r="M119" i="375" s="1"/>
  <c r="L119" i="375"/>
  <c r="K119" i="375"/>
  <c r="J119" i="375"/>
  <c r="P118" i="375"/>
  <c r="M118" i="375" s="1"/>
  <c r="L118" i="375"/>
  <c r="K118" i="375"/>
  <c r="J118" i="375"/>
  <c r="P117" i="375"/>
  <c r="M117" i="375"/>
  <c r="L117" i="375"/>
  <c r="K117" i="375"/>
  <c r="J117" i="375"/>
  <c r="P116" i="375"/>
  <c r="M116" i="375" s="1"/>
  <c r="L116" i="375"/>
  <c r="K116" i="375"/>
  <c r="J116" i="375"/>
  <c r="P115" i="375"/>
  <c r="M115" i="375" s="1"/>
  <c r="L115" i="375"/>
  <c r="K115" i="375"/>
  <c r="J115" i="375"/>
  <c r="P114" i="375"/>
  <c r="M114" i="375" s="1"/>
  <c r="L114" i="375"/>
  <c r="K114" i="375"/>
  <c r="J114" i="375"/>
  <c r="P113" i="375"/>
  <c r="M113" i="375" s="1"/>
  <c r="L113" i="375"/>
  <c r="K113" i="375"/>
  <c r="J113" i="375"/>
  <c r="P112" i="375"/>
  <c r="M112" i="375" s="1"/>
  <c r="L112" i="375"/>
  <c r="K112" i="375"/>
  <c r="J112" i="375"/>
  <c r="P111" i="375"/>
  <c r="M111" i="375" s="1"/>
  <c r="L111" i="375"/>
  <c r="K111" i="375"/>
  <c r="J111" i="375"/>
  <c r="P110" i="375"/>
  <c r="M110" i="375" s="1"/>
  <c r="L110" i="375"/>
  <c r="K110" i="375"/>
  <c r="J110" i="375"/>
  <c r="P109" i="375"/>
  <c r="M109" i="375"/>
  <c r="L109" i="375"/>
  <c r="K109" i="375"/>
  <c r="J109" i="375"/>
  <c r="P108" i="375"/>
  <c r="M108" i="375" s="1"/>
  <c r="L108" i="375"/>
  <c r="K108" i="375"/>
  <c r="J108" i="375"/>
  <c r="P107" i="375"/>
  <c r="M107" i="375" s="1"/>
  <c r="L107" i="375"/>
  <c r="K107" i="375"/>
  <c r="J107" i="375"/>
  <c r="P106" i="375"/>
  <c r="M106" i="375" s="1"/>
  <c r="L106" i="375"/>
  <c r="K106" i="375"/>
  <c r="J106" i="375"/>
  <c r="P105" i="375"/>
  <c r="M105" i="375" s="1"/>
  <c r="L105" i="375"/>
  <c r="K105" i="375"/>
  <c r="J105" i="375"/>
  <c r="P104" i="375"/>
  <c r="M104" i="375" s="1"/>
  <c r="L104" i="375"/>
  <c r="K104" i="375"/>
  <c r="J104" i="375"/>
  <c r="P103" i="375"/>
  <c r="M103" i="375" s="1"/>
  <c r="L103" i="375"/>
  <c r="K103" i="375"/>
  <c r="J103" i="375"/>
  <c r="P102" i="375"/>
  <c r="M102" i="375" s="1"/>
  <c r="L102" i="375"/>
  <c r="K102" i="375"/>
  <c r="J102" i="375"/>
  <c r="P101" i="375"/>
  <c r="M101" i="375"/>
  <c r="L101" i="375"/>
  <c r="K101" i="375"/>
  <c r="J101" i="375"/>
  <c r="P100" i="375"/>
  <c r="M100" i="375" s="1"/>
  <c r="L100" i="375"/>
  <c r="K100" i="375"/>
  <c r="J100" i="375"/>
  <c r="P99" i="375"/>
  <c r="M99" i="375" s="1"/>
  <c r="L99" i="375"/>
  <c r="K99" i="375"/>
  <c r="J99" i="375"/>
  <c r="P98" i="375"/>
  <c r="M98" i="375" s="1"/>
  <c r="L98" i="375"/>
  <c r="K98" i="375"/>
  <c r="J98" i="375"/>
  <c r="P97" i="375"/>
  <c r="M97" i="375" s="1"/>
  <c r="L97" i="375"/>
  <c r="K97" i="375"/>
  <c r="J97" i="375"/>
  <c r="P96" i="375"/>
  <c r="M96" i="375" s="1"/>
  <c r="L96" i="375"/>
  <c r="K96" i="375"/>
  <c r="J96" i="375"/>
  <c r="P95" i="375"/>
  <c r="M95" i="375" s="1"/>
  <c r="L95" i="375"/>
  <c r="K95" i="375"/>
  <c r="J95" i="375"/>
  <c r="P94" i="375"/>
  <c r="M94" i="375" s="1"/>
  <c r="L94" i="375"/>
  <c r="K94" i="375"/>
  <c r="J94" i="375"/>
  <c r="P93" i="375"/>
  <c r="M93" i="375"/>
  <c r="L93" i="375"/>
  <c r="K93" i="375"/>
  <c r="J93" i="375"/>
  <c r="P92" i="375"/>
  <c r="M92" i="375" s="1"/>
  <c r="L92" i="375"/>
  <c r="K92" i="375"/>
  <c r="J92" i="375"/>
  <c r="P91" i="375"/>
  <c r="M91" i="375" s="1"/>
  <c r="L91" i="375"/>
  <c r="K91" i="375"/>
  <c r="J91" i="375"/>
  <c r="P90" i="375"/>
  <c r="M90" i="375" s="1"/>
  <c r="L90" i="375"/>
  <c r="K90" i="375"/>
  <c r="J90" i="375"/>
  <c r="P89" i="375"/>
  <c r="M89" i="375" s="1"/>
  <c r="L89" i="375"/>
  <c r="K89" i="375"/>
  <c r="J89" i="375"/>
  <c r="P88" i="375"/>
  <c r="M88" i="375" s="1"/>
  <c r="L88" i="375"/>
  <c r="K88" i="375"/>
  <c r="J88" i="375"/>
  <c r="P87" i="375"/>
  <c r="M87" i="375"/>
  <c r="L87" i="375"/>
  <c r="K87" i="375"/>
  <c r="J87" i="375"/>
  <c r="P86" i="375"/>
  <c r="M86" i="375" s="1"/>
  <c r="L86" i="375"/>
  <c r="K86" i="375"/>
  <c r="J86" i="375"/>
  <c r="P85" i="375"/>
  <c r="M85" i="375" s="1"/>
  <c r="L85" i="375"/>
  <c r="K85" i="375"/>
  <c r="J85" i="375"/>
  <c r="P84" i="375"/>
  <c r="M84" i="375" s="1"/>
  <c r="L84" i="375"/>
  <c r="K84" i="375"/>
  <c r="J84" i="375"/>
  <c r="P83" i="375"/>
  <c r="M83" i="375" s="1"/>
  <c r="L83" i="375"/>
  <c r="K83" i="375"/>
  <c r="J83" i="375"/>
  <c r="P82" i="375"/>
  <c r="M82" i="375" s="1"/>
  <c r="L82" i="375"/>
  <c r="K82" i="375"/>
  <c r="J82" i="375"/>
  <c r="P81" i="375"/>
  <c r="M81" i="375"/>
  <c r="L81" i="375"/>
  <c r="K81" i="375"/>
  <c r="J81" i="375"/>
  <c r="P80" i="375"/>
  <c r="M80" i="375" s="1"/>
  <c r="L80" i="375"/>
  <c r="K80" i="375"/>
  <c r="J80" i="375"/>
  <c r="P79" i="375"/>
  <c r="M79" i="375" s="1"/>
  <c r="L79" i="375"/>
  <c r="K79" i="375"/>
  <c r="J79" i="375"/>
  <c r="P78" i="375"/>
  <c r="M78" i="375" s="1"/>
  <c r="L78" i="375"/>
  <c r="K78" i="375"/>
  <c r="J78" i="375"/>
  <c r="P77" i="375"/>
  <c r="M77" i="375" s="1"/>
  <c r="L77" i="375"/>
  <c r="K77" i="375"/>
  <c r="J77" i="375"/>
  <c r="P76" i="375"/>
  <c r="M76" i="375"/>
  <c r="L76" i="375"/>
  <c r="K76" i="375"/>
  <c r="J76" i="375"/>
  <c r="P75" i="375"/>
  <c r="M75" i="375" s="1"/>
  <c r="L75" i="375"/>
  <c r="K75" i="375"/>
  <c r="J75" i="375"/>
  <c r="P74" i="375"/>
  <c r="M74" i="375" s="1"/>
  <c r="L74" i="375"/>
  <c r="K74" i="375"/>
  <c r="J74" i="375"/>
  <c r="P73" i="375"/>
  <c r="M73" i="375"/>
  <c r="L73" i="375"/>
  <c r="K73" i="375"/>
  <c r="J73" i="375"/>
  <c r="P72" i="375"/>
  <c r="M72" i="375" s="1"/>
  <c r="L72" i="375"/>
  <c r="K72" i="375"/>
  <c r="J72" i="375"/>
  <c r="P71" i="375"/>
  <c r="M71" i="375" s="1"/>
  <c r="L71" i="375"/>
  <c r="K71" i="375"/>
  <c r="J71" i="375"/>
  <c r="P70" i="375"/>
  <c r="M70" i="375" s="1"/>
  <c r="L70" i="375"/>
  <c r="K70" i="375"/>
  <c r="J70" i="375"/>
  <c r="P69" i="375"/>
  <c r="M69" i="375" s="1"/>
  <c r="L69" i="375"/>
  <c r="K69" i="375"/>
  <c r="J69" i="375"/>
  <c r="P68" i="375"/>
  <c r="M68" i="375"/>
  <c r="L68" i="375"/>
  <c r="K68" i="375"/>
  <c r="J68" i="375"/>
  <c r="P67" i="375"/>
  <c r="M67" i="375" s="1"/>
  <c r="L67" i="375"/>
  <c r="K67" i="375"/>
  <c r="J67" i="375"/>
  <c r="P66" i="375"/>
  <c r="M66" i="375" s="1"/>
  <c r="L66" i="375"/>
  <c r="K66" i="375"/>
  <c r="J66" i="375"/>
  <c r="P65" i="375"/>
  <c r="M65" i="375" s="1"/>
  <c r="L65" i="375"/>
  <c r="K65" i="375"/>
  <c r="J65" i="375"/>
  <c r="P64" i="375"/>
  <c r="M64" i="375" s="1"/>
  <c r="L64" i="375"/>
  <c r="K64" i="375"/>
  <c r="J64" i="375"/>
  <c r="P63" i="375"/>
  <c r="M63" i="375" s="1"/>
  <c r="L63" i="375"/>
  <c r="K63" i="375"/>
  <c r="J63" i="375"/>
  <c r="P62" i="375"/>
  <c r="M62" i="375" s="1"/>
  <c r="L62" i="375"/>
  <c r="K62" i="375"/>
  <c r="J62" i="375"/>
  <c r="P61" i="375"/>
  <c r="M61" i="375"/>
  <c r="L61" i="375"/>
  <c r="K61" i="375"/>
  <c r="J61" i="375"/>
  <c r="P60" i="375"/>
  <c r="M60" i="375" s="1"/>
  <c r="L60" i="375"/>
  <c r="K60" i="375"/>
  <c r="J60" i="375"/>
  <c r="P59" i="375"/>
  <c r="M59" i="375" s="1"/>
  <c r="L59" i="375"/>
  <c r="K59" i="375"/>
  <c r="J59" i="375"/>
  <c r="P58" i="375"/>
  <c r="M58" i="375" s="1"/>
  <c r="L58" i="375"/>
  <c r="K58" i="375"/>
  <c r="J58" i="375"/>
  <c r="P57" i="375"/>
  <c r="M57" i="375" s="1"/>
  <c r="L57" i="375"/>
  <c r="K57" i="375"/>
  <c r="J57" i="375"/>
  <c r="P56" i="375"/>
  <c r="M56" i="375" s="1"/>
  <c r="L56" i="375"/>
  <c r="K56" i="375"/>
  <c r="J56" i="375"/>
  <c r="P55" i="375"/>
  <c r="M55" i="375"/>
  <c r="L55" i="375"/>
  <c r="K55" i="375"/>
  <c r="J55" i="375"/>
  <c r="P54" i="375"/>
  <c r="M54" i="375" s="1"/>
  <c r="L54" i="375"/>
  <c r="K54" i="375"/>
  <c r="J54" i="375"/>
  <c r="P53" i="375"/>
  <c r="M53" i="375" s="1"/>
  <c r="L53" i="375"/>
  <c r="K53" i="375"/>
  <c r="J53" i="375"/>
  <c r="P52" i="375"/>
  <c r="M52" i="375" s="1"/>
  <c r="L52" i="375"/>
  <c r="K52" i="375"/>
  <c r="J52" i="375"/>
  <c r="P51" i="375"/>
  <c r="M51" i="375" s="1"/>
  <c r="L51" i="375"/>
  <c r="K51" i="375"/>
  <c r="J51" i="375"/>
  <c r="P50" i="375"/>
  <c r="M50" i="375" s="1"/>
  <c r="L50" i="375"/>
  <c r="K50" i="375"/>
  <c r="J50" i="375"/>
  <c r="P49" i="375"/>
  <c r="M49" i="375"/>
  <c r="L49" i="375"/>
  <c r="K49" i="375"/>
  <c r="J49" i="375"/>
  <c r="P48" i="375"/>
  <c r="M48" i="375" s="1"/>
  <c r="L48" i="375"/>
  <c r="K48" i="375"/>
  <c r="J48" i="375"/>
  <c r="P47" i="375"/>
  <c r="M47" i="375" s="1"/>
  <c r="L47" i="375"/>
  <c r="K47" i="375"/>
  <c r="J47" i="375"/>
  <c r="P46" i="375"/>
  <c r="M46" i="375" s="1"/>
  <c r="L46" i="375"/>
  <c r="K46" i="375"/>
  <c r="J46" i="375"/>
  <c r="P45" i="375"/>
  <c r="M45" i="375" s="1"/>
  <c r="L45" i="375"/>
  <c r="K45" i="375"/>
  <c r="J45" i="375"/>
  <c r="P44" i="375"/>
  <c r="M44" i="375"/>
  <c r="L44" i="375"/>
  <c r="K44" i="375"/>
  <c r="J44" i="375"/>
  <c r="P43" i="375"/>
  <c r="M43" i="375" s="1"/>
  <c r="L43" i="375"/>
  <c r="K43" i="375"/>
  <c r="J43" i="375"/>
  <c r="P42" i="375"/>
  <c r="M42" i="375" s="1"/>
  <c r="L42" i="375"/>
  <c r="K42" i="375"/>
  <c r="J42" i="375"/>
  <c r="P41" i="375"/>
  <c r="M41" i="375"/>
  <c r="L41" i="375"/>
  <c r="K41" i="375"/>
  <c r="J41" i="375"/>
  <c r="P40" i="375"/>
  <c r="M40" i="375" s="1"/>
  <c r="L40" i="375"/>
  <c r="K40" i="375"/>
  <c r="J40" i="375"/>
  <c r="H5" i="375"/>
  <c r="D5" i="375"/>
  <c r="C5" i="375"/>
  <c r="A5" i="375"/>
  <c r="A1" i="375"/>
  <c r="L15" i="374"/>
  <c r="I15" i="374"/>
  <c r="G15" i="374"/>
  <c r="E15" i="374"/>
  <c r="B23" i="374" s="1"/>
  <c r="D15" i="374"/>
  <c r="C15" i="374"/>
  <c r="L13" i="374"/>
  <c r="I13" i="374"/>
  <c r="G13" i="374"/>
  <c r="E13" i="374"/>
  <c r="B22" i="374" s="1"/>
  <c r="D13" i="374"/>
  <c r="C13" i="374"/>
  <c r="L11" i="374"/>
  <c r="I11" i="374"/>
  <c r="G11" i="374"/>
  <c r="E11" i="374"/>
  <c r="B21" i="374" s="1"/>
  <c r="D11" i="374"/>
  <c r="C11" i="374"/>
  <c r="L9" i="374"/>
  <c r="I9" i="374"/>
  <c r="G9" i="374"/>
  <c r="E9" i="374"/>
  <c r="F18" i="374" s="1"/>
  <c r="D9" i="374"/>
  <c r="C9" i="374"/>
  <c r="L7" i="374"/>
  <c r="I7" i="374"/>
  <c r="G7" i="374"/>
  <c r="E7" i="374"/>
  <c r="B19" i="374" s="1"/>
  <c r="D7" i="374"/>
  <c r="C7" i="374"/>
  <c r="Y5" i="374"/>
  <c r="AJ1" i="374" s="1"/>
  <c r="L4" i="374"/>
  <c r="K41" i="374" s="1"/>
  <c r="E4" i="374"/>
  <c r="A4" i="374"/>
  <c r="Y3" i="374"/>
  <c r="E2" i="374"/>
  <c r="AK1" i="374"/>
  <c r="AE1" i="374"/>
  <c r="AC1" i="374"/>
  <c r="A1" i="374"/>
  <c r="P156" i="373"/>
  <c r="M156" i="373" s="1"/>
  <c r="L156" i="373"/>
  <c r="K156" i="373"/>
  <c r="J156" i="373"/>
  <c r="P155" i="373"/>
  <c r="M155" i="373" s="1"/>
  <c r="L155" i="373"/>
  <c r="K155" i="373"/>
  <c r="J155" i="373"/>
  <c r="P154" i="373"/>
  <c r="M154" i="373" s="1"/>
  <c r="L154" i="373"/>
  <c r="K154" i="373"/>
  <c r="J154" i="373"/>
  <c r="P153" i="373"/>
  <c r="M153" i="373" s="1"/>
  <c r="L153" i="373"/>
  <c r="K153" i="373"/>
  <c r="J153" i="373"/>
  <c r="P152" i="373"/>
  <c r="M152" i="373"/>
  <c r="L152" i="373"/>
  <c r="K152" i="373"/>
  <c r="J152" i="373"/>
  <c r="P151" i="373"/>
  <c r="M151" i="373"/>
  <c r="L151" i="373"/>
  <c r="K151" i="373"/>
  <c r="J151" i="373"/>
  <c r="P150" i="373"/>
  <c r="M150" i="373" s="1"/>
  <c r="L150" i="373"/>
  <c r="K150" i="373"/>
  <c r="J150" i="373"/>
  <c r="P149" i="373"/>
  <c r="M149" i="373" s="1"/>
  <c r="L149" i="373"/>
  <c r="K149" i="373"/>
  <c r="J149" i="373"/>
  <c r="P148" i="373"/>
  <c r="M148" i="373" s="1"/>
  <c r="L148" i="373"/>
  <c r="K148" i="373"/>
  <c r="J148" i="373"/>
  <c r="P147" i="373"/>
  <c r="M147" i="373"/>
  <c r="L147" i="373"/>
  <c r="K147" i="373"/>
  <c r="J147" i="373"/>
  <c r="P146" i="373"/>
  <c r="M146" i="373" s="1"/>
  <c r="L146" i="373"/>
  <c r="K146" i="373"/>
  <c r="J146" i="373"/>
  <c r="P145" i="373"/>
  <c r="M145" i="373"/>
  <c r="L145" i="373"/>
  <c r="K145" i="373"/>
  <c r="J145" i="373"/>
  <c r="P144" i="373"/>
  <c r="M144" i="373" s="1"/>
  <c r="L144" i="373"/>
  <c r="K144" i="373"/>
  <c r="J144" i="373"/>
  <c r="P143" i="373"/>
  <c r="M143" i="373" s="1"/>
  <c r="L143" i="373"/>
  <c r="K143" i="373"/>
  <c r="J143" i="373"/>
  <c r="P142" i="373"/>
  <c r="M142" i="373" s="1"/>
  <c r="L142" i="373"/>
  <c r="K142" i="373"/>
  <c r="J142" i="373"/>
  <c r="P141" i="373"/>
  <c r="M141" i="373" s="1"/>
  <c r="L141" i="373"/>
  <c r="K141" i="373"/>
  <c r="J141" i="373"/>
  <c r="P140" i="373"/>
  <c r="M140" i="373"/>
  <c r="L140" i="373"/>
  <c r="K140" i="373"/>
  <c r="J140" i="373"/>
  <c r="P139" i="373"/>
  <c r="M139" i="373" s="1"/>
  <c r="L139" i="373"/>
  <c r="K139" i="373"/>
  <c r="J139" i="373"/>
  <c r="P138" i="373"/>
  <c r="M138" i="373" s="1"/>
  <c r="L138" i="373"/>
  <c r="K138" i="373"/>
  <c r="J138" i="373"/>
  <c r="P137" i="373"/>
  <c r="M137" i="373"/>
  <c r="L137" i="373"/>
  <c r="K137" i="373"/>
  <c r="J137" i="373"/>
  <c r="P136" i="373"/>
  <c r="M136" i="373" s="1"/>
  <c r="L136" i="373"/>
  <c r="K136" i="373"/>
  <c r="J136" i="373"/>
  <c r="P135" i="373"/>
  <c r="M135" i="373" s="1"/>
  <c r="L135" i="373"/>
  <c r="K135" i="373"/>
  <c r="J135" i="373"/>
  <c r="P134" i="373"/>
  <c r="M134" i="373" s="1"/>
  <c r="L134" i="373"/>
  <c r="K134" i="373"/>
  <c r="J134" i="373"/>
  <c r="P133" i="373"/>
  <c r="M133" i="373"/>
  <c r="L133" i="373"/>
  <c r="K133" i="373"/>
  <c r="J133" i="373"/>
  <c r="P132" i="373"/>
  <c r="M132" i="373"/>
  <c r="L132" i="373"/>
  <c r="K132" i="373"/>
  <c r="J132" i="373"/>
  <c r="P131" i="373"/>
  <c r="M131" i="373" s="1"/>
  <c r="L131" i="373"/>
  <c r="K131" i="373"/>
  <c r="J131" i="373"/>
  <c r="P130" i="373"/>
  <c r="M130" i="373" s="1"/>
  <c r="L130" i="373"/>
  <c r="K130" i="373"/>
  <c r="J130" i="373"/>
  <c r="P129" i="373"/>
  <c r="M129" i="373" s="1"/>
  <c r="L129" i="373"/>
  <c r="K129" i="373"/>
  <c r="J129" i="373"/>
  <c r="P128" i="373"/>
  <c r="M128" i="373" s="1"/>
  <c r="L128" i="373"/>
  <c r="K128" i="373"/>
  <c r="J128" i="373"/>
  <c r="P127" i="373"/>
  <c r="M127" i="373"/>
  <c r="L127" i="373"/>
  <c r="K127" i="373"/>
  <c r="J127" i="373"/>
  <c r="P126" i="373"/>
  <c r="M126" i="373" s="1"/>
  <c r="L126" i="373"/>
  <c r="K126" i="373"/>
  <c r="J126" i="373"/>
  <c r="P125" i="373"/>
  <c r="M125" i="373"/>
  <c r="L125" i="373"/>
  <c r="K125" i="373"/>
  <c r="J125" i="373"/>
  <c r="P124" i="373"/>
  <c r="M124" i="373" s="1"/>
  <c r="L124" i="373"/>
  <c r="K124" i="373"/>
  <c r="J124" i="373"/>
  <c r="P123" i="373"/>
  <c r="M123" i="373" s="1"/>
  <c r="L123" i="373"/>
  <c r="K123" i="373"/>
  <c r="J123" i="373"/>
  <c r="P122" i="373"/>
  <c r="M122" i="373" s="1"/>
  <c r="L122" i="373"/>
  <c r="K122" i="373"/>
  <c r="J122" i="373"/>
  <c r="P121" i="373"/>
  <c r="M121" i="373" s="1"/>
  <c r="L121" i="373"/>
  <c r="K121" i="373"/>
  <c r="J121" i="373"/>
  <c r="P120" i="373"/>
  <c r="M120" i="373"/>
  <c r="L120" i="373"/>
  <c r="K120" i="373"/>
  <c r="J120" i="373"/>
  <c r="P119" i="373"/>
  <c r="M119" i="373"/>
  <c r="L119" i="373"/>
  <c r="K119" i="373"/>
  <c r="J119" i="373"/>
  <c r="P118" i="373"/>
  <c r="M118" i="373" s="1"/>
  <c r="L118" i="373"/>
  <c r="K118" i="373"/>
  <c r="J118" i="373"/>
  <c r="P117" i="373"/>
  <c r="M117" i="373" s="1"/>
  <c r="L117" i="373"/>
  <c r="K117" i="373"/>
  <c r="J117" i="373"/>
  <c r="P116" i="373"/>
  <c r="M116" i="373" s="1"/>
  <c r="L116" i="373"/>
  <c r="K116" i="373"/>
  <c r="J116" i="373"/>
  <c r="P115" i="373"/>
  <c r="M115" i="373"/>
  <c r="L115" i="373"/>
  <c r="K115" i="373"/>
  <c r="J115" i="373"/>
  <c r="P114" i="373"/>
  <c r="M114" i="373" s="1"/>
  <c r="L114" i="373"/>
  <c r="K114" i="373"/>
  <c r="J114" i="373"/>
  <c r="P113" i="373"/>
  <c r="M113" i="373"/>
  <c r="L113" i="373"/>
  <c r="K113" i="373"/>
  <c r="J113" i="373"/>
  <c r="P112" i="373"/>
  <c r="M112" i="373" s="1"/>
  <c r="L112" i="373"/>
  <c r="K112" i="373"/>
  <c r="J112" i="373"/>
  <c r="P111" i="373"/>
  <c r="M111" i="373" s="1"/>
  <c r="L111" i="373"/>
  <c r="K111" i="373"/>
  <c r="J111" i="373"/>
  <c r="P110" i="373"/>
  <c r="M110" i="373" s="1"/>
  <c r="L110" i="373"/>
  <c r="K110" i="373"/>
  <c r="J110" i="373"/>
  <c r="P109" i="373"/>
  <c r="M109" i="373" s="1"/>
  <c r="L109" i="373"/>
  <c r="K109" i="373"/>
  <c r="J109" i="373"/>
  <c r="P108" i="373"/>
  <c r="M108" i="373"/>
  <c r="L108" i="373"/>
  <c r="K108" i="373"/>
  <c r="J108" i="373"/>
  <c r="P107" i="373"/>
  <c r="M107" i="373" s="1"/>
  <c r="L107" i="373"/>
  <c r="K107" i="373"/>
  <c r="J107" i="373"/>
  <c r="P106" i="373"/>
  <c r="M106" i="373" s="1"/>
  <c r="L106" i="373"/>
  <c r="K106" i="373"/>
  <c r="J106" i="373"/>
  <c r="P105" i="373"/>
  <c r="M105" i="373"/>
  <c r="L105" i="373"/>
  <c r="K105" i="373"/>
  <c r="J105" i="373"/>
  <c r="P104" i="373"/>
  <c r="M104" i="373" s="1"/>
  <c r="L104" i="373"/>
  <c r="K104" i="373"/>
  <c r="J104" i="373"/>
  <c r="P103" i="373"/>
  <c r="M103" i="373" s="1"/>
  <c r="L103" i="373"/>
  <c r="K103" i="373"/>
  <c r="J103" i="373"/>
  <c r="P102" i="373"/>
  <c r="M102" i="373" s="1"/>
  <c r="L102" i="373"/>
  <c r="K102" i="373"/>
  <c r="J102" i="373"/>
  <c r="P101" i="373"/>
  <c r="M101" i="373"/>
  <c r="L101" i="373"/>
  <c r="K101" i="373"/>
  <c r="J101" i="373"/>
  <c r="P100" i="373"/>
  <c r="M100" i="373"/>
  <c r="L100" i="373"/>
  <c r="K100" i="373"/>
  <c r="J100" i="373"/>
  <c r="P99" i="373"/>
  <c r="M99" i="373" s="1"/>
  <c r="L99" i="373"/>
  <c r="K99" i="373"/>
  <c r="J99" i="373"/>
  <c r="P98" i="373"/>
  <c r="M98" i="373" s="1"/>
  <c r="L98" i="373"/>
  <c r="K98" i="373"/>
  <c r="J98" i="373"/>
  <c r="P97" i="373"/>
  <c r="M97" i="373" s="1"/>
  <c r="L97" i="373"/>
  <c r="K97" i="373"/>
  <c r="J97" i="373"/>
  <c r="P96" i="373"/>
  <c r="M96" i="373" s="1"/>
  <c r="L96" i="373"/>
  <c r="K96" i="373"/>
  <c r="J96" i="373"/>
  <c r="P95" i="373"/>
  <c r="M95" i="373"/>
  <c r="L95" i="373"/>
  <c r="K95" i="373"/>
  <c r="J95" i="373"/>
  <c r="P94" i="373"/>
  <c r="M94" i="373" s="1"/>
  <c r="L94" i="373"/>
  <c r="K94" i="373"/>
  <c r="J94" i="373"/>
  <c r="P93" i="373"/>
  <c r="M93" i="373"/>
  <c r="L93" i="373"/>
  <c r="K93" i="373"/>
  <c r="J93" i="373"/>
  <c r="P92" i="373"/>
  <c r="M92" i="373" s="1"/>
  <c r="L92" i="373"/>
  <c r="K92" i="373"/>
  <c r="J92" i="373"/>
  <c r="P91" i="373"/>
  <c r="M91" i="373" s="1"/>
  <c r="L91" i="373"/>
  <c r="K91" i="373"/>
  <c r="J91" i="373"/>
  <c r="P90" i="373"/>
  <c r="M90" i="373" s="1"/>
  <c r="L90" i="373"/>
  <c r="K90" i="373"/>
  <c r="J90" i="373"/>
  <c r="P89" i="373"/>
  <c r="M89" i="373" s="1"/>
  <c r="L89" i="373"/>
  <c r="K89" i="373"/>
  <c r="J89" i="373"/>
  <c r="P88" i="373"/>
  <c r="M88" i="373"/>
  <c r="L88" i="373"/>
  <c r="K88" i="373"/>
  <c r="J88" i="373"/>
  <c r="P87" i="373"/>
  <c r="M87" i="373"/>
  <c r="L87" i="373"/>
  <c r="K87" i="373"/>
  <c r="J87" i="373"/>
  <c r="P86" i="373"/>
  <c r="M86" i="373" s="1"/>
  <c r="L86" i="373"/>
  <c r="K86" i="373"/>
  <c r="J86" i="373"/>
  <c r="P85" i="373"/>
  <c r="M85" i="373" s="1"/>
  <c r="L85" i="373"/>
  <c r="K85" i="373"/>
  <c r="J85" i="373"/>
  <c r="P84" i="373"/>
  <c r="M84" i="373" s="1"/>
  <c r="L84" i="373"/>
  <c r="K84" i="373"/>
  <c r="J84" i="373"/>
  <c r="P83" i="373"/>
  <c r="M83" i="373"/>
  <c r="L83" i="373"/>
  <c r="K83" i="373"/>
  <c r="J83" i="373"/>
  <c r="P82" i="373"/>
  <c r="M82" i="373" s="1"/>
  <c r="L82" i="373"/>
  <c r="K82" i="373"/>
  <c r="J82" i="373"/>
  <c r="P81" i="373"/>
  <c r="M81" i="373"/>
  <c r="L81" i="373"/>
  <c r="K81" i="373"/>
  <c r="J81" i="373"/>
  <c r="P80" i="373"/>
  <c r="M80" i="373" s="1"/>
  <c r="L80" i="373"/>
  <c r="K80" i="373"/>
  <c r="J80" i="373"/>
  <c r="P79" i="373"/>
  <c r="M79" i="373" s="1"/>
  <c r="L79" i="373"/>
  <c r="K79" i="373"/>
  <c r="J79" i="373"/>
  <c r="P78" i="373"/>
  <c r="M78" i="373" s="1"/>
  <c r="L78" i="373"/>
  <c r="K78" i="373"/>
  <c r="J78" i="373"/>
  <c r="P77" i="373"/>
  <c r="M77" i="373"/>
  <c r="L77" i="373"/>
  <c r="K77" i="373"/>
  <c r="J77" i="373"/>
  <c r="P76" i="373"/>
  <c r="M76" i="373" s="1"/>
  <c r="L76" i="373"/>
  <c r="K76" i="373"/>
  <c r="J76" i="373"/>
  <c r="P75" i="373"/>
  <c r="M75" i="373" s="1"/>
  <c r="L75" i="373"/>
  <c r="K75" i="373"/>
  <c r="J75" i="373"/>
  <c r="P74" i="373"/>
  <c r="M74" i="373" s="1"/>
  <c r="L74" i="373"/>
  <c r="K74" i="373"/>
  <c r="J74" i="373"/>
  <c r="P73" i="373"/>
  <c r="M73" i="373"/>
  <c r="L73" i="373"/>
  <c r="K73" i="373"/>
  <c r="J73" i="373"/>
  <c r="P72" i="373"/>
  <c r="M72" i="373" s="1"/>
  <c r="L72" i="373"/>
  <c r="K72" i="373"/>
  <c r="J72" i="373"/>
  <c r="P71" i="373"/>
  <c r="M71" i="373"/>
  <c r="L71" i="373"/>
  <c r="K71" i="373"/>
  <c r="J71" i="373"/>
  <c r="P70" i="373"/>
  <c r="M70" i="373" s="1"/>
  <c r="L70" i="373"/>
  <c r="K70" i="373"/>
  <c r="J70" i="373"/>
  <c r="P69" i="373"/>
  <c r="M69" i="373" s="1"/>
  <c r="L69" i="373"/>
  <c r="K69" i="373"/>
  <c r="J69" i="373"/>
  <c r="P68" i="373"/>
  <c r="M68" i="373"/>
  <c r="L68" i="373"/>
  <c r="K68" i="373"/>
  <c r="J68" i="373"/>
  <c r="P67" i="373"/>
  <c r="M67" i="373" s="1"/>
  <c r="L67" i="373"/>
  <c r="K67" i="373"/>
  <c r="J67" i="373"/>
  <c r="P66" i="373"/>
  <c r="M66" i="373" s="1"/>
  <c r="L66" i="373"/>
  <c r="K66" i="373"/>
  <c r="J66" i="373"/>
  <c r="P65" i="373"/>
  <c r="M65" i="373"/>
  <c r="L65" i="373"/>
  <c r="K65" i="373"/>
  <c r="J65" i="373"/>
  <c r="P64" i="373"/>
  <c r="M64" i="373" s="1"/>
  <c r="L64" i="373"/>
  <c r="K64" i="373"/>
  <c r="J64" i="373"/>
  <c r="P63" i="373"/>
  <c r="M63" i="373" s="1"/>
  <c r="L63" i="373"/>
  <c r="K63" i="373"/>
  <c r="J63" i="373"/>
  <c r="P62" i="373"/>
  <c r="M62" i="373" s="1"/>
  <c r="L62" i="373"/>
  <c r="K62" i="373"/>
  <c r="J62" i="373"/>
  <c r="P61" i="373"/>
  <c r="M61" i="373"/>
  <c r="L61" i="373"/>
  <c r="K61" i="373"/>
  <c r="J61" i="373"/>
  <c r="P60" i="373"/>
  <c r="M60" i="373" s="1"/>
  <c r="L60" i="373"/>
  <c r="K60" i="373"/>
  <c r="J60" i="373"/>
  <c r="P59" i="373"/>
  <c r="M59" i="373" s="1"/>
  <c r="L59" i="373"/>
  <c r="K59" i="373"/>
  <c r="J59" i="373"/>
  <c r="P58" i="373"/>
  <c r="M58" i="373" s="1"/>
  <c r="L58" i="373"/>
  <c r="K58" i="373"/>
  <c r="J58" i="373"/>
  <c r="P57" i="373"/>
  <c r="M57" i="373"/>
  <c r="L57" i="373"/>
  <c r="K57" i="373"/>
  <c r="J57" i="373"/>
  <c r="P56" i="373"/>
  <c r="M56" i="373" s="1"/>
  <c r="L56" i="373"/>
  <c r="K56" i="373"/>
  <c r="J56" i="373"/>
  <c r="P55" i="373"/>
  <c r="M55" i="373"/>
  <c r="L55" i="373"/>
  <c r="K55" i="373"/>
  <c r="J55" i="373"/>
  <c r="P54" i="373"/>
  <c r="M54" i="373" s="1"/>
  <c r="L54" i="373"/>
  <c r="K54" i="373"/>
  <c r="J54" i="373"/>
  <c r="P53" i="373"/>
  <c r="M53" i="373" s="1"/>
  <c r="L53" i="373"/>
  <c r="K53" i="373"/>
  <c r="J53" i="373"/>
  <c r="P52" i="373"/>
  <c r="M52" i="373"/>
  <c r="L52" i="373"/>
  <c r="K52" i="373"/>
  <c r="J52" i="373"/>
  <c r="P51" i="373"/>
  <c r="M51" i="373" s="1"/>
  <c r="L51" i="373"/>
  <c r="K51" i="373"/>
  <c r="J51" i="373"/>
  <c r="P50" i="373"/>
  <c r="M50" i="373" s="1"/>
  <c r="L50" i="373"/>
  <c r="K50" i="373"/>
  <c r="J50" i="373"/>
  <c r="P49" i="373"/>
  <c r="M49" i="373"/>
  <c r="L49" i="373"/>
  <c r="K49" i="373"/>
  <c r="J49" i="373"/>
  <c r="P48" i="373"/>
  <c r="M48" i="373" s="1"/>
  <c r="L48" i="373"/>
  <c r="K48" i="373"/>
  <c r="J48" i="373"/>
  <c r="P47" i="373"/>
  <c r="M47" i="373" s="1"/>
  <c r="L47" i="373"/>
  <c r="K47" i="373"/>
  <c r="J47" i="373"/>
  <c r="P46" i="373"/>
  <c r="M46" i="373" s="1"/>
  <c r="L46" i="373"/>
  <c r="K46" i="373"/>
  <c r="J46" i="373"/>
  <c r="P45" i="373"/>
  <c r="M45" i="373"/>
  <c r="L45" i="373"/>
  <c r="K45" i="373"/>
  <c r="J45" i="373"/>
  <c r="P44" i="373"/>
  <c r="M44" i="373" s="1"/>
  <c r="L44" i="373"/>
  <c r="K44" i="373"/>
  <c r="J44" i="373"/>
  <c r="P43" i="373"/>
  <c r="M43" i="373" s="1"/>
  <c r="L43" i="373"/>
  <c r="K43" i="373"/>
  <c r="J43" i="373"/>
  <c r="P42" i="373"/>
  <c r="M42" i="373" s="1"/>
  <c r="L42" i="373"/>
  <c r="K42" i="373"/>
  <c r="J42" i="373"/>
  <c r="P41" i="373"/>
  <c r="M41" i="373"/>
  <c r="L41" i="373"/>
  <c r="K41" i="373"/>
  <c r="J41" i="373"/>
  <c r="P40" i="373"/>
  <c r="M40" i="373" s="1"/>
  <c r="L40" i="373"/>
  <c r="K40" i="373"/>
  <c r="J40" i="373"/>
  <c r="H5" i="373"/>
  <c r="D5" i="373"/>
  <c r="C5" i="373"/>
  <c r="A5" i="373"/>
  <c r="C2" i="373"/>
  <c r="A1" i="373"/>
  <c r="B19" i="372"/>
  <c r="L11" i="372"/>
  <c r="I11" i="372"/>
  <c r="G11" i="372"/>
  <c r="E11" i="372"/>
  <c r="H18" i="372" s="1"/>
  <c r="D11" i="372"/>
  <c r="C11" i="372"/>
  <c r="L9" i="372"/>
  <c r="I9" i="372"/>
  <c r="G9" i="372"/>
  <c r="E9" i="372"/>
  <c r="F18" i="372" s="1"/>
  <c r="D9" i="372"/>
  <c r="C9" i="372"/>
  <c r="L7" i="372"/>
  <c r="I7" i="372"/>
  <c r="G7" i="372"/>
  <c r="E7" i="372"/>
  <c r="D18" i="372" s="1"/>
  <c r="D7" i="372"/>
  <c r="C7" i="372"/>
  <c r="Y5" i="372"/>
  <c r="L4" i="372"/>
  <c r="K41" i="372" s="1"/>
  <c r="E4" i="372"/>
  <c r="A4" i="372"/>
  <c r="Y3" i="372"/>
  <c r="E2" i="372"/>
  <c r="A1" i="372"/>
  <c r="P156" i="371"/>
  <c r="M156" i="371" s="1"/>
  <c r="L156" i="371"/>
  <c r="K156" i="371"/>
  <c r="J156" i="371"/>
  <c r="P155" i="371"/>
  <c r="M155" i="371" s="1"/>
  <c r="L155" i="371"/>
  <c r="K155" i="371"/>
  <c r="J155" i="371"/>
  <c r="P154" i="371"/>
  <c r="M154" i="371" s="1"/>
  <c r="L154" i="371"/>
  <c r="K154" i="371"/>
  <c r="J154" i="371"/>
  <c r="P153" i="371"/>
  <c r="M153" i="371" s="1"/>
  <c r="L153" i="371"/>
  <c r="K153" i="371"/>
  <c r="J153" i="371"/>
  <c r="P152" i="371"/>
  <c r="M152" i="371" s="1"/>
  <c r="L152" i="371"/>
  <c r="K152" i="371"/>
  <c r="J152" i="371"/>
  <c r="P151" i="371"/>
  <c r="M151" i="371" s="1"/>
  <c r="L151" i="371"/>
  <c r="K151" i="371"/>
  <c r="J151" i="371"/>
  <c r="P150" i="371"/>
  <c r="M150" i="371"/>
  <c r="L150" i="371"/>
  <c r="K150" i="371"/>
  <c r="J150" i="371"/>
  <c r="P149" i="371"/>
  <c r="M149" i="371" s="1"/>
  <c r="L149" i="371"/>
  <c r="K149" i="371"/>
  <c r="J149" i="371"/>
  <c r="P148" i="371"/>
  <c r="M148" i="371" s="1"/>
  <c r="L148" i="371"/>
  <c r="K148" i="371"/>
  <c r="J148" i="371"/>
  <c r="P147" i="371"/>
  <c r="M147" i="371" s="1"/>
  <c r="L147" i="371"/>
  <c r="K147" i="371"/>
  <c r="J147" i="371"/>
  <c r="P146" i="371"/>
  <c r="M146" i="371" s="1"/>
  <c r="L146" i="371"/>
  <c r="K146" i="371"/>
  <c r="J146" i="371"/>
  <c r="P145" i="371"/>
  <c r="M145" i="371"/>
  <c r="L145" i="371"/>
  <c r="K145" i="371"/>
  <c r="J145" i="371"/>
  <c r="P144" i="371"/>
  <c r="M144" i="371"/>
  <c r="L144" i="371"/>
  <c r="K144" i="371"/>
  <c r="J144" i="371"/>
  <c r="P143" i="371"/>
  <c r="M143" i="371" s="1"/>
  <c r="L143" i="371"/>
  <c r="K143" i="371"/>
  <c r="J143" i="371"/>
  <c r="P142" i="371"/>
  <c r="M142" i="371" s="1"/>
  <c r="L142" i="371"/>
  <c r="K142" i="371"/>
  <c r="J142" i="371"/>
  <c r="P141" i="371"/>
  <c r="M141" i="371" s="1"/>
  <c r="L141" i="371"/>
  <c r="K141" i="371"/>
  <c r="J141" i="371"/>
  <c r="P140" i="371"/>
  <c r="M140" i="371"/>
  <c r="L140" i="371"/>
  <c r="K140" i="371"/>
  <c r="J140" i="371"/>
  <c r="P139" i="371"/>
  <c r="M139" i="371" s="1"/>
  <c r="L139" i="371"/>
  <c r="K139" i="371"/>
  <c r="J139" i="371"/>
  <c r="P138" i="371"/>
  <c r="M138" i="371"/>
  <c r="L138" i="371"/>
  <c r="K138" i="371"/>
  <c r="J138" i="371"/>
  <c r="P137" i="371"/>
  <c r="M137" i="371" s="1"/>
  <c r="L137" i="371"/>
  <c r="K137" i="371"/>
  <c r="J137" i="371"/>
  <c r="P136" i="371"/>
  <c r="M136" i="371" s="1"/>
  <c r="L136" i="371"/>
  <c r="K136" i="371"/>
  <c r="J136" i="371"/>
  <c r="P135" i="371"/>
  <c r="M135" i="371" s="1"/>
  <c r="L135" i="371"/>
  <c r="K135" i="371"/>
  <c r="J135" i="371"/>
  <c r="P134" i="371"/>
  <c r="M134" i="371" s="1"/>
  <c r="L134" i="371"/>
  <c r="K134" i="371"/>
  <c r="J134" i="371"/>
  <c r="P133" i="371"/>
  <c r="M133" i="371"/>
  <c r="L133" i="371"/>
  <c r="K133" i="371"/>
  <c r="J133" i="371"/>
  <c r="P132" i="371"/>
  <c r="M132" i="371" s="1"/>
  <c r="L132" i="371"/>
  <c r="K132" i="371"/>
  <c r="J132" i="371"/>
  <c r="P131" i="371"/>
  <c r="M131" i="371" s="1"/>
  <c r="L131" i="371"/>
  <c r="K131" i="371"/>
  <c r="J131" i="371"/>
  <c r="P130" i="371"/>
  <c r="M130" i="371"/>
  <c r="L130" i="371"/>
  <c r="K130" i="371"/>
  <c r="J130" i="371"/>
  <c r="P129" i="371"/>
  <c r="M129" i="371" s="1"/>
  <c r="L129" i="371"/>
  <c r="K129" i="371"/>
  <c r="J129" i="371"/>
  <c r="P128" i="371"/>
  <c r="M128" i="371" s="1"/>
  <c r="L128" i="371"/>
  <c r="K128" i="371"/>
  <c r="J128" i="371"/>
  <c r="P127" i="371"/>
  <c r="M127" i="371" s="1"/>
  <c r="L127" i="371"/>
  <c r="K127" i="371"/>
  <c r="J127" i="371"/>
  <c r="P126" i="371"/>
  <c r="M126" i="371"/>
  <c r="L126" i="371"/>
  <c r="K126" i="371"/>
  <c r="J126" i="371"/>
  <c r="P125" i="371"/>
  <c r="M125" i="371"/>
  <c r="L125" i="371"/>
  <c r="K125" i="371"/>
  <c r="J125" i="371"/>
  <c r="P124" i="371"/>
  <c r="M124" i="371" s="1"/>
  <c r="L124" i="371"/>
  <c r="K124" i="371"/>
  <c r="J124" i="371"/>
  <c r="P123" i="371"/>
  <c r="M123" i="371" s="1"/>
  <c r="L123" i="371"/>
  <c r="K123" i="371"/>
  <c r="J123" i="371"/>
  <c r="P122" i="371"/>
  <c r="M122" i="371" s="1"/>
  <c r="L122" i="371"/>
  <c r="K122" i="371"/>
  <c r="J122" i="371"/>
  <c r="P121" i="371"/>
  <c r="M121" i="371" s="1"/>
  <c r="L121" i="371"/>
  <c r="K121" i="371"/>
  <c r="J121" i="371"/>
  <c r="P120" i="371"/>
  <c r="M120" i="371" s="1"/>
  <c r="L120" i="371"/>
  <c r="K120" i="371"/>
  <c r="J120" i="371"/>
  <c r="P119" i="371"/>
  <c r="M119" i="371" s="1"/>
  <c r="L119" i="371"/>
  <c r="K119" i="371"/>
  <c r="J119" i="371"/>
  <c r="P118" i="371"/>
  <c r="M118" i="371"/>
  <c r="L118" i="371"/>
  <c r="K118" i="371"/>
  <c r="J118" i="371"/>
  <c r="P117" i="371"/>
  <c r="M117" i="371" s="1"/>
  <c r="L117" i="371"/>
  <c r="K117" i="371"/>
  <c r="J117" i="371"/>
  <c r="P116" i="371"/>
  <c r="M116" i="371" s="1"/>
  <c r="L116" i="371"/>
  <c r="K116" i="371"/>
  <c r="J116" i="371"/>
  <c r="P115" i="371"/>
  <c r="M115" i="371" s="1"/>
  <c r="L115" i="371"/>
  <c r="K115" i="371"/>
  <c r="J115" i="371"/>
  <c r="P114" i="371"/>
  <c r="M114" i="371" s="1"/>
  <c r="L114" i="371"/>
  <c r="K114" i="371"/>
  <c r="J114" i="371"/>
  <c r="P113" i="371"/>
  <c r="M113" i="371" s="1"/>
  <c r="L113" i="371"/>
  <c r="K113" i="371"/>
  <c r="J113" i="371"/>
  <c r="P112" i="371"/>
  <c r="M112" i="371"/>
  <c r="L112" i="371"/>
  <c r="K112" i="371"/>
  <c r="J112" i="371"/>
  <c r="P111" i="371"/>
  <c r="M111" i="371" s="1"/>
  <c r="L111" i="371"/>
  <c r="K111" i="371"/>
  <c r="J111" i="371"/>
  <c r="P110" i="371"/>
  <c r="M110" i="371" s="1"/>
  <c r="L110" i="371"/>
  <c r="K110" i="371"/>
  <c r="J110" i="371"/>
  <c r="P109" i="371"/>
  <c r="M109" i="371" s="1"/>
  <c r="L109" i="371"/>
  <c r="K109" i="371"/>
  <c r="J109" i="371"/>
  <c r="P108" i="371"/>
  <c r="M108" i="371" s="1"/>
  <c r="L108" i="371"/>
  <c r="K108" i="371"/>
  <c r="J108" i="371"/>
  <c r="P107" i="371"/>
  <c r="M107" i="371" s="1"/>
  <c r="L107" i="371"/>
  <c r="K107" i="371"/>
  <c r="J107" i="371"/>
  <c r="P106" i="371"/>
  <c r="M106" i="371"/>
  <c r="L106" i="371"/>
  <c r="K106" i="371"/>
  <c r="J106" i="371"/>
  <c r="P105" i="371"/>
  <c r="M105" i="371" s="1"/>
  <c r="L105" i="371"/>
  <c r="K105" i="371"/>
  <c r="J105" i="371"/>
  <c r="P104" i="371"/>
  <c r="M104" i="371" s="1"/>
  <c r="L104" i="371"/>
  <c r="K104" i="371"/>
  <c r="J104" i="371"/>
  <c r="P103" i="371"/>
  <c r="M103" i="371" s="1"/>
  <c r="L103" i="371"/>
  <c r="K103" i="371"/>
  <c r="J103" i="371"/>
  <c r="P102" i="371"/>
  <c r="M102" i="371" s="1"/>
  <c r="L102" i="371"/>
  <c r="K102" i="371"/>
  <c r="J102" i="371"/>
  <c r="P101" i="371"/>
  <c r="M101" i="371"/>
  <c r="L101" i="371"/>
  <c r="K101" i="371"/>
  <c r="J101" i="371"/>
  <c r="P100" i="371"/>
  <c r="M100" i="371" s="1"/>
  <c r="L100" i="371"/>
  <c r="K100" i="371"/>
  <c r="J100" i="371"/>
  <c r="P99" i="371"/>
  <c r="M99" i="371" s="1"/>
  <c r="L99" i="371"/>
  <c r="K99" i="371"/>
  <c r="J99" i="371"/>
  <c r="P98" i="371"/>
  <c r="M98" i="371"/>
  <c r="L98" i="371"/>
  <c r="K98" i="371"/>
  <c r="J98" i="371"/>
  <c r="P97" i="371"/>
  <c r="M97" i="371" s="1"/>
  <c r="L97" i="371"/>
  <c r="K97" i="371"/>
  <c r="J97" i="371"/>
  <c r="P96" i="371"/>
  <c r="M96" i="371" s="1"/>
  <c r="L96" i="371"/>
  <c r="K96" i="371"/>
  <c r="J96" i="371"/>
  <c r="P95" i="371"/>
  <c r="M95" i="371" s="1"/>
  <c r="L95" i="371"/>
  <c r="K95" i="371"/>
  <c r="J95" i="371"/>
  <c r="P94" i="371"/>
  <c r="M94" i="371" s="1"/>
  <c r="L94" i="371"/>
  <c r="K94" i="371"/>
  <c r="J94" i="371"/>
  <c r="P93" i="371"/>
  <c r="M93" i="371"/>
  <c r="L93" i="371"/>
  <c r="K93" i="371"/>
  <c r="J93" i="371"/>
  <c r="P92" i="371"/>
  <c r="M92" i="371" s="1"/>
  <c r="L92" i="371"/>
  <c r="K92" i="371"/>
  <c r="J92" i="371"/>
  <c r="P91" i="371"/>
  <c r="M91" i="371" s="1"/>
  <c r="L91" i="371"/>
  <c r="K91" i="371"/>
  <c r="J91" i="371"/>
  <c r="P90" i="371"/>
  <c r="M90" i="371" s="1"/>
  <c r="L90" i="371"/>
  <c r="K90" i="371"/>
  <c r="J90" i="371"/>
  <c r="P89" i="371"/>
  <c r="M89" i="371" s="1"/>
  <c r="L89" i="371"/>
  <c r="K89" i="371"/>
  <c r="J89" i="371"/>
  <c r="P88" i="371"/>
  <c r="M88" i="371" s="1"/>
  <c r="L88" i="371"/>
  <c r="K88" i="371"/>
  <c r="J88" i="371"/>
  <c r="P87" i="371"/>
  <c r="M87" i="371" s="1"/>
  <c r="L87" i="371"/>
  <c r="K87" i="371"/>
  <c r="J87" i="371"/>
  <c r="P86" i="371"/>
  <c r="M86" i="371"/>
  <c r="L86" i="371"/>
  <c r="K86" i="371"/>
  <c r="J86" i="371"/>
  <c r="P85" i="371"/>
  <c r="M85" i="371" s="1"/>
  <c r="L85" i="371"/>
  <c r="K85" i="371"/>
  <c r="J85" i="371"/>
  <c r="P84" i="371"/>
  <c r="M84" i="371" s="1"/>
  <c r="L84" i="371"/>
  <c r="K84" i="371"/>
  <c r="J84" i="371"/>
  <c r="P83" i="371"/>
  <c r="M83" i="371" s="1"/>
  <c r="L83" i="371"/>
  <c r="K83" i="371"/>
  <c r="J83" i="371"/>
  <c r="P82" i="371"/>
  <c r="M82" i="371" s="1"/>
  <c r="L82" i="371"/>
  <c r="K82" i="371"/>
  <c r="J82" i="371"/>
  <c r="P81" i="371"/>
  <c r="M81" i="371" s="1"/>
  <c r="L81" i="371"/>
  <c r="K81" i="371"/>
  <c r="J81" i="371"/>
  <c r="P80" i="371"/>
  <c r="M80" i="371"/>
  <c r="L80" i="371"/>
  <c r="K80" i="371"/>
  <c r="J80" i="371"/>
  <c r="P79" i="371"/>
  <c r="M79" i="371" s="1"/>
  <c r="L79" i="371"/>
  <c r="K79" i="371"/>
  <c r="J79" i="371"/>
  <c r="P78" i="371"/>
  <c r="M78" i="371" s="1"/>
  <c r="L78" i="371"/>
  <c r="K78" i="371"/>
  <c r="J78" i="371"/>
  <c r="P77" i="371"/>
  <c r="M77" i="371"/>
  <c r="L77" i="371"/>
  <c r="K77" i="371"/>
  <c r="J77" i="371"/>
  <c r="P76" i="371"/>
  <c r="M76" i="371" s="1"/>
  <c r="L76" i="371"/>
  <c r="K76" i="371"/>
  <c r="J76" i="371"/>
  <c r="P75" i="371"/>
  <c r="M75" i="371" s="1"/>
  <c r="L75" i="371"/>
  <c r="K75" i="371"/>
  <c r="J75" i="371"/>
  <c r="P74" i="371"/>
  <c r="M74" i="371"/>
  <c r="L74" i="371"/>
  <c r="K74" i="371"/>
  <c r="J74" i="371"/>
  <c r="P73" i="371"/>
  <c r="M73" i="371" s="1"/>
  <c r="L73" i="371"/>
  <c r="K73" i="371"/>
  <c r="J73" i="371"/>
  <c r="P72" i="371"/>
  <c r="M72" i="371" s="1"/>
  <c r="L72" i="371"/>
  <c r="K72" i="371"/>
  <c r="J72" i="371"/>
  <c r="P71" i="371"/>
  <c r="M71" i="371" s="1"/>
  <c r="L71" i="371"/>
  <c r="K71" i="371"/>
  <c r="J71" i="371"/>
  <c r="P70" i="371"/>
  <c r="M70" i="371"/>
  <c r="L70" i="371"/>
  <c r="K70" i="371"/>
  <c r="J70" i="371"/>
  <c r="P69" i="371"/>
  <c r="M69" i="371" s="1"/>
  <c r="L69" i="371"/>
  <c r="K69" i="371"/>
  <c r="J69" i="371"/>
  <c r="P68" i="371"/>
  <c r="M68" i="371" s="1"/>
  <c r="L68" i="371"/>
  <c r="K68" i="371"/>
  <c r="J68" i="371"/>
  <c r="P67" i="371"/>
  <c r="M67" i="371" s="1"/>
  <c r="L67" i="371"/>
  <c r="K67" i="371"/>
  <c r="J67" i="371"/>
  <c r="P66" i="371"/>
  <c r="M66" i="371"/>
  <c r="L66" i="371"/>
  <c r="K66" i="371"/>
  <c r="J66" i="371"/>
  <c r="P65" i="371"/>
  <c r="M65" i="371" s="1"/>
  <c r="L65" i="371"/>
  <c r="K65" i="371"/>
  <c r="J65" i="371"/>
  <c r="P64" i="371"/>
  <c r="M64" i="371"/>
  <c r="L64" i="371"/>
  <c r="K64" i="371"/>
  <c r="J64" i="371"/>
  <c r="P63" i="371"/>
  <c r="M63" i="371" s="1"/>
  <c r="L63" i="371"/>
  <c r="K63" i="371"/>
  <c r="J63" i="371"/>
  <c r="P62" i="371"/>
  <c r="M62" i="371" s="1"/>
  <c r="L62" i="371"/>
  <c r="K62" i="371"/>
  <c r="J62" i="371"/>
  <c r="P61" i="371"/>
  <c r="M61" i="371"/>
  <c r="L61" i="371"/>
  <c r="K61" i="371"/>
  <c r="J61" i="371"/>
  <c r="P60" i="371"/>
  <c r="M60" i="371" s="1"/>
  <c r="L60" i="371"/>
  <c r="K60" i="371"/>
  <c r="J60" i="371"/>
  <c r="P59" i="371"/>
  <c r="M59" i="371" s="1"/>
  <c r="L59" i="371"/>
  <c r="K59" i="371"/>
  <c r="J59" i="371"/>
  <c r="P58" i="371"/>
  <c r="M58" i="371"/>
  <c r="L58" i="371"/>
  <c r="K58" i="371"/>
  <c r="J58" i="371"/>
  <c r="P57" i="371"/>
  <c r="M57" i="371" s="1"/>
  <c r="L57" i="371"/>
  <c r="K57" i="371"/>
  <c r="J57" i="371"/>
  <c r="P56" i="371"/>
  <c r="M56" i="371" s="1"/>
  <c r="L56" i="371"/>
  <c r="K56" i="371"/>
  <c r="J56" i="371"/>
  <c r="P55" i="371"/>
  <c r="M55" i="371" s="1"/>
  <c r="L55" i="371"/>
  <c r="K55" i="371"/>
  <c r="J55" i="371"/>
  <c r="P54" i="371"/>
  <c r="M54" i="371"/>
  <c r="L54" i="371"/>
  <c r="K54" i="371"/>
  <c r="J54" i="371"/>
  <c r="P53" i="371"/>
  <c r="M53" i="371" s="1"/>
  <c r="L53" i="371"/>
  <c r="K53" i="371"/>
  <c r="J53" i="371"/>
  <c r="P52" i="371"/>
  <c r="M52" i="371" s="1"/>
  <c r="L52" i="371"/>
  <c r="K52" i="371"/>
  <c r="J52" i="371"/>
  <c r="P51" i="371"/>
  <c r="M51" i="371" s="1"/>
  <c r="L51" i="371"/>
  <c r="K51" i="371"/>
  <c r="J51" i="371"/>
  <c r="P50" i="371"/>
  <c r="M50" i="371"/>
  <c r="L50" i="371"/>
  <c r="K50" i="371"/>
  <c r="J50" i="371"/>
  <c r="P49" i="371"/>
  <c r="M49" i="371" s="1"/>
  <c r="L49" i="371"/>
  <c r="K49" i="371"/>
  <c r="J49" i="371"/>
  <c r="P48" i="371"/>
  <c r="M48" i="371"/>
  <c r="L48" i="371"/>
  <c r="K48" i="371"/>
  <c r="J48" i="371"/>
  <c r="P47" i="371"/>
  <c r="M47" i="371" s="1"/>
  <c r="L47" i="371"/>
  <c r="K47" i="371"/>
  <c r="J47" i="371"/>
  <c r="P46" i="371"/>
  <c r="M46" i="371" s="1"/>
  <c r="L46" i="371"/>
  <c r="K46" i="371"/>
  <c r="J46" i="371"/>
  <c r="P45" i="371"/>
  <c r="M45" i="371"/>
  <c r="L45" i="371"/>
  <c r="K45" i="371"/>
  <c r="J45" i="371"/>
  <c r="P44" i="371"/>
  <c r="M44" i="371" s="1"/>
  <c r="L44" i="371"/>
  <c r="K44" i="371"/>
  <c r="J44" i="371"/>
  <c r="P43" i="371"/>
  <c r="M43" i="371" s="1"/>
  <c r="L43" i="371"/>
  <c r="K43" i="371"/>
  <c r="J43" i="371"/>
  <c r="P42" i="371"/>
  <c r="M42" i="371"/>
  <c r="L42" i="371"/>
  <c r="K42" i="371"/>
  <c r="J42" i="371"/>
  <c r="P41" i="371"/>
  <c r="M41" i="371" s="1"/>
  <c r="L41" i="371"/>
  <c r="K41" i="371"/>
  <c r="J41" i="371"/>
  <c r="P40" i="371"/>
  <c r="M40" i="371" s="1"/>
  <c r="L40" i="371"/>
  <c r="K40" i="371"/>
  <c r="J40" i="371"/>
  <c r="H5" i="371"/>
  <c r="D5" i="371"/>
  <c r="C5" i="371"/>
  <c r="A5" i="371"/>
  <c r="C2" i="371"/>
  <c r="A1" i="371"/>
  <c r="K38" i="370"/>
  <c r="H16" i="370"/>
  <c r="L11" i="370"/>
  <c r="I11" i="370"/>
  <c r="G11" i="370"/>
  <c r="E11" i="370"/>
  <c r="B19" i="370" s="1"/>
  <c r="D11" i="370"/>
  <c r="C11" i="370"/>
  <c r="L9" i="370"/>
  <c r="I9" i="370"/>
  <c r="G9" i="370"/>
  <c r="E9" i="370"/>
  <c r="B18" i="370" s="1"/>
  <c r="D9" i="370"/>
  <c r="C9" i="370"/>
  <c r="L7" i="370"/>
  <c r="I7" i="370"/>
  <c r="G7" i="370"/>
  <c r="E7" i="370"/>
  <c r="B17" i="370" s="1"/>
  <c r="D7" i="370"/>
  <c r="C7" i="370"/>
  <c r="Y5" i="370"/>
  <c r="M4" i="370"/>
  <c r="E4" i="370"/>
  <c r="A4" i="370"/>
  <c r="Y3" i="370"/>
  <c r="E2" i="370"/>
  <c r="A1" i="370"/>
  <c r="R47" i="369"/>
  <c r="F36" i="369"/>
  <c r="C36" i="369"/>
  <c r="F34" i="369"/>
  <c r="C34" i="369"/>
  <c r="F32" i="369"/>
  <c r="C32" i="369"/>
  <c r="B28" i="369"/>
  <c r="H27" i="369"/>
  <c r="F27" i="369"/>
  <c r="B24" i="369"/>
  <c r="F22" i="369"/>
  <c r="L17" i="369"/>
  <c r="I17" i="369"/>
  <c r="G17" i="369"/>
  <c r="E17" i="369"/>
  <c r="B30" i="369" s="1"/>
  <c r="D17" i="369"/>
  <c r="C17" i="369"/>
  <c r="L15" i="369"/>
  <c r="I15" i="369"/>
  <c r="G15" i="369"/>
  <c r="E15" i="369"/>
  <c r="B29" i="369" s="1"/>
  <c r="D15" i="369"/>
  <c r="C15" i="369"/>
  <c r="L13" i="369"/>
  <c r="I13" i="369"/>
  <c r="G13" i="369"/>
  <c r="E13" i="369"/>
  <c r="D27" i="369" s="1"/>
  <c r="D13" i="369"/>
  <c r="C13" i="369"/>
  <c r="L11" i="369"/>
  <c r="I11" i="369"/>
  <c r="G11" i="369"/>
  <c r="E11" i="369"/>
  <c r="H22" i="369" s="1"/>
  <c r="D11" i="369"/>
  <c r="C11" i="369"/>
  <c r="L9" i="369"/>
  <c r="I9" i="369"/>
  <c r="G9" i="369"/>
  <c r="E9" i="369"/>
  <c r="D9" i="369"/>
  <c r="C9" i="369"/>
  <c r="L7" i="369"/>
  <c r="I7" i="369"/>
  <c r="G7" i="369"/>
  <c r="E7" i="369"/>
  <c r="D22" i="369" s="1"/>
  <c r="D7" i="369"/>
  <c r="C7" i="369"/>
  <c r="Y5" i="369"/>
  <c r="AI1" i="369" s="1"/>
  <c r="L4" i="369"/>
  <c r="K47" i="369" s="1"/>
  <c r="E4" i="369"/>
  <c r="A4" i="369"/>
  <c r="Y3" i="369"/>
  <c r="E2" i="369"/>
  <c r="AK1" i="369"/>
  <c r="AG1" i="369"/>
  <c r="AC1" i="369"/>
  <c r="A1" i="369"/>
  <c r="B19" i="368"/>
  <c r="L11" i="368"/>
  <c r="I11" i="368"/>
  <c r="G11" i="368"/>
  <c r="E11" i="368"/>
  <c r="H18" i="368" s="1"/>
  <c r="D11" i="368"/>
  <c r="C11" i="368"/>
  <c r="L9" i="368"/>
  <c r="I9" i="368"/>
  <c r="G9" i="368"/>
  <c r="E9" i="368"/>
  <c r="F18" i="368" s="1"/>
  <c r="D9" i="368"/>
  <c r="C9" i="368"/>
  <c r="L7" i="368"/>
  <c r="I7" i="368"/>
  <c r="G7" i="368"/>
  <c r="E7" i="368"/>
  <c r="D18" i="368" s="1"/>
  <c r="D7" i="368"/>
  <c r="C7" i="368"/>
  <c r="Y5" i="368"/>
  <c r="AH1" i="368" s="1"/>
  <c r="L4" i="368"/>
  <c r="K41" i="368" s="1"/>
  <c r="E4" i="368"/>
  <c r="A4" i="368"/>
  <c r="Y3" i="368"/>
  <c r="E2" i="368"/>
  <c r="A1" i="368"/>
  <c r="P156" i="367"/>
  <c r="M156" i="367"/>
  <c r="L156" i="367"/>
  <c r="K156" i="367"/>
  <c r="J156" i="367"/>
  <c r="P155" i="367"/>
  <c r="M155" i="367" s="1"/>
  <c r="L155" i="367"/>
  <c r="K155" i="367"/>
  <c r="J155" i="367"/>
  <c r="P154" i="367"/>
  <c r="M154" i="367" s="1"/>
  <c r="L154" i="367"/>
  <c r="K154" i="367"/>
  <c r="J154" i="367"/>
  <c r="P153" i="367"/>
  <c r="M153" i="367" s="1"/>
  <c r="L153" i="367"/>
  <c r="K153" i="367"/>
  <c r="J153" i="367"/>
  <c r="P152" i="367"/>
  <c r="M152" i="367"/>
  <c r="L152" i="367"/>
  <c r="K152" i="367"/>
  <c r="J152" i="367"/>
  <c r="P151" i="367"/>
  <c r="M151" i="367" s="1"/>
  <c r="L151" i="367"/>
  <c r="K151" i="367"/>
  <c r="J151" i="367"/>
  <c r="P150" i="367"/>
  <c r="M150" i="367" s="1"/>
  <c r="L150" i="367"/>
  <c r="K150" i="367"/>
  <c r="J150" i="367"/>
  <c r="P149" i="367"/>
  <c r="M149" i="367"/>
  <c r="L149" i="367"/>
  <c r="K149" i="367"/>
  <c r="J149" i="367"/>
  <c r="P148" i="367"/>
  <c r="M148" i="367" s="1"/>
  <c r="L148" i="367"/>
  <c r="K148" i="367"/>
  <c r="J148" i="367"/>
  <c r="P147" i="367"/>
  <c r="M147" i="367" s="1"/>
  <c r="L147" i="367"/>
  <c r="K147" i="367"/>
  <c r="J147" i="367"/>
  <c r="P146" i="367"/>
  <c r="M146" i="367" s="1"/>
  <c r="L146" i="367"/>
  <c r="K146" i="367"/>
  <c r="J146" i="367"/>
  <c r="P145" i="367"/>
  <c r="M145" i="367"/>
  <c r="L145" i="367"/>
  <c r="K145" i="367"/>
  <c r="J145" i="367"/>
  <c r="P144" i="367"/>
  <c r="M144" i="367" s="1"/>
  <c r="L144" i="367"/>
  <c r="K144" i="367"/>
  <c r="J144" i="367"/>
  <c r="P143" i="367"/>
  <c r="M143" i="367" s="1"/>
  <c r="L143" i="367"/>
  <c r="K143" i="367"/>
  <c r="J143" i="367"/>
  <c r="P142" i="367"/>
  <c r="M142" i="367"/>
  <c r="L142" i="367"/>
  <c r="K142" i="367"/>
  <c r="J142" i="367"/>
  <c r="P141" i="367"/>
  <c r="M141" i="367" s="1"/>
  <c r="L141" i="367"/>
  <c r="K141" i="367"/>
  <c r="J141" i="367"/>
  <c r="P140" i="367"/>
  <c r="M140" i="367"/>
  <c r="L140" i="367"/>
  <c r="K140" i="367"/>
  <c r="J140" i="367"/>
  <c r="P139" i="367"/>
  <c r="M139" i="367" s="1"/>
  <c r="L139" i="367"/>
  <c r="K139" i="367"/>
  <c r="J139" i="367"/>
  <c r="P138" i="367"/>
  <c r="M138" i="367" s="1"/>
  <c r="L138" i="367"/>
  <c r="K138" i="367"/>
  <c r="J138" i="367"/>
  <c r="P137" i="367"/>
  <c r="M137" i="367" s="1"/>
  <c r="L137" i="367"/>
  <c r="K137" i="367"/>
  <c r="J137" i="367"/>
  <c r="P136" i="367"/>
  <c r="M136" i="367"/>
  <c r="L136" i="367"/>
  <c r="K136" i="367"/>
  <c r="J136" i="367"/>
  <c r="P135" i="367"/>
  <c r="M135" i="367" s="1"/>
  <c r="L135" i="367"/>
  <c r="K135" i="367"/>
  <c r="J135" i="367"/>
  <c r="P134" i="367"/>
  <c r="M134" i="367" s="1"/>
  <c r="L134" i="367"/>
  <c r="K134" i="367"/>
  <c r="J134" i="367"/>
  <c r="P133" i="367"/>
  <c r="M133" i="367"/>
  <c r="L133" i="367"/>
  <c r="K133" i="367"/>
  <c r="J133" i="367"/>
  <c r="P132" i="367"/>
  <c r="M132" i="367" s="1"/>
  <c r="L132" i="367"/>
  <c r="K132" i="367"/>
  <c r="J132" i="367"/>
  <c r="P131" i="367"/>
  <c r="M131" i="367" s="1"/>
  <c r="L131" i="367"/>
  <c r="K131" i="367"/>
  <c r="J131" i="367"/>
  <c r="P130" i="367"/>
  <c r="M130" i="367" s="1"/>
  <c r="L130" i="367"/>
  <c r="K130" i="367"/>
  <c r="J130" i="367"/>
  <c r="P129" i="367"/>
  <c r="M129" i="367"/>
  <c r="L129" i="367"/>
  <c r="K129" i="367"/>
  <c r="J129" i="367"/>
  <c r="P128" i="367"/>
  <c r="M128" i="367" s="1"/>
  <c r="L128" i="367"/>
  <c r="K128" i="367"/>
  <c r="J128" i="367"/>
  <c r="P127" i="367"/>
  <c r="M127" i="367" s="1"/>
  <c r="L127" i="367"/>
  <c r="K127" i="367"/>
  <c r="J127" i="367"/>
  <c r="P126" i="367"/>
  <c r="M126" i="367"/>
  <c r="L126" i="367"/>
  <c r="K126" i="367"/>
  <c r="J126" i="367"/>
  <c r="P125" i="367"/>
  <c r="M125" i="367" s="1"/>
  <c r="L125" i="367"/>
  <c r="K125" i="367"/>
  <c r="J125" i="367"/>
  <c r="P124" i="367"/>
  <c r="M124" i="367"/>
  <c r="L124" i="367"/>
  <c r="K124" i="367"/>
  <c r="J124" i="367"/>
  <c r="P123" i="367"/>
  <c r="M123" i="367" s="1"/>
  <c r="L123" i="367"/>
  <c r="K123" i="367"/>
  <c r="J123" i="367"/>
  <c r="P122" i="367"/>
  <c r="M122" i="367" s="1"/>
  <c r="L122" i="367"/>
  <c r="K122" i="367"/>
  <c r="J122" i="367"/>
  <c r="P121" i="367"/>
  <c r="M121" i="367" s="1"/>
  <c r="L121" i="367"/>
  <c r="K121" i="367"/>
  <c r="J121" i="367"/>
  <c r="P120" i="367"/>
  <c r="M120" i="367"/>
  <c r="L120" i="367"/>
  <c r="K120" i="367"/>
  <c r="J120" i="367"/>
  <c r="P119" i="367"/>
  <c r="M119" i="367" s="1"/>
  <c r="L119" i="367"/>
  <c r="K119" i="367"/>
  <c r="J119" i="367"/>
  <c r="P118" i="367"/>
  <c r="M118" i="367" s="1"/>
  <c r="L118" i="367"/>
  <c r="K118" i="367"/>
  <c r="J118" i="367"/>
  <c r="P117" i="367"/>
  <c r="M117" i="367"/>
  <c r="L117" i="367"/>
  <c r="K117" i="367"/>
  <c r="J117" i="367"/>
  <c r="P116" i="367"/>
  <c r="M116" i="367" s="1"/>
  <c r="L116" i="367"/>
  <c r="K116" i="367"/>
  <c r="J116" i="367"/>
  <c r="P115" i="367"/>
  <c r="M115" i="367" s="1"/>
  <c r="L115" i="367"/>
  <c r="K115" i="367"/>
  <c r="J115" i="367"/>
  <c r="P114" i="367"/>
  <c r="M114" i="367" s="1"/>
  <c r="L114" i="367"/>
  <c r="K114" i="367"/>
  <c r="J114" i="367"/>
  <c r="P113" i="367"/>
  <c r="M113" i="367"/>
  <c r="L113" i="367"/>
  <c r="K113" i="367"/>
  <c r="J113" i="367"/>
  <c r="P112" i="367"/>
  <c r="M112" i="367" s="1"/>
  <c r="L112" i="367"/>
  <c r="K112" i="367"/>
  <c r="J112" i="367"/>
  <c r="P111" i="367"/>
  <c r="M111" i="367" s="1"/>
  <c r="L111" i="367"/>
  <c r="K111" i="367"/>
  <c r="J111" i="367"/>
  <c r="P110" i="367"/>
  <c r="M110" i="367"/>
  <c r="L110" i="367"/>
  <c r="K110" i="367"/>
  <c r="J110" i="367"/>
  <c r="P109" i="367"/>
  <c r="M109" i="367" s="1"/>
  <c r="L109" i="367"/>
  <c r="K109" i="367"/>
  <c r="J109" i="367"/>
  <c r="P108" i="367"/>
  <c r="M108" i="367"/>
  <c r="L108" i="367"/>
  <c r="K108" i="367"/>
  <c r="J108" i="367"/>
  <c r="P107" i="367"/>
  <c r="M107" i="367" s="1"/>
  <c r="L107" i="367"/>
  <c r="K107" i="367"/>
  <c r="J107" i="367"/>
  <c r="P106" i="367"/>
  <c r="M106" i="367" s="1"/>
  <c r="L106" i="367"/>
  <c r="K106" i="367"/>
  <c r="J106" i="367"/>
  <c r="P105" i="367"/>
  <c r="M105" i="367" s="1"/>
  <c r="L105" i="367"/>
  <c r="K105" i="367"/>
  <c r="J105" i="367"/>
  <c r="P104" i="367"/>
  <c r="M104" i="367"/>
  <c r="L104" i="367"/>
  <c r="K104" i="367"/>
  <c r="J104" i="367"/>
  <c r="P103" i="367"/>
  <c r="M103" i="367" s="1"/>
  <c r="L103" i="367"/>
  <c r="K103" i="367"/>
  <c r="J103" i="367"/>
  <c r="P102" i="367"/>
  <c r="M102" i="367" s="1"/>
  <c r="L102" i="367"/>
  <c r="K102" i="367"/>
  <c r="J102" i="367"/>
  <c r="P101" i="367"/>
  <c r="M101" i="367"/>
  <c r="L101" i="367"/>
  <c r="K101" i="367"/>
  <c r="J101" i="367"/>
  <c r="P100" i="367"/>
  <c r="M100" i="367" s="1"/>
  <c r="L100" i="367"/>
  <c r="K100" i="367"/>
  <c r="J100" i="367"/>
  <c r="P99" i="367"/>
  <c r="M99" i="367" s="1"/>
  <c r="L99" i="367"/>
  <c r="K99" i="367"/>
  <c r="J99" i="367"/>
  <c r="P98" i="367"/>
  <c r="M98" i="367" s="1"/>
  <c r="L98" i="367"/>
  <c r="K98" i="367"/>
  <c r="J98" i="367"/>
  <c r="P97" i="367"/>
  <c r="M97" i="367"/>
  <c r="L97" i="367"/>
  <c r="K97" i="367"/>
  <c r="J97" i="367"/>
  <c r="P96" i="367"/>
  <c r="M96" i="367" s="1"/>
  <c r="L96" i="367"/>
  <c r="K96" i="367"/>
  <c r="J96" i="367"/>
  <c r="P95" i="367"/>
  <c r="M95" i="367" s="1"/>
  <c r="L95" i="367"/>
  <c r="K95" i="367"/>
  <c r="J95" i="367"/>
  <c r="P94" i="367"/>
  <c r="M94" i="367"/>
  <c r="L94" i="367"/>
  <c r="K94" i="367"/>
  <c r="J94" i="367"/>
  <c r="P93" i="367"/>
  <c r="M93" i="367" s="1"/>
  <c r="L93" i="367"/>
  <c r="K93" i="367"/>
  <c r="J93" i="367"/>
  <c r="P92" i="367"/>
  <c r="M92" i="367"/>
  <c r="L92" i="367"/>
  <c r="K92" i="367"/>
  <c r="J92" i="367"/>
  <c r="P91" i="367"/>
  <c r="M91" i="367" s="1"/>
  <c r="L91" i="367"/>
  <c r="K91" i="367"/>
  <c r="J91" i="367"/>
  <c r="P90" i="367"/>
  <c r="M90" i="367" s="1"/>
  <c r="L90" i="367"/>
  <c r="K90" i="367"/>
  <c r="J90" i="367"/>
  <c r="P89" i="367"/>
  <c r="M89" i="367" s="1"/>
  <c r="L89" i="367"/>
  <c r="K89" i="367"/>
  <c r="J89" i="367"/>
  <c r="P88" i="367"/>
  <c r="M88" i="367"/>
  <c r="L88" i="367"/>
  <c r="K88" i="367"/>
  <c r="J88" i="367"/>
  <c r="P87" i="367"/>
  <c r="M87" i="367" s="1"/>
  <c r="L87" i="367"/>
  <c r="K87" i="367"/>
  <c r="J87" i="367"/>
  <c r="P86" i="367"/>
  <c r="M86" i="367" s="1"/>
  <c r="L86" i="367"/>
  <c r="K86" i="367"/>
  <c r="J86" i="367"/>
  <c r="P85" i="367"/>
  <c r="M85" i="367"/>
  <c r="L85" i="367"/>
  <c r="K85" i="367"/>
  <c r="J85" i="367"/>
  <c r="P84" i="367"/>
  <c r="M84" i="367" s="1"/>
  <c r="L84" i="367"/>
  <c r="K84" i="367"/>
  <c r="J84" i="367"/>
  <c r="P83" i="367"/>
  <c r="M83" i="367" s="1"/>
  <c r="L83" i="367"/>
  <c r="K83" i="367"/>
  <c r="J83" i="367"/>
  <c r="P82" i="367"/>
  <c r="M82" i="367" s="1"/>
  <c r="L82" i="367"/>
  <c r="K82" i="367"/>
  <c r="J82" i="367"/>
  <c r="P81" i="367"/>
  <c r="M81" i="367"/>
  <c r="L81" i="367"/>
  <c r="K81" i="367"/>
  <c r="J81" i="367"/>
  <c r="P80" i="367"/>
  <c r="M80" i="367" s="1"/>
  <c r="L80" i="367"/>
  <c r="K80" i="367"/>
  <c r="J80" i="367"/>
  <c r="P79" i="367"/>
  <c r="M79" i="367" s="1"/>
  <c r="L79" i="367"/>
  <c r="K79" i="367"/>
  <c r="J79" i="367"/>
  <c r="P78" i="367"/>
  <c r="M78" i="367"/>
  <c r="L78" i="367"/>
  <c r="K78" i="367"/>
  <c r="J78" i="367"/>
  <c r="P77" i="367"/>
  <c r="M77" i="367" s="1"/>
  <c r="L77" i="367"/>
  <c r="K77" i="367"/>
  <c r="J77" i="367"/>
  <c r="P76" i="367"/>
  <c r="M76" i="367"/>
  <c r="L76" i="367"/>
  <c r="K76" i="367"/>
  <c r="J76" i="367"/>
  <c r="P75" i="367"/>
  <c r="M75" i="367" s="1"/>
  <c r="L75" i="367"/>
  <c r="K75" i="367"/>
  <c r="J75" i="367"/>
  <c r="P74" i="367"/>
  <c r="M74" i="367" s="1"/>
  <c r="L74" i="367"/>
  <c r="K74" i="367"/>
  <c r="J74" i="367"/>
  <c r="P73" i="367"/>
  <c r="M73" i="367" s="1"/>
  <c r="L73" i="367"/>
  <c r="K73" i="367"/>
  <c r="J73" i="367"/>
  <c r="P72" i="367"/>
  <c r="M72" i="367"/>
  <c r="L72" i="367"/>
  <c r="K72" i="367"/>
  <c r="J72" i="367"/>
  <c r="P71" i="367"/>
  <c r="M71" i="367" s="1"/>
  <c r="L71" i="367"/>
  <c r="K71" i="367"/>
  <c r="J71" i="367"/>
  <c r="P70" i="367"/>
  <c r="M70" i="367" s="1"/>
  <c r="L70" i="367"/>
  <c r="K70" i="367"/>
  <c r="J70" i="367"/>
  <c r="P69" i="367"/>
  <c r="M69" i="367"/>
  <c r="L69" i="367"/>
  <c r="K69" i="367"/>
  <c r="J69" i="367"/>
  <c r="P68" i="367"/>
  <c r="M68" i="367" s="1"/>
  <c r="L68" i="367"/>
  <c r="K68" i="367"/>
  <c r="J68" i="367"/>
  <c r="P67" i="367"/>
  <c r="M67" i="367" s="1"/>
  <c r="L67" i="367"/>
  <c r="K67" i="367"/>
  <c r="J67" i="367"/>
  <c r="P66" i="367"/>
  <c r="M66" i="367" s="1"/>
  <c r="L66" i="367"/>
  <c r="K66" i="367"/>
  <c r="J66" i="367"/>
  <c r="P65" i="367"/>
  <c r="M65" i="367"/>
  <c r="L65" i="367"/>
  <c r="K65" i="367"/>
  <c r="J65" i="367"/>
  <c r="P64" i="367"/>
  <c r="M64" i="367" s="1"/>
  <c r="L64" i="367"/>
  <c r="K64" i="367"/>
  <c r="J64" i="367"/>
  <c r="P63" i="367"/>
  <c r="M63" i="367" s="1"/>
  <c r="L63" i="367"/>
  <c r="K63" i="367"/>
  <c r="J63" i="367"/>
  <c r="P62" i="367"/>
  <c r="M62" i="367"/>
  <c r="L62" i="367"/>
  <c r="K62" i="367"/>
  <c r="J62" i="367"/>
  <c r="P61" i="367"/>
  <c r="M61" i="367" s="1"/>
  <c r="L61" i="367"/>
  <c r="K61" i="367"/>
  <c r="J61" i="367"/>
  <c r="P60" i="367"/>
  <c r="M60" i="367"/>
  <c r="L60" i="367"/>
  <c r="K60" i="367"/>
  <c r="J60" i="367"/>
  <c r="P59" i="367"/>
  <c r="M59" i="367" s="1"/>
  <c r="L59" i="367"/>
  <c r="K59" i="367"/>
  <c r="J59" i="367"/>
  <c r="P58" i="367"/>
  <c r="M58" i="367" s="1"/>
  <c r="L58" i="367"/>
  <c r="K58" i="367"/>
  <c r="J58" i="367"/>
  <c r="P57" i="367"/>
  <c r="M57" i="367" s="1"/>
  <c r="L57" i="367"/>
  <c r="K57" i="367"/>
  <c r="J57" i="367"/>
  <c r="P56" i="367"/>
  <c r="M56" i="367"/>
  <c r="L56" i="367"/>
  <c r="K56" i="367"/>
  <c r="J56" i="367"/>
  <c r="P55" i="367"/>
  <c r="M55" i="367" s="1"/>
  <c r="L55" i="367"/>
  <c r="K55" i="367"/>
  <c r="J55" i="367"/>
  <c r="P54" i="367"/>
  <c r="M54" i="367" s="1"/>
  <c r="L54" i="367"/>
  <c r="K54" i="367"/>
  <c r="J54" i="367"/>
  <c r="P53" i="367"/>
  <c r="M53" i="367"/>
  <c r="L53" i="367"/>
  <c r="K53" i="367"/>
  <c r="J53" i="367"/>
  <c r="P52" i="367"/>
  <c r="M52" i="367" s="1"/>
  <c r="L52" i="367"/>
  <c r="K52" i="367"/>
  <c r="J52" i="367"/>
  <c r="P51" i="367"/>
  <c r="M51" i="367" s="1"/>
  <c r="L51" i="367"/>
  <c r="K51" i="367"/>
  <c r="J51" i="367"/>
  <c r="P50" i="367"/>
  <c r="M50" i="367" s="1"/>
  <c r="L50" i="367"/>
  <c r="K50" i="367"/>
  <c r="J50" i="367"/>
  <c r="P49" i="367"/>
  <c r="M49" i="367"/>
  <c r="L49" i="367"/>
  <c r="K49" i="367"/>
  <c r="J49" i="367"/>
  <c r="P48" i="367"/>
  <c r="M48" i="367" s="1"/>
  <c r="L48" i="367"/>
  <c r="K48" i="367"/>
  <c r="J48" i="367"/>
  <c r="P47" i="367"/>
  <c r="M47" i="367" s="1"/>
  <c r="L47" i="367"/>
  <c r="K47" i="367"/>
  <c r="J47" i="367"/>
  <c r="P46" i="367"/>
  <c r="M46" i="367"/>
  <c r="L46" i="367"/>
  <c r="K46" i="367"/>
  <c r="J46" i="367"/>
  <c r="P45" i="367"/>
  <c r="M45" i="367" s="1"/>
  <c r="L45" i="367"/>
  <c r="K45" i="367"/>
  <c r="J45" i="367"/>
  <c r="P44" i="367"/>
  <c r="M44" i="367"/>
  <c r="L44" i="367"/>
  <c r="K44" i="367"/>
  <c r="J44" i="367"/>
  <c r="P43" i="367"/>
  <c r="M43" i="367" s="1"/>
  <c r="L43" i="367"/>
  <c r="K43" i="367"/>
  <c r="J43" i="367"/>
  <c r="P42" i="367"/>
  <c r="M42" i="367" s="1"/>
  <c r="L42" i="367"/>
  <c r="K42" i="367"/>
  <c r="J42" i="367"/>
  <c r="P41" i="367"/>
  <c r="M41" i="367" s="1"/>
  <c r="L41" i="367"/>
  <c r="K41" i="367"/>
  <c r="J41" i="367"/>
  <c r="P40" i="367"/>
  <c r="M40" i="367"/>
  <c r="L40" i="367"/>
  <c r="K40" i="367"/>
  <c r="J40" i="367"/>
  <c r="H5" i="367"/>
  <c r="D5" i="367"/>
  <c r="C5" i="367"/>
  <c r="A5" i="367"/>
  <c r="C2" i="367"/>
  <c r="A1" i="367"/>
  <c r="L13" i="366"/>
  <c r="I13" i="366"/>
  <c r="G13" i="366"/>
  <c r="E13" i="366"/>
  <c r="B22" i="366" s="1"/>
  <c r="D13" i="366"/>
  <c r="C13" i="366"/>
  <c r="L11" i="366"/>
  <c r="I11" i="366"/>
  <c r="G11" i="366"/>
  <c r="E11" i="366"/>
  <c r="H18" i="366" s="1"/>
  <c r="D11" i="366"/>
  <c r="C11" i="366"/>
  <c r="L9" i="366"/>
  <c r="I9" i="366"/>
  <c r="G9" i="366"/>
  <c r="E9" i="366"/>
  <c r="D9" i="366"/>
  <c r="C9" i="366"/>
  <c r="L7" i="366"/>
  <c r="I7" i="366"/>
  <c r="G7" i="366"/>
  <c r="E7" i="366"/>
  <c r="D18" i="366" s="1"/>
  <c r="D7" i="366"/>
  <c r="C7" i="366"/>
  <c r="Y5" i="366"/>
  <c r="AI1" i="366" s="1"/>
  <c r="M4" i="366"/>
  <c r="K41" i="366" s="1"/>
  <c r="E4" i="366"/>
  <c r="A4" i="366"/>
  <c r="Y3" i="366"/>
  <c r="E2" i="366"/>
  <c r="A1" i="366"/>
  <c r="P156" i="365"/>
  <c r="M156" i="365" s="1"/>
  <c r="L156" i="365"/>
  <c r="K156" i="365"/>
  <c r="J156" i="365"/>
  <c r="P155" i="365"/>
  <c r="M155" i="365" s="1"/>
  <c r="L155" i="365"/>
  <c r="K155" i="365"/>
  <c r="J155" i="365"/>
  <c r="P154" i="365"/>
  <c r="M154" i="365"/>
  <c r="L154" i="365"/>
  <c r="K154" i="365"/>
  <c r="J154" i="365"/>
  <c r="P153" i="365"/>
  <c r="M153" i="365"/>
  <c r="L153" i="365"/>
  <c r="K153" i="365"/>
  <c r="J153" i="365"/>
  <c r="P152" i="365"/>
  <c r="M152" i="365" s="1"/>
  <c r="L152" i="365"/>
  <c r="K152" i="365"/>
  <c r="J152" i="365"/>
  <c r="P151" i="365"/>
  <c r="M151" i="365"/>
  <c r="L151" i="365"/>
  <c r="K151" i="365"/>
  <c r="J151" i="365"/>
  <c r="P150" i="365"/>
  <c r="M150" i="365" s="1"/>
  <c r="L150" i="365"/>
  <c r="K150" i="365"/>
  <c r="J150" i="365"/>
  <c r="P149" i="365"/>
  <c r="M149" i="365"/>
  <c r="L149" i="365"/>
  <c r="K149" i="365"/>
  <c r="J149" i="365"/>
  <c r="P148" i="365"/>
  <c r="M148" i="365" s="1"/>
  <c r="L148" i="365"/>
  <c r="K148" i="365"/>
  <c r="J148" i="365"/>
  <c r="P147" i="365"/>
  <c r="M147" i="365"/>
  <c r="L147" i="365"/>
  <c r="K147" i="365"/>
  <c r="J147" i="365"/>
  <c r="P146" i="365"/>
  <c r="M146" i="365" s="1"/>
  <c r="L146" i="365"/>
  <c r="K146" i="365"/>
  <c r="J146" i="365"/>
  <c r="P145" i="365"/>
  <c r="M145" i="365"/>
  <c r="L145" i="365"/>
  <c r="K145" i="365"/>
  <c r="J145" i="365"/>
  <c r="P144" i="365"/>
  <c r="M144" i="365" s="1"/>
  <c r="L144" i="365"/>
  <c r="K144" i="365"/>
  <c r="J144" i="365"/>
  <c r="P143" i="365"/>
  <c r="M143" i="365" s="1"/>
  <c r="L143" i="365"/>
  <c r="K143" i="365"/>
  <c r="J143" i="365"/>
  <c r="P142" i="365"/>
  <c r="M142" i="365"/>
  <c r="L142" i="365"/>
  <c r="K142" i="365"/>
  <c r="J142" i="365"/>
  <c r="P141" i="365"/>
  <c r="M141" i="365" s="1"/>
  <c r="L141" i="365"/>
  <c r="K141" i="365"/>
  <c r="J141" i="365"/>
  <c r="P140" i="365"/>
  <c r="M140" i="365" s="1"/>
  <c r="L140" i="365"/>
  <c r="K140" i="365"/>
  <c r="J140" i="365"/>
  <c r="P139" i="365"/>
  <c r="M139" i="365"/>
  <c r="L139" i="365"/>
  <c r="K139" i="365"/>
  <c r="J139" i="365"/>
  <c r="P138" i="365"/>
  <c r="M138" i="365"/>
  <c r="L138" i="365"/>
  <c r="K138" i="365"/>
  <c r="J138" i="365"/>
  <c r="P137" i="365"/>
  <c r="M137" i="365" s="1"/>
  <c r="L137" i="365"/>
  <c r="K137" i="365"/>
  <c r="J137" i="365"/>
  <c r="P136" i="365"/>
  <c r="M136" i="365" s="1"/>
  <c r="L136" i="365"/>
  <c r="K136" i="365"/>
  <c r="J136" i="365"/>
  <c r="P135" i="365"/>
  <c r="M135" i="365"/>
  <c r="L135" i="365"/>
  <c r="K135" i="365"/>
  <c r="J135" i="365"/>
  <c r="P134" i="365"/>
  <c r="M134" i="365"/>
  <c r="L134" i="365"/>
  <c r="K134" i="365"/>
  <c r="J134" i="365"/>
  <c r="P133" i="365"/>
  <c r="M133" i="365"/>
  <c r="L133" i="365"/>
  <c r="K133" i="365"/>
  <c r="J133" i="365"/>
  <c r="P132" i="365"/>
  <c r="M132" i="365" s="1"/>
  <c r="L132" i="365"/>
  <c r="K132" i="365"/>
  <c r="J132" i="365"/>
  <c r="P131" i="365"/>
  <c r="M131" i="365" s="1"/>
  <c r="L131" i="365"/>
  <c r="K131" i="365"/>
  <c r="J131" i="365"/>
  <c r="P130" i="365"/>
  <c r="M130" i="365" s="1"/>
  <c r="L130" i="365"/>
  <c r="K130" i="365"/>
  <c r="J130" i="365"/>
  <c r="P129" i="365"/>
  <c r="M129" i="365"/>
  <c r="L129" i="365"/>
  <c r="K129" i="365"/>
  <c r="J129" i="365"/>
  <c r="P128" i="365"/>
  <c r="M128" i="365" s="1"/>
  <c r="L128" i="365"/>
  <c r="K128" i="365"/>
  <c r="J128" i="365"/>
  <c r="P127" i="365"/>
  <c r="M127" i="365" s="1"/>
  <c r="L127" i="365"/>
  <c r="K127" i="365"/>
  <c r="J127" i="365"/>
  <c r="P126" i="365"/>
  <c r="M126" i="365"/>
  <c r="L126" i="365"/>
  <c r="K126" i="365"/>
  <c r="J126" i="365"/>
  <c r="P125" i="365"/>
  <c r="M125" i="365" s="1"/>
  <c r="L125" i="365"/>
  <c r="K125" i="365"/>
  <c r="J125" i="365"/>
  <c r="P124" i="365"/>
  <c r="M124" i="365" s="1"/>
  <c r="L124" i="365"/>
  <c r="K124" i="365"/>
  <c r="J124" i="365"/>
  <c r="P123" i="365"/>
  <c r="M123" i="365" s="1"/>
  <c r="L123" i="365"/>
  <c r="K123" i="365"/>
  <c r="J123" i="365"/>
  <c r="P122" i="365"/>
  <c r="M122" i="365"/>
  <c r="L122" i="365"/>
  <c r="K122" i="365"/>
  <c r="J122" i="365"/>
  <c r="P121" i="365"/>
  <c r="M121" i="365" s="1"/>
  <c r="L121" i="365"/>
  <c r="K121" i="365"/>
  <c r="J121" i="365"/>
  <c r="P120" i="365"/>
  <c r="M120" i="365" s="1"/>
  <c r="L120" i="365"/>
  <c r="K120" i="365"/>
  <c r="J120" i="365"/>
  <c r="P119" i="365"/>
  <c r="M119" i="365"/>
  <c r="L119" i="365"/>
  <c r="K119" i="365"/>
  <c r="J119" i="365"/>
  <c r="P118" i="365"/>
  <c r="M118" i="365" s="1"/>
  <c r="L118" i="365"/>
  <c r="K118" i="365"/>
  <c r="J118" i="365"/>
  <c r="P117" i="365"/>
  <c r="M117" i="365"/>
  <c r="L117" i="365"/>
  <c r="K117" i="365"/>
  <c r="J117" i="365"/>
  <c r="P116" i="365"/>
  <c r="M116" i="365" s="1"/>
  <c r="L116" i="365"/>
  <c r="K116" i="365"/>
  <c r="J116" i="365"/>
  <c r="P115" i="365"/>
  <c r="M115" i="365" s="1"/>
  <c r="L115" i="365"/>
  <c r="K115" i="365"/>
  <c r="J115" i="365"/>
  <c r="P114" i="365"/>
  <c r="M114" i="365" s="1"/>
  <c r="L114" i="365"/>
  <c r="K114" i="365"/>
  <c r="J114" i="365"/>
  <c r="P113" i="365"/>
  <c r="M113" i="365"/>
  <c r="L113" i="365"/>
  <c r="K113" i="365"/>
  <c r="J113" i="365"/>
  <c r="P112" i="365"/>
  <c r="M112" i="365" s="1"/>
  <c r="L112" i="365"/>
  <c r="K112" i="365"/>
  <c r="J112" i="365"/>
  <c r="P111" i="365"/>
  <c r="M111" i="365" s="1"/>
  <c r="L111" i="365"/>
  <c r="K111" i="365"/>
  <c r="J111" i="365"/>
  <c r="P110" i="365"/>
  <c r="M110" i="365"/>
  <c r="L110" i="365"/>
  <c r="K110" i="365"/>
  <c r="J110" i="365"/>
  <c r="P109" i="365"/>
  <c r="M109" i="365" s="1"/>
  <c r="L109" i="365"/>
  <c r="K109" i="365"/>
  <c r="J109" i="365"/>
  <c r="P108" i="365"/>
  <c r="M108" i="365" s="1"/>
  <c r="L108" i="365"/>
  <c r="K108" i="365"/>
  <c r="J108" i="365"/>
  <c r="P107" i="365"/>
  <c r="M107" i="365" s="1"/>
  <c r="L107" i="365"/>
  <c r="K107" i="365"/>
  <c r="J107" i="365"/>
  <c r="P106" i="365"/>
  <c r="M106" i="365"/>
  <c r="L106" i="365"/>
  <c r="K106" i="365"/>
  <c r="J106" i="365"/>
  <c r="P105" i="365"/>
  <c r="M105" i="365" s="1"/>
  <c r="L105" i="365"/>
  <c r="K105" i="365"/>
  <c r="J105" i="365"/>
  <c r="P104" i="365"/>
  <c r="M104" i="365" s="1"/>
  <c r="L104" i="365"/>
  <c r="K104" i="365"/>
  <c r="J104" i="365"/>
  <c r="P103" i="365"/>
  <c r="M103" i="365"/>
  <c r="L103" i="365"/>
  <c r="K103" i="365"/>
  <c r="J103" i="365"/>
  <c r="P102" i="365"/>
  <c r="M102" i="365" s="1"/>
  <c r="L102" i="365"/>
  <c r="K102" i="365"/>
  <c r="J102" i="365"/>
  <c r="P101" i="365"/>
  <c r="M101" i="365"/>
  <c r="L101" i="365"/>
  <c r="K101" i="365"/>
  <c r="J101" i="365"/>
  <c r="P100" i="365"/>
  <c r="M100" i="365" s="1"/>
  <c r="L100" i="365"/>
  <c r="K100" i="365"/>
  <c r="J100" i="365"/>
  <c r="P99" i="365"/>
  <c r="M99" i="365" s="1"/>
  <c r="L99" i="365"/>
  <c r="K99" i="365"/>
  <c r="J99" i="365"/>
  <c r="P98" i="365"/>
  <c r="M98" i="365" s="1"/>
  <c r="L98" i="365"/>
  <c r="K98" i="365"/>
  <c r="J98" i="365"/>
  <c r="P97" i="365"/>
  <c r="M97" i="365"/>
  <c r="L97" i="365"/>
  <c r="K97" i="365"/>
  <c r="J97" i="365"/>
  <c r="P96" i="365"/>
  <c r="M96" i="365" s="1"/>
  <c r="L96" i="365"/>
  <c r="K96" i="365"/>
  <c r="J96" i="365"/>
  <c r="P95" i="365"/>
  <c r="M95" i="365" s="1"/>
  <c r="L95" i="365"/>
  <c r="K95" i="365"/>
  <c r="J95" i="365"/>
  <c r="P94" i="365"/>
  <c r="M94" i="365"/>
  <c r="L94" i="365"/>
  <c r="K94" i="365"/>
  <c r="J94" i="365"/>
  <c r="P93" i="365"/>
  <c r="M93" i="365" s="1"/>
  <c r="L93" i="365"/>
  <c r="K93" i="365"/>
  <c r="J93" i="365"/>
  <c r="P92" i="365"/>
  <c r="M92" i="365" s="1"/>
  <c r="L92" i="365"/>
  <c r="K92" i="365"/>
  <c r="J92" i="365"/>
  <c r="P91" i="365"/>
  <c r="M91" i="365" s="1"/>
  <c r="L91" i="365"/>
  <c r="K91" i="365"/>
  <c r="J91" i="365"/>
  <c r="P90" i="365"/>
  <c r="M90" i="365"/>
  <c r="L90" i="365"/>
  <c r="K90" i="365"/>
  <c r="J90" i="365"/>
  <c r="P89" i="365"/>
  <c r="M89" i="365" s="1"/>
  <c r="L89" i="365"/>
  <c r="K89" i="365"/>
  <c r="J89" i="365"/>
  <c r="P88" i="365"/>
  <c r="M88" i="365" s="1"/>
  <c r="L88" i="365"/>
  <c r="K88" i="365"/>
  <c r="J88" i="365"/>
  <c r="P87" i="365"/>
  <c r="M87" i="365"/>
  <c r="L87" i="365"/>
  <c r="K87" i="365"/>
  <c r="J87" i="365"/>
  <c r="P86" i="365"/>
  <c r="M86" i="365" s="1"/>
  <c r="L86" i="365"/>
  <c r="K86" i="365"/>
  <c r="J86" i="365"/>
  <c r="P85" i="365"/>
  <c r="M85" i="365"/>
  <c r="L85" i="365"/>
  <c r="K85" i="365"/>
  <c r="J85" i="365"/>
  <c r="P84" i="365"/>
  <c r="M84" i="365" s="1"/>
  <c r="L84" i="365"/>
  <c r="K84" i="365"/>
  <c r="J84" i="365"/>
  <c r="P83" i="365"/>
  <c r="M83" i="365" s="1"/>
  <c r="L83" i="365"/>
  <c r="K83" i="365"/>
  <c r="J83" i="365"/>
  <c r="P82" i="365"/>
  <c r="M82" i="365" s="1"/>
  <c r="L82" i="365"/>
  <c r="K82" i="365"/>
  <c r="J82" i="365"/>
  <c r="P81" i="365"/>
  <c r="M81" i="365"/>
  <c r="L81" i="365"/>
  <c r="K81" i="365"/>
  <c r="J81" i="365"/>
  <c r="P80" i="365"/>
  <c r="M80" i="365" s="1"/>
  <c r="L80" i="365"/>
  <c r="K80" i="365"/>
  <c r="J80" i="365"/>
  <c r="P79" i="365"/>
  <c r="M79" i="365" s="1"/>
  <c r="L79" i="365"/>
  <c r="K79" i="365"/>
  <c r="J79" i="365"/>
  <c r="P78" i="365"/>
  <c r="M78" i="365"/>
  <c r="L78" i="365"/>
  <c r="K78" i="365"/>
  <c r="J78" i="365"/>
  <c r="P77" i="365"/>
  <c r="M77" i="365" s="1"/>
  <c r="L77" i="365"/>
  <c r="K77" i="365"/>
  <c r="J77" i="365"/>
  <c r="P76" i="365"/>
  <c r="M76" i="365" s="1"/>
  <c r="L76" i="365"/>
  <c r="K76" i="365"/>
  <c r="J76" i="365"/>
  <c r="P75" i="365"/>
  <c r="M75" i="365" s="1"/>
  <c r="L75" i="365"/>
  <c r="K75" i="365"/>
  <c r="J75" i="365"/>
  <c r="P74" i="365"/>
  <c r="M74" i="365"/>
  <c r="L74" i="365"/>
  <c r="K74" i="365"/>
  <c r="J74" i="365"/>
  <c r="P73" i="365"/>
  <c r="M73" i="365" s="1"/>
  <c r="L73" i="365"/>
  <c r="K73" i="365"/>
  <c r="J73" i="365"/>
  <c r="P72" i="365"/>
  <c r="M72" i="365" s="1"/>
  <c r="L72" i="365"/>
  <c r="K72" i="365"/>
  <c r="J72" i="365"/>
  <c r="P71" i="365"/>
  <c r="M71" i="365"/>
  <c r="L71" i="365"/>
  <c r="K71" i="365"/>
  <c r="J71" i="365"/>
  <c r="P70" i="365"/>
  <c r="M70" i="365" s="1"/>
  <c r="L70" i="365"/>
  <c r="K70" i="365"/>
  <c r="J70" i="365"/>
  <c r="P69" i="365"/>
  <c r="M69" i="365"/>
  <c r="L69" i="365"/>
  <c r="K69" i="365"/>
  <c r="J69" i="365"/>
  <c r="P68" i="365"/>
  <c r="M68" i="365" s="1"/>
  <c r="L68" i="365"/>
  <c r="K68" i="365"/>
  <c r="J68" i="365"/>
  <c r="P67" i="365"/>
  <c r="M67" i="365" s="1"/>
  <c r="L67" i="365"/>
  <c r="K67" i="365"/>
  <c r="J67" i="365"/>
  <c r="P66" i="365"/>
  <c r="M66" i="365" s="1"/>
  <c r="L66" i="365"/>
  <c r="K66" i="365"/>
  <c r="J66" i="365"/>
  <c r="P65" i="365"/>
  <c r="M65" i="365"/>
  <c r="L65" i="365"/>
  <c r="K65" i="365"/>
  <c r="J65" i="365"/>
  <c r="P64" i="365"/>
  <c r="M64" i="365" s="1"/>
  <c r="L64" i="365"/>
  <c r="K64" i="365"/>
  <c r="J64" i="365"/>
  <c r="P63" i="365"/>
  <c r="M63" i="365" s="1"/>
  <c r="L63" i="365"/>
  <c r="K63" i="365"/>
  <c r="J63" i="365"/>
  <c r="P62" i="365"/>
  <c r="M62" i="365"/>
  <c r="L62" i="365"/>
  <c r="K62" i="365"/>
  <c r="J62" i="365"/>
  <c r="P61" i="365"/>
  <c r="M61" i="365" s="1"/>
  <c r="L61" i="365"/>
  <c r="K61" i="365"/>
  <c r="J61" i="365"/>
  <c r="P60" i="365"/>
  <c r="M60" i="365" s="1"/>
  <c r="L60" i="365"/>
  <c r="K60" i="365"/>
  <c r="J60" i="365"/>
  <c r="P59" i="365"/>
  <c r="M59" i="365" s="1"/>
  <c r="L59" i="365"/>
  <c r="K59" i="365"/>
  <c r="J59" i="365"/>
  <c r="P58" i="365"/>
  <c r="M58" i="365"/>
  <c r="L58" i="365"/>
  <c r="K58" i="365"/>
  <c r="J58" i="365"/>
  <c r="P57" i="365"/>
  <c r="M57" i="365" s="1"/>
  <c r="L57" i="365"/>
  <c r="K57" i="365"/>
  <c r="J57" i="365"/>
  <c r="P56" i="365"/>
  <c r="M56" i="365" s="1"/>
  <c r="L56" i="365"/>
  <c r="K56" i="365"/>
  <c r="J56" i="365"/>
  <c r="P55" i="365"/>
  <c r="M55" i="365"/>
  <c r="L55" i="365"/>
  <c r="K55" i="365"/>
  <c r="J55" i="365"/>
  <c r="P54" i="365"/>
  <c r="M54" i="365" s="1"/>
  <c r="L54" i="365"/>
  <c r="K54" i="365"/>
  <c r="J54" i="365"/>
  <c r="P53" i="365"/>
  <c r="M53" i="365"/>
  <c r="L53" i="365"/>
  <c r="K53" i="365"/>
  <c r="J53" i="365"/>
  <c r="P52" i="365"/>
  <c r="M52" i="365" s="1"/>
  <c r="L52" i="365"/>
  <c r="K52" i="365"/>
  <c r="J52" i="365"/>
  <c r="P51" i="365"/>
  <c r="M51" i="365" s="1"/>
  <c r="L51" i="365"/>
  <c r="K51" i="365"/>
  <c r="J51" i="365"/>
  <c r="P50" i="365"/>
  <c r="M50" i="365" s="1"/>
  <c r="L50" i="365"/>
  <c r="K50" i="365"/>
  <c r="J50" i="365"/>
  <c r="P49" i="365"/>
  <c r="M49" i="365"/>
  <c r="L49" i="365"/>
  <c r="K49" i="365"/>
  <c r="J49" i="365"/>
  <c r="P48" i="365"/>
  <c r="M48" i="365" s="1"/>
  <c r="L48" i="365"/>
  <c r="K48" i="365"/>
  <c r="J48" i="365"/>
  <c r="P47" i="365"/>
  <c r="M47" i="365" s="1"/>
  <c r="L47" i="365"/>
  <c r="K47" i="365"/>
  <c r="J47" i="365"/>
  <c r="P46" i="365"/>
  <c r="M46" i="365"/>
  <c r="L46" i="365"/>
  <c r="K46" i="365"/>
  <c r="J46" i="365"/>
  <c r="P45" i="365"/>
  <c r="M45" i="365" s="1"/>
  <c r="L45" i="365"/>
  <c r="K45" i="365"/>
  <c r="J45" i="365"/>
  <c r="P44" i="365"/>
  <c r="M44" i="365" s="1"/>
  <c r="L44" i="365"/>
  <c r="K44" i="365"/>
  <c r="J44" i="365"/>
  <c r="P43" i="365"/>
  <c r="M43" i="365" s="1"/>
  <c r="L43" i="365"/>
  <c r="K43" i="365"/>
  <c r="J43" i="365"/>
  <c r="P42" i="365"/>
  <c r="M42" i="365"/>
  <c r="L42" i="365"/>
  <c r="K42" i="365"/>
  <c r="J42" i="365"/>
  <c r="P41" i="365"/>
  <c r="M41" i="365" s="1"/>
  <c r="L41" i="365"/>
  <c r="K41" i="365"/>
  <c r="J41" i="365"/>
  <c r="P40" i="365"/>
  <c r="M40" i="365" s="1"/>
  <c r="L40" i="365"/>
  <c r="K40" i="365"/>
  <c r="J40" i="365"/>
  <c r="H5" i="365"/>
  <c r="D5" i="365"/>
  <c r="C5" i="365"/>
  <c r="A5" i="365"/>
  <c r="C2" i="365"/>
  <c r="A1" i="365"/>
  <c r="R40" i="364"/>
  <c r="F21" i="364"/>
  <c r="L15" i="364"/>
  <c r="I15" i="364"/>
  <c r="G15" i="364"/>
  <c r="E15" i="364"/>
  <c r="B26" i="364" s="1"/>
  <c r="D15" i="364"/>
  <c r="C15" i="364"/>
  <c r="L13" i="364"/>
  <c r="I13" i="364"/>
  <c r="G13" i="364"/>
  <c r="E13" i="364"/>
  <c r="B25" i="364" s="1"/>
  <c r="D13" i="364"/>
  <c r="C13" i="364"/>
  <c r="L11" i="364"/>
  <c r="I11" i="364"/>
  <c r="G11" i="364"/>
  <c r="E11" i="364"/>
  <c r="B24" i="364" s="1"/>
  <c r="D11" i="364"/>
  <c r="C11" i="364"/>
  <c r="L9" i="364"/>
  <c r="I9" i="364"/>
  <c r="G9" i="364"/>
  <c r="E9" i="364"/>
  <c r="B23" i="364" s="1"/>
  <c r="D9" i="364"/>
  <c r="C9" i="364"/>
  <c r="L7" i="364"/>
  <c r="I7" i="364"/>
  <c r="G7" i="364"/>
  <c r="E7" i="364"/>
  <c r="B22" i="364" s="1"/>
  <c r="D7" i="364"/>
  <c r="C7" i="364"/>
  <c r="Y5" i="364"/>
  <c r="L4" i="364"/>
  <c r="K43" i="364" s="1"/>
  <c r="E4" i="364"/>
  <c r="A4" i="364"/>
  <c r="Y3" i="364"/>
  <c r="E2" i="364"/>
  <c r="AB1" i="364"/>
  <c r="A1" i="364"/>
  <c r="P156" i="363"/>
  <c r="M156" i="363" s="1"/>
  <c r="L156" i="363"/>
  <c r="K156" i="363"/>
  <c r="J156" i="363"/>
  <c r="P155" i="363"/>
  <c r="M155" i="363"/>
  <c r="L155" i="363"/>
  <c r="K155" i="363"/>
  <c r="J155" i="363"/>
  <c r="P154" i="363"/>
  <c r="M154" i="363"/>
  <c r="L154" i="363"/>
  <c r="K154" i="363"/>
  <c r="J154" i="363"/>
  <c r="P153" i="363"/>
  <c r="M153" i="363" s="1"/>
  <c r="L153" i="363"/>
  <c r="K153" i="363"/>
  <c r="J153" i="363"/>
  <c r="P152" i="363"/>
  <c r="M152" i="363" s="1"/>
  <c r="L152" i="363"/>
  <c r="K152" i="363"/>
  <c r="J152" i="363"/>
  <c r="P151" i="363"/>
  <c r="M151" i="363" s="1"/>
  <c r="L151" i="363"/>
  <c r="K151" i="363"/>
  <c r="J151" i="363"/>
  <c r="P150" i="363"/>
  <c r="M150" i="363"/>
  <c r="L150" i="363"/>
  <c r="K150" i="363"/>
  <c r="J150" i="363"/>
  <c r="P149" i="363"/>
  <c r="M149" i="363"/>
  <c r="L149" i="363"/>
  <c r="K149" i="363"/>
  <c r="J149" i="363"/>
  <c r="P148" i="363"/>
  <c r="M148" i="363" s="1"/>
  <c r="L148" i="363"/>
  <c r="K148" i="363"/>
  <c r="J148" i="363"/>
  <c r="P147" i="363"/>
  <c r="M147" i="363"/>
  <c r="L147" i="363"/>
  <c r="K147" i="363"/>
  <c r="J147" i="363"/>
  <c r="P146" i="363"/>
  <c r="M146" i="363" s="1"/>
  <c r="L146" i="363"/>
  <c r="K146" i="363"/>
  <c r="J146" i="363"/>
  <c r="P145" i="363"/>
  <c r="M145" i="363"/>
  <c r="L145" i="363"/>
  <c r="K145" i="363"/>
  <c r="J145" i="363"/>
  <c r="P144" i="363"/>
  <c r="M144" i="363" s="1"/>
  <c r="L144" i="363"/>
  <c r="K144" i="363"/>
  <c r="J144" i="363"/>
  <c r="P143" i="363"/>
  <c r="M143" i="363"/>
  <c r="L143" i="363"/>
  <c r="K143" i="363"/>
  <c r="J143" i="363"/>
  <c r="P142" i="363"/>
  <c r="M142" i="363" s="1"/>
  <c r="L142" i="363"/>
  <c r="K142" i="363"/>
  <c r="J142" i="363"/>
  <c r="P141" i="363"/>
  <c r="M141" i="363"/>
  <c r="L141" i="363"/>
  <c r="K141" i="363"/>
  <c r="J141" i="363"/>
  <c r="P140" i="363"/>
  <c r="M140" i="363" s="1"/>
  <c r="L140" i="363"/>
  <c r="K140" i="363"/>
  <c r="J140" i="363"/>
  <c r="P139" i="363"/>
  <c r="M139" i="363" s="1"/>
  <c r="L139" i="363"/>
  <c r="K139" i="363"/>
  <c r="J139" i="363"/>
  <c r="P138" i="363"/>
  <c r="M138" i="363"/>
  <c r="L138" i="363"/>
  <c r="K138" i="363"/>
  <c r="J138" i="363"/>
  <c r="P137" i="363"/>
  <c r="M137" i="363" s="1"/>
  <c r="L137" i="363"/>
  <c r="K137" i="363"/>
  <c r="J137" i="363"/>
  <c r="P136" i="363"/>
  <c r="M136" i="363" s="1"/>
  <c r="L136" i="363"/>
  <c r="K136" i="363"/>
  <c r="J136" i="363"/>
  <c r="P135" i="363"/>
  <c r="M135" i="363"/>
  <c r="L135" i="363"/>
  <c r="K135" i="363"/>
  <c r="J135" i="363"/>
  <c r="P134" i="363"/>
  <c r="M134" i="363"/>
  <c r="L134" i="363"/>
  <c r="K134" i="363"/>
  <c r="J134" i="363"/>
  <c r="P133" i="363"/>
  <c r="M133" i="363" s="1"/>
  <c r="L133" i="363"/>
  <c r="K133" i="363"/>
  <c r="J133" i="363"/>
  <c r="P132" i="363"/>
  <c r="M132" i="363" s="1"/>
  <c r="L132" i="363"/>
  <c r="K132" i="363"/>
  <c r="J132" i="363"/>
  <c r="P131" i="363"/>
  <c r="M131" i="363"/>
  <c r="L131" i="363"/>
  <c r="K131" i="363"/>
  <c r="J131" i="363"/>
  <c r="P130" i="363"/>
  <c r="M130" i="363"/>
  <c r="L130" i="363"/>
  <c r="K130" i="363"/>
  <c r="J130" i="363"/>
  <c r="P129" i="363"/>
  <c r="M129" i="363"/>
  <c r="L129" i="363"/>
  <c r="K129" i="363"/>
  <c r="J129" i="363"/>
  <c r="P128" i="363"/>
  <c r="M128" i="363" s="1"/>
  <c r="L128" i="363"/>
  <c r="K128" i="363"/>
  <c r="J128" i="363"/>
  <c r="P127" i="363"/>
  <c r="M127" i="363" s="1"/>
  <c r="L127" i="363"/>
  <c r="K127" i="363"/>
  <c r="J127" i="363"/>
  <c r="P126" i="363"/>
  <c r="M126" i="363" s="1"/>
  <c r="L126" i="363"/>
  <c r="K126" i="363"/>
  <c r="J126" i="363"/>
  <c r="P125" i="363"/>
  <c r="M125" i="363"/>
  <c r="L125" i="363"/>
  <c r="K125" i="363"/>
  <c r="J125" i="363"/>
  <c r="P124" i="363"/>
  <c r="M124" i="363" s="1"/>
  <c r="L124" i="363"/>
  <c r="K124" i="363"/>
  <c r="J124" i="363"/>
  <c r="P123" i="363"/>
  <c r="M123" i="363"/>
  <c r="L123" i="363"/>
  <c r="K123" i="363"/>
  <c r="J123" i="363"/>
  <c r="P122" i="363"/>
  <c r="M122" i="363"/>
  <c r="L122" i="363"/>
  <c r="K122" i="363"/>
  <c r="J122" i="363"/>
  <c r="P121" i="363"/>
  <c r="M121" i="363" s="1"/>
  <c r="L121" i="363"/>
  <c r="K121" i="363"/>
  <c r="J121" i="363"/>
  <c r="P120" i="363"/>
  <c r="M120" i="363" s="1"/>
  <c r="L120" i="363"/>
  <c r="K120" i="363"/>
  <c r="J120" i="363"/>
  <c r="P119" i="363"/>
  <c r="M119" i="363" s="1"/>
  <c r="L119" i="363"/>
  <c r="K119" i="363"/>
  <c r="J119" i="363"/>
  <c r="P118" i="363"/>
  <c r="M118" i="363"/>
  <c r="L118" i="363"/>
  <c r="K118" i="363"/>
  <c r="J118" i="363"/>
  <c r="P117" i="363"/>
  <c r="M117" i="363"/>
  <c r="L117" i="363"/>
  <c r="K117" i="363"/>
  <c r="J117" i="363"/>
  <c r="P116" i="363"/>
  <c r="M116" i="363" s="1"/>
  <c r="L116" i="363"/>
  <c r="K116" i="363"/>
  <c r="J116" i="363"/>
  <c r="P115" i="363"/>
  <c r="M115" i="363"/>
  <c r="L115" i="363"/>
  <c r="K115" i="363"/>
  <c r="J115" i="363"/>
  <c r="P114" i="363"/>
  <c r="M114" i="363" s="1"/>
  <c r="L114" i="363"/>
  <c r="K114" i="363"/>
  <c r="J114" i="363"/>
  <c r="P113" i="363"/>
  <c r="M113" i="363"/>
  <c r="L113" i="363"/>
  <c r="K113" i="363"/>
  <c r="J113" i="363"/>
  <c r="P112" i="363"/>
  <c r="M112" i="363" s="1"/>
  <c r="L112" i="363"/>
  <c r="K112" i="363"/>
  <c r="J112" i="363"/>
  <c r="P111" i="363"/>
  <c r="M111" i="363"/>
  <c r="L111" i="363"/>
  <c r="K111" i="363"/>
  <c r="J111" i="363"/>
  <c r="P110" i="363"/>
  <c r="M110" i="363" s="1"/>
  <c r="L110" i="363"/>
  <c r="K110" i="363"/>
  <c r="J110" i="363"/>
  <c r="P109" i="363"/>
  <c r="M109" i="363"/>
  <c r="L109" i="363"/>
  <c r="K109" i="363"/>
  <c r="J109" i="363"/>
  <c r="P108" i="363"/>
  <c r="M108" i="363" s="1"/>
  <c r="L108" i="363"/>
  <c r="K108" i="363"/>
  <c r="J108" i="363"/>
  <c r="P107" i="363"/>
  <c r="M107" i="363" s="1"/>
  <c r="L107" i="363"/>
  <c r="K107" i="363"/>
  <c r="J107" i="363"/>
  <c r="P106" i="363"/>
  <c r="M106" i="363"/>
  <c r="L106" i="363"/>
  <c r="K106" i="363"/>
  <c r="J106" i="363"/>
  <c r="P105" i="363"/>
  <c r="M105" i="363" s="1"/>
  <c r="L105" i="363"/>
  <c r="K105" i="363"/>
  <c r="J105" i="363"/>
  <c r="P104" i="363"/>
  <c r="M104" i="363" s="1"/>
  <c r="L104" i="363"/>
  <c r="K104" i="363"/>
  <c r="J104" i="363"/>
  <c r="P103" i="363"/>
  <c r="M103" i="363"/>
  <c r="L103" i="363"/>
  <c r="K103" i="363"/>
  <c r="J103" i="363"/>
  <c r="P102" i="363"/>
  <c r="M102" i="363"/>
  <c r="L102" i="363"/>
  <c r="K102" i="363"/>
  <c r="J102" i="363"/>
  <c r="P101" i="363"/>
  <c r="M101" i="363" s="1"/>
  <c r="L101" i="363"/>
  <c r="K101" i="363"/>
  <c r="J101" i="363"/>
  <c r="P100" i="363"/>
  <c r="M100" i="363" s="1"/>
  <c r="L100" i="363"/>
  <c r="K100" i="363"/>
  <c r="J100" i="363"/>
  <c r="P99" i="363"/>
  <c r="M99" i="363"/>
  <c r="L99" i="363"/>
  <c r="K99" i="363"/>
  <c r="J99" i="363"/>
  <c r="P98" i="363"/>
  <c r="M98" i="363"/>
  <c r="L98" i="363"/>
  <c r="K98" i="363"/>
  <c r="J98" i="363"/>
  <c r="P97" i="363"/>
  <c r="M97" i="363"/>
  <c r="L97" i="363"/>
  <c r="K97" i="363"/>
  <c r="J97" i="363"/>
  <c r="P96" i="363"/>
  <c r="M96" i="363" s="1"/>
  <c r="L96" i="363"/>
  <c r="K96" i="363"/>
  <c r="J96" i="363"/>
  <c r="P95" i="363"/>
  <c r="M95" i="363" s="1"/>
  <c r="L95" i="363"/>
  <c r="K95" i="363"/>
  <c r="J95" i="363"/>
  <c r="P94" i="363"/>
  <c r="M94" i="363" s="1"/>
  <c r="L94" i="363"/>
  <c r="K94" i="363"/>
  <c r="J94" i="363"/>
  <c r="P93" i="363"/>
  <c r="M93" i="363"/>
  <c r="L93" i="363"/>
  <c r="K93" i="363"/>
  <c r="J93" i="363"/>
  <c r="P92" i="363"/>
  <c r="M92" i="363" s="1"/>
  <c r="L92" i="363"/>
  <c r="K92" i="363"/>
  <c r="J92" i="363"/>
  <c r="P91" i="363"/>
  <c r="M91" i="363"/>
  <c r="L91" i="363"/>
  <c r="K91" i="363"/>
  <c r="J91" i="363"/>
  <c r="P90" i="363"/>
  <c r="M90" i="363"/>
  <c r="L90" i="363"/>
  <c r="K90" i="363"/>
  <c r="J90" i="363"/>
  <c r="P89" i="363"/>
  <c r="M89" i="363" s="1"/>
  <c r="L89" i="363"/>
  <c r="K89" i="363"/>
  <c r="J89" i="363"/>
  <c r="P88" i="363"/>
  <c r="M88" i="363" s="1"/>
  <c r="L88" i="363"/>
  <c r="K88" i="363"/>
  <c r="J88" i="363"/>
  <c r="P87" i="363"/>
  <c r="M87" i="363" s="1"/>
  <c r="L87" i="363"/>
  <c r="K87" i="363"/>
  <c r="J87" i="363"/>
  <c r="P86" i="363"/>
  <c r="M86" i="363"/>
  <c r="L86" i="363"/>
  <c r="K86" i="363"/>
  <c r="J86" i="363"/>
  <c r="P85" i="363"/>
  <c r="M85" i="363"/>
  <c r="L85" i="363"/>
  <c r="K85" i="363"/>
  <c r="J85" i="363"/>
  <c r="P84" i="363"/>
  <c r="M84" i="363" s="1"/>
  <c r="L84" i="363"/>
  <c r="K84" i="363"/>
  <c r="J84" i="363"/>
  <c r="P83" i="363"/>
  <c r="M83" i="363"/>
  <c r="L83" i="363"/>
  <c r="K83" i="363"/>
  <c r="J83" i="363"/>
  <c r="P82" i="363"/>
  <c r="M82" i="363" s="1"/>
  <c r="L82" i="363"/>
  <c r="K82" i="363"/>
  <c r="J82" i="363"/>
  <c r="P81" i="363"/>
  <c r="M81" i="363"/>
  <c r="L81" i="363"/>
  <c r="K81" i="363"/>
  <c r="J81" i="363"/>
  <c r="P80" i="363"/>
  <c r="M80" i="363" s="1"/>
  <c r="L80" i="363"/>
  <c r="K80" i="363"/>
  <c r="J80" i="363"/>
  <c r="P79" i="363"/>
  <c r="M79" i="363" s="1"/>
  <c r="L79" i="363"/>
  <c r="K79" i="363"/>
  <c r="J79" i="363"/>
  <c r="P78" i="363"/>
  <c r="M78" i="363" s="1"/>
  <c r="L78" i="363"/>
  <c r="K78" i="363"/>
  <c r="J78" i="363"/>
  <c r="P77" i="363"/>
  <c r="M77" i="363"/>
  <c r="L77" i="363"/>
  <c r="K77" i="363"/>
  <c r="J77" i="363"/>
  <c r="P76" i="363"/>
  <c r="M76" i="363" s="1"/>
  <c r="L76" i="363"/>
  <c r="K76" i="363"/>
  <c r="J76" i="363"/>
  <c r="P75" i="363"/>
  <c r="M75" i="363" s="1"/>
  <c r="L75" i="363"/>
  <c r="K75" i="363"/>
  <c r="J75" i="363"/>
  <c r="P74" i="363"/>
  <c r="M74" i="363"/>
  <c r="L74" i="363"/>
  <c r="K74" i="363"/>
  <c r="J74" i="363"/>
  <c r="P73" i="363"/>
  <c r="M73" i="363" s="1"/>
  <c r="L73" i="363"/>
  <c r="K73" i="363"/>
  <c r="J73" i="363"/>
  <c r="P72" i="363"/>
  <c r="M72" i="363" s="1"/>
  <c r="L72" i="363"/>
  <c r="K72" i="363"/>
  <c r="J72" i="363"/>
  <c r="P71" i="363"/>
  <c r="M71" i="363" s="1"/>
  <c r="L71" i="363"/>
  <c r="K71" i="363"/>
  <c r="J71" i="363"/>
  <c r="P70" i="363"/>
  <c r="M70" i="363"/>
  <c r="L70" i="363"/>
  <c r="K70" i="363"/>
  <c r="J70" i="363"/>
  <c r="P69" i="363"/>
  <c r="M69" i="363" s="1"/>
  <c r="L69" i="363"/>
  <c r="K69" i="363"/>
  <c r="J69" i="363"/>
  <c r="P68" i="363"/>
  <c r="M68" i="363" s="1"/>
  <c r="L68" i="363"/>
  <c r="K68" i="363"/>
  <c r="J68" i="363"/>
  <c r="P67" i="363"/>
  <c r="M67" i="363"/>
  <c r="L67" i="363"/>
  <c r="K67" i="363"/>
  <c r="J67" i="363"/>
  <c r="P66" i="363"/>
  <c r="M66" i="363" s="1"/>
  <c r="L66" i="363"/>
  <c r="K66" i="363"/>
  <c r="J66" i="363"/>
  <c r="P65" i="363"/>
  <c r="M65" i="363"/>
  <c r="L65" i="363"/>
  <c r="K65" i="363"/>
  <c r="J65" i="363"/>
  <c r="P64" i="363"/>
  <c r="M64" i="363" s="1"/>
  <c r="L64" i="363"/>
  <c r="K64" i="363"/>
  <c r="J64" i="363"/>
  <c r="P63" i="363"/>
  <c r="M63" i="363" s="1"/>
  <c r="L63" i="363"/>
  <c r="K63" i="363"/>
  <c r="J63" i="363"/>
  <c r="P62" i="363"/>
  <c r="M62" i="363" s="1"/>
  <c r="L62" i="363"/>
  <c r="K62" i="363"/>
  <c r="J62" i="363"/>
  <c r="P61" i="363"/>
  <c r="M61" i="363"/>
  <c r="L61" i="363"/>
  <c r="K61" i="363"/>
  <c r="J61" i="363"/>
  <c r="P60" i="363"/>
  <c r="M60" i="363" s="1"/>
  <c r="L60" i="363"/>
  <c r="K60" i="363"/>
  <c r="J60" i="363"/>
  <c r="P59" i="363"/>
  <c r="M59" i="363" s="1"/>
  <c r="L59" i="363"/>
  <c r="K59" i="363"/>
  <c r="J59" i="363"/>
  <c r="P58" i="363"/>
  <c r="M58" i="363"/>
  <c r="L58" i="363"/>
  <c r="K58" i="363"/>
  <c r="J58" i="363"/>
  <c r="P57" i="363"/>
  <c r="M57" i="363" s="1"/>
  <c r="L57" i="363"/>
  <c r="K57" i="363"/>
  <c r="J57" i="363"/>
  <c r="P56" i="363"/>
  <c r="M56" i="363" s="1"/>
  <c r="L56" i="363"/>
  <c r="K56" i="363"/>
  <c r="J56" i="363"/>
  <c r="P55" i="363"/>
  <c r="M55" i="363" s="1"/>
  <c r="L55" i="363"/>
  <c r="K55" i="363"/>
  <c r="J55" i="363"/>
  <c r="P54" i="363"/>
  <c r="M54" i="363"/>
  <c r="L54" i="363"/>
  <c r="K54" i="363"/>
  <c r="J54" i="363"/>
  <c r="P53" i="363"/>
  <c r="M53" i="363" s="1"/>
  <c r="L53" i="363"/>
  <c r="K53" i="363"/>
  <c r="J53" i="363"/>
  <c r="P52" i="363"/>
  <c r="M52" i="363" s="1"/>
  <c r="L52" i="363"/>
  <c r="K52" i="363"/>
  <c r="J52" i="363"/>
  <c r="P51" i="363"/>
  <c r="M51" i="363"/>
  <c r="L51" i="363"/>
  <c r="K51" i="363"/>
  <c r="J51" i="363"/>
  <c r="P50" i="363"/>
  <c r="M50" i="363" s="1"/>
  <c r="L50" i="363"/>
  <c r="K50" i="363"/>
  <c r="J50" i="363"/>
  <c r="P49" i="363"/>
  <c r="M49" i="363"/>
  <c r="L49" i="363"/>
  <c r="K49" i="363"/>
  <c r="J49" i="363"/>
  <c r="P48" i="363"/>
  <c r="M48" i="363" s="1"/>
  <c r="L48" i="363"/>
  <c r="K48" i="363"/>
  <c r="J48" i="363"/>
  <c r="P47" i="363"/>
  <c r="M47" i="363" s="1"/>
  <c r="L47" i="363"/>
  <c r="K47" i="363"/>
  <c r="J47" i="363"/>
  <c r="P46" i="363"/>
  <c r="M46" i="363" s="1"/>
  <c r="L46" i="363"/>
  <c r="K46" i="363"/>
  <c r="J46" i="363"/>
  <c r="P45" i="363"/>
  <c r="M45" i="363"/>
  <c r="L45" i="363"/>
  <c r="K45" i="363"/>
  <c r="J45" i="363"/>
  <c r="P44" i="363"/>
  <c r="M44" i="363" s="1"/>
  <c r="L44" i="363"/>
  <c r="K44" i="363"/>
  <c r="J44" i="363"/>
  <c r="P43" i="363"/>
  <c r="M43" i="363" s="1"/>
  <c r="L43" i="363"/>
  <c r="K43" i="363"/>
  <c r="J43" i="363"/>
  <c r="P42" i="363"/>
  <c r="M42" i="363"/>
  <c r="L42" i="363"/>
  <c r="K42" i="363"/>
  <c r="J42" i="363"/>
  <c r="P41" i="363"/>
  <c r="M41" i="363" s="1"/>
  <c r="L41" i="363"/>
  <c r="K41" i="363"/>
  <c r="J41" i="363"/>
  <c r="P40" i="363"/>
  <c r="M40" i="363" s="1"/>
  <c r="L40" i="363"/>
  <c r="K40" i="363"/>
  <c r="J40" i="363"/>
  <c r="H5" i="363"/>
  <c r="D5" i="363"/>
  <c r="C5" i="363"/>
  <c r="A5" i="363"/>
  <c r="C2" i="363"/>
  <c r="A1" i="363"/>
  <c r="F18" i="362"/>
  <c r="L11" i="362"/>
  <c r="I11" i="362"/>
  <c r="G11" i="362"/>
  <c r="E11" i="362"/>
  <c r="B21" i="362" s="1"/>
  <c r="D11" i="362"/>
  <c r="C11" i="362"/>
  <c r="L9" i="362"/>
  <c r="I9" i="362"/>
  <c r="G9" i="362"/>
  <c r="E9" i="362"/>
  <c r="B20" i="362" s="1"/>
  <c r="D9" i="362"/>
  <c r="C9" i="362"/>
  <c r="L7" i="362"/>
  <c r="I7" i="362"/>
  <c r="G7" i="362"/>
  <c r="E7" i="362"/>
  <c r="D18" i="362" s="1"/>
  <c r="D7" i="362"/>
  <c r="C7" i="362"/>
  <c r="Y5" i="362"/>
  <c r="AI1" i="362" s="1"/>
  <c r="L4" i="362"/>
  <c r="K41" i="362" s="1"/>
  <c r="E4" i="362"/>
  <c r="A4" i="362"/>
  <c r="Y3" i="362"/>
  <c r="E2" i="362"/>
  <c r="AG1" i="362"/>
  <c r="AF1" i="362"/>
  <c r="AB1" i="362"/>
  <c r="A1" i="362"/>
  <c r="P156" i="361"/>
  <c r="M156" i="361" s="1"/>
  <c r="L156" i="361"/>
  <c r="K156" i="361"/>
  <c r="J156" i="361"/>
  <c r="P155" i="361"/>
  <c r="M155" i="361"/>
  <c r="L155" i="361"/>
  <c r="K155" i="361"/>
  <c r="J155" i="361"/>
  <c r="P154" i="361"/>
  <c r="M154" i="361" s="1"/>
  <c r="L154" i="361"/>
  <c r="K154" i="361"/>
  <c r="J154" i="361"/>
  <c r="P153" i="361"/>
  <c r="M153" i="361" s="1"/>
  <c r="L153" i="361"/>
  <c r="K153" i="361"/>
  <c r="J153" i="361"/>
  <c r="P152" i="361"/>
  <c r="M152" i="361"/>
  <c r="L152" i="361"/>
  <c r="K152" i="361"/>
  <c r="J152" i="361"/>
  <c r="P151" i="361"/>
  <c r="M151" i="361" s="1"/>
  <c r="L151" i="361"/>
  <c r="K151" i="361"/>
  <c r="J151" i="361"/>
  <c r="P150" i="361"/>
  <c r="M150" i="361"/>
  <c r="L150" i="361"/>
  <c r="K150" i="361"/>
  <c r="J150" i="361"/>
  <c r="P149" i="361"/>
  <c r="M149" i="361" s="1"/>
  <c r="L149" i="361"/>
  <c r="K149" i="361"/>
  <c r="J149" i="361"/>
  <c r="P148" i="361"/>
  <c r="M148" i="361" s="1"/>
  <c r="L148" i="361"/>
  <c r="K148" i="361"/>
  <c r="J148" i="361"/>
  <c r="P147" i="361"/>
  <c r="M147" i="361" s="1"/>
  <c r="L147" i="361"/>
  <c r="K147" i="361"/>
  <c r="J147" i="361"/>
  <c r="P146" i="361"/>
  <c r="M146" i="361"/>
  <c r="L146" i="361"/>
  <c r="K146" i="361"/>
  <c r="J146" i="361"/>
  <c r="P145" i="361"/>
  <c r="M145" i="361" s="1"/>
  <c r="L145" i="361"/>
  <c r="K145" i="361"/>
  <c r="J145" i="361"/>
  <c r="P144" i="361"/>
  <c r="M144" i="361" s="1"/>
  <c r="L144" i="361"/>
  <c r="K144" i="361"/>
  <c r="J144" i="361"/>
  <c r="P143" i="361"/>
  <c r="M143" i="361"/>
  <c r="L143" i="361"/>
  <c r="K143" i="361"/>
  <c r="J143" i="361"/>
  <c r="P142" i="361"/>
  <c r="M142" i="361" s="1"/>
  <c r="L142" i="361"/>
  <c r="K142" i="361"/>
  <c r="J142" i="361"/>
  <c r="P141" i="361"/>
  <c r="M141" i="361" s="1"/>
  <c r="L141" i="361"/>
  <c r="K141" i="361"/>
  <c r="J141" i="361"/>
  <c r="P140" i="361"/>
  <c r="M140" i="361" s="1"/>
  <c r="L140" i="361"/>
  <c r="K140" i="361"/>
  <c r="J140" i="361"/>
  <c r="P139" i="361"/>
  <c r="M139" i="361"/>
  <c r="L139" i="361"/>
  <c r="K139" i="361"/>
  <c r="J139" i="361"/>
  <c r="P138" i="361"/>
  <c r="M138" i="361" s="1"/>
  <c r="L138" i="361"/>
  <c r="K138" i="361"/>
  <c r="J138" i="361"/>
  <c r="P137" i="361"/>
  <c r="M137" i="361" s="1"/>
  <c r="L137" i="361"/>
  <c r="K137" i="361"/>
  <c r="J137" i="361"/>
  <c r="P136" i="361"/>
  <c r="M136" i="361"/>
  <c r="L136" i="361"/>
  <c r="K136" i="361"/>
  <c r="J136" i="361"/>
  <c r="P135" i="361"/>
  <c r="M135" i="361" s="1"/>
  <c r="L135" i="361"/>
  <c r="K135" i="361"/>
  <c r="J135" i="361"/>
  <c r="P134" i="361"/>
  <c r="M134" i="361"/>
  <c r="L134" i="361"/>
  <c r="K134" i="361"/>
  <c r="J134" i="361"/>
  <c r="P133" i="361"/>
  <c r="M133" i="361" s="1"/>
  <c r="L133" i="361"/>
  <c r="K133" i="361"/>
  <c r="J133" i="361"/>
  <c r="P132" i="361"/>
  <c r="M132" i="361" s="1"/>
  <c r="L132" i="361"/>
  <c r="K132" i="361"/>
  <c r="J132" i="361"/>
  <c r="P131" i="361"/>
  <c r="M131" i="361" s="1"/>
  <c r="L131" i="361"/>
  <c r="K131" i="361"/>
  <c r="J131" i="361"/>
  <c r="P130" i="361"/>
  <c r="M130" i="361"/>
  <c r="L130" i="361"/>
  <c r="K130" i="361"/>
  <c r="J130" i="361"/>
  <c r="P129" i="361"/>
  <c r="M129" i="361" s="1"/>
  <c r="L129" i="361"/>
  <c r="K129" i="361"/>
  <c r="J129" i="361"/>
  <c r="P128" i="361"/>
  <c r="M128" i="361" s="1"/>
  <c r="L128" i="361"/>
  <c r="K128" i="361"/>
  <c r="J128" i="361"/>
  <c r="P127" i="361"/>
  <c r="M127" i="361"/>
  <c r="L127" i="361"/>
  <c r="K127" i="361"/>
  <c r="J127" i="361"/>
  <c r="P126" i="361"/>
  <c r="M126" i="361" s="1"/>
  <c r="L126" i="361"/>
  <c r="K126" i="361"/>
  <c r="J126" i="361"/>
  <c r="P125" i="361"/>
  <c r="M125" i="361" s="1"/>
  <c r="L125" i="361"/>
  <c r="K125" i="361"/>
  <c r="J125" i="361"/>
  <c r="P124" i="361"/>
  <c r="M124" i="361" s="1"/>
  <c r="L124" i="361"/>
  <c r="K124" i="361"/>
  <c r="J124" i="361"/>
  <c r="P123" i="361"/>
  <c r="M123" i="361"/>
  <c r="L123" i="361"/>
  <c r="K123" i="361"/>
  <c r="J123" i="361"/>
  <c r="P122" i="361"/>
  <c r="M122" i="361" s="1"/>
  <c r="L122" i="361"/>
  <c r="K122" i="361"/>
  <c r="J122" i="361"/>
  <c r="P121" i="361"/>
  <c r="M121" i="361" s="1"/>
  <c r="L121" i="361"/>
  <c r="K121" i="361"/>
  <c r="J121" i="361"/>
  <c r="P120" i="361"/>
  <c r="M120" i="361"/>
  <c r="L120" i="361"/>
  <c r="K120" i="361"/>
  <c r="J120" i="361"/>
  <c r="P119" i="361"/>
  <c r="M119" i="361" s="1"/>
  <c r="L119" i="361"/>
  <c r="K119" i="361"/>
  <c r="J119" i="361"/>
  <c r="P118" i="361"/>
  <c r="M118" i="361"/>
  <c r="L118" i="361"/>
  <c r="K118" i="361"/>
  <c r="J118" i="361"/>
  <c r="P117" i="361"/>
  <c r="M117" i="361" s="1"/>
  <c r="L117" i="361"/>
  <c r="K117" i="361"/>
  <c r="J117" i="361"/>
  <c r="P116" i="361"/>
  <c r="M116" i="361" s="1"/>
  <c r="L116" i="361"/>
  <c r="K116" i="361"/>
  <c r="J116" i="361"/>
  <c r="P115" i="361"/>
  <c r="M115" i="361" s="1"/>
  <c r="L115" i="361"/>
  <c r="K115" i="361"/>
  <c r="J115" i="361"/>
  <c r="P114" i="361"/>
  <c r="M114" i="361"/>
  <c r="L114" i="361"/>
  <c r="K114" i="361"/>
  <c r="J114" i="361"/>
  <c r="P113" i="361"/>
  <c r="M113" i="361" s="1"/>
  <c r="L113" i="361"/>
  <c r="K113" i="361"/>
  <c r="J113" i="361"/>
  <c r="P112" i="361"/>
  <c r="M112" i="361" s="1"/>
  <c r="L112" i="361"/>
  <c r="K112" i="361"/>
  <c r="J112" i="361"/>
  <c r="P111" i="361"/>
  <c r="M111" i="361"/>
  <c r="L111" i="361"/>
  <c r="K111" i="361"/>
  <c r="J111" i="361"/>
  <c r="P110" i="361"/>
  <c r="M110" i="361" s="1"/>
  <c r="L110" i="361"/>
  <c r="K110" i="361"/>
  <c r="J110" i="361"/>
  <c r="P109" i="361"/>
  <c r="M109" i="361" s="1"/>
  <c r="L109" i="361"/>
  <c r="K109" i="361"/>
  <c r="J109" i="361"/>
  <c r="P108" i="361"/>
  <c r="M108" i="361" s="1"/>
  <c r="L108" i="361"/>
  <c r="K108" i="361"/>
  <c r="J108" i="361"/>
  <c r="P107" i="361"/>
  <c r="M107" i="361"/>
  <c r="L107" i="361"/>
  <c r="K107" i="361"/>
  <c r="J107" i="361"/>
  <c r="P106" i="361"/>
  <c r="M106" i="361" s="1"/>
  <c r="L106" i="361"/>
  <c r="K106" i="361"/>
  <c r="J106" i="361"/>
  <c r="P105" i="361"/>
  <c r="M105" i="361" s="1"/>
  <c r="L105" i="361"/>
  <c r="K105" i="361"/>
  <c r="J105" i="361"/>
  <c r="P104" i="361"/>
  <c r="M104" i="361"/>
  <c r="L104" i="361"/>
  <c r="K104" i="361"/>
  <c r="J104" i="361"/>
  <c r="P103" i="361"/>
  <c r="M103" i="361" s="1"/>
  <c r="L103" i="361"/>
  <c r="K103" i="361"/>
  <c r="J103" i="361"/>
  <c r="P102" i="361"/>
  <c r="M102" i="361"/>
  <c r="L102" i="361"/>
  <c r="K102" i="361"/>
  <c r="J102" i="361"/>
  <c r="P101" i="361"/>
  <c r="M101" i="361" s="1"/>
  <c r="L101" i="361"/>
  <c r="K101" i="361"/>
  <c r="J101" i="361"/>
  <c r="P100" i="361"/>
  <c r="M100" i="361" s="1"/>
  <c r="L100" i="361"/>
  <c r="K100" i="361"/>
  <c r="J100" i="361"/>
  <c r="P99" i="361"/>
  <c r="M99" i="361" s="1"/>
  <c r="L99" i="361"/>
  <c r="K99" i="361"/>
  <c r="J99" i="361"/>
  <c r="P98" i="361"/>
  <c r="M98" i="361"/>
  <c r="L98" i="361"/>
  <c r="K98" i="361"/>
  <c r="J98" i="361"/>
  <c r="P97" i="361"/>
  <c r="M97" i="361" s="1"/>
  <c r="L97" i="361"/>
  <c r="K97" i="361"/>
  <c r="J97" i="361"/>
  <c r="P96" i="361"/>
  <c r="M96" i="361" s="1"/>
  <c r="L96" i="361"/>
  <c r="K96" i="361"/>
  <c r="J96" i="361"/>
  <c r="P95" i="361"/>
  <c r="M95" i="361"/>
  <c r="L95" i="361"/>
  <c r="K95" i="361"/>
  <c r="J95" i="361"/>
  <c r="P94" i="361"/>
  <c r="M94" i="361" s="1"/>
  <c r="L94" i="361"/>
  <c r="K94" i="361"/>
  <c r="J94" i="361"/>
  <c r="P93" i="361"/>
  <c r="M93" i="361" s="1"/>
  <c r="L93" i="361"/>
  <c r="K93" i="361"/>
  <c r="J93" i="361"/>
  <c r="P92" i="361"/>
  <c r="M92" i="361" s="1"/>
  <c r="L92" i="361"/>
  <c r="K92" i="361"/>
  <c r="J92" i="361"/>
  <c r="P91" i="361"/>
  <c r="M91" i="361"/>
  <c r="L91" i="361"/>
  <c r="K91" i="361"/>
  <c r="J91" i="361"/>
  <c r="P90" i="361"/>
  <c r="M90" i="361" s="1"/>
  <c r="L90" i="361"/>
  <c r="K90" i="361"/>
  <c r="J90" i="361"/>
  <c r="P89" i="361"/>
  <c r="M89" i="361" s="1"/>
  <c r="L89" i="361"/>
  <c r="K89" i="361"/>
  <c r="J89" i="361"/>
  <c r="P88" i="361"/>
  <c r="M88" i="361"/>
  <c r="L88" i="361"/>
  <c r="K88" i="361"/>
  <c r="J88" i="361"/>
  <c r="P87" i="361"/>
  <c r="M87" i="361" s="1"/>
  <c r="L87" i="361"/>
  <c r="K87" i="361"/>
  <c r="J87" i="361"/>
  <c r="P86" i="361"/>
  <c r="M86" i="361"/>
  <c r="L86" i="361"/>
  <c r="K86" i="361"/>
  <c r="J86" i="361"/>
  <c r="P85" i="361"/>
  <c r="M85" i="361" s="1"/>
  <c r="L85" i="361"/>
  <c r="K85" i="361"/>
  <c r="J85" i="361"/>
  <c r="P84" i="361"/>
  <c r="M84" i="361" s="1"/>
  <c r="L84" i="361"/>
  <c r="K84" i="361"/>
  <c r="J84" i="361"/>
  <c r="P83" i="361"/>
  <c r="M83" i="361" s="1"/>
  <c r="L83" i="361"/>
  <c r="K83" i="361"/>
  <c r="J83" i="361"/>
  <c r="P82" i="361"/>
  <c r="M82" i="361"/>
  <c r="L82" i="361"/>
  <c r="K82" i="361"/>
  <c r="J82" i="361"/>
  <c r="P81" i="361"/>
  <c r="M81" i="361" s="1"/>
  <c r="L81" i="361"/>
  <c r="K81" i="361"/>
  <c r="J81" i="361"/>
  <c r="P80" i="361"/>
  <c r="M80" i="361" s="1"/>
  <c r="L80" i="361"/>
  <c r="K80" i="361"/>
  <c r="J80" i="361"/>
  <c r="P79" i="361"/>
  <c r="M79" i="361"/>
  <c r="L79" i="361"/>
  <c r="K79" i="361"/>
  <c r="J79" i="361"/>
  <c r="P78" i="361"/>
  <c r="M78" i="361" s="1"/>
  <c r="L78" i="361"/>
  <c r="K78" i="361"/>
  <c r="J78" i="361"/>
  <c r="P77" i="361"/>
  <c r="M77" i="361" s="1"/>
  <c r="L77" i="361"/>
  <c r="K77" i="361"/>
  <c r="J77" i="361"/>
  <c r="P76" i="361"/>
  <c r="M76" i="361" s="1"/>
  <c r="L76" i="361"/>
  <c r="K76" i="361"/>
  <c r="J76" i="361"/>
  <c r="P75" i="361"/>
  <c r="M75" i="361"/>
  <c r="L75" i="361"/>
  <c r="K75" i="361"/>
  <c r="J75" i="361"/>
  <c r="P74" i="361"/>
  <c r="M74" i="361" s="1"/>
  <c r="L74" i="361"/>
  <c r="K74" i="361"/>
  <c r="J74" i="361"/>
  <c r="P73" i="361"/>
  <c r="M73" i="361" s="1"/>
  <c r="L73" i="361"/>
  <c r="K73" i="361"/>
  <c r="J73" i="361"/>
  <c r="P72" i="361"/>
  <c r="M72" i="361"/>
  <c r="L72" i="361"/>
  <c r="K72" i="361"/>
  <c r="J72" i="361"/>
  <c r="P71" i="361"/>
  <c r="M71" i="361" s="1"/>
  <c r="L71" i="361"/>
  <c r="K71" i="361"/>
  <c r="J71" i="361"/>
  <c r="P70" i="361"/>
  <c r="M70" i="361"/>
  <c r="L70" i="361"/>
  <c r="K70" i="361"/>
  <c r="J70" i="361"/>
  <c r="P69" i="361"/>
  <c r="M69" i="361" s="1"/>
  <c r="L69" i="361"/>
  <c r="K69" i="361"/>
  <c r="J69" i="361"/>
  <c r="P68" i="361"/>
  <c r="M68" i="361" s="1"/>
  <c r="L68" i="361"/>
  <c r="K68" i="361"/>
  <c r="J68" i="361"/>
  <c r="P67" i="361"/>
  <c r="M67" i="361" s="1"/>
  <c r="L67" i="361"/>
  <c r="K67" i="361"/>
  <c r="J67" i="361"/>
  <c r="P66" i="361"/>
  <c r="M66" i="361"/>
  <c r="L66" i="361"/>
  <c r="K66" i="361"/>
  <c r="J66" i="361"/>
  <c r="P65" i="361"/>
  <c r="M65" i="361" s="1"/>
  <c r="L65" i="361"/>
  <c r="K65" i="361"/>
  <c r="J65" i="361"/>
  <c r="P64" i="361"/>
  <c r="M64" i="361" s="1"/>
  <c r="L64" i="361"/>
  <c r="K64" i="361"/>
  <c r="J64" i="361"/>
  <c r="P63" i="361"/>
  <c r="M63" i="361"/>
  <c r="L63" i="361"/>
  <c r="K63" i="361"/>
  <c r="J63" i="361"/>
  <c r="P62" i="361"/>
  <c r="M62" i="361" s="1"/>
  <c r="L62" i="361"/>
  <c r="K62" i="361"/>
  <c r="J62" i="361"/>
  <c r="P61" i="361"/>
  <c r="M61" i="361" s="1"/>
  <c r="L61" i="361"/>
  <c r="K61" i="361"/>
  <c r="J61" i="361"/>
  <c r="P60" i="361"/>
  <c r="M60" i="361" s="1"/>
  <c r="L60" i="361"/>
  <c r="K60" i="361"/>
  <c r="J60" i="361"/>
  <c r="P59" i="361"/>
  <c r="M59" i="361"/>
  <c r="L59" i="361"/>
  <c r="K59" i="361"/>
  <c r="J59" i="361"/>
  <c r="P58" i="361"/>
  <c r="M58" i="361" s="1"/>
  <c r="L58" i="361"/>
  <c r="K58" i="361"/>
  <c r="J58" i="361"/>
  <c r="P57" i="361"/>
  <c r="M57" i="361" s="1"/>
  <c r="L57" i="361"/>
  <c r="K57" i="361"/>
  <c r="J57" i="361"/>
  <c r="P56" i="361"/>
  <c r="M56" i="361"/>
  <c r="L56" i="361"/>
  <c r="K56" i="361"/>
  <c r="J56" i="361"/>
  <c r="P55" i="361"/>
  <c r="M55" i="361" s="1"/>
  <c r="L55" i="361"/>
  <c r="K55" i="361"/>
  <c r="J55" i="361"/>
  <c r="P54" i="361"/>
  <c r="M54" i="361"/>
  <c r="L54" i="361"/>
  <c r="K54" i="361"/>
  <c r="J54" i="361"/>
  <c r="P53" i="361"/>
  <c r="M53" i="361" s="1"/>
  <c r="L53" i="361"/>
  <c r="K53" i="361"/>
  <c r="J53" i="361"/>
  <c r="P52" i="361"/>
  <c r="M52" i="361" s="1"/>
  <c r="L52" i="361"/>
  <c r="K52" i="361"/>
  <c r="J52" i="361"/>
  <c r="P51" i="361"/>
  <c r="M51" i="361" s="1"/>
  <c r="L51" i="361"/>
  <c r="K51" i="361"/>
  <c r="J51" i="361"/>
  <c r="P50" i="361"/>
  <c r="M50" i="361"/>
  <c r="L50" i="361"/>
  <c r="K50" i="361"/>
  <c r="J50" i="361"/>
  <c r="P49" i="361"/>
  <c r="M49" i="361" s="1"/>
  <c r="L49" i="361"/>
  <c r="K49" i="361"/>
  <c r="J49" i="361"/>
  <c r="P48" i="361"/>
  <c r="M48" i="361" s="1"/>
  <c r="L48" i="361"/>
  <c r="K48" i="361"/>
  <c r="J48" i="361"/>
  <c r="P47" i="361"/>
  <c r="M47" i="361"/>
  <c r="L47" i="361"/>
  <c r="K47" i="361"/>
  <c r="J47" i="361"/>
  <c r="P46" i="361"/>
  <c r="M46" i="361" s="1"/>
  <c r="L46" i="361"/>
  <c r="K46" i="361"/>
  <c r="J46" i="361"/>
  <c r="P45" i="361"/>
  <c r="M45" i="361" s="1"/>
  <c r="L45" i="361"/>
  <c r="K45" i="361"/>
  <c r="J45" i="361"/>
  <c r="P44" i="361"/>
  <c r="M44" i="361" s="1"/>
  <c r="L44" i="361"/>
  <c r="K44" i="361"/>
  <c r="J44" i="361"/>
  <c r="P43" i="361"/>
  <c r="M43" i="361"/>
  <c r="L43" i="361"/>
  <c r="K43" i="361"/>
  <c r="J43" i="361"/>
  <c r="P42" i="361"/>
  <c r="M42" i="361" s="1"/>
  <c r="L42" i="361"/>
  <c r="K42" i="361"/>
  <c r="J42" i="361"/>
  <c r="P41" i="361"/>
  <c r="M41" i="361" s="1"/>
  <c r="L41" i="361"/>
  <c r="K41" i="361"/>
  <c r="J41" i="361"/>
  <c r="P40" i="361"/>
  <c r="M40" i="361"/>
  <c r="L40" i="361"/>
  <c r="K40" i="361"/>
  <c r="J40" i="361"/>
  <c r="H5" i="361"/>
  <c r="D5" i="361"/>
  <c r="C5" i="361"/>
  <c r="A5" i="361"/>
  <c r="C2" i="361"/>
  <c r="A1" i="361"/>
  <c r="L11" i="360"/>
  <c r="I11" i="360"/>
  <c r="G11" i="360"/>
  <c r="E11" i="360"/>
  <c r="B21" i="360" s="1"/>
  <c r="D11" i="360"/>
  <c r="C11" i="360"/>
  <c r="L9" i="360"/>
  <c r="I9" i="360"/>
  <c r="G9" i="360"/>
  <c r="E9" i="360"/>
  <c r="F18" i="360" s="1"/>
  <c r="D9" i="360"/>
  <c r="C9" i="360"/>
  <c r="L7" i="360"/>
  <c r="I7" i="360"/>
  <c r="G7" i="360"/>
  <c r="E7" i="360"/>
  <c r="B19" i="360" s="1"/>
  <c r="D7" i="360"/>
  <c r="C7" i="360"/>
  <c r="Y5" i="360"/>
  <c r="L4" i="360"/>
  <c r="K41" i="360" s="1"/>
  <c r="E4" i="360"/>
  <c r="A4" i="360"/>
  <c r="Y3" i="360"/>
  <c r="E2" i="360"/>
  <c r="AK1" i="360"/>
  <c r="AJ1" i="360"/>
  <c r="AI1" i="360"/>
  <c r="AH1" i="360"/>
  <c r="AG1" i="360"/>
  <c r="AF1" i="360"/>
  <c r="AE1" i="360"/>
  <c r="AD1" i="360"/>
  <c r="AC1" i="360"/>
  <c r="AB1" i="360"/>
  <c r="A1" i="360"/>
  <c r="P156" i="359"/>
  <c r="M156" i="359" s="1"/>
  <c r="L156" i="359"/>
  <c r="K156" i="359"/>
  <c r="J156" i="359"/>
  <c r="P155" i="359"/>
  <c r="M155" i="359" s="1"/>
  <c r="L155" i="359"/>
  <c r="K155" i="359"/>
  <c r="J155" i="359"/>
  <c r="P154" i="359"/>
  <c r="M154" i="359" s="1"/>
  <c r="L154" i="359"/>
  <c r="K154" i="359"/>
  <c r="J154" i="359"/>
  <c r="P153" i="359"/>
  <c r="M153" i="359"/>
  <c r="L153" i="359"/>
  <c r="K153" i="359"/>
  <c r="J153" i="359"/>
  <c r="P152" i="359"/>
  <c r="M152" i="359" s="1"/>
  <c r="L152" i="359"/>
  <c r="K152" i="359"/>
  <c r="J152" i="359"/>
  <c r="P151" i="359"/>
  <c r="M151" i="359"/>
  <c r="L151" i="359"/>
  <c r="K151" i="359"/>
  <c r="J151" i="359"/>
  <c r="P150" i="359"/>
  <c r="M150" i="359" s="1"/>
  <c r="L150" i="359"/>
  <c r="K150" i="359"/>
  <c r="J150" i="359"/>
  <c r="P149" i="359"/>
  <c r="M149" i="359" s="1"/>
  <c r="L149" i="359"/>
  <c r="K149" i="359"/>
  <c r="J149" i="359"/>
  <c r="P148" i="359"/>
  <c r="M148" i="359"/>
  <c r="L148" i="359"/>
  <c r="K148" i="359"/>
  <c r="J148" i="359"/>
  <c r="P147" i="359"/>
  <c r="M147" i="359" s="1"/>
  <c r="L147" i="359"/>
  <c r="K147" i="359"/>
  <c r="J147" i="359"/>
  <c r="P146" i="359"/>
  <c r="M146" i="359" s="1"/>
  <c r="L146" i="359"/>
  <c r="K146" i="359"/>
  <c r="J146" i="359"/>
  <c r="P145" i="359"/>
  <c r="M145" i="359"/>
  <c r="L145" i="359"/>
  <c r="K145" i="359"/>
  <c r="J145" i="359"/>
  <c r="P144" i="359"/>
  <c r="M144" i="359" s="1"/>
  <c r="L144" i="359"/>
  <c r="K144" i="359"/>
  <c r="J144" i="359"/>
  <c r="P143" i="359"/>
  <c r="M143" i="359" s="1"/>
  <c r="L143" i="359"/>
  <c r="K143" i="359"/>
  <c r="J143" i="359"/>
  <c r="P142" i="359"/>
  <c r="M142" i="359" s="1"/>
  <c r="L142" i="359"/>
  <c r="K142" i="359"/>
  <c r="J142" i="359"/>
  <c r="P141" i="359"/>
  <c r="M141" i="359"/>
  <c r="L141" i="359"/>
  <c r="K141" i="359"/>
  <c r="J141" i="359"/>
  <c r="P140" i="359"/>
  <c r="M140" i="359" s="1"/>
  <c r="L140" i="359"/>
  <c r="K140" i="359"/>
  <c r="J140" i="359"/>
  <c r="P139" i="359"/>
  <c r="M139" i="359" s="1"/>
  <c r="L139" i="359"/>
  <c r="K139" i="359"/>
  <c r="J139" i="359"/>
  <c r="P138" i="359"/>
  <c r="M138" i="359" s="1"/>
  <c r="L138" i="359"/>
  <c r="K138" i="359"/>
  <c r="J138" i="359"/>
  <c r="P137" i="359"/>
  <c r="M137" i="359"/>
  <c r="L137" i="359"/>
  <c r="K137" i="359"/>
  <c r="J137" i="359"/>
  <c r="P136" i="359"/>
  <c r="M136" i="359" s="1"/>
  <c r="L136" i="359"/>
  <c r="K136" i="359"/>
  <c r="J136" i="359"/>
  <c r="P135" i="359"/>
  <c r="M135" i="359"/>
  <c r="L135" i="359"/>
  <c r="K135" i="359"/>
  <c r="J135" i="359"/>
  <c r="P134" i="359"/>
  <c r="M134" i="359" s="1"/>
  <c r="L134" i="359"/>
  <c r="K134" i="359"/>
  <c r="J134" i="359"/>
  <c r="P133" i="359"/>
  <c r="M133" i="359" s="1"/>
  <c r="L133" i="359"/>
  <c r="K133" i="359"/>
  <c r="J133" i="359"/>
  <c r="P132" i="359"/>
  <c r="M132" i="359" s="1"/>
  <c r="L132" i="359"/>
  <c r="K132" i="359"/>
  <c r="J132" i="359"/>
  <c r="P131" i="359"/>
  <c r="M131" i="359" s="1"/>
  <c r="L131" i="359"/>
  <c r="K131" i="359"/>
  <c r="J131" i="359"/>
  <c r="P130" i="359"/>
  <c r="M130" i="359" s="1"/>
  <c r="L130" i="359"/>
  <c r="K130" i="359"/>
  <c r="J130" i="359"/>
  <c r="P129" i="359"/>
  <c r="M129" i="359"/>
  <c r="L129" i="359"/>
  <c r="K129" i="359"/>
  <c r="J129" i="359"/>
  <c r="P128" i="359"/>
  <c r="M128" i="359" s="1"/>
  <c r="L128" i="359"/>
  <c r="K128" i="359"/>
  <c r="J128" i="359"/>
  <c r="P127" i="359"/>
  <c r="M127" i="359" s="1"/>
  <c r="L127" i="359"/>
  <c r="K127" i="359"/>
  <c r="J127" i="359"/>
  <c r="P126" i="359"/>
  <c r="M126" i="359" s="1"/>
  <c r="L126" i="359"/>
  <c r="K126" i="359"/>
  <c r="J126" i="359"/>
  <c r="P125" i="359"/>
  <c r="M125" i="359" s="1"/>
  <c r="L125" i="359"/>
  <c r="K125" i="359"/>
  <c r="J125" i="359"/>
  <c r="P124" i="359"/>
  <c r="M124" i="359" s="1"/>
  <c r="L124" i="359"/>
  <c r="K124" i="359"/>
  <c r="J124" i="359"/>
  <c r="P123" i="359"/>
  <c r="M123" i="359" s="1"/>
  <c r="L123" i="359"/>
  <c r="K123" i="359"/>
  <c r="J123" i="359"/>
  <c r="P122" i="359"/>
  <c r="M122" i="359" s="1"/>
  <c r="L122" i="359"/>
  <c r="K122" i="359"/>
  <c r="J122" i="359"/>
  <c r="P121" i="359"/>
  <c r="M121" i="359"/>
  <c r="L121" i="359"/>
  <c r="K121" i="359"/>
  <c r="J121" i="359"/>
  <c r="P120" i="359"/>
  <c r="M120" i="359" s="1"/>
  <c r="L120" i="359"/>
  <c r="K120" i="359"/>
  <c r="J120" i="359"/>
  <c r="P119" i="359"/>
  <c r="M119" i="359" s="1"/>
  <c r="L119" i="359"/>
  <c r="K119" i="359"/>
  <c r="J119" i="359"/>
  <c r="P118" i="359"/>
  <c r="M118" i="359" s="1"/>
  <c r="L118" i="359"/>
  <c r="K118" i="359"/>
  <c r="J118" i="359"/>
  <c r="P117" i="359"/>
  <c r="M117" i="359" s="1"/>
  <c r="L117" i="359"/>
  <c r="K117" i="359"/>
  <c r="J117" i="359"/>
  <c r="P116" i="359"/>
  <c r="M116" i="359"/>
  <c r="L116" i="359"/>
  <c r="K116" i="359"/>
  <c r="J116" i="359"/>
  <c r="P115" i="359"/>
  <c r="M115" i="359" s="1"/>
  <c r="L115" i="359"/>
  <c r="K115" i="359"/>
  <c r="J115" i="359"/>
  <c r="P114" i="359"/>
  <c r="M114" i="359" s="1"/>
  <c r="L114" i="359"/>
  <c r="K114" i="359"/>
  <c r="J114" i="359"/>
  <c r="P113" i="359"/>
  <c r="M113" i="359" s="1"/>
  <c r="L113" i="359"/>
  <c r="K113" i="359"/>
  <c r="J113" i="359"/>
  <c r="P112" i="359"/>
  <c r="M112" i="359" s="1"/>
  <c r="L112" i="359"/>
  <c r="K112" i="359"/>
  <c r="J112" i="359"/>
  <c r="P111" i="359"/>
  <c r="M111" i="359" s="1"/>
  <c r="L111" i="359"/>
  <c r="K111" i="359"/>
  <c r="J111" i="359"/>
  <c r="P110" i="359"/>
  <c r="M110" i="359" s="1"/>
  <c r="L110" i="359"/>
  <c r="K110" i="359"/>
  <c r="J110" i="359"/>
  <c r="P109" i="359"/>
  <c r="M109" i="359"/>
  <c r="L109" i="359"/>
  <c r="K109" i="359"/>
  <c r="J109" i="359"/>
  <c r="P108" i="359"/>
  <c r="M108" i="359" s="1"/>
  <c r="L108" i="359"/>
  <c r="K108" i="359"/>
  <c r="J108" i="359"/>
  <c r="P107" i="359"/>
  <c r="M107" i="359" s="1"/>
  <c r="L107" i="359"/>
  <c r="K107" i="359"/>
  <c r="J107" i="359"/>
  <c r="P106" i="359"/>
  <c r="M106" i="359" s="1"/>
  <c r="L106" i="359"/>
  <c r="K106" i="359"/>
  <c r="J106" i="359"/>
  <c r="P105" i="359"/>
  <c r="M105" i="359" s="1"/>
  <c r="L105" i="359"/>
  <c r="K105" i="359"/>
  <c r="J105" i="359"/>
  <c r="P104" i="359"/>
  <c r="M104" i="359"/>
  <c r="L104" i="359"/>
  <c r="K104" i="359"/>
  <c r="J104" i="359"/>
  <c r="P103" i="359"/>
  <c r="M103" i="359"/>
  <c r="L103" i="359"/>
  <c r="K103" i="359"/>
  <c r="J103" i="359"/>
  <c r="P102" i="359"/>
  <c r="M102" i="359" s="1"/>
  <c r="L102" i="359"/>
  <c r="K102" i="359"/>
  <c r="J102" i="359"/>
  <c r="P101" i="359"/>
  <c r="M101" i="359" s="1"/>
  <c r="L101" i="359"/>
  <c r="K101" i="359"/>
  <c r="J101" i="359"/>
  <c r="P100" i="359"/>
  <c r="M100" i="359" s="1"/>
  <c r="L100" i="359"/>
  <c r="K100" i="359"/>
  <c r="J100" i="359"/>
  <c r="P99" i="359"/>
  <c r="M99" i="359"/>
  <c r="L99" i="359"/>
  <c r="K99" i="359"/>
  <c r="J99" i="359"/>
  <c r="P98" i="359"/>
  <c r="M98" i="359" s="1"/>
  <c r="L98" i="359"/>
  <c r="K98" i="359"/>
  <c r="J98" i="359"/>
  <c r="P97" i="359"/>
  <c r="M97" i="359"/>
  <c r="L97" i="359"/>
  <c r="K97" i="359"/>
  <c r="J97" i="359"/>
  <c r="P96" i="359"/>
  <c r="M96" i="359" s="1"/>
  <c r="L96" i="359"/>
  <c r="K96" i="359"/>
  <c r="J96" i="359"/>
  <c r="P95" i="359"/>
  <c r="M95" i="359" s="1"/>
  <c r="L95" i="359"/>
  <c r="K95" i="359"/>
  <c r="J95" i="359"/>
  <c r="P94" i="359"/>
  <c r="M94" i="359" s="1"/>
  <c r="L94" i="359"/>
  <c r="K94" i="359"/>
  <c r="J94" i="359"/>
  <c r="P93" i="359"/>
  <c r="M93" i="359" s="1"/>
  <c r="L93" i="359"/>
  <c r="K93" i="359"/>
  <c r="J93" i="359"/>
  <c r="P92" i="359"/>
  <c r="M92" i="359"/>
  <c r="L92" i="359"/>
  <c r="K92" i="359"/>
  <c r="J92" i="359"/>
  <c r="P91" i="359"/>
  <c r="M91" i="359" s="1"/>
  <c r="L91" i="359"/>
  <c r="K91" i="359"/>
  <c r="J91" i="359"/>
  <c r="P90" i="359"/>
  <c r="M90" i="359" s="1"/>
  <c r="L90" i="359"/>
  <c r="K90" i="359"/>
  <c r="J90" i="359"/>
  <c r="P89" i="359"/>
  <c r="M89" i="359"/>
  <c r="L89" i="359"/>
  <c r="K89" i="359"/>
  <c r="J89" i="359"/>
  <c r="P88" i="359"/>
  <c r="M88" i="359" s="1"/>
  <c r="L88" i="359"/>
  <c r="K88" i="359"/>
  <c r="J88" i="359"/>
  <c r="P87" i="359"/>
  <c r="M87" i="359" s="1"/>
  <c r="L87" i="359"/>
  <c r="K87" i="359"/>
  <c r="J87" i="359"/>
  <c r="P86" i="359"/>
  <c r="M86" i="359" s="1"/>
  <c r="L86" i="359"/>
  <c r="K86" i="359"/>
  <c r="J86" i="359"/>
  <c r="P85" i="359"/>
  <c r="M85" i="359"/>
  <c r="L85" i="359"/>
  <c r="K85" i="359"/>
  <c r="J85" i="359"/>
  <c r="P84" i="359"/>
  <c r="M84" i="359"/>
  <c r="L84" i="359"/>
  <c r="K84" i="359"/>
  <c r="J84" i="359"/>
  <c r="P83" i="359"/>
  <c r="M83" i="359" s="1"/>
  <c r="L83" i="359"/>
  <c r="K83" i="359"/>
  <c r="J83" i="359"/>
  <c r="P82" i="359"/>
  <c r="M82" i="359" s="1"/>
  <c r="L82" i="359"/>
  <c r="K82" i="359"/>
  <c r="J82" i="359"/>
  <c r="P81" i="359"/>
  <c r="M81" i="359" s="1"/>
  <c r="L81" i="359"/>
  <c r="K81" i="359"/>
  <c r="J81" i="359"/>
  <c r="P80" i="359"/>
  <c r="M80" i="359" s="1"/>
  <c r="L80" i="359"/>
  <c r="K80" i="359"/>
  <c r="J80" i="359"/>
  <c r="P79" i="359"/>
  <c r="M79" i="359"/>
  <c r="L79" i="359"/>
  <c r="K79" i="359"/>
  <c r="J79" i="359"/>
  <c r="P78" i="359"/>
  <c r="M78" i="359" s="1"/>
  <c r="L78" i="359"/>
  <c r="K78" i="359"/>
  <c r="J78" i="359"/>
  <c r="P77" i="359"/>
  <c r="M77" i="359"/>
  <c r="L77" i="359"/>
  <c r="K77" i="359"/>
  <c r="J77" i="359"/>
  <c r="P76" i="359"/>
  <c r="M76" i="359" s="1"/>
  <c r="L76" i="359"/>
  <c r="K76" i="359"/>
  <c r="J76" i="359"/>
  <c r="P75" i="359"/>
  <c r="M75" i="359" s="1"/>
  <c r="L75" i="359"/>
  <c r="K75" i="359"/>
  <c r="J75" i="359"/>
  <c r="P74" i="359"/>
  <c r="M74" i="359" s="1"/>
  <c r="L74" i="359"/>
  <c r="K74" i="359"/>
  <c r="J74" i="359"/>
  <c r="P73" i="359"/>
  <c r="M73" i="359" s="1"/>
  <c r="L73" i="359"/>
  <c r="K73" i="359"/>
  <c r="J73" i="359"/>
  <c r="P72" i="359"/>
  <c r="M72" i="359"/>
  <c r="L72" i="359"/>
  <c r="K72" i="359"/>
  <c r="J72" i="359"/>
  <c r="P71" i="359"/>
  <c r="M71" i="359"/>
  <c r="L71" i="359"/>
  <c r="K71" i="359"/>
  <c r="J71" i="359"/>
  <c r="P70" i="359"/>
  <c r="M70" i="359" s="1"/>
  <c r="L70" i="359"/>
  <c r="K70" i="359"/>
  <c r="J70" i="359"/>
  <c r="P69" i="359"/>
  <c r="M69" i="359" s="1"/>
  <c r="L69" i="359"/>
  <c r="K69" i="359"/>
  <c r="J69" i="359"/>
  <c r="P68" i="359"/>
  <c r="M68" i="359" s="1"/>
  <c r="L68" i="359"/>
  <c r="K68" i="359"/>
  <c r="J68" i="359"/>
  <c r="P67" i="359"/>
  <c r="M67" i="359"/>
  <c r="L67" i="359"/>
  <c r="K67" i="359"/>
  <c r="J67" i="359"/>
  <c r="P66" i="359"/>
  <c r="M66" i="359" s="1"/>
  <c r="L66" i="359"/>
  <c r="K66" i="359"/>
  <c r="J66" i="359"/>
  <c r="P65" i="359"/>
  <c r="M65" i="359"/>
  <c r="L65" i="359"/>
  <c r="K65" i="359"/>
  <c r="J65" i="359"/>
  <c r="P64" i="359"/>
  <c r="M64" i="359" s="1"/>
  <c r="L64" i="359"/>
  <c r="K64" i="359"/>
  <c r="J64" i="359"/>
  <c r="P63" i="359"/>
  <c r="M63" i="359" s="1"/>
  <c r="L63" i="359"/>
  <c r="K63" i="359"/>
  <c r="J63" i="359"/>
  <c r="P62" i="359"/>
  <c r="M62" i="359" s="1"/>
  <c r="L62" i="359"/>
  <c r="K62" i="359"/>
  <c r="J62" i="359"/>
  <c r="P61" i="359"/>
  <c r="M61" i="359" s="1"/>
  <c r="L61" i="359"/>
  <c r="K61" i="359"/>
  <c r="J61" i="359"/>
  <c r="P60" i="359"/>
  <c r="M60" i="359"/>
  <c r="L60" i="359"/>
  <c r="K60" i="359"/>
  <c r="J60" i="359"/>
  <c r="P59" i="359"/>
  <c r="M59" i="359" s="1"/>
  <c r="L59" i="359"/>
  <c r="K59" i="359"/>
  <c r="J59" i="359"/>
  <c r="P58" i="359"/>
  <c r="M58" i="359" s="1"/>
  <c r="L58" i="359"/>
  <c r="K58" i="359"/>
  <c r="J58" i="359"/>
  <c r="P57" i="359"/>
  <c r="M57" i="359"/>
  <c r="L57" i="359"/>
  <c r="K57" i="359"/>
  <c r="J57" i="359"/>
  <c r="P56" i="359"/>
  <c r="M56" i="359" s="1"/>
  <c r="L56" i="359"/>
  <c r="K56" i="359"/>
  <c r="J56" i="359"/>
  <c r="P55" i="359"/>
  <c r="M55" i="359" s="1"/>
  <c r="L55" i="359"/>
  <c r="K55" i="359"/>
  <c r="J55" i="359"/>
  <c r="P54" i="359"/>
  <c r="M54" i="359" s="1"/>
  <c r="L54" i="359"/>
  <c r="K54" i="359"/>
  <c r="J54" i="359"/>
  <c r="P53" i="359"/>
  <c r="M53" i="359"/>
  <c r="L53" i="359"/>
  <c r="K53" i="359"/>
  <c r="J53" i="359"/>
  <c r="P52" i="359"/>
  <c r="M52" i="359"/>
  <c r="L52" i="359"/>
  <c r="K52" i="359"/>
  <c r="J52" i="359"/>
  <c r="P51" i="359"/>
  <c r="M51" i="359" s="1"/>
  <c r="L51" i="359"/>
  <c r="K51" i="359"/>
  <c r="J51" i="359"/>
  <c r="P50" i="359"/>
  <c r="M50" i="359" s="1"/>
  <c r="L50" i="359"/>
  <c r="K50" i="359"/>
  <c r="J50" i="359"/>
  <c r="P49" i="359"/>
  <c r="M49" i="359" s="1"/>
  <c r="L49" i="359"/>
  <c r="K49" i="359"/>
  <c r="J49" i="359"/>
  <c r="P48" i="359"/>
  <c r="M48" i="359" s="1"/>
  <c r="L48" i="359"/>
  <c r="K48" i="359"/>
  <c r="J48" i="359"/>
  <c r="P47" i="359"/>
  <c r="M47" i="359"/>
  <c r="L47" i="359"/>
  <c r="K47" i="359"/>
  <c r="J47" i="359"/>
  <c r="P46" i="359"/>
  <c r="M46" i="359" s="1"/>
  <c r="L46" i="359"/>
  <c r="K46" i="359"/>
  <c r="J46" i="359"/>
  <c r="P45" i="359"/>
  <c r="M45" i="359"/>
  <c r="L45" i="359"/>
  <c r="K45" i="359"/>
  <c r="J45" i="359"/>
  <c r="P44" i="359"/>
  <c r="M44" i="359" s="1"/>
  <c r="L44" i="359"/>
  <c r="K44" i="359"/>
  <c r="J44" i="359"/>
  <c r="P43" i="359"/>
  <c r="M43" i="359" s="1"/>
  <c r="L43" i="359"/>
  <c r="K43" i="359"/>
  <c r="J43" i="359"/>
  <c r="P42" i="359"/>
  <c r="M42" i="359" s="1"/>
  <c r="L42" i="359"/>
  <c r="K42" i="359"/>
  <c r="J42" i="359"/>
  <c r="P41" i="359"/>
  <c r="M41" i="359" s="1"/>
  <c r="L41" i="359"/>
  <c r="K41" i="359"/>
  <c r="J41" i="359"/>
  <c r="P40" i="359"/>
  <c r="M40" i="359"/>
  <c r="L40" i="359"/>
  <c r="K40" i="359"/>
  <c r="J40" i="359"/>
  <c r="H5" i="359"/>
  <c r="D5" i="359"/>
  <c r="C5" i="359"/>
  <c r="A5" i="359"/>
  <c r="C2" i="359"/>
  <c r="A1" i="359"/>
  <c r="AK1" i="372" l="1"/>
  <c r="AC1" i="372"/>
  <c r="H18" i="362"/>
  <c r="AC1" i="368"/>
  <c r="B20" i="368"/>
  <c r="AF1" i="369"/>
  <c r="B23" i="369"/>
  <c r="D18" i="380"/>
  <c r="B19" i="380"/>
  <c r="H18" i="380"/>
  <c r="B20" i="360"/>
  <c r="B19" i="362"/>
  <c r="H21" i="364"/>
  <c r="AF1" i="366"/>
  <c r="AK1" i="362"/>
  <c r="AB1" i="369"/>
  <c r="B25" i="369"/>
  <c r="F16" i="370"/>
  <c r="H18" i="386"/>
  <c r="B21" i="386"/>
  <c r="B20" i="372"/>
  <c r="L18" i="374"/>
  <c r="B21" i="376"/>
  <c r="AF1" i="380"/>
  <c r="AI1" i="380"/>
  <c r="B20" i="374"/>
  <c r="F18" i="388"/>
  <c r="B20" i="388"/>
  <c r="B19" i="384"/>
  <c r="AG1" i="374"/>
  <c r="J18" i="366"/>
  <c r="AB1" i="382"/>
  <c r="AI1" i="374"/>
  <c r="AB1" i="376"/>
  <c r="AE1" i="376"/>
  <c r="AG1" i="384"/>
  <c r="AC1" i="388"/>
  <c r="AH1" i="376"/>
  <c r="AI1" i="384"/>
  <c r="AD1" i="386"/>
  <c r="AH1" i="388"/>
  <c r="AC1" i="384"/>
  <c r="AJ1" i="376"/>
  <c r="AB1" i="384"/>
  <c r="AD1" i="374"/>
  <c r="AH1" i="374"/>
  <c r="AD1" i="378"/>
  <c r="AC1" i="380"/>
  <c r="AJ1" i="380"/>
  <c r="AE1" i="386"/>
  <c r="AE1" i="380"/>
  <c r="AK1" i="380"/>
  <c r="AE1" i="384"/>
  <c r="AJ1" i="384"/>
  <c r="AD1" i="388"/>
  <c r="AI1" i="388"/>
  <c r="AH1" i="372"/>
  <c r="AB1" i="374"/>
  <c r="AF1" i="374"/>
  <c r="AF1" i="384"/>
  <c r="AE1" i="388"/>
  <c r="AK1" i="388"/>
  <c r="AG1" i="388"/>
  <c r="AK1" i="364"/>
  <c r="AG1" i="364"/>
  <c r="AC1" i="364"/>
  <c r="AJ1" i="368"/>
  <c r="AF1" i="368"/>
  <c r="AB1" i="368"/>
  <c r="AK1" i="370"/>
  <c r="AG1" i="370"/>
  <c r="AC1" i="370"/>
  <c r="AB1" i="366"/>
  <c r="AH1" i="366"/>
  <c r="B19" i="366"/>
  <c r="AI1" i="368"/>
  <c r="AD1" i="370"/>
  <c r="AI1" i="370"/>
  <c r="AD1" i="372"/>
  <c r="D18" i="374"/>
  <c r="AI1" i="372"/>
  <c r="AC1" i="362"/>
  <c r="AE1" i="364"/>
  <c r="AJ1" i="364"/>
  <c r="AD1" i="366"/>
  <c r="B20" i="366"/>
  <c r="F18" i="366"/>
  <c r="B21" i="366"/>
  <c r="AE1" i="368"/>
  <c r="AK1" i="368"/>
  <c r="AH1" i="369"/>
  <c r="AD1" i="369"/>
  <c r="AE1" i="370"/>
  <c r="AJ1" i="370"/>
  <c r="AE1" i="372"/>
  <c r="H18" i="374"/>
  <c r="F18" i="376"/>
  <c r="Q6" i="378"/>
  <c r="F6" i="378"/>
  <c r="M6" i="378"/>
  <c r="AG1" i="378"/>
  <c r="AC1" i="378"/>
  <c r="AH1" i="378"/>
  <c r="AB1" i="378"/>
  <c r="F6" i="382"/>
  <c r="O6" i="382"/>
  <c r="M6" i="382"/>
  <c r="AG1" i="382"/>
  <c r="AC1" i="382"/>
  <c r="AD1" i="382"/>
  <c r="AH1" i="382"/>
  <c r="H18" i="388"/>
  <c r="B21" i="388"/>
  <c r="D18" i="388"/>
  <c r="AH1" i="364"/>
  <c r="AB1" i="370"/>
  <c r="AH1" i="370"/>
  <c r="AJ1" i="372"/>
  <c r="AF1" i="372"/>
  <c r="AB1" i="372"/>
  <c r="B20" i="380"/>
  <c r="F18" i="380"/>
  <c r="D18" i="360"/>
  <c r="AD1" i="364"/>
  <c r="AI1" i="364"/>
  <c r="AK1" i="366"/>
  <c r="AG1" i="366"/>
  <c r="AC1" i="366"/>
  <c r="AD1" i="368"/>
  <c r="H18" i="360"/>
  <c r="AH1" i="362"/>
  <c r="AD1" i="362"/>
  <c r="AE1" i="362"/>
  <c r="AJ1" i="362"/>
  <c r="AF1" i="364"/>
  <c r="D21" i="364"/>
  <c r="AE1" i="366"/>
  <c r="AJ1" i="366"/>
  <c r="AG1" i="368"/>
  <c r="B21" i="368"/>
  <c r="AE1" i="369"/>
  <c r="AJ1" i="369"/>
  <c r="AF1" i="370"/>
  <c r="D16" i="370"/>
  <c r="AG1" i="372"/>
  <c r="B21" i="372"/>
  <c r="J18" i="374"/>
  <c r="AK1" i="376"/>
  <c r="AG1" i="376"/>
  <c r="AC1" i="376"/>
  <c r="AI1" i="376"/>
  <c r="AD1" i="376"/>
  <c r="AE1" i="378"/>
  <c r="K6" i="378"/>
  <c r="AH1" i="380"/>
  <c r="AD1" i="380"/>
  <c r="AG1" i="380"/>
  <c r="AB1" i="380"/>
  <c r="AE1" i="382"/>
  <c r="K6" i="382"/>
  <c r="B20" i="384"/>
  <c r="F18" i="384"/>
  <c r="B19" i="386"/>
  <c r="D18" i="386"/>
  <c r="AK1" i="386"/>
  <c r="AG1" i="386"/>
  <c r="AC1" i="386"/>
  <c r="AJ1" i="386"/>
  <c r="AF1" i="386"/>
  <c r="AB1" i="386"/>
  <c r="AH1" i="386"/>
  <c r="AH1" i="384"/>
  <c r="AD1" i="384"/>
  <c r="F18" i="386"/>
  <c r="AB1" i="388"/>
  <c r="AF1" i="388"/>
  <c r="L11" i="354" l="1"/>
  <c r="I11" i="354"/>
  <c r="G11" i="354"/>
  <c r="E11" i="354"/>
  <c r="B21" i="354" s="1"/>
  <c r="D11" i="354"/>
  <c r="C11" i="354"/>
  <c r="L9" i="354"/>
  <c r="I9" i="354"/>
  <c r="G9" i="354"/>
  <c r="E9" i="354"/>
  <c r="D9" i="354"/>
  <c r="C9" i="354"/>
  <c r="L7" i="354"/>
  <c r="I7" i="354"/>
  <c r="G7" i="354"/>
  <c r="E7" i="354"/>
  <c r="D18" i="354" s="1"/>
  <c r="D7" i="354"/>
  <c r="C7" i="354"/>
  <c r="Y5" i="354"/>
  <c r="AK1" i="354" s="1"/>
  <c r="L4" i="354"/>
  <c r="K41" i="354" s="1"/>
  <c r="E4" i="354"/>
  <c r="A4" i="354"/>
  <c r="Y3" i="354"/>
  <c r="E2" i="354"/>
  <c r="A1" i="354"/>
  <c r="P156" i="353"/>
  <c r="M156" i="353" s="1"/>
  <c r="L156" i="353"/>
  <c r="K156" i="353"/>
  <c r="J156" i="353"/>
  <c r="P155" i="353"/>
  <c r="M155" i="353" s="1"/>
  <c r="L155" i="353"/>
  <c r="K155" i="353"/>
  <c r="J155" i="353"/>
  <c r="P154" i="353"/>
  <c r="M154" i="353" s="1"/>
  <c r="L154" i="353"/>
  <c r="K154" i="353"/>
  <c r="J154" i="353"/>
  <c r="P153" i="353"/>
  <c r="M153" i="353"/>
  <c r="L153" i="353"/>
  <c r="K153" i="353"/>
  <c r="J153" i="353"/>
  <c r="P152" i="353"/>
  <c r="M152" i="353" s="1"/>
  <c r="L152" i="353"/>
  <c r="K152" i="353"/>
  <c r="J152" i="353"/>
  <c r="P151" i="353"/>
  <c r="M151" i="353" s="1"/>
  <c r="L151" i="353"/>
  <c r="K151" i="353"/>
  <c r="J151" i="353"/>
  <c r="P150" i="353"/>
  <c r="M150" i="353" s="1"/>
  <c r="L150" i="353"/>
  <c r="K150" i="353"/>
  <c r="J150" i="353"/>
  <c r="P149" i="353"/>
  <c r="M149" i="353"/>
  <c r="L149" i="353"/>
  <c r="K149" i="353"/>
  <c r="J149" i="353"/>
  <c r="P148" i="353"/>
  <c r="M148" i="353" s="1"/>
  <c r="L148" i="353"/>
  <c r="K148" i="353"/>
  <c r="J148" i="353"/>
  <c r="P147" i="353"/>
  <c r="M147" i="353" s="1"/>
  <c r="L147" i="353"/>
  <c r="K147" i="353"/>
  <c r="J147" i="353"/>
  <c r="P146" i="353"/>
  <c r="M146" i="353" s="1"/>
  <c r="L146" i="353"/>
  <c r="K146" i="353"/>
  <c r="J146" i="353"/>
  <c r="P145" i="353"/>
  <c r="M145" i="353" s="1"/>
  <c r="L145" i="353"/>
  <c r="K145" i="353"/>
  <c r="J145" i="353"/>
  <c r="P144" i="353"/>
  <c r="M144" i="353" s="1"/>
  <c r="L144" i="353"/>
  <c r="K144" i="353"/>
  <c r="J144" i="353"/>
  <c r="P143" i="353"/>
  <c r="M143" i="353" s="1"/>
  <c r="L143" i="353"/>
  <c r="K143" i="353"/>
  <c r="J143" i="353"/>
  <c r="P142" i="353"/>
  <c r="M142" i="353" s="1"/>
  <c r="L142" i="353"/>
  <c r="K142" i="353"/>
  <c r="J142" i="353"/>
  <c r="P141" i="353"/>
  <c r="M141" i="353"/>
  <c r="L141" i="353"/>
  <c r="K141" i="353"/>
  <c r="J141" i="353"/>
  <c r="P140" i="353"/>
  <c r="M140" i="353" s="1"/>
  <c r="L140" i="353"/>
  <c r="K140" i="353"/>
  <c r="J140" i="353"/>
  <c r="P139" i="353"/>
  <c r="M139" i="353" s="1"/>
  <c r="L139" i="353"/>
  <c r="K139" i="353"/>
  <c r="J139" i="353"/>
  <c r="P138" i="353"/>
  <c r="M138" i="353" s="1"/>
  <c r="L138" i="353"/>
  <c r="K138" i="353"/>
  <c r="J138" i="353"/>
  <c r="P137" i="353"/>
  <c r="M137" i="353"/>
  <c r="L137" i="353"/>
  <c r="K137" i="353"/>
  <c r="J137" i="353"/>
  <c r="P136" i="353"/>
  <c r="M136" i="353" s="1"/>
  <c r="L136" i="353"/>
  <c r="K136" i="353"/>
  <c r="J136" i="353"/>
  <c r="P135" i="353"/>
  <c r="M135" i="353" s="1"/>
  <c r="L135" i="353"/>
  <c r="K135" i="353"/>
  <c r="J135" i="353"/>
  <c r="P134" i="353"/>
  <c r="M134" i="353" s="1"/>
  <c r="L134" i="353"/>
  <c r="K134" i="353"/>
  <c r="J134" i="353"/>
  <c r="P133" i="353"/>
  <c r="M133" i="353"/>
  <c r="L133" i="353"/>
  <c r="K133" i="353"/>
  <c r="J133" i="353"/>
  <c r="P132" i="353"/>
  <c r="M132" i="353" s="1"/>
  <c r="L132" i="353"/>
  <c r="K132" i="353"/>
  <c r="J132" i="353"/>
  <c r="P131" i="353"/>
  <c r="M131" i="353" s="1"/>
  <c r="L131" i="353"/>
  <c r="K131" i="353"/>
  <c r="J131" i="353"/>
  <c r="P130" i="353"/>
  <c r="M130" i="353" s="1"/>
  <c r="L130" i="353"/>
  <c r="K130" i="353"/>
  <c r="J130" i="353"/>
  <c r="P129" i="353"/>
  <c r="M129" i="353" s="1"/>
  <c r="L129" i="353"/>
  <c r="K129" i="353"/>
  <c r="J129" i="353"/>
  <c r="P128" i="353"/>
  <c r="M128" i="353" s="1"/>
  <c r="L128" i="353"/>
  <c r="K128" i="353"/>
  <c r="J128" i="353"/>
  <c r="P127" i="353"/>
  <c r="M127" i="353" s="1"/>
  <c r="L127" i="353"/>
  <c r="K127" i="353"/>
  <c r="J127" i="353"/>
  <c r="P126" i="353"/>
  <c r="M126" i="353" s="1"/>
  <c r="L126" i="353"/>
  <c r="K126" i="353"/>
  <c r="J126" i="353"/>
  <c r="P125" i="353"/>
  <c r="M125" i="353" s="1"/>
  <c r="L125" i="353"/>
  <c r="K125" i="353"/>
  <c r="J125" i="353"/>
  <c r="P124" i="353"/>
  <c r="M124" i="353" s="1"/>
  <c r="L124" i="353"/>
  <c r="K124" i="353"/>
  <c r="J124" i="353"/>
  <c r="P123" i="353"/>
  <c r="M123" i="353" s="1"/>
  <c r="L123" i="353"/>
  <c r="K123" i="353"/>
  <c r="J123" i="353"/>
  <c r="P122" i="353"/>
  <c r="M122" i="353" s="1"/>
  <c r="L122" i="353"/>
  <c r="K122" i="353"/>
  <c r="J122" i="353"/>
  <c r="P121" i="353"/>
  <c r="M121" i="353"/>
  <c r="L121" i="353"/>
  <c r="K121" i="353"/>
  <c r="J121" i="353"/>
  <c r="P120" i="353"/>
  <c r="M120" i="353" s="1"/>
  <c r="L120" i="353"/>
  <c r="K120" i="353"/>
  <c r="J120" i="353"/>
  <c r="P119" i="353"/>
  <c r="M119" i="353" s="1"/>
  <c r="L119" i="353"/>
  <c r="K119" i="353"/>
  <c r="J119" i="353"/>
  <c r="P118" i="353"/>
  <c r="M118" i="353" s="1"/>
  <c r="L118" i="353"/>
  <c r="K118" i="353"/>
  <c r="J118" i="353"/>
  <c r="P117" i="353"/>
  <c r="M117" i="353"/>
  <c r="L117" i="353"/>
  <c r="K117" i="353"/>
  <c r="J117" i="353"/>
  <c r="P116" i="353"/>
  <c r="M116" i="353" s="1"/>
  <c r="L116" i="353"/>
  <c r="K116" i="353"/>
  <c r="J116" i="353"/>
  <c r="P115" i="353"/>
  <c r="M115" i="353" s="1"/>
  <c r="L115" i="353"/>
  <c r="K115" i="353"/>
  <c r="J115" i="353"/>
  <c r="P114" i="353"/>
  <c r="M114" i="353" s="1"/>
  <c r="L114" i="353"/>
  <c r="K114" i="353"/>
  <c r="J114" i="353"/>
  <c r="P113" i="353"/>
  <c r="M113" i="353" s="1"/>
  <c r="L113" i="353"/>
  <c r="K113" i="353"/>
  <c r="J113" i="353"/>
  <c r="P112" i="353"/>
  <c r="M112" i="353" s="1"/>
  <c r="L112" i="353"/>
  <c r="K112" i="353"/>
  <c r="J112" i="353"/>
  <c r="P111" i="353"/>
  <c r="M111" i="353" s="1"/>
  <c r="L111" i="353"/>
  <c r="K111" i="353"/>
  <c r="J111" i="353"/>
  <c r="P110" i="353"/>
  <c r="M110" i="353" s="1"/>
  <c r="L110" i="353"/>
  <c r="K110" i="353"/>
  <c r="J110" i="353"/>
  <c r="P109" i="353"/>
  <c r="M109" i="353" s="1"/>
  <c r="L109" i="353"/>
  <c r="K109" i="353"/>
  <c r="J109" i="353"/>
  <c r="P108" i="353"/>
  <c r="M108" i="353" s="1"/>
  <c r="L108" i="353"/>
  <c r="K108" i="353"/>
  <c r="J108" i="353"/>
  <c r="P107" i="353"/>
  <c r="M107" i="353" s="1"/>
  <c r="L107" i="353"/>
  <c r="K107" i="353"/>
  <c r="J107" i="353"/>
  <c r="P106" i="353"/>
  <c r="M106" i="353" s="1"/>
  <c r="L106" i="353"/>
  <c r="K106" i="353"/>
  <c r="J106" i="353"/>
  <c r="P105" i="353"/>
  <c r="M105" i="353"/>
  <c r="L105" i="353"/>
  <c r="K105" i="353"/>
  <c r="J105" i="353"/>
  <c r="P104" i="353"/>
  <c r="M104" i="353" s="1"/>
  <c r="L104" i="353"/>
  <c r="K104" i="353"/>
  <c r="J104" i="353"/>
  <c r="P103" i="353"/>
  <c r="M103" i="353" s="1"/>
  <c r="L103" i="353"/>
  <c r="K103" i="353"/>
  <c r="J103" i="353"/>
  <c r="P102" i="353"/>
  <c r="M102" i="353" s="1"/>
  <c r="L102" i="353"/>
  <c r="K102" i="353"/>
  <c r="J102" i="353"/>
  <c r="P101" i="353"/>
  <c r="M101" i="353"/>
  <c r="L101" i="353"/>
  <c r="K101" i="353"/>
  <c r="J101" i="353"/>
  <c r="P100" i="353"/>
  <c r="M100" i="353" s="1"/>
  <c r="L100" i="353"/>
  <c r="K100" i="353"/>
  <c r="J100" i="353"/>
  <c r="P99" i="353"/>
  <c r="M99" i="353" s="1"/>
  <c r="L99" i="353"/>
  <c r="K99" i="353"/>
  <c r="J99" i="353"/>
  <c r="P98" i="353"/>
  <c r="M98" i="353" s="1"/>
  <c r="L98" i="353"/>
  <c r="K98" i="353"/>
  <c r="J98" i="353"/>
  <c r="P97" i="353"/>
  <c r="M97" i="353" s="1"/>
  <c r="L97" i="353"/>
  <c r="K97" i="353"/>
  <c r="J97" i="353"/>
  <c r="P96" i="353"/>
  <c r="M96" i="353" s="1"/>
  <c r="L96" i="353"/>
  <c r="K96" i="353"/>
  <c r="J96" i="353"/>
  <c r="P95" i="353"/>
  <c r="M95" i="353" s="1"/>
  <c r="L95" i="353"/>
  <c r="K95" i="353"/>
  <c r="J95" i="353"/>
  <c r="P94" i="353"/>
  <c r="M94" i="353" s="1"/>
  <c r="L94" i="353"/>
  <c r="K94" i="353"/>
  <c r="J94" i="353"/>
  <c r="P93" i="353"/>
  <c r="M93" i="353" s="1"/>
  <c r="L93" i="353"/>
  <c r="K93" i="353"/>
  <c r="J93" i="353"/>
  <c r="P92" i="353"/>
  <c r="M92" i="353" s="1"/>
  <c r="L92" i="353"/>
  <c r="K92" i="353"/>
  <c r="J92" i="353"/>
  <c r="P91" i="353"/>
  <c r="M91" i="353" s="1"/>
  <c r="L91" i="353"/>
  <c r="K91" i="353"/>
  <c r="J91" i="353"/>
  <c r="P90" i="353"/>
  <c r="M90" i="353" s="1"/>
  <c r="L90" i="353"/>
  <c r="K90" i="353"/>
  <c r="J90" i="353"/>
  <c r="P89" i="353"/>
  <c r="M89" i="353"/>
  <c r="L89" i="353"/>
  <c r="K89" i="353"/>
  <c r="J89" i="353"/>
  <c r="P88" i="353"/>
  <c r="M88" i="353" s="1"/>
  <c r="L88" i="353"/>
  <c r="K88" i="353"/>
  <c r="J88" i="353"/>
  <c r="P87" i="353"/>
  <c r="M87" i="353" s="1"/>
  <c r="L87" i="353"/>
  <c r="K87" i="353"/>
  <c r="J87" i="353"/>
  <c r="P86" i="353"/>
  <c r="M86" i="353" s="1"/>
  <c r="L86" i="353"/>
  <c r="K86" i="353"/>
  <c r="J86" i="353"/>
  <c r="P85" i="353"/>
  <c r="M85" i="353"/>
  <c r="L85" i="353"/>
  <c r="K85" i="353"/>
  <c r="J85" i="353"/>
  <c r="P84" i="353"/>
  <c r="M84" i="353" s="1"/>
  <c r="L84" i="353"/>
  <c r="K84" i="353"/>
  <c r="J84" i="353"/>
  <c r="P83" i="353"/>
  <c r="M83" i="353" s="1"/>
  <c r="L83" i="353"/>
  <c r="K83" i="353"/>
  <c r="J83" i="353"/>
  <c r="P82" i="353"/>
  <c r="M82" i="353" s="1"/>
  <c r="L82" i="353"/>
  <c r="K82" i="353"/>
  <c r="J82" i="353"/>
  <c r="P81" i="353"/>
  <c r="M81" i="353" s="1"/>
  <c r="L81" i="353"/>
  <c r="K81" i="353"/>
  <c r="J81" i="353"/>
  <c r="P80" i="353"/>
  <c r="M80" i="353" s="1"/>
  <c r="L80" i="353"/>
  <c r="K80" i="353"/>
  <c r="J80" i="353"/>
  <c r="P79" i="353"/>
  <c r="M79" i="353" s="1"/>
  <c r="L79" i="353"/>
  <c r="K79" i="353"/>
  <c r="J79" i="353"/>
  <c r="P78" i="353"/>
  <c r="M78" i="353" s="1"/>
  <c r="L78" i="353"/>
  <c r="K78" i="353"/>
  <c r="J78" i="353"/>
  <c r="P77" i="353"/>
  <c r="M77" i="353" s="1"/>
  <c r="L77" i="353"/>
  <c r="K77" i="353"/>
  <c r="J77" i="353"/>
  <c r="P76" i="353"/>
  <c r="M76" i="353" s="1"/>
  <c r="L76" i="353"/>
  <c r="K76" i="353"/>
  <c r="J76" i="353"/>
  <c r="P75" i="353"/>
  <c r="M75" i="353" s="1"/>
  <c r="L75" i="353"/>
  <c r="K75" i="353"/>
  <c r="J75" i="353"/>
  <c r="P74" i="353"/>
  <c r="M74" i="353" s="1"/>
  <c r="L74" i="353"/>
  <c r="K74" i="353"/>
  <c r="J74" i="353"/>
  <c r="P73" i="353"/>
  <c r="M73" i="353"/>
  <c r="L73" i="353"/>
  <c r="K73" i="353"/>
  <c r="J73" i="353"/>
  <c r="P72" i="353"/>
  <c r="M72" i="353" s="1"/>
  <c r="L72" i="353"/>
  <c r="K72" i="353"/>
  <c r="J72" i="353"/>
  <c r="P71" i="353"/>
  <c r="M71" i="353" s="1"/>
  <c r="L71" i="353"/>
  <c r="K71" i="353"/>
  <c r="J71" i="353"/>
  <c r="P70" i="353"/>
  <c r="M70" i="353" s="1"/>
  <c r="L70" i="353"/>
  <c r="K70" i="353"/>
  <c r="J70" i="353"/>
  <c r="P69" i="353"/>
  <c r="M69" i="353"/>
  <c r="L69" i="353"/>
  <c r="K69" i="353"/>
  <c r="J69" i="353"/>
  <c r="P68" i="353"/>
  <c r="M68" i="353" s="1"/>
  <c r="L68" i="353"/>
  <c r="K68" i="353"/>
  <c r="J68" i="353"/>
  <c r="P67" i="353"/>
  <c r="M67" i="353" s="1"/>
  <c r="L67" i="353"/>
  <c r="K67" i="353"/>
  <c r="J67" i="353"/>
  <c r="P66" i="353"/>
  <c r="M66" i="353" s="1"/>
  <c r="L66" i="353"/>
  <c r="K66" i="353"/>
  <c r="J66" i="353"/>
  <c r="P65" i="353"/>
  <c r="M65" i="353" s="1"/>
  <c r="L65" i="353"/>
  <c r="K65" i="353"/>
  <c r="J65" i="353"/>
  <c r="P64" i="353"/>
  <c r="M64" i="353" s="1"/>
  <c r="L64" i="353"/>
  <c r="K64" i="353"/>
  <c r="J64" i="353"/>
  <c r="P63" i="353"/>
  <c r="M63" i="353" s="1"/>
  <c r="L63" i="353"/>
  <c r="K63" i="353"/>
  <c r="J63" i="353"/>
  <c r="P62" i="353"/>
  <c r="M62" i="353" s="1"/>
  <c r="L62" i="353"/>
  <c r="K62" i="353"/>
  <c r="J62" i="353"/>
  <c r="P61" i="353"/>
  <c r="M61" i="353" s="1"/>
  <c r="L61" i="353"/>
  <c r="K61" i="353"/>
  <c r="J61" i="353"/>
  <c r="P60" i="353"/>
  <c r="M60" i="353" s="1"/>
  <c r="L60" i="353"/>
  <c r="K60" i="353"/>
  <c r="J60" i="353"/>
  <c r="P59" i="353"/>
  <c r="M59" i="353" s="1"/>
  <c r="L59" i="353"/>
  <c r="K59" i="353"/>
  <c r="J59" i="353"/>
  <c r="P58" i="353"/>
  <c r="M58" i="353" s="1"/>
  <c r="L58" i="353"/>
  <c r="K58" i="353"/>
  <c r="J58" i="353"/>
  <c r="P57" i="353"/>
  <c r="M57" i="353"/>
  <c r="L57" i="353"/>
  <c r="K57" i="353"/>
  <c r="J57" i="353"/>
  <c r="P56" i="353"/>
  <c r="M56" i="353" s="1"/>
  <c r="L56" i="353"/>
  <c r="K56" i="353"/>
  <c r="J56" i="353"/>
  <c r="P55" i="353"/>
  <c r="M55" i="353" s="1"/>
  <c r="L55" i="353"/>
  <c r="K55" i="353"/>
  <c r="J55" i="353"/>
  <c r="P54" i="353"/>
  <c r="M54" i="353" s="1"/>
  <c r="L54" i="353"/>
  <c r="K54" i="353"/>
  <c r="J54" i="353"/>
  <c r="P53" i="353"/>
  <c r="M53" i="353"/>
  <c r="L53" i="353"/>
  <c r="K53" i="353"/>
  <c r="J53" i="353"/>
  <c r="P52" i="353"/>
  <c r="M52" i="353" s="1"/>
  <c r="L52" i="353"/>
  <c r="K52" i="353"/>
  <c r="J52" i="353"/>
  <c r="P51" i="353"/>
  <c r="M51" i="353" s="1"/>
  <c r="L51" i="353"/>
  <c r="K51" i="353"/>
  <c r="J51" i="353"/>
  <c r="P50" i="353"/>
  <c r="M50" i="353" s="1"/>
  <c r="L50" i="353"/>
  <c r="K50" i="353"/>
  <c r="J50" i="353"/>
  <c r="P49" i="353"/>
  <c r="M49" i="353" s="1"/>
  <c r="L49" i="353"/>
  <c r="K49" i="353"/>
  <c r="J49" i="353"/>
  <c r="P48" i="353"/>
  <c r="M48" i="353" s="1"/>
  <c r="L48" i="353"/>
  <c r="K48" i="353"/>
  <c r="J48" i="353"/>
  <c r="P47" i="353"/>
  <c r="M47" i="353" s="1"/>
  <c r="L47" i="353"/>
  <c r="K47" i="353"/>
  <c r="J47" i="353"/>
  <c r="P46" i="353"/>
  <c r="M46" i="353" s="1"/>
  <c r="L46" i="353"/>
  <c r="K46" i="353"/>
  <c r="J46" i="353"/>
  <c r="P45" i="353"/>
  <c r="M45" i="353" s="1"/>
  <c r="L45" i="353"/>
  <c r="K45" i="353"/>
  <c r="J45" i="353"/>
  <c r="P44" i="353"/>
  <c r="M44" i="353" s="1"/>
  <c r="L44" i="353"/>
  <c r="K44" i="353"/>
  <c r="J44" i="353"/>
  <c r="P43" i="353"/>
  <c r="M43" i="353" s="1"/>
  <c r="L43" i="353"/>
  <c r="K43" i="353"/>
  <c r="J43" i="353"/>
  <c r="P42" i="353"/>
  <c r="M42" i="353" s="1"/>
  <c r="L42" i="353"/>
  <c r="K42" i="353"/>
  <c r="J42" i="353"/>
  <c r="P41" i="353"/>
  <c r="M41" i="353"/>
  <c r="L41" i="353"/>
  <c r="K41" i="353"/>
  <c r="J41" i="353"/>
  <c r="P40" i="353"/>
  <c r="M40" i="353" s="1"/>
  <c r="L40" i="353"/>
  <c r="K40" i="353"/>
  <c r="J40" i="353"/>
  <c r="H5" i="353"/>
  <c r="D5" i="353"/>
  <c r="C5" i="353"/>
  <c r="A5" i="353"/>
  <c r="C2" i="353"/>
  <c r="A1" i="353"/>
  <c r="L11" i="350"/>
  <c r="I11" i="350"/>
  <c r="G11" i="350"/>
  <c r="E11" i="350"/>
  <c r="D11" i="350"/>
  <c r="C11" i="350"/>
  <c r="L9" i="350"/>
  <c r="I9" i="350"/>
  <c r="G9" i="350"/>
  <c r="E9" i="350"/>
  <c r="F18" i="350" s="1"/>
  <c r="D9" i="350"/>
  <c r="C9" i="350"/>
  <c r="L7" i="350"/>
  <c r="I7" i="350"/>
  <c r="G7" i="350"/>
  <c r="E7" i="350"/>
  <c r="B19" i="350" s="1"/>
  <c r="D7" i="350"/>
  <c r="C7" i="350"/>
  <c r="Y5" i="350"/>
  <c r="AK1" i="350" s="1"/>
  <c r="L4" i="350"/>
  <c r="K41" i="350" s="1"/>
  <c r="E4" i="350"/>
  <c r="A4" i="350"/>
  <c r="Y3" i="350"/>
  <c r="E2" i="350"/>
  <c r="A1" i="350"/>
  <c r="P156" i="349"/>
  <c r="M156" i="349" s="1"/>
  <c r="L156" i="349"/>
  <c r="K156" i="349"/>
  <c r="J156" i="349"/>
  <c r="P155" i="349"/>
  <c r="M155" i="349"/>
  <c r="L155" i="349"/>
  <c r="K155" i="349"/>
  <c r="J155" i="349"/>
  <c r="P154" i="349"/>
  <c r="M154" i="349" s="1"/>
  <c r="L154" i="349"/>
  <c r="K154" i="349"/>
  <c r="J154" i="349"/>
  <c r="P153" i="349"/>
  <c r="M153" i="349" s="1"/>
  <c r="L153" i="349"/>
  <c r="K153" i="349"/>
  <c r="J153" i="349"/>
  <c r="P152" i="349"/>
  <c r="M152" i="349" s="1"/>
  <c r="L152" i="349"/>
  <c r="K152" i="349"/>
  <c r="J152" i="349"/>
  <c r="P151" i="349"/>
  <c r="M151" i="349" s="1"/>
  <c r="L151" i="349"/>
  <c r="K151" i="349"/>
  <c r="J151" i="349"/>
  <c r="P150" i="349"/>
  <c r="M150" i="349" s="1"/>
  <c r="L150" i="349"/>
  <c r="K150" i="349"/>
  <c r="J150" i="349"/>
  <c r="P149" i="349"/>
  <c r="M149" i="349" s="1"/>
  <c r="L149" i="349"/>
  <c r="K149" i="349"/>
  <c r="J149" i="349"/>
  <c r="P148" i="349"/>
  <c r="M148" i="349" s="1"/>
  <c r="L148" i="349"/>
  <c r="K148" i="349"/>
  <c r="J148" i="349"/>
  <c r="P147" i="349"/>
  <c r="M147" i="349" s="1"/>
  <c r="L147" i="349"/>
  <c r="K147" i="349"/>
  <c r="J147" i="349"/>
  <c r="P146" i="349"/>
  <c r="M146" i="349" s="1"/>
  <c r="L146" i="349"/>
  <c r="K146" i="349"/>
  <c r="J146" i="349"/>
  <c r="P145" i="349"/>
  <c r="M145" i="349"/>
  <c r="L145" i="349"/>
  <c r="K145" i="349"/>
  <c r="J145" i="349"/>
  <c r="P144" i="349"/>
  <c r="M144" i="349" s="1"/>
  <c r="L144" i="349"/>
  <c r="K144" i="349"/>
  <c r="J144" i="349"/>
  <c r="P143" i="349"/>
  <c r="M143" i="349" s="1"/>
  <c r="L143" i="349"/>
  <c r="K143" i="349"/>
  <c r="J143" i="349"/>
  <c r="P142" i="349"/>
  <c r="M142" i="349" s="1"/>
  <c r="L142" i="349"/>
  <c r="K142" i="349"/>
  <c r="J142" i="349"/>
  <c r="P141" i="349"/>
  <c r="M141" i="349" s="1"/>
  <c r="L141" i="349"/>
  <c r="K141" i="349"/>
  <c r="J141" i="349"/>
  <c r="P140" i="349"/>
  <c r="M140" i="349" s="1"/>
  <c r="L140" i="349"/>
  <c r="K140" i="349"/>
  <c r="J140" i="349"/>
  <c r="P139" i="349"/>
  <c r="M139" i="349"/>
  <c r="L139" i="349"/>
  <c r="K139" i="349"/>
  <c r="J139" i="349"/>
  <c r="P138" i="349"/>
  <c r="M138" i="349" s="1"/>
  <c r="L138" i="349"/>
  <c r="K138" i="349"/>
  <c r="J138" i="349"/>
  <c r="P137" i="349"/>
  <c r="M137" i="349" s="1"/>
  <c r="L137" i="349"/>
  <c r="K137" i="349"/>
  <c r="J137" i="349"/>
  <c r="P136" i="349"/>
  <c r="M136" i="349" s="1"/>
  <c r="L136" i="349"/>
  <c r="K136" i="349"/>
  <c r="J136" i="349"/>
  <c r="P135" i="349"/>
  <c r="M135" i="349" s="1"/>
  <c r="L135" i="349"/>
  <c r="K135" i="349"/>
  <c r="J135" i="349"/>
  <c r="P134" i="349"/>
  <c r="M134" i="349" s="1"/>
  <c r="L134" i="349"/>
  <c r="K134" i="349"/>
  <c r="J134" i="349"/>
  <c r="P133" i="349"/>
  <c r="M133" i="349" s="1"/>
  <c r="L133" i="349"/>
  <c r="K133" i="349"/>
  <c r="J133" i="349"/>
  <c r="P132" i="349"/>
  <c r="M132" i="349" s="1"/>
  <c r="L132" i="349"/>
  <c r="K132" i="349"/>
  <c r="J132" i="349"/>
  <c r="P131" i="349"/>
  <c r="M131" i="349" s="1"/>
  <c r="L131" i="349"/>
  <c r="K131" i="349"/>
  <c r="J131" i="349"/>
  <c r="P130" i="349"/>
  <c r="M130" i="349" s="1"/>
  <c r="L130" i="349"/>
  <c r="K130" i="349"/>
  <c r="J130" i="349"/>
  <c r="P129" i="349"/>
  <c r="M129" i="349"/>
  <c r="L129" i="349"/>
  <c r="K129" i="349"/>
  <c r="J129" i="349"/>
  <c r="P128" i="349"/>
  <c r="M128" i="349" s="1"/>
  <c r="L128" i="349"/>
  <c r="K128" i="349"/>
  <c r="J128" i="349"/>
  <c r="P127" i="349"/>
  <c r="M127" i="349" s="1"/>
  <c r="L127" i="349"/>
  <c r="K127" i="349"/>
  <c r="J127" i="349"/>
  <c r="P126" i="349"/>
  <c r="M126" i="349" s="1"/>
  <c r="L126" i="349"/>
  <c r="K126" i="349"/>
  <c r="J126" i="349"/>
  <c r="P125" i="349"/>
  <c r="M125" i="349" s="1"/>
  <c r="L125" i="349"/>
  <c r="K125" i="349"/>
  <c r="J125" i="349"/>
  <c r="P124" i="349"/>
  <c r="M124" i="349" s="1"/>
  <c r="L124" i="349"/>
  <c r="K124" i="349"/>
  <c r="J124" i="349"/>
  <c r="P123" i="349"/>
  <c r="M123" i="349"/>
  <c r="L123" i="349"/>
  <c r="K123" i="349"/>
  <c r="J123" i="349"/>
  <c r="P122" i="349"/>
  <c r="M122" i="349" s="1"/>
  <c r="L122" i="349"/>
  <c r="K122" i="349"/>
  <c r="J122" i="349"/>
  <c r="P121" i="349"/>
  <c r="M121" i="349" s="1"/>
  <c r="L121" i="349"/>
  <c r="K121" i="349"/>
  <c r="J121" i="349"/>
  <c r="P120" i="349"/>
  <c r="M120" i="349" s="1"/>
  <c r="L120" i="349"/>
  <c r="K120" i="349"/>
  <c r="J120" i="349"/>
  <c r="P119" i="349"/>
  <c r="M119" i="349" s="1"/>
  <c r="L119" i="349"/>
  <c r="K119" i="349"/>
  <c r="J119" i="349"/>
  <c r="P118" i="349"/>
  <c r="M118" i="349" s="1"/>
  <c r="L118" i="349"/>
  <c r="K118" i="349"/>
  <c r="J118" i="349"/>
  <c r="P117" i="349"/>
  <c r="M117" i="349" s="1"/>
  <c r="L117" i="349"/>
  <c r="K117" i="349"/>
  <c r="J117" i="349"/>
  <c r="P116" i="349"/>
  <c r="M116" i="349" s="1"/>
  <c r="L116" i="349"/>
  <c r="K116" i="349"/>
  <c r="J116" i="349"/>
  <c r="P115" i="349"/>
  <c r="M115" i="349" s="1"/>
  <c r="L115" i="349"/>
  <c r="K115" i="349"/>
  <c r="J115" i="349"/>
  <c r="P114" i="349"/>
  <c r="M114" i="349" s="1"/>
  <c r="L114" i="349"/>
  <c r="K114" i="349"/>
  <c r="J114" i="349"/>
  <c r="P113" i="349"/>
  <c r="M113" i="349"/>
  <c r="L113" i="349"/>
  <c r="K113" i="349"/>
  <c r="J113" i="349"/>
  <c r="P112" i="349"/>
  <c r="M112" i="349" s="1"/>
  <c r="L112" i="349"/>
  <c r="K112" i="349"/>
  <c r="J112" i="349"/>
  <c r="P111" i="349"/>
  <c r="M111" i="349" s="1"/>
  <c r="L111" i="349"/>
  <c r="K111" i="349"/>
  <c r="J111" i="349"/>
  <c r="P110" i="349"/>
  <c r="M110" i="349" s="1"/>
  <c r="L110" i="349"/>
  <c r="K110" i="349"/>
  <c r="J110" i="349"/>
  <c r="P109" i="349"/>
  <c r="M109" i="349" s="1"/>
  <c r="L109" i="349"/>
  <c r="K109" i="349"/>
  <c r="J109" i="349"/>
  <c r="P108" i="349"/>
  <c r="M108" i="349" s="1"/>
  <c r="L108" i="349"/>
  <c r="K108" i="349"/>
  <c r="J108" i="349"/>
  <c r="P107" i="349"/>
  <c r="M107" i="349"/>
  <c r="L107" i="349"/>
  <c r="K107" i="349"/>
  <c r="J107" i="349"/>
  <c r="P106" i="349"/>
  <c r="M106" i="349" s="1"/>
  <c r="L106" i="349"/>
  <c r="K106" i="349"/>
  <c r="J106" i="349"/>
  <c r="P105" i="349"/>
  <c r="M105" i="349" s="1"/>
  <c r="L105" i="349"/>
  <c r="K105" i="349"/>
  <c r="J105" i="349"/>
  <c r="P104" i="349"/>
  <c r="M104" i="349" s="1"/>
  <c r="L104" i="349"/>
  <c r="K104" i="349"/>
  <c r="J104" i="349"/>
  <c r="P103" i="349"/>
  <c r="M103" i="349" s="1"/>
  <c r="L103" i="349"/>
  <c r="K103" i="349"/>
  <c r="J103" i="349"/>
  <c r="P102" i="349"/>
  <c r="M102" i="349" s="1"/>
  <c r="L102" i="349"/>
  <c r="K102" i="349"/>
  <c r="J102" i="349"/>
  <c r="P101" i="349"/>
  <c r="M101" i="349" s="1"/>
  <c r="L101" i="349"/>
  <c r="K101" i="349"/>
  <c r="J101" i="349"/>
  <c r="P100" i="349"/>
  <c r="M100" i="349" s="1"/>
  <c r="L100" i="349"/>
  <c r="K100" i="349"/>
  <c r="J100" i="349"/>
  <c r="P99" i="349"/>
  <c r="M99" i="349" s="1"/>
  <c r="L99" i="349"/>
  <c r="K99" i="349"/>
  <c r="J99" i="349"/>
  <c r="P98" i="349"/>
  <c r="M98" i="349" s="1"/>
  <c r="L98" i="349"/>
  <c r="K98" i="349"/>
  <c r="J98" i="349"/>
  <c r="P97" i="349"/>
  <c r="M97" i="349"/>
  <c r="L97" i="349"/>
  <c r="K97" i="349"/>
  <c r="J97" i="349"/>
  <c r="P96" i="349"/>
  <c r="M96" i="349" s="1"/>
  <c r="L96" i="349"/>
  <c r="K96" i="349"/>
  <c r="J96" i="349"/>
  <c r="P95" i="349"/>
  <c r="M95" i="349" s="1"/>
  <c r="L95" i="349"/>
  <c r="K95" i="349"/>
  <c r="J95" i="349"/>
  <c r="P94" i="349"/>
  <c r="M94" i="349" s="1"/>
  <c r="L94" i="349"/>
  <c r="K94" i="349"/>
  <c r="J94" i="349"/>
  <c r="P93" i="349"/>
  <c r="M93" i="349" s="1"/>
  <c r="L93" i="349"/>
  <c r="K93" i="349"/>
  <c r="J93" i="349"/>
  <c r="P92" i="349"/>
  <c r="M92" i="349" s="1"/>
  <c r="L92" i="349"/>
  <c r="K92" i="349"/>
  <c r="J92" i="349"/>
  <c r="P91" i="349"/>
  <c r="M91" i="349"/>
  <c r="L91" i="349"/>
  <c r="K91" i="349"/>
  <c r="J91" i="349"/>
  <c r="P90" i="349"/>
  <c r="M90" i="349" s="1"/>
  <c r="L90" i="349"/>
  <c r="K90" i="349"/>
  <c r="J90" i="349"/>
  <c r="P89" i="349"/>
  <c r="M89" i="349" s="1"/>
  <c r="L89" i="349"/>
  <c r="K89" i="349"/>
  <c r="J89" i="349"/>
  <c r="P88" i="349"/>
  <c r="M88" i="349" s="1"/>
  <c r="L88" i="349"/>
  <c r="K88" i="349"/>
  <c r="J88" i="349"/>
  <c r="P87" i="349"/>
  <c r="M87" i="349" s="1"/>
  <c r="L87" i="349"/>
  <c r="K87" i="349"/>
  <c r="J87" i="349"/>
  <c r="P86" i="349"/>
  <c r="M86" i="349" s="1"/>
  <c r="L86" i="349"/>
  <c r="K86" i="349"/>
  <c r="J86" i="349"/>
  <c r="P85" i="349"/>
  <c r="M85" i="349" s="1"/>
  <c r="L85" i="349"/>
  <c r="K85" i="349"/>
  <c r="J85" i="349"/>
  <c r="P84" i="349"/>
  <c r="M84" i="349" s="1"/>
  <c r="L84" i="349"/>
  <c r="K84" i="349"/>
  <c r="J84" i="349"/>
  <c r="P83" i="349"/>
  <c r="M83" i="349" s="1"/>
  <c r="L83" i="349"/>
  <c r="K83" i="349"/>
  <c r="J83" i="349"/>
  <c r="P82" i="349"/>
  <c r="M82" i="349" s="1"/>
  <c r="L82" i="349"/>
  <c r="K82" i="349"/>
  <c r="J82" i="349"/>
  <c r="P81" i="349"/>
  <c r="M81" i="349"/>
  <c r="L81" i="349"/>
  <c r="K81" i="349"/>
  <c r="J81" i="349"/>
  <c r="P80" i="349"/>
  <c r="M80" i="349" s="1"/>
  <c r="L80" i="349"/>
  <c r="K80" i="349"/>
  <c r="J80" i="349"/>
  <c r="P79" i="349"/>
  <c r="M79" i="349" s="1"/>
  <c r="L79" i="349"/>
  <c r="K79" i="349"/>
  <c r="J79" i="349"/>
  <c r="P78" i="349"/>
  <c r="M78" i="349" s="1"/>
  <c r="L78" i="349"/>
  <c r="K78" i="349"/>
  <c r="J78" i="349"/>
  <c r="P77" i="349"/>
  <c r="M77" i="349" s="1"/>
  <c r="L77" i="349"/>
  <c r="K77" i="349"/>
  <c r="J77" i="349"/>
  <c r="P76" i="349"/>
  <c r="M76" i="349" s="1"/>
  <c r="L76" i="349"/>
  <c r="K76" i="349"/>
  <c r="J76" i="349"/>
  <c r="P75" i="349"/>
  <c r="M75" i="349"/>
  <c r="L75" i="349"/>
  <c r="K75" i="349"/>
  <c r="J75" i="349"/>
  <c r="P74" i="349"/>
  <c r="M74" i="349" s="1"/>
  <c r="L74" i="349"/>
  <c r="K74" i="349"/>
  <c r="J74" i="349"/>
  <c r="P73" i="349"/>
  <c r="M73" i="349" s="1"/>
  <c r="L73" i="349"/>
  <c r="K73" i="349"/>
  <c r="J73" i="349"/>
  <c r="P72" i="349"/>
  <c r="M72" i="349" s="1"/>
  <c r="L72" i="349"/>
  <c r="K72" i="349"/>
  <c r="J72" i="349"/>
  <c r="P71" i="349"/>
  <c r="M71" i="349" s="1"/>
  <c r="L71" i="349"/>
  <c r="K71" i="349"/>
  <c r="J71" i="349"/>
  <c r="P70" i="349"/>
  <c r="M70" i="349" s="1"/>
  <c r="L70" i="349"/>
  <c r="K70" i="349"/>
  <c r="J70" i="349"/>
  <c r="P69" i="349"/>
  <c r="M69" i="349" s="1"/>
  <c r="L69" i="349"/>
  <c r="K69" i="349"/>
  <c r="J69" i="349"/>
  <c r="P68" i="349"/>
  <c r="M68" i="349" s="1"/>
  <c r="L68" i="349"/>
  <c r="K68" i="349"/>
  <c r="J68" i="349"/>
  <c r="P67" i="349"/>
  <c r="M67" i="349" s="1"/>
  <c r="L67" i="349"/>
  <c r="K67" i="349"/>
  <c r="J67" i="349"/>
  <c r="P66" i="349"/>
  <c r="M66" i="349" s="1"/>
  <c r="L66" i="349"/>
  <c r="K66" i="349"/>
  <c r="J66" i="349"/>
  <c r="P65" i="349"/>
  <c r="M65" i="349"/>
  <c r="L65" i="349"/>
  <c r="K65" i="349"/>
  <c r="J65" i="349"/>
  <c r="P64" i="349"/>
  <c r="M64" i="349" s="1"/>
  <c r="L64" i="349"/>
  <c r="K64" i="349"/>
  <c r="J64" i="349"/>
  <c r="P63" i="349"/>
  <c r="M63" i="349" s="1"/>
  <c r="L63" i="349"/>
  <c r="K63" i="349"/>
  <c r="J63" i="349"/>
  <c r="P62" i="349"/>
  <c r="M62" i="349" s="1"/>
  <c r="L62" i="349"/>
  <c r="K62" i="349"/>
  <c r="J62" i="349"/>
  <c r="P61" i="349"/>
  <c r="M61" i="349" s="1"/>
  <c r="L61" i="349"/>
  <c r="K61" i="349"/>
  <c r="J61" i="349"/>
  <c r="P60" i="349"/>
  <c r="M60" i="349" s="1"/>
  <c r="L60" i="349"/>
  <c r="K60" i="349"/>
  <c r="J60" i="349"/>
  <c r="P59" i="349"/>
  <c r="M59" i="349"/>
  <c r="L59" i="349"/>
  <c r="K59" i="349"/>
  <c r="J59" i="349"/>
  <c r="P58" i="349"/>
  <c r="M58" i="349" s="1"/>
  <c r="L58" i="349"/>
  <c r="K58" i="349"/>
  <c r="J58" i="349"/>
  <c r="P57" i="349"/>
  <c r="M57" i="349" s="1"/>
  <c r="L57" i="349"/>
  <c r="K57" i="349"/>
  <c r="J57" i="349"/>
  <c r="P56" i="349"/>
  <c r="M56" i="349" s="1"/>
  <c r="L56" i="349"/>
  <c r="K56" i="349"/>
  <c r="J56" i="349"/>
  <c r="P55" i="349"/>
  <c r="M55" i="349" s="1"/>
  <c r="L55" i="349"/>
  <c r="K55" i="349"/>
  <c r="J55" i="349"/>
  <c r="P54" i="349"/>
  <c r="M54" i="349" s="1"/>
  <c r="L54" i="349"/>
  <c r="K54" i="349"/>
  <c r="J54" i="349"/>
  <c r="P53" i="349"/>
  <c r="M53" i="349" s="1"/>
  <c r="L53" i="349"/>
  <c r="K53" i="349"/>
  <c r="J53" i="349"/>
  <c r="P52" i="349"/>
  <c r="M52" i="349" s="1"/>
  <c r="L52" i="349"/>
  <c r="K52" i="349"/>
  <c r="J52" i="349"/>
  <c r="P51" i="349"/>
  <c r="M51" i="349" s="1"/>
  <c r="L51" i="349"/>
  <c r="K51" i="349"/>
  <c r="J51" i="349"/>
  <c r="P50" i="349"/>
  <c r="M50" i="349" s="1"/>
  <c r="L50" i="349"/>
  <c r="K50" i="349"/>
  <c r="J50" i="349"/>
  <c r="P49" i="349"/>
  <c r="M49" i="349"/>
  <c r="L49" i="349"/>
  <c r="K49" i="349"/>
  <c r="J49" i="349"/>
  <c r="P48" i="349"/>
  <c r="M48" i="349" s="1"/>
  <c r="L48" i="349"/>
  <c r="K48" i="349"/>
  <c r="J48" i="349"/>
  <c r="P47" i="349"/>
  <c r="M47" i="349" s="1"/>
  <c r="L47" i="349"/>
  <c r="K47" i="349"/>
  <c r="J47" i="349"/>
  <c r="P46" i="349"/>
  <c r="M46" i="349" s="1"/>
  <c r="L46" i="349"/>
  <c r="K46" i="349"/>
  <c r="J46" i="349"/>
  <c r="P45" i="349"/>
  <c r="M45" i="349" s="1"/>
  <c r="L45" i="349"/>
  <c r="K45" i="349"/>
  <c r="J45" i="349"/>
  <c r="P44" i="349"/>
  <c r="M44" i="349" s="1"/>
  <c r="L44" i="349"/>
  <c r="K44" i="349"/>
  <c r="J44" i="349"/>
  <c r="P43" i="349"/>
  <c r="M43" i="349"/>
  <c r="L43" i="349"/>
  <c r="K43" i="349"/>
  <c r="J43" i="349"/>
  <c r="P42" i="349"/>
  <c r="M42" i="349" s="1"/>
  <c r="L42" i="349"/>
  <c r="K42" i="349"/>
  <c r="J42" i="349"/>
  <c r="P41" i="349"/>
  <c r="M41" i="349" s="1"/>
  <c r="L41" i="349"/>
  <c r="K41" i="349"/>
  <c r="J41" i="349"/>
  <c r="P40" i="349"/>
  <c r="M40" i="349" s="1"/>
  <c r="L40" i="349"/>
  <c r="K40" i="349"/>
  <c r="J40" i="349"/>
  <c r="H5" i="349"/>
  <c r="D5" i="349"/>
  <c r="C5" i="349"/>
  <c r="A5" i="349"/>
  <c r="C2" i="349"/>
  <c r="A1" i="349"/>
  <c r="B20" i="348"/>
  <c r="F18" i="348"/>
  <c r="L11" i="348"/>
  <c r="I11" i="348"/>
  <c r="G11" i="348"/>
  <c r="E11" i="348"/>
  <c r="H18" i="348" s="1"/>
  <c r="D11" i="348"/>
  <c r="C11" i="348"/>
  <c r="L9" i="348"/>
  <c r="I9" i="348"/>
  <c r="G9" i="348"/>
  <c r="E9" i="348"/>
  <c r="D9" i="348"/>
  <c r="C9" i="348"/>
  <c r="L7" i="348"/>
  <c r="I7" i="348"/>
  <c r="G7" i="348"/>
  <c r="E7" i="348"/>
  <c r="D18" i="348" s="1"/>
  <c r="D7" i="348"/>
  <c r="C7" i="348"/>
  <c r="Y5" i="348"/>
  <c r="AH1" i="348" s="1"/>
  <c r="L4" i="348"/>
  <c r="K41" i="348" s="1"/>
  <c r="E4" i="348"/>
  <c r="A4" i="348"/>
  <c r="Y3" i="348"/>
  <c r="E2" i="348"/>
  <c r="A1" i="348"/>
  <c r="P156" i="347"/>
  <c r="M156" i="347" s="1"/>
  <c r="L156" i="347"/>
  <c r="K156" i="347"/>
  <c r="J156" i="347"/>
  <c r="P155" i="347"/>
  <c r="M155" i="347" s="1"/>
  <c r="L155" i="347"/>
  <c r="K155" i="347"/>
  <c r="J155" i="347"/>
  <c r="P154" i="347"/>
  <c r="M154" i="347"/>
  <c r="L154" i="347"/>
  <c r="K154" i="347"/>
  <c r="J154" i="347"/>
  <c r="P153" i="347"/>
  <c r="M153" i="347" s="1"/>
  <c r="L153" i="347"/>
  <c r="K153" i="347"/>
  <c r="J153" i="347"/>
  <c r="P152" i="347"/>
  <c r="M152" i="347" s="1"/>
  <c r="L152" i="347"/>
  <c r="K152" i="347"/>
  <c r="J152" i="347"/>
  <c r="P151" i="347"/>
  <c r="M151" i="347" s="1"/>
  <c r="L151" i="347"/>
  <c r="K151" i="347"/>
  <c r="J151" i="347"/>
  <c r="P150" i="347"/>
  <c r="M150" i="347"/>
  <c r="L150" i="347"/>
  <c r="K150" i="347"/>
  <c r="J150" i="347"/>
  <c r="P149" i="347"/>
  <c r="M149" i="347" s="1"/>
  <c r="L149" i="347"/>
  <c r="K149" i="347"/>
  <c r="J149" i="347"/>
  <c r="P148" i="347"/>
  <c r="M148" i="347" s="1"/>
  <c r="L148" i="347"/>
  <c r="K148" i="347"/>
  <c r="J148" i="347"/>
  <c r="P147" i="347"/>
  <c r="M147" i="347" s="1"/>
  <c r="L147" i="347"/>
  <c r="K147" i="347"/>
  <c r="J147" i="347"/>
  <c r="P146" i="347"/>
  <c r="M146" i="347" s="1"/>
  <c r="L146" i="347"/>
  <c r="K146" i="347"/>
  <c r="J146" i="347"/>
  <c r="P145" i="347"/>
  <c r="M145" i="347" s="1"/>
  <c r="L145" i="347"/>
  <c r="K145" i="347"/>
  <c r="J145" i="347"/>
  <c r="P144" i="347"/>
  <c r="M144" i="347" s="1"/>
  <c r="L144" i="347"/>
  <c r="K144" i="347"/>
  <c r="J144" i="347"/>
  <c r="P143" i="347"/>
  <c r="M143" i="347" s="1"/>
  <c r="L143" i="347"/>
  <c r="K143" i="347"/>
  <c r="J143" i="347"/>
  <c r="P142" i="347"/>
  <c r="M142" i="347" s="1"/>
  <c r="L142" i="347"/>
  <c r="K142" i="347"/>
  <c r="J142" i="347"/>
  <c r="P141" i="347"/>
  <c r="M141" i="347" s="1"/>
  <c r="L141" i="347"/>
  <c r="K141" i="347"/>
  <c r="J141" i="347"/>
  <c r="P140" i="347"/>
  <c r="M140" i="347" s="1"/>
  <c r="L140" i="347"/>
  <c r="K140" i="347"/>
  <c r="J140" i="347"/>
  <c r="P139" i="347"/>
  <c r="M139" i="347" s="1"/>
  <c r="L139" i="347"/>
  <c r="K139" i="347"/>
  <c r="J139" i="347"/>
  <c r="P138" i="347"/>
  <c r="M138" i="347" s="1"/>
  <c r="L138" i="347"/>
  <c r="K138" i="347"/>
  <c r="J138" i="347"/>
  <c r="P137" i="347"/>
  <c r="M137" i="347" s="1"/>
  <c r="L137" i="347"/>
  <c r="K137" i="347"/>
  <c r="J137" i="347"/>
  <c r="P136" i="347"/>
  <c r="M136" i="347" s="1"/>
  <c r="L136" i="347"/>
  <c r="K136" i="347"/>
  <c r="J136" i="347"/>
  <c r="P135" i="347"/>
  <c r="M135" i="347" s="1"/>
  <c r="L135" i="347"/>
  <c r="K135" i="347"/>
  <c r="J135" i="347"/>
  <c r="P134" i="347"/>
  <c r="M134" i="347"/>
  <c r="L134" i="347"/>
  <c r="K134" i="347"/>
  <c r="J134" i="347"/>
  <c r="P133" i="347"/>
  <c r="M133" i="347" s="1"/>
  <c r="L133" i="347"/>
  <c r="K133" i="347"/>
  <c r="J133" i="347"/>
  <c r="P132" i="347"/>
  <c r="M132" i="347" s="1"/>
  <c r="L132" i="347"/>
  <c r="K132" i="347"/>
  <c r="J132" i="347"/>
  <c r="P131" i="347"/>
  <c r="M131" i="347" s="1"/>
  <c r="L131" i="347"/>
  <c r="K131" i="347"/>
  <c r="J131" i="347"/>
  <c r="P130" i="347"/>
  <c r="M130" i="347" s="1"/>
  <c r="L130" i="347"/>
  <c r="K130" i="347"/>
  <c r="J130" i="347"/>
  <c r="P129" i="347"/>
  <c r="M129" i="347" s="1"/>
  <c r="L129" i="347"/>
  <c r="K129" i="347"/>
  <c r="J129" i="347"/>
  <c r="P128" i="347"/>
  <c r="M128" i="347" s="1"/>
  <c r="L128" i="347"/>
  <c r="K128" i="347"/>
  <c r="J128" i="347"/>
  <c r="P127" i="347"/>
  <c r="M127" i="347" s="1"/>
  <c r="L127" i="347"/>
  <c r="K127" i="347"/>
  <c r="J127" i="347"/>
  <c r="P126" i="347"/>
  <c r="M126" i="347" s="1"/>
  <c r="L126" i="347"/>
  <c r="K126" i="347"/>
  <c r="J126" i="347"/>
  <c r="P125" i="347"/>
  <c r="M125" i="347" s="1"/>
  <c r="L125" i="347"/>
  <c r="K125" i="347"/>
  <c r="J125" i="347"/>
  <c r="P124" i="347"/>
  <c r="M124" i="347" s="1"/>
  <c r="L124" i="347"/>
  <c r="K124" i="347"/>
  <c r="J124" i="347"/>
  <c r="P123" i="347"/>
  <c r="M123" i="347" s="1"/>
  <c r="L123" i="347"/>
  <c r="K123" i="347"/>
  <c r="J123" i="347"/>
  <c r="P122" i="347"/>
  <c r="M122" i="347"/>
  <c r="L122" i="347"/>
  <c r="K122" i="347"/>
  <c r="J122" i="347"/>
  <c r="P121" i="347"/>
  <c r="M121" i="347" s="1"/>
  <c r="L121" i="347"/>
  <c r="K121" i="347"/>
  <c r="J121" i="347"/>
  <c r="P120" i="347"/>
  <c r="M120" i="347" s="1"/>
  <c r="L120" i="347"/>
  <c r="K120" i="347"/>
  <c r="J120" i="347"/>
  <c r="P119" i="347"/>
  <c r="M119" i="347" s="1"/>
  <c r="L119" i="347"/>
  <c r="K119" i="347"/>
  <c r="J119" i="347"/>
  <c r="P118" i="347"/>
  <c r="M118" i="347"/>
  <c r="L118" i="347"/>
  <c r="K118" i="347"/>
  <c r="J118" i="347"/>
  <c r="P117" i="347"/>
  <c r="M117" i="347" s="1"/>
  <c r="L117" i="347"/>
  <c r="K117" i="347"/>
  <c r="J117" i="347"/>
  <c r="P116" i="347"/>
  <c r="M116" i="347" s="1"/>
  <c r="L116" i="347"/>
  <c r="K116" i="347"/>
  <c r="J116" i="347"/>
  <c r="P115" i="347"/>
  <c r="M115" i="347" s="1"/>
  <c r="L115" i="347"/>
  <c r="K115" i="347"/>
  <c r="J115" i="347"/>
  <c r="P114" i="347"/>
  <c r="M114" i="347" s="1"/>
  <c r="L114" i="347"/>
  <c r="K114" i="347"/>
  <c r="J114" i="347"/>
  <c r="P113" i="347"/>
  <c r="M113" i="347" s="1"/>
  <c r="L113" i="347"/>
  <c r="K113" i="347"/>
  <c r="J113" i="347"/>
  <c r="P112" i="347"/>
  <c r="M112" i="347" s="1"/>
  <c r="L112" i="347"/>
  <c r="K112" i="347"/>
  <c r="J112" i="347"/>
  <c r="P111" i="347"/>
  <c r="M111" i="347" s="1"/>
  <c r="L111" i="347"/>
  <c r="K111" i="347"/>
  <c r="J111" i="347"/>
  <c r="P110" i="347"/>
  <c r="M110" i="347" s="1"/>
  <c r="L110" i="347"/>
  <c r="K110" i="347"/>
  <c r="J110" i="347"/>
  <c r="P109" i="347"/>
  <c r="M109" i="347" s="1"/>
  <c r="L109" i="347"/>
  <c r="K109" i="347"/>
  <c r="J109" i="347"/>
  <c r="P108" i="347"/>
  <c r="M108" i="347" s="1"/>
  <c r="L108" i="347"/>
  <c r="K108" i="347"/>
  <c r="J108" i="347"/>
  <c r="P107" i="347"/>
  <c r="M107" i="347" s="1"/>
  <c r="L107" i="347"/>
  <c r="K107" i="347"/>
  <c r="J107" i="347"/>
  <c r="P106" i="347"/>
  <c r="M106" i="347" s="1"/>
  <c r="L106" i="347"/>
  <c r="K106" i="347"/>
  <c r="J106" i="347"/>
  <c r="P105" i="347"/>
  <c r="M105" i="347" s="1"/>
  <c r="L105" i="347"/>
  <c r="K105" i="347"/>
  <c r="J105" i="347"/>
  <c r="P104" i="347"/>
  <c r="M104" i="347" s="1"/>
  <c r="L104" i="347"/>
  <c r="K104" i="347"/>
  <c r="J104" i="347"/>
  <c r="P103" i="347"/>
  <c r="M103" i="347" s="1"/>
  <c r="L103" i="347"/>
  <c r="K103" i="347"/>
  <c r="J103" i="347"/>
  <c r="P102" i="347"/>
  <c r="M102" i="347"/>
  <c r="L102" i="347"/>
  <c r="K102" i="347"/>
  <c r="J102" i="347"/>
  <c r="P101" i="347"/>
  <c r="M101" i="347" s="1"/>
  <c r="L101" i="347"/>
  <c r="K101" i="347"/>
  <c r="J101" i="347"/>
  <c r="P100" i="347"/>
  <c r="M100" i="347" s="1"/>
  <c r="L100" i="347"/>
  <c r="K100" i="347"/>
  <c r="J100" i="347"/>
  <c r="P99" i="347"/>
  <c r="M99" i="347" s="1"/>
  <c r="L99" i="347"/>
  <c r="K99" i="347"/>
  <c r="J99" i="347"/>
  <c r="P98" i="347"/>
  <c r="M98" i="347" s="1"/>
  <c r="L98" i="347"/>
  <c r="K98" i="347"/>
  <c r="J98" i="347"/>
  <c r="P97" i="347"/>
  <c r="M97" i="347" s="1"/>
  <c r="L97" i="347"/>
  <c r="K97" i="347"/>
  <c r="J97" i="347"/>
  <c r="P96" i="347"/>
  <c r="M96" i="347" s="1"/>
  <c r="L96" i="347"/>
  <c r="K96" i="347"/>
  <c r="J96" i="347"/>
  <c r="P95" i="347"/>
  <c r="M95" i="347" s="1"/>
  <c r="L95" i="347"/>
  <c r="K95" i="347"/>
  <c r="J95" i="347"/>
  <c r="P94" i="347"/>
  <c r="M94" i="347" s="1"/>
  <c r="L94" i="347"/>
  <c r="K94" i="347"/>
  <c r="J94" i="347"/>
  <c r="P93" i="347"/>
  <c r="M93" i="347" s="1"/>
  <c r="L93" i="347"/>
  <c r="K93" i="347"/>
  <c r="J93" i="347"/>
  <c r="P92" i="347"/>
  <c r="M92" i="347" s="1"/>
  <c r="L92" i="347"/>
  <c r="K92" i="347"/>
  <c r="J92" i="347"/>
  <c r="P91" i="347"/>
  <c r="M91" i="347" s="1"/>
  <c r="L91" i="347"/>
  <c r="K91" i="347"/>
  <c r="J91" i="347"/>
  <c r="P90" i="347"/>
  <c r="M90" i="347"/>
  <c r="L90" i="347"/>
  <c r="K90" i="347"/>
  <c r="J90" i="347"/>
  <c r="P89" i="347"/>
  <c r="M89" i="347" s="1"/>
  <c r="L89" i="347"/>
  <c r="K89" i="347"/>
  <c r="J89" i="347"/>
  <c r="P88" i="347"/>
  <c r="M88" i="347" s="1"/>
  <c r="L88" i="347"/>
  <c r="K88" i="347"/>
  <c r="J88" i="347"/>
  <c r="P87" i="347"/>
  <c r="M87" i="347" s="1"/>
  <c r="L87" i="347"/>
  <c r="K87" i="347"/>
  <c r="J87" i="347"/>
  <c r="P86" i="347"/>
  <c r="M86" i="347"/>
  <c r="L86" i="347"/>
  <c r="K86" i="347"/>
  <c r="J86" i="347"/>
  <c r="P85" i="347"/>
  <c r="M85" i="347" s="1"/>
  <c r="L85" i="347"/>
  <c r="K85" i="347"/>
  <c r="J85" i="347"/>
  <c r="P84" i="347"/>
  <c r="M84" i="347" s="1"/>
  <c r="L84" i="347"/>
  <c r="K84" i="347"/>
  <c r="J84" i="347"/>
  <c r="P83" i="347"/>
  <c r="M83" i="347" s="1"/>
  <c r="L83" i="347"/>
  <c r="K83" i="347"/>
  <c r="J83" i="347"/>
  <c r="P82" i="347"/>
  <c r="M82" i="347" s="1"/>
  <c r="L82" i="347"/>
  <c r="K82" i="347"/>
  <c r="J82" i="347"/>
  <c r="P81" i="347"/>
  <c r="M81" i="347" s="1"/>
  <c r="L81" i="347"/>
  <c r="K81" i="347"/>
  <c r="J81" i="347"/>
  <c r="P80" i="347"/>
  <c r="M80" i="347" s="1"/>
  <c r="L80" i="347"/>
  <c r="K80" i="347"/>
  <c r="J80" i="347"/>
  <c r="P79" i="347"/>
  <c r="M79" i="347" s="1"/>
  <c r="L79" i="347"/>
  <c r="K79" i="347"/>
  <c r="J79" i="347"/>
  <c r="P78" i="347"/>
  <c r="M78" i="347" s="1"/>
  <c r="L78" i="347"/>
  <c r="K78" i="347"/>
  <c r="J78" i="347"/>
  <c r="P77" i="347"/>
  <c r="M77" i="347" s="1"/>
  <c r="L77" i="347"/>
  <c r="K77" i="347"/>
  <c r="J77" i="347"/>
  <c r="P76" i="347"/>
  <c r="M76" i="347" s="1"/>
  <c r="L76" i="347"/>
  <c r="K76" i="347"/>
  <c r="J76" i="347"/>
  <c r="P75" i="347"/>
  <c r="M75" i="347" s="1"/>
  <c r="L75" i="347"/>
  <c r="K75" i="347"/>
  <c r="J75" i="347"/>
  <c r="P74" i="347"/>
  <c r="M74" i="347" s="1"/>
  <c r="L74" i="347"/>
  <c r="K74" i="347"/>
  <c r="J74" i="347"/>
  <c r="P73" i="347"/>
  <c r="M73" i="347" s="1"/>
  <c r="L73" i="347"/>
  <c r="K73" i="347"/>
  <c r="J73" i="347"/>
  <c r="P72" i="347"/>
  <c r="M72" i="347" s="1"/>
  <c r="L72" i="347"/>
  <c r="K72" i="347"/>
  <c r="J72" i="347"/>
  <c r="P71" i="347"/>
  <c r="M71" i="347" s="1"/>
  <c r="L71" i="347"/>
  <c r="K71" i="347"/>
  <c r="J71" i="347"/>
  <c r="P70" i="347"/>
  <c r="M70" i="347"/>
  <c r="L70" i="347"/>
  <c r="K70" i="347"/>
  <c r="J70" i="347"/>
  <c r="P69" i="347"/>
  <c r="M69" i="347" s="1"/>
  <c r="L69" i="347"/>
  <c r="K69" i="347"/>
  <c r="J69" i="347"/>
  <c r="P68" i="347"/>
  <c r="M68" i="347" s="1"/>
  <c r="L68" i="347"/>
  <c r="K68" i="347"/>
  <c r="J68" i="347"/>
  <c r="P67" i="347"/>
  <c r="M67" i="347" s="1"/>
  <c r="L67" i="347"/>
  <c r="K67" i="347"/>
  <c r="J67" i="347"/>
  <c r="P66" i="347"/>
  <c r="M66" i="347" s="1"/>
  <c r="L66" i="347"/>
  <c r="K66" i="347"/>
  <c r="J66" i="347"/>
  <c r="P65" i="347"/>
  <c r="M65" i="347" s="1"/>
  <c r="L65" i="347"/>
  <c r="K65" i="347"/>
  <c r="J65" i="347"/>
  <c r="P64" i="347"/>
  <c r="M64" i="347" s="1"/>
  <c r="L64" i="347"/>
  <c r="K64" i="347"/>
  <c r="J64" i="347"/>
  <c r="P63" i="347"/>
  <c r="M63" i="347" s="1"/>
  <c r="L63" i="347"/>
  <c r="K63" i="347"/>
  <c r="J63" i="347"/>
  <c r="P62" i="347"/>
  <c r="M62" i="347" s="1"/>
  <c r="L62" i="347"/>
  <c r="K62" i="347"/>
  <c r="J62" i="347"/>
  <c r="P61" i="347"/>
  <c r="M61" i="347" s="1"/>
  <c r="L61" i="347"/>
  <c r="K61" i="347"/>
  <c r="J61" i="347"/>
  <c r="P60" i="347"/>
  <c r="M60" i="347" s="1"/>
  <c r="L60" i="347"/>
  <c r="K60" i="347"/>
  <c r="J60" i="347"/>
  <c r="P59" i="347"/>
  <c r="M59" i="347" s="1"/>
  <c r="L59" i="347"/>
  <c r="K59" i="347"/>
  <c r="J59" i="347"/>
  <c r="P58" i="347"/>
  <c r="M58" i="347"/>
  <c r="L58" i="347"/>
  <c r="K58" i="347"/>
  <c r="J58" i="347"/>
  <c r="P57" i="347"/>
  <c r="M57" i="347" s="1"/>
  <c r="L57" i="347"/>
  <c r="K57" i="347"/>
  <c r="J57" i="347"/>
  <c r="P56" i="347"/>
  <c r="M56" i="347" s="1"/>
  <c r="L56" i="347"/>
  <c r="K56" i="347"/>
  <c r="J56" i="347"/>
  <c r="P55" i="347"/>
  <c r="M55" i="347" s="1"/>
  <c r="L55" i="347"/>
  <c r="K55" i="347"/>
  <c r="J55" i="347"/>
  <c r="P54" i="347"/>
  <c r="M54" i="347"/>
  <c r="L54" i="347"/>
  <c r="K54" i="347"/>
  <c r="J54" i="347"/>
  <c r="P53" i="347"/>
  <c r="M53" i="347" s="1"/>
  <c r="L53" i="347"/>
  <c r="K53" i="347"/>
  <c r="J53" i="347"/>
  <c r="P52" i="347"/>
  <c r="M52" i="347" s="1"/>
  <c r="L52" i="347"/>
  <c r="K52" i="347"/>
  <c r="J52" i="347"/>
  <c r="P51" i="347"/>
  <c r="M51" i="347" s="1"/>
  <c r="L51" i="347"/>
  <c r="K51" i="347"/>
  <c r="J51" i="347"/>
  <c r="P50" i="347"/>
  <c r="M50" i="347" s="1"/>
  <c r="L50" i="347"/>
  <c r="K50" i="347"/>
  <c r="J50" i="347"/>
  <c r="P49" i="347"/>
  <c r="M49" i="347" s="1"/>
  <c r="L49" i="347"/>
  <c r="K49" i="347"/>
  <c r="J49" i="347"/>
  <c r="P48" i="347"/>
  <c r="M48" i="347" s="1"/>
  <c r="L48" i="347"/>
  <c r="K48" i="347"/>
  <c r="J48" i="347"/>
  <c r="P47" i="347"/>
  <c r="M47" i="347" s="1"/>
  <c r="L47" i="347"/>
  <c r="K47" i="347"/>
  <c r="J47" i="347"/>
  <c r="P46" i="347"/>
  <c r="M46" i="347" s="1"/>
  <c r="L46" i="347"/>
  <c r="K46" i="347"/>
  <c r="J46" i="347"/>
  <c r="P45" i="347"/>
  <c r="M45" i="347" s="1"/>
  <c r="L45" i="347"/>
  <c r="K45" i="347"/>
  <c r="J45" i="347"/>
  <c r="P44" i="347"/>
  <c r="M44" i="347" s="1"/>
  <c r="L44" i="347"/>
  <c r="K44" i="347"/>
  <c r="J44" i="347"/>
  <c r="P43" i="347"/>
  <c r="M43" i="347" s="1"/>
  <c r="L43" i="347"/>
  <c r="K43" i="347"/>
  <c r="J43" i="347"/>
  <c r="P42" i="347"/>
  <c r="M42" i="347" s="1"/>
  <c r="L42" i="347"/>
  <c r="K42" i="347"/>
  <c r="J42" i="347"/>
  <c r="P41" i="347"/>
  <c r="M41" i="347" s="1"/>
  <c r="L41" i="347"/>
  <c r="K41" i="347"/>
  <c r="J41" i="347"/>
  <c r="P40" i="347"/>
  <c r="M40" i="347" s="1"/>
  <c r="L40" i="347"/>
  <c r="K40" i="347"/>
  <c r="J40" i="347"/>
  <c r="F9" i="347"/>
  <c r="F8" i="347"/>
  <c r="F7" i="347"/>
  <c r="H5" i="347"/>
  <c r="D5" i="347"/>
  <c r="C5" i="347"/>
  <c r="A5" i="347"/>
  <c r="C2" i="347"/>
  <c r="A1" i="347"/>
  <c r="B20" i="350" l="1"/>
  <c r="AE1" i="350"/>
  <c r="AH1" i="350"/>
  <c r="B21" i="348"/>
  <c r="AJ1" i="350"/>
  <c r="H18" i="354"/>
  <c r="AD1" i="350"/>
  <c r="AH1" i="354"/>
  <c r="AB1" i="354"/>
  <c r="AI1" i="354"/>
  <c r="AD1" i="354"/>
  <c r="AJ1" i="354"/>
  <c r="AB1" i="350"/>
  <c r="AI1" i="350"/>
  <c r="AE1" i="354"/>
  <c r="AF1" i="350"/>
  <c r="AF1" i="354"/>
  <c r="AB1" i="348"/>
  <c r="AF1" i="348"/>
  <c r="AJ1" i="348"/>
  <c r="H18" i="350"/>
  <c r="B21" i="350"/>
  <c r="D18" i="350"/>
  <c r="AC1" i="348"/>
  <c r="AG1" i="348"/>
  <c r="AK1" i="348"/>
  <c r="B19" i="348"/>
  <c r="AE1" i="348"/>
  <c r="AI1" i="348"/>
  <c r="F18" i="354"/>
  <c r="B20" i="354"/>
  <c r="AD1" i="348"/>
  <c r="AC1" i="354"/>
  <c r="AG1" i="354"/>
  <c r="B19" i="354"/>
  <c r="AC1" i="350"/>
  <c r="AG1" i="350"/>
  <c r="E2" i="233" l="1"/>
  <c r="C2" i="231"/>
  <c r="L13" i="233"/>
  <c r="I13" i="233"/>
  <c r="G13" i="233"/>
  <c r="E13" i="233"/>
  <c r="B22" i="233" s="1"/>
  <c r="D13" i="233"/>
  <c r="C13" i="233"/>
  <c r="L11" i="233"/>
  <c r="I11" i="233"/>
  <c r="G11" i="233"/>
  <c r="E11" i="233"/>
  <c r="B21" i="233" s="1"/>
  <c r="D11" i="233"/>
  <c r="C11" i="233"/>
  <c r="L9" i="233"/>
  <c r="I9" i="233"/>
  <c r="G9" i="233"/>
  <c r="E9" i="233"/>
  <c r="B20" i="233" s="1"/>
  <c r="D9" i="233"/>
  <c r="C9" i="233"/>
  <c r="L7" i="233"/>
  <c r="I7" i="233"/>
  <c r="G7" i="233"/>
  <c r="E7" i="233"/>
  <c r="B19" i="233" s="1"/>
  <c r="D7" i="233"/>
  <c r="C7" i="233"/>
  <c r="Y5" i="233"/>
  <c r="M4" i="233"/>
  <c r="K41" i="233" s="1"/>
  <c r="E4" i="233"/>
  <c r="A4" i="233"/>
  <c r="Y3" i="233"/>
  <c r="A1" i="233"/>
  <c r="P156" i="231"/>
  <c r="M156" i="231" s="1"/>
  <c r="L156" i="231"/>
  <c r="K156" i="231"/>
  <c r="J156" i="231"/>
  <c r="P155" i="231"/>
  <c r="M155" i="231" s="1"/>
  <c r="L155" i="231"/>
  <c r="K155" i="231"/>
  <c r="J155" i="231"/>
  <c r="P154" i="231"/>
  <c r="M154" i="231" s="1"/>
  <c r="L154" i="231"/>
  <c r="K154" i="231"/>
  <c r="J154" i="231"/>
  <c r="P153" i="231"/>
  <c r="M153" i="231" s="1"/>
  <c r="L153" i="231"/>
  <c r="K153" i="231"/>
  <c r="J153" i="231"/>
  <c r="P152" i="231"/>
  <c r="M152" i="231"/>
  <c r="L152" i="231"/>
  <c r="K152" i="231"/>
  <c r="J152" i="231"/>
  <c r="P151" i="231"/>
  <c r="M151" i="231" s="1"/>
  <c r="L151" i="231"/>
  <c r="K151" i="231"/>
  <c r="J151" i="231"/>
  <c r="P150" i="231"/>
  <c r="M150" i="231" s="1"/>
  <c r="L150" i="231"/>
  <c r="K150" i="231"/>
  <c r="J150" i="231"/>
  <c r="P149" i="231"/>
  <c r="M149" i="231" s="1"/>
  <c r="L149" i="231"/>
  <c r="K149" i="231"/>
  <c r="J149" i="231"/>
  <c r="P148" i="231"/>
  <c r="M148" i="23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s="1"/>
  <c r="L142" i="231"/>
  <c r="K142" i="231"/>
  <c r="J142" i="231"/>
  <c r="P141" i="231"/>
  <c r="M141" i="231" s="1"/>
  <c r="L141" i="231"/>
  <c r="K141" i="231"/>
  <c r="J141" i="231"/>
  <c r="P140" i="231"/>
  <c r="M140" i="231" s="1"/>
  <c r="L140" i="231"/>
  <c r="K140" i="231"/>
  <c r="J140" i="231"/>
  <c r="P139" i="231"/>
  <c r="M139" i="231" s="1"/>
  <c r="L139" i="231"/>
  <c r="K139" i="231"/>
  <c r="J139" i="231"/>
  <c r="P138" i="231"/>
  <c r="M138" i="231" s="1"/>
  <c r="L138" i="231"/>
  <c r="K138" i="231"/>
  <c r="J138" i="231"/>
  <c r="P137" i="231"/>
  <c r="M137" i="231" s="1"/>
  <c r="L137" i="231"/>
  <c r="K137" i="231"/>
  <c r="J137" i="231"/>
  <c r="P136" i="231"/>
  <c r="M136" i="231" s="1"/>
  <c r="L136" i="231"/>
  <c r="K136" i="231"/>
  <c r="J136" i="231"/>
  <c r="P135" i="231"/>
  <c r="M135" i="231" s="1"/>
  <c r="L135" i="231"/>
  <c r="K135" i="231"/>
  <c r="J135" i="231"/>
  <c r="P134" i="231"/>
  <c r="M134" i="231" s="1"/>
  <c r="L134" i="231"/>
  <c r="K134" i="231"/>
  <c r="J134" i="231"/>
  <c r="P133" i="231"/>
  <c r="M133" i="231"/>
  <c r="L133" i="231"/>
  <c r="K133" i="231"/>
  <c r="J133" i="231"/>
  <c r="P132" i="231"/>
  <c r="M132" i="231"/>
  <c r="L132" i="231"/>
  <c r="K132" i="231"/>
  <c r="J132" i="231"/>
  <c r="P131" i="231"/>
  <c r="M131" i="231" s="1"/>
  <c r="L131" i="231"/>
  <c r="K131" i="231"/>
  <c r="J131" i="231"/>
  <c r="P130" i="231"/>
  <c r="M130" i="231" s="1"/>
  <c r="L130" i="231"/>
  <c r="K130" i="231"/>
  <c r="J130" i="231"/>
  <c r="P129" i="231"/>
  <c r="M129" i="231" s="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c r="L124" i="231"/>
  <c r="K124" i="231"/>
  <c r="J124" i="231"/>
  <c r="P123" i="231"/>
  <c r="M123" i="231" s="1"/>
  <c r="L123" i="231"/>
  <c r="K123" i="231"/>
  <c r="J123" i="231"/>
  <c r="P122" i="231"/>
  <c r="M122" i="231" s="1"/>
  <c r="L122" i="231"/>
  <c r="K122" i="231"/>
  <c r="J122" i="231"/>
  <c r="P121" i="231"/>
  <c r="M121" i="231" s="1"/>
  <c r="L121" i="231"/>
  <c r="K121" i="231"/>
  <c r="J121" i="231"/>
  <c r="P120" i="231"/>
  <c r="M120" i="231" s="1"/>
  <c r="L120" i="231"/>
  <c r="K120" i="231"/>
  <c r="J120" i="231"/>
  <c r="P119" i="231"/>
  <c r="M119" i="231"/>
  <c r="L119" i="231"/>
  <c r="K119" i="231"/>
  <c r="J119" i="231"/>
  <c r="P118" i="231"/>
  <c r="M118" i="231" s="1"/>
  <c r="L118" i="231"/>
  <c r="K118" i="231"/>
  <c r="J118" i="231"/>
  <c r="P117" i="231"/>
  <c r="M117" i="231" s="1"/>
  <c r="L117" i="231"/>
  <c r="K117" i="231"/>
  <c r="J117" i="231"/>
  <c r="P116" i="231"/>
  <c r="M116" i="231" s="1"/>
  <c r="L116" i="231"/>
  <c r="K116" i="231"/>
  <c r="J116" i="231"/>
  <c r="P115" i="231"/>
  <c r="M115" i="231" s="1"/>
  <c r="L115" i="231"/>
  <c r="K115" i="231"/>
  <c r="J115" i="231"/>
  <c r="P114" i="231"/>
  <c r="M114" i="231" s="1"/>
  <c r="L114" i="231"/>
  <c r="K114" i="231"/>
  <c r="J114" i="231"/>
  <c r="P113" i="231"/>
  <c r="M113" i="231"/>
  <c r="L113" i="231"/>
  <c r="K113" i="231"/>
  <c r="J113" i="231"/>
  <c r="P112" i="231"/>
  <c r="M112" i="231" s="1"/>
  <c r="L112" i="231"/>
  <c r="K112" i="231"/>
  <c r="J112" i="231"/>
  <c r="P111" i="231"/>
  <c r="M111" i="231" s="1"/>
  <c r="L111" i="231"/>
  <c r="K111" i="231"/>
  <c r="J111" i="231"/>
  <c r="P110" i="231"/>
  <c r="M110" i="231" s="1"/>
  <c r="L110" i="231"/>
  <c r="K110" i="231"/>
  <c r="J110" i="231"/>
  <c r="P109" i="231"/>
  <c r="M109" i="231"/>
  <c r="L109" i="231"/>
  <c r="K109" i="231"/>
  <c r="J109" i="231"/>
  <c r="P108" i="231"/>
  <c r="M108" i="231" s="1"/>
  <c r="L108" i="231"/>
  <c r="K108" i="231"/>
  <c r="J108" i="231"/>
  <c r="P107" i="231"/>
  <c r="M107" i="231" s="1"/>
  <c r="L107" i="231"/>
  <c r="K107" i="231"/>
  <c r="J107" i="231"/>
  <c r="P106" i="231"/>
  <c r="M106" i="231" s="1"/>
  <c r="L106" i="231"/>
  <c r="K106" i="231"/>
  <c r="J106" i="231"/>
  <c r="P105" i="231"/>
  <c r="M105" i="231" s="1"/>
  <c r="L105" i="231"/>
  <c r="K105" i="231"/>
  <c r="J105" i="231"/>
  <c r="P104" i="231"/>
  <c r="M104" i="231" s="1"/>
  <c r="L104" i="231"/>
  <c r="K104" i="231"/>
  <c r="J104" i="231"/>
  <c r="P103" i="231"/>
  <c r="M103" i="231" s="1"/>
  <c r="L103" i="231"/>
  <c r="K103" i="231"/>
  <c r="J103" i="231"/>
  <c r="P102" i="231"/>
  <c r="M102" i="231" s="1"/>
  <c r="L102" i="231"/>
  <c r="K102" i="231"/>
  <c r="J102" i="231"/>
  <c r="P101" i="231"/>
  <c r="M101" i="231" s="1"/>
  <c r="L101" i="231"/>
  <c r="K101" i="231"/>
  <c r="J101" i="231"/>
  <c r="P100" i="231"/>
  <c r="M100" i="231" s="1"/>
  <c r="L100" i="231"/>
  <c r="K100" i="231"/>
  <c r="J100" i="231"/>
  <c r="P99" i="231"/>
  <c r="M99" i="231" s="1"/>
  <c r="L99" i="231"/>
  <c r="K99" i="231"/>
  <c r="J99" i="231"/>
  <c r="P98" i="231"/>
  <c r="M98" i="231" s="1"/>
  <c r="L98" i="231"/>
  <c r="K98" i="231"/>
  <c r="J98" i="231"/>
  <c r="P97" i="231"/>
  <c r="M97" i="231" s="1"/>
  <c r="L97" i="231"/>
  <c r="K97" i="231"/>
  <c r="J97" i="231"/>
  <c r="P96" i="231"/>
  <c r="M96" i="231"/>
  <c r="L96" i="231"/>
  <c r="K96" i="231"/>
  <c r="J96" i="231"/>
  <c r="P95" i="231"/>
  <c r="M95" i="231" s="1"/>
  <c r="L95" i="231"/>
  <c r="K95" i="231"/>
  <c r="J95" i="231"/>
  <c r="P94" i="231"/>
  <c r="M94" i="231" s="1"/>
  <c r="L94" i="231"/>
  <c r="K94" i="231"/>
  <c r="J94" i="231"/>
  <c r="P93" i="231"/>
  <c r="M93" i="231"/>
  <c r="L93" i="231"/>
  <c r="K93" i="231"/>
  <c r="J93" i="231"/>
  <c r="P92" i="231"/>
  <c r="M92" i="231" s="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s="1"/>
  <c r="L87" i="231"/>
  <c r="K87" i="231"/>
  <c r="J87" i="231"/>
  <c r="P86" i="231"/>
  <c r="M86" i="231" s="1"/>
  <c r="L86" i="231"/>
  <c r="K86" i="231"/>
  <c r="J86" i="231"/>
  <c r="P85" i="231"/>
  <c r="M85" i="231"/>
  <c r="L85" i="231"/>
  <c r="K85" i="231"/>
  <c r="J85" i="231"/>
  <c r="P84" i="231"/>
  <c r="M84" i="231" s="1"/>
  <c r="L84" i="231"/>
  <c r="K84" i="231"/>
  <c r="J84" i="231"/>
  <c r="P83" i="231"/>
  <c r="M83" i="231" s="1"/>
  <c r="L83" i="231"/>
  <c r="K83" i="231"/>
  <c r="J83" i="231"/>
  <c r="P82" i="231"/>
  <c r="M82" i="231" s="1"/>
  <c r="L82" i="231"/>
  <c r="K82" i="231"/>
  <c r="J82" i="231"/>
  <c r="P81" i="231"/>
  <c r="M81" i="231" s="1"/>
  <c r="L81" i="231"/>
  <c r="K81" i="231"/>
  <c r="J81" i="231"/>
  <c r="P80" i="231"/>
  <c r="M80" i="231"/>
  <c r="L80" i="231"/>
  <c r="K80" i="231"/>
  <c r="J80" i="231"/>
  <c r="P79" i="231"/>
  <c r="M79" i="231" s="1"/>
  <c r="L79" i="231"/>
  <c r="K79" i="231"/>
  <c r="J79" i="231"/>
  <c r="P78" i="231"/>
  <c r="M78" i="231" s="1"/>
  <c r="L78" i="231"/>
  <c r="K78" i="231"/>
  <c r="J78" i="231"/>
  <c r="P77" i="231"/>
  <c r="M77" i="231" s="1"/>
  <c r="L77" i="231"/>
  <c r="K77" i="231"/>
  <c r="J77" i="231"/>
  <c r="P76" i="231"/>
  <c r="M76" i="231" s="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s="1"/>
  <c r="L70" i="231"/>
  <c r="K70" i="231"/>
  <c r="J70" i="231"/>
  <c r="P69" i="231"/>
  <c r="M69" i="231" s="1"/>
  <c r="L69" i="231"/>
  <c r="K69" i="231"/>
  <c r="J69" i="231"/>
  <c r="P68" i="231"/>
  <c r="M68" i="231" s="1"/>
  <c r="L68" i="231"/>
  <c r="K68" i="231"/>
  <c r="J68" i="231"/>
  <c r="P67" i="231"/>
  <c r="M67" i="231" s="1"/>
  <c r="L67" i="231"/>
  <c r="K67" i="231"/>
  <c r="J67" i="231"/>
  <c r="P66" i="231"/>
  <c r="M66" i="231" s="1"/>
  <c r="L66" i="231"/>
  <c r="K66" i="231"/>
  <c r="J66" i="231"/>
  <c r="P65" i="231"/>
  <c r="M65" i="231" s="1"/>
  <c r="L65" i="231"/>
  <c r="K65" i="231"/>
  <c r="J65" i="231"/>
  <c r="P64" i="231"/>
  <c r="M64" i="23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c r="L52" i="231"/>
  <c r="K52" i="231"/>
  <c r="J52" i="231"/>
  <c r="P51" i="231"/>
  <c r="M51" i="231" s="1"/>
  <c r="L51" i="231"/>
  <c r="K51" i="231"/>
  <c r="J51" i="231"/>
  <c r="P50" i="231"/>
  <c r="M50" i="231" s="1"/>
  <c r="L50" i="231"/>
  <c r="K50" i="231"/>
  <c r="J50" i="231"/>
  <c r="P49" i="231"/>
  <c r="M49" i="231" s="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s="1"/>
  <c r="L41" i="231"/>
  <c r="K41" i="231"/>
  <c r="J41" i="231"/>
  <c r="P40" i="231"/>
  <c r="M40" i="231" s="1"/>
  <c r="L40" i="231"/>
  <c r="K40" i="231"/>
  <c r="J40" i="231"/>
  <c r="H5" i="231"/>
  <c r="D5" i="231"/>
  <c r="C5" i="231"/>
  <c r="A5" i="231"/>
  <c r="A1" i="231"/>
  <c r="C2" i="9"/>
  <c r="C5" i="9"/>
  <c r="D5" i="9"/>
  <c r="H5" i="9"/>
  <c r="L17" i="90"/>
  <c r="L15" i="90"/>
  <c r="L13" i="90"/>
  <c r="L11" i="90"/>
  <c r="L9" i="90"/>
  <c r="L7" i="90"/>
  <c r="Y5" i="90"/>
  <c r="AH1" i="90" s="1"/>
  <c r="Y3" i="90"/>
  <c r="R47" i="90"/>
  <c r="E17" i="90"/>
  <c r="H27" i="90" s="1"/>
  <c r="E15" i="90"/>
  <c r="B29" i="90" s="1"/>
  <c r="E13" i="90"/>
  <c r="D27" i="90" s="1"/>
  <c r="F34" i="90"/>
  <c r="F36" i="90"/>
  <c r="F32" i="90"/>
  <c r="I17" i="90"/>
  <c r="G17" i="90"/>
  <c r="D17" i="90"/>
  <c r="C17" i="90"/>
  <c r="I15" i="90"/>
  <c r="G15" i="90"/>
  <c r="D15" i="90"/>
  <c r="C15" i="90"/>
  <c r="I13" i="90"/>
  <c r="G13" i="90"/>
  <c r="D13" i="90"/>
  <c r="C13" i="90"/>
  <c r="L4" i="90"/>
  <c r="K47" i="90" s="1"/>
  <c r="E11" i="90"/>
  <c r="B25" i="90" s="1"/>
  <c r="C36" i="90"/>
  <c r="E9" i="90"/>
  <c r="C34" i="90"/>
  <c r="E7" i="90"/>
  <c r="C32" i="90"/>
  <c r="I11" i="90"/>
  <c r="G11" i="90"/>
  <c r="D11" i="90"/>
  <c r="C11" i="90"/>
  <c r="I9" i="90"/>
  <c r="G9" i="90"/>
  <c r="D9" i="90"/>
  <c r="C9" i="90"/>
  <c r="I7" i="90"/>
  <c r="G7" i="90"/>
  <c r="D7" i="90"/>
  <c r="C7" i="90"/>
  <c r="E4" i="90"/>
  <c r="A4" i="90"/>
  <c r="E2" i="90"/>
  <c r="A1" i="90"/>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s="1"/>
  <c r="J156" i="9"/>
  <c r="K156" i="9"/>
  <c r="L156" i="9"/>
  <c r="P156" i="9"/>
  <c r="M156" i="9" s="1"/>
  <c r="J135" i="9"/>
  <c r="K135" i="9"/>
  <c r="L135" i="9"/>
  <c r="P135" i="9"/>
  <c r="M135" i="9" s="1"/>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s="1"/>
  <c r="J141" i="9"/>
  <c r="K141" i="9"/>
  <c r="L141" i="9"/>
  <c r="P141" i="9"/>
  <c r="M141" i="9" s="1"/>
  <c r="J142" i="9"/>
  <c r="K142" i="9"/>
  <c r="L142" i="9"/>
  <c r="P142" i="9"/>
  <c r="M142" i="9" s="1"/>
  <c r="J143" i="9"/>
  <c r="K143" i="9"/>
  <c r="L143" i="9"/>
  <c r="P143" i="9"/>
  <c r="M143" i="9" s="1"/>
  <c r="J144" i="9"/>
  <c r="K144" i="9"/>
  <c r="L144" i="9"/>
  <c r="P144" i="9"/>
  <c r="M144" i="9" s="1"/>
  <c r="J145" i="9"/>
  <c r="K145" i="9"/>
  <c r="L145" i="9"/>
  <c r="P145" i="9"/>
  <c r="M145" i="9" s="1"/>
  <c r="J146" i="9"/>
  <c r="K146" i="9"/>
  <c r="L146" i="9"/>
  <c r="P146" i="9"/>
  <c r="M146" i="9" s="1"/>
  <c r="J147" i="9"/>
  <c r="K147" i="9"/>
  <c r="L147" i="9"/>
  <c r="P147" i="9"/>
  <c r="M147" i="9" s="1"/>
  <c r="J148" i="9"/>
  <c r="K148" i="9"/>
  <c r="L148" i="9"/>
  <c r="P148" i="9"/>
  <c r="M148" i="9" s="1"/>
  <c r="J149" i="9"/>
  <c r="K149" i="9"/>
  <c r="L149" i="9"/>
  <c r="P149" i="9"/>
  <c r="M149" i="9" s="1"/>
  <c r="J150" i="9"/>
  <c r="K150" i="9"/>
  <c r="L150" i="9"/>
  <c r="P150" i="9"/>
  <c r="M150" i="9" s="1"/>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s="1"/>
  <c r="J46" i="9"/>
  <c r="K46" i="9"/>
  <c r="L46" i="9"/>
  <c r="P46" i="9"/>
  <c r="M46" i="9" s="1"/>
  <c r="J47" i="9"/>
  <c r="K47" i="9"/>
  <c r="L47" i="9"/>
  <c r="P47" i="9"/>
  <c r="M47" i="9" s="1"/>
  <c r="J48" i="9"/>
  <c r="K48" i="9"/>
  <c r="L48" i="9"/>
  <c r="P48" i="9"/>
  <c r="M48" i="9" s="1"/>
  <c r="J49" i="9"/>
  <c r="K49" i="9"/>
  <c r="L49" i="9"/>
  <c r="P49" i="9"/>
  <c r="M49" i="9" s="1"/>
  <c r="J50" i="9"/>
  <c r="K50" i="9"/>
  <c r="L50" i="9"/>
  <c r="P50" i="9"/>
  <c r="M50" i="9" s="1"/>
  <c r="J51" i="9"/>
  <c r="K51" i="9"/>
  <c r="L51" i="9"/>
  <c r="P51" i="9"/>
  <c r="M51" i="9" s="1"/>
  <c r="J52" i="9"/>
  <c r="K52" i="9"/>
  <c r="L52" i="9"/>
  <c r="P52" i="9"/>
  <c r="M52" i="9" s="1"/>
  <c r="J53" i="9"/>
  <c r="K53" i="9"/>
  <c r="L53" i="9"/>
  <c r="P53" i="9"/>
  <c r="M53" i="9" s="1"/>
  <c r="J54" i="9"/>
  <c r="K54" i="9"/>
  <c r="L54" i="9"/>
  <c r="P54" i="9"/>
  <c r="M54" i="9" s="1"/>
  <c r="J55" i="9"/>
  <c r="K55" i="9"/>
  <c r="L55" i="9"/>
  <c r="P55" i="9"/>
  <c r="M55" i="9" s="1"/>
  <c r="J56" i="9"/>
  <c r="K56" i="9"/>
  <c r="L56" i="9"/>
  <c r="P56" i="9"/>
  <c r="M56" i="9" s="1"/>
  <c r="J57" i="9"/>
  <c r="K57" i="9"/>
  <c r="L57" i="9"/>
  <c r="P57" i="9"/>
  <c r="M57" i="9" s="1"/>
  <c r="J58" i="9"/>
  <c r="K58" i="9"/>
  <c r="L58" i="9"/>
  <c r="P58" i="9"/>
  <c r="M58" i="9" s="1"/>
  <c r="J59" i="9"/>
  <c r="K59" i="9"/>
  <c r="L59" i="9"/>
  <c r="P59" i="9"/>
  <c r="M59" i="9" s="1"/>
  <c r="J60" i="9"/>
  <c r="K60" i="9"/>
  <c r="L60" i="9"/>
  <c r="P60" i="9"/>
  <c r="M60" i="9" s="1"/>
  <c r="J61" i="9"/>
  <c r="K61" i="9"/>
  <c r="L61" i="9"/>
  <c r="P61" i="9"/>
  <c r="M61" i="9"/>
  <c r="J62" i="9"/>
  <c r="K62" i="9"/>
  <c r="L62" i="9"/>
  <c r="P62" i="9"/>
  <c r="M62" i="9" s="1"/>
  <c r="J63" i="9"/>
  <c r="K63" i="9"/>
  <c r="L63" i="9"/>
  <c r="P63" i="9"/>
  <c r="M63" i="9" s="1"/>
  <c r="J64" i="9"/>
  <c r="K64" i="9"/>
  <c r="L64" i="9"/>
  <c r="P64" i="9"/>
  <c r="M64" i="9" s="1"/>
  <c r="J65" i="9"/>
  <c r="K65" i="9"/>
  <c r="L65" i="9"/>
  <c r="P65" i="9"/>
  <c r="M65" i="9"/>
  <c r="J66" i="9"/>
  <c r="K66" i="9"/>
  <c r="L66" i="9"/>
  <c r="P66" i="9"/>
  <c r="M66" i="9" s="1"/>
  <c r="J67" i="9"/>
  <c r="K67" i="9"/>
  <c r="L67" i="9"/>
  <c r="P67" i="9"/>
  <c r="M67" i="9" s="1"/>
  <c r="J68" i="9"/>
  <c r="K68" i="9"/>
  <c r="L68" i="9"/>
  <c r="P68" i="9"/>
  <c r="M68" i="9" s="1"/>
  <c r="J69" i="9"/>
  <c r="K69" i="9"/>
  <c r="L69" i="9"/>
  <c r="P69" i="9"/>
  <c r="M69" i="9" s="1"/>
  <c r="J70" i="9"/>
  <c r="K70" i="9"/>
  <c r="L70" i="9"/>
  <c r="P70" i="9"/>
  <c r="M70" i="9" s="1"/>
  <c r="J71" i="9"/>
  <c r="K71" i="9"/>
  <c r="L71" i="9"/>
  <c r="P71" i="9"/>
  <c r="M71" i="9" s="1"/>
  <c r="J72" i="9"/>
  <c r="K72" i="9"/>
  <c r="L72" i="9"/>
  <c r="P72" i="9"/>
  <c r="M72" i="9" s="1"/>
  <c r="J73" i="9"/>
  <c r="K73" i="9"/>
  <c r="L73" i="9"/>
  <c r="P73" i="9"/>
  <c r="M73" i="9" s="1"/>
  <c r="J74" i="9"/>
  <c r="K74" i="9"/>
  <c r="L74" i="9"/>
  <c r="P74" i="9"/>
  <c r="M74" i="9" s="1"/>
  <c r="J75" i="9"/>
  <c r="K75" i="9"/>
  <c r="L75" i="9"/>
  <c r="P75" i="9"/>
  <c r="M75" i="9" s="1"/>
  <c r="J76" i="9"/>
  <c r="K76" i="9"/>
  <c r="L76" i="9"/>
  <c r="P76" i="9"/>
  <c r="M76" i="9" s="1"/>
  <c r="J77" i="9"/>
  <c r="K77" i="9"/>
  <c r="L77" i="9"/>
  <c r="P77" i="9"/>
  <c r="M77" i="9" s="1"/>
  <c r="J78" i="9"/>
  <c r="K78" i="9"/>
  <c r="L78" i="9"/>
  <c r="P78" i="9"/>
  <c r="M78" i="9" s="1"/>
  <c r="J79" i="9"/>
  <c r="K79" i="9"/>
  <c r="L79" i="9"/>
  <c r="P79" i="9"/>
  <c r="M79" i="9" s="1"/>
  <c r="J80" i="9"/>
  <c r="K80" i="9"/>
  <c r="L80" i="9"/>
  <c r="P80" i="9"/>
  <c r="M80" i="9" s="1"/>
  <c r="J81" i="9"/>
  <c r="K81" i="9"/>
  <c r="L81" i="9"/>
  <c r="P81" i="9"/>
  <c r="M81" i="9" s="1"/>
  <c r="J82" i="9"/>
  <c r="K82" i="9"/>
  <c r="L82" i="9"/>
  <c r="P82" i="9"/>
  <c r="M82" i="9" s="1"/>
  <c r="J83" i="9"/>
  <c r="K83" i="9"/>
  <c r="L83" i="9"/>
  <c r="P83" i="9"/>
  <c r="M83" i="9"/>
  <c r="J84" i="9"/>
  <c r="K84" i="9"/>
  <c r="L84" i="9"/>
  <c r="P84" i="9"/>
  <c r="M84" i="9" s="1"/>
  <c r="J85" i="9"/>
  <c r="K85" i="9"/>
  <c r="L85" i="9"/>
  <c r="P85" i="9"/>
  <c r="M85" i="9" s="1"/>
  <c r="J86" i="9"/>
  <c r="K86" i="9"/>
  <c r="L86" i="9"/>
  <c r="P86" i="9"/>
  <c r="M86" i="9" s="1"/>
  <c r="J87" i="9"/>
  <c r="K87" i="9"/>
  <c r="L87" i="9"/>
  <c r="P87" i="9"/>
  <c r="M87" i="9" s="1"/>
  <c r="J88" i="9"/>
  <c r="K88" i="9"/>
  <c r="L88" i="9"/>
  <c r="P88" i="9"/>
  <c r="M88" i="9" s="1"/>
  <c r="J89" i="9"/>
  <c r="K89" i="9"/>
  <c r="L89" i="9"/>
  <c r="P89" i="9"/>
  <c r="M89" i="9" s="1"/>
  <c r="J90" i="9"/>
  <c r="K90" i="9"/>
  <c r="L90" i="9"/>
  <c r="P90" i="9"/>
  <c r="M90" i="9" s="1"/>
  <c r="J91" i="9"/>
  <c r="K91" i="9"/>
  <c r="L91" i="9"/>
  <c r="P91" i="9"/>
  <c r="M91" i="9" s="1"/>
  <c r="J92" i="9"/>
  <c r="K92" i="9"/>
  <c r="L92" i="9"/>
  <c r="P92" i="9"/>
  <c r="M92" i="9" s="1"/>
  <c r="J93" i="9"/>
  <c r="K93" i="9"/>
  <c r="L93" i="9"/>
  <c r="P93" i="9"/>
  <c r="M93" i="9" s="1"/>
  <c r="J94" i="9"/>
  <c r="K94" i="9"/>
  <c r="L94" i="9"/>
  <c r="P94" i="9"/>
  <c r="M94" i="9" s="1"/>
  <c r="J95" i="9"/>
  <c r="K95" i="9"/>
  <c r="L95" i="9"/>
  <c r="P95" i="9"/>
  <c r="M95" i="9" s="1"/>
  <c r="J96" i="9"/>
  <c r="K96" i="9"/>
  <c r="L96" i="9"/>
  <c r="P96" i="9"/>
  <c r="M96" i="9" s="1"/>
  <c r="J97" i="9"/>
  <c r="K97" i="9"/>
  <c r="L97" i="9"/>
  <c r="P97" i="9"/>
  <c r="M97" i="9" s="1"/>
  <c r="J98" i="9"/>
  <c r="K98" i="9"/>
  <c r="L98" i="9"/>
  <c r="P98" i="9"/>
  <c r="M98" i="9" s="1"/>
  <c r="J99" i="9"/>
  <c r="K99" i="9"/>
  <c r="L99" i="9"/>
  <c r="P99" i="9"/>
  <c r="M99" i="9" s="1"/>
  <c r="J100" i="9"/>
  <c r="K100" i="9"/>
  <c r="L100" i="9"/>
  <c r="P100" i="9"/>
  <c r="M100" i="9" s="1"/>
  <c r="J101" i="9"/>
  <c r="K101" i="9"/>
  <c r="L101" i="9"/>
  <c r="P101" i="9"/>
  <c r="M101" i="9" s="1"/>
  <c r="J102" i="9"/>
  <c r="K102" i="9"/>
  <c r="L102" i="9"/>
  <c r="P102" i="9"/>
  <c r="M102" i="9" s="1"/>
  <c r="J103" i="9"/>
  <c r="K103" i="9"/>
  <c r="L103" i="9"/>
  <c r="P103" i="9"/>
  <c r="M103" i="9"/>
  <c r="J104" i="9"/>
  <c r="K104" i="9"/>
  <c r="L104" i="9"/>
  <c r="P104" i="9"/>
  <c r="M104" i="9" s="1"/>
  <c r="J105" i="9"/>
  <c r="K105" i="9"/>
  <c r="L105" i="9"/>
  <c r="P105" i="9"/>
  <c r="M105" i="9" s="1"/>
  <c r="J106" i="9"/>
  <c r="K106" i="9"/>
  <c r="L106" i="9"/>
  <c r="P106" i="9"/>
  <c r="M106" i="9" s="1"/>
  <c r="J107" i="9"/>
  <c r="K107" i="9"/>
  <c r="L107" i="9"/>
  <c r="P107" i="9"/>
  <c r="M107" i="9" s="1"/>
  <c r="J108" i="9"/>
  <c r="K108" i="9"/>
  <c r="L108" i="9"/>
  <c r="P108" i="9"/>
  <c r="M108" i="9" s="1"/>
  <c r="J109" i="9"/>
  <c r="K109" i="9"/>
  <c r="L109" i="9"/>
  <c r="P109" i="9"/>
  <c r="M109" i="9" s="1"/>
  <c r="J110" i="9"/>
  <c r="K110" i="9"/>
  <c r="L110" i="9"/>
  <c r="P110" i="9"/>
  <c r="M110" i="9" s="1"/>
  <c r="J111" i="9"/>
  <c r="K111" i="9"/>
  <c r="L111" i="9"/>
  <c r="P111" i="9"/>
  <c r="M111" i="9" s="1"/>
  <c r="J112" i="9"/>
  <c r="K112" i="9"/>
  <c r="L112" i="9"/>
  <c r="P112" i="9"/>
  <c r="M112" i="9" s="1"/>
  <c r="J113" i="9"/>
  <c r="K113" i="9"/>
  <c r="L113" i="9"/>
  <c r="P113" i="9"/>
  <c r="M113" i="9" s="1"/>
  <c r="J114" i="9"/>
  <c r="K114" i="9"/>
  <c r="L114" i="9"/>
  <c r="P114" i="9"/>
  <c r="M114" i="9" s="1"/>
  <c r="J115" i="9"/>
  <c r="K115" i="9"/>
  <c r="L115" i="9"/>
  <c r="P115" i="9"/>
  <c r="M115" i="9"/>
  <c r="J116" i="9"/>
  <c r="K116" i="9"/>
  <c r="L116" i="9"/>
  <c r="P116" i="9"/>
  <c r="M116" i="9" s="1"/>
  <c r="J117" i="9"/>
  <c r="K117" i="9"/>
  <c r="L117" i="9"/>
  <c r="P117" i="9"/>
  <c r="M117" i="9" s="1"/>
  <c r="J118" i="9"/>
  <c r="K118" i="9"/>
  <c r="L118" i="9"/>
  <c r="P118" i="9"/>
  <c r="M118" i="9" s="1"/>
  <c r="J119" i="9"/>
  <c r="K119" i="9"/>
  <c r="L119" i="9"/>
  <c r="P119" i="9"/>
  <c r="M119" i="9" s="1"/>
  <c r="J120" i="9"/>
  <c r="K120" i="9"/>
  <c r="L120" i="9"/>
  <c r="P120" i="9"/>
  <c r="M120" i="9" s="1"/>
  <c r="J121" i="9"/>
  <c r="K121" i="9"/>
  <c r="L121" i="9"/>
  <c r="P121" i="9"/>
  <c r="M121" i="9" s="1"/>
  <c r="J122" i="9"/>
  <c r="K122" i="9"/>
  <c r="L122" i="9"/>
  <c r="P122" i="9"/>
  <c r="M122" i="9" s="1"/>
  <c r="J123" i="9"/>
  <c r="K123" i="9"/>
  <c r="L123" i="9"/>
  <c r="P123" i="9"/>
  <c r="M123" i="9" s="1"/>
  <c r="J124" i="9"/>
  <c r="K124" i="9"/>
  <c r="L124" i="9"/>
  <c r="P124" i="9"/>
  <c r="M124" i="9" s="1"/>
  <c r="J125" i="9"/>
  <c r="K125" i="9"/>
  <c r="L125" i="9"/>
  <c r="P125" i="9"/>
  <c r="M125" i="9" s="1"/>
  <c r="J126" i="9"/>
  <c r="K126" i="9"/>
  <c r="L126" i="9"/>
  <c r="P126" i="9"/>
  <c r="M126" i="9" s="1"/>
  <c r="J127" i="9"/>
  <c r="K127" i="9"/>
  <c r="L127" i="9"/>
  <c r="P127" i="9"/>
  <c r="M127" i="9" s="1"/>
  <c r="J128" i="9"/>
  <c r="K128" i="9"/>
  <c r="L128" i="9"/>
  <c r="P128" i="9"/>
  <c r="M128" i="9" s="1"/>
  <c r="J129" i="9"/>
  <c r="K129" i="9"/>
  <c r="L129" i="9"/>
  <c r="P129" i="9"/>
  <c r="M129" i="9" s="1"/>
  <c r="J130" i="9"/>
  <c r="K130" i="9"/>
  <c r="L130" i="9"/>
  <c r="P130" i="9"/>
  <c r="M130" i="9" s="1"/>
  <c r="J131" i="9"/>
  <c r="K131" i="9"/>
  <c r="L131" i="9"/>
  <c r="P131" i="9"/>
  <c r="M131" i="9"/>
  <c r="J132" i="9"/>
  <c r="K132" i="9"/>
  <c r="L132" i="9"/>
  <c r="P132" i="9"/>
  <c r="M132" i="9" s="1"/>
  <c r="J133" i="9"/>
  <c r="K133" i="9"/>
  <c r="L133" i="9"/>
  <c r="P133" i="9"/>
  <c r="M133" i="9" s="1"/>
  <c r="J134" i="9"/>
  <c r="K134" i="9"/>
  <c r="L134" i="9"/>
  <c r="P134" i="9"/>
  <c r="M134" i="9" s="1"/>
  <c r="A1" i="9"/>
  <c r="J18" i="233"/>
  <c r="F27" i="90"/>
  <c r="AC1" i="233" l="1"/>
  <c r="B30" i="90"/>
  <c r="AE1" i="90"/>
  <c r="AB1" i="90"/>
  <c r="AJ1" i="233"/>
  <c r="AC1" i="90"/>
  <c r="AF1" i="90"/>
  <c r="AD1" i="233"/>
  <c r="AD1" i="90"/>
  <c r="AI1" i="233"/>
  <c r="AK1" i="233"/>
  <c r="AB1" i="233"/>
  <c r="AH1" i="233"/>
  <c r="AG1" i="233"/>
  <c r="AE1" i="233"/>
  <c r="AF1" i="233"/>
  <c r="H22" i="90"/>
  <c r="F18" i="233"/>
  <c r="H18" i="233"/>
  <c r="D18" i="233"/>
  <c r="AJ1" i="90"/>
  <c r="AK1" i="90"/>
  <c r="AI1" i="90"/>
  <c r="AG1" i="90"/>
  <c r="B28" i="90"/>
  <c r="B23" i="90"/>
  <c r="D22" i="90"/>
  <c r="B24" i="90"/>
  <c r="F22"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99D9CF89-9962-4C40-807B-AC67812DA7EE}">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B4DB231-6428-4A4C-A35E-FA1A186AA42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27341CF8-4181-4036-AB06-118D58478B91}">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BF90618-C56E-4217-9D22-FBF16E2E399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6EBFC0DB-4691-48D1-B949-4B320D1BCA8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28198B2-660B-4FC7-8187-E013C4B1470E}">
      <text>
        <r>
          <rPr>
            <b/>
            <sz val="8"/>
            <color indexed="8"/>
            <rFont val="Tahoma"/>
            <family val="2"/>
            <charset val="238"/>
          </rPr>
          <t>Amikor kész a kiemelési lista töltsd ki a kiemeléseket 1,2,3,4,…
A ki nem emelteknél hagyd üresen!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CE2F05E9-1358-421C-81C5-22A194125F16}">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CF9F51A2-6E86-44F5-B01F-277FEE85E5EE}">
      <text>
        <r>
          <rPr>
            <b/>
            <sz val="8"/>
            <color indexed="8"/>
            <rFont val="Tahoma"/>
            <family val="2"/>
            <charset val="238"/>
          </rPr>
          <t>Amikor kész a kiemelési lista töltsd ki a kiemeléseket 1,2,3,4,…
A ki nem emelteknél hagyd üresen!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FED01B9B-AC5B-488E-8D8C-26182C420B44}">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E0D3ED55-FA67-4B2F-AF28-D7CFB2610CF6}">
      <text>
        <r>
          <rPr>
            <b/>
            <sz val="8"/>
            <color indexed="8"/>
            <rFont val="Tahoma"/>
            <family val="2"/>
            <charset val="238"/>
          </rPr>
          <t>Amikor kész a kiemelési lista töltsd ki a kiemeléseket 1,2,3,4,…
A ki nem emelteknél hagyd üresen!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334FD873-BDEA-4C04-BA4E-1F6CA14FCA85}">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9667713D-57A9-4C5C-A079-E827642EBC76}">
      <text>
        <r>
          <rPr>
            <b/>
            <sz val="8"/>
            <color indexed="8"/>
            <rFont val="Tahoma"/>
            <family val="2"/>
            <charset val="238"/>
          </rPr>
          <t>Amikor kész a kiemelési lista töltsd ki a kiemeléseket 1,2,3,4,…
A ki nem emelteknél hagyd üresen!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38AD82F-03DD-4FBC-89AA-F6F9FCF51D3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97011779-1DD5-472A-9273-17FE57C90B8C}">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7692EBD3-AD32-4C55-A113-42C66F6D324D}">
      <text>
        <r>
          <rPr>
            <b/>
            <sz val="8"/>
            <color indexed="8"/>
            <rFont val="Tahoma"/>
            <family val="2"/>
            <charset val="238"/>
          </rPr>
          <t>Amikor kész a kiemelési lista töltsd ki a kiemeléseket 1,2,3,4,…
A ki nem emelteknél hagyd üresen!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8F54A872-2209-4E2F-9D96-77798ADE6DAE}">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A72E9A76-7391-4C79-AA9D-4A09AFA30A46}">
      <text>
        <r>
          <rPr>
            <b/>
            <sz val="8"/>
            <color indexed="8"/>
            <rFont val="Tahoma"/>
            <family val="2"/>
            <charset val="238"/>
          </rPr>
          <t>Amikor kész a kiemelési lista töltsd ki a kiemeléseket 1,2,3,4,…
A ki nem emelteknél hagyd üresen!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23556730-F974-40CB-AD63-540770D8345F}">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D6E679EF-F757-476B-B944-209B3B35C30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19E7B371-FF3E-4A57-9E38-F7A13460DC12}">
      <text>
        <r>
          <rPr>
            <b/>
            <sz val="8"/>
            <color indexed="8"/>
            <rFont val="Tahoma"/>
            <family val="2"/>
            <charset val="238"/>
          </rPr>
          <t>Amikor kész a kiemelési lista töltsd ki a kiemeléseket 1,2,3,4,…
A ki nem emelteknél hagyd üresen!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3499D5D4-25C0-49A8-B419-7822A3D4FDC3}">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4B451DA5-5D84-4A45-A3C2-D48F993AE0FD}">
      <text>
        <r>
          <rPr>
            <b/>
            <sz val="8"/>
            <color indexed="8"/>
            <rFont val="Tahoma"/>
            <family val="2"/>
            <charset val="238"/>
          </rPr>
          <t>Amikor kész a kiemelési lista töltsd ki a kiemeléseket 1,2,3,4,…
A ki nem emelteknél hagyd üresen!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879E0109-1037-4B16-8CB9-F4173BBCA38C}">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33BB0902-1B1F-43AD-AFC4-348CECD86068}">
      <text>
        <r>
          <rPr>
            <b/>
            <sz val="8"/>
            <color indexed="8"/>
            <rFont val="Tahoma"/>
            <family val="2"/>
            <charset val="238"/>
          </rPr>
          <t>Amikor kész a kiemelési lista töltsd ki a kiemeléseket 1,2,3,4,…
A ki nem emelteknél hagyd üresen!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B134C42A-1A78-44B7-9D7F-782739BF4912}">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FDC7ABD-A8C9-46C8-B87A-F7F57ED04554}">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1CB2FD00-80A9-4F4D-A6E1-4321B913CE8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60AFF483-F34B-476C-A0D9-91F585ACF674}">
      <text>
        <r>
          <rPr>
            <b/>
            <sz val="8"/>
            <color indexed="8"/>
            <rFont val="Tahoma"/>
            <family val="2"/>
            <charset val="238"/>
          </rPr>
          <t>Amikor kész a kiemelési lista töltsd ki a kiemeléseket 1,2,3,4,…
A ki nem emelteknél hagyd üresen!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15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1500-00000200000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3E178DDE-1C4A-4434-8A83-392AD8710B58}">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5EB235EF-6F4F-4979-A75B-00419585AED9}">
      <text>
        <r>
          <rPr>
            <b/>
            <sz val="8"/>
            <color indexed="8"/>
            <rFont val="Tahoma"/>
            <family val="2"/>
            <charset val="238"/>
          </rPr>
          <t>Amikor kész a kiemelési lista töltsd ki a kiemeléseket 1,2,3,4,…
A ki nem emelteknél hagyd üresen!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C55D607F-1720-4B9F-BC52-3D41DBD423C5}">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2833A600-4DC6-43C2-984C-06F03C8A3C07}">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D95A61B2-01E5-4099-B1B9-0036F1548501}">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4D7F0E42-A05F-49A5-85F9-CA2B92D08B32}">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6DC57F8A-3301-47AD-8FD1-6961F84B462B}">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0582138-8520-4B66-9F61-8978BEE99B97}">
      <text>
        <r>
          <rPr>
            <b/>
            <sz val="8"/>
            <color indexed="8"/>
            <rFont val="Tahoma"/>
            <family val="2"/>
            <charset val="238"/>
          </rPr>
          <t>Amikor kész a kiemelési lista töltsd ki a kiemeléseket 1,2,3,4,…
A ki nem emelteknél hagyd üresen!</t>
        </r>
      </text>
    </comment>
  </commentList>
</comments>
</file>

<file path=xl/sharedStrings.xml><?xml version="1.0" encoding="utf-8"?>
<sst xmlns="http://schemas.openxmlformats.org/spreadsheetml/2006/main" count="4112" uniqueCount="628">
  <si>
    <t>Seed Sort</t>
  </si>
  <si>
    <t>AccSort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</si>
  <si>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</si>
  <si>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</si>
  <si>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</si>
  <si>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</si>
  <si>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</si>
  <si>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</si>
  <si>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</si>
  <si>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</si>
  <si>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</si>
  <si>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</si>
  <si>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</si>
  <si>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</si>
  <si>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</si>
  <si>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</si>
  <si>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</si>
  <si>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</si>
  <si>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</si>
  <si>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</si>
  <si>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</si>
  <si>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Dátum</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</si>
  <si>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</si>
  <si>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</si>
  <si>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</si>
  <si>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</si>
  <si>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</si>
  <si>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</si>
  <si>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</si>
  <si>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</si>
  <si>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</si>
  <si>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</si>
  <si>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</si>
  <si>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</si>
  <si>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</si>
  <si>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</si>
  <si>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</si>
  <si>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</si>
  <si>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</si>
  <si>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</si>
  <si>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</si>
  <si>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</si>
  <si>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</si>
  <si>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</si>
  <si>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</si>
  <si>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</si>
  <si>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</si>
  <si>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</si>
  <si>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</si>
  <si>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Döntő</t>
  </si>
  <si>
    <t>Orvos neve:</t>
  </si>
  <si>
    <t>kódszám</t>
  </si>
  <si>
    <t xml:space="preserve">  </t>
  </si>
  <si>
    <t>A</t>
  </si>
  <si>
    <t>B</t>
  </si>
  <si>
    <t>C</t>
  </si>
  <si>
    <t>Vezetéknév</t>
  </si>
  <si>
    <t>Helyezés</t>
  </si>
  <si>
    <t>Pontszám</t>
  </si>
  <si>
    <t>Bónusz</t>
  </si>
  <si>
    <t>D</t>
  </si>
  <si>
    <t>E</t>
  </si>
  <si>
    <t>F</t>
  </si>
  <si>
    <t>3. hely</t>
  </si>
  <si>
    <t>vs.</t>
  </si>
  <si>
    <t>5. hely</t>
  </si>
  <si>
    <t>1 FORDULÓ</t>
  </si>
  <si>
    <t>A -D</t>
  </si>
  <si>
    <t>C - A</t>
  </si>
  <si>
    <t>D - B</t>
  </si>
  <si>
    <t>A - B</t>
  </si>
  <si>
    <t>C - D</t>
  </si>
  <si>
    <t>B - C</t>
  </si>
  <si>
    <t>2 FORDULÓ</t>
  </si>
  <si>
    <t>3 FORDULÓ</t>
  </si>
  <si>
    <t>D - E</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</si>
  <si>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</si>
  <si>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</si>
  <si>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</si>
  <si>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</si>
  <si>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</si>
  <si>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</si>
  <si>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</si>
  <si>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</si>
  <si>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</si>
  <si>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</si>
  <si>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</si>
  <si>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</si>
  <si>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</si>
  <si>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</si>
  <si>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</si>
  <si>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</si>
  <si>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</si>
  <si>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</si>
  <si>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</si>
  <si>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</si>
  <si>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E - F</t>
  </si>
  <si>
    <t>F - D</t>
  </si>
  <si>
    <t>Baranya Vármegyei Tenisz DO A kategória</t>
  </si>
  <si>
    <t>2026.05.14-15.</t>
  </si>
  <si>
    <t>Pécs</t>
  </si>
  <si>
    <t>Nagyistók-Nádasi Judit</t>
  </si>
  <si>
    <t>Koncz Zsolt</t>
  </si>
  <si>
    <t>Gárdos</t>
  </si>
  <si>
    <t>Levente Péter</t>
  </si>
  <si>
    <t>Koch Valéria Gimn., Ált. Isk., Óvoda és Koll.</t>
  </si>
  <si>
    <t>Gömöry</t>
  </si>
  <si>
    <t>Ádám</t>
  </si>
  <si>
    <t>Szent Mór Kat. Óvoda, Ált. Isk., AMI és Gim.</t>
  </si>
  <si>
    <t>Gyenis</t>
  </si>
  <si>
    <t>Milán</t>
  </si>
  <si>
    <t>Mayer</t>
  </si>
  <si>
    <t>Iván</t>
  </si>
  <si>
    <t xml:space="preserve">Siklósi Táncsics M. Gimn. és Ált.Isk. </t>
  </si>
  <si>
    <t>Varga</t>
  </si>
  <si>
    <t>Barna</t>
  </si>
  <si>
    <t>PTE Gyakorló Ált. Isk., Gimn. és Óvoda</t>
  </si>
  <si>
    <t>Spitl</t>
  </si>
  <si>
    <t>Tamás Bence</t>
  </si>
  <si>
    <t>Pécsi Mezőszél Utcai Általános Iskola</t>
  </si>
  <si>
    <t>111217</t>
  </si>
  <si>
    <t>100919</t>
  </si>
  <si>
    <t>100908</t>
  </si>
  <si>
    <t>100615</t>
  </si>
  <si>
    <t>110422</t>
  </si>
  <si>
    <t>A-VI.kcs-U16-F</t>
  </si>
  <si>
    <t>-</t>
  </si>
  <si>
    <t>Bányai</t>
  </si>
  <si>
    <t>Zalán</t>
  </si>
  <si>
    <t>090723</t>
  </si>
  <si>
    <t>Berta</t>
  </si>
  <si>
    <t>Botond</t>
  </si>
  <si>
    <t>090803</t>
  </si>
  <si>
    <t>Elekes</t>
  </si>
  <si>
    <t>Cserepka J. M-A Két Tan.Ny.Baptista Sportisk.,Ált.Isk. és Gimn.</t>
  </si>
  <si>
    <t>Simon</t>
  </si>
  <si>
    <t>István</t>
  </si>
  <si>
    <t>080806</t>
  </si>
  <si>
    <t>A-VII.kcs-U18-F</t>
  </si>
  <si>
    <t xml:space="preserve"> elo</t>
  </si>
  <si>
    <t>Lőrinc Mihály</t>
  </si>
  <si>
    <t>0903070</t>
  </si>
  <si>
    <t>1104160</t>
  </si>
  <si>
    <t>A-VII.kcs-U18-L</t>
  </si>
  <si>
    <t>Csikós</t>
  </si>
  <si>
    <t>Marcell</t>
  </si>
  <si>
    <t>Boldog Gizella Kat. Ált.Isk. és Óvoda</t>
  </si>
  <si>
    <t>180518</t>
  </si>
  <si>
    <t>Horváth</t>
  </si>
  <si>
    <t>Benedek</t>
  </si>
  <si>
    <t>180703</t>
  </si>
  <si>
    <t>Szabó</t>
  </si>
  <si>
    <t>Barnabás</t>
  </si>
  <si>
    <t>Bólyi Általános Iskola és AMI</t>
  </si>
  <si>
    <t>180127</t>
  </si>
  <si>
    <t>Sáros</t>
  </si>
  <si>
    <t>Máté Levente</t>
  </si>
  <si>
    <t>150705</t>
  </si>
  <si>
    <t>Áron</t>
  </si>
  <si>
    <t>Koch V.Gimn., Ált. Isk., Óvoda és Koll.</t>
  </si>
  <si>
    <t>150824</t>
  </si>
  <si>
    <t>Benovics</t>
  </si>
  <si>
    <t>Málna</t>
  </si>
  <si>
    <t>Miroslav Krleža Horvát Ó, Ált.Isk.,Gimn. és Koll.</t>
  </si>
  <si>
    <t>120221</t>
  </si>
  <si>
    <t>Fáskerti</t>
  </si>
  <si>
    <t>Lujza</t>
  </si>
  <si>
    <t>130612</t>
  </si>
  <si>
    <t>Hanna Lilien</t>
  </si>
  <si>
    <t>Sztárai Mihály Ált.Isk., Óvoda és AMI</t>
  </si>
  <si>
    <t>130520</t>
  </si>
  <si>
    <t>JÁTÉKREND</t>
  </si>
  <si>
    <t>Az aktuális helyzetről Nagyistók-Nádasi Juditnál a 209360119- es számon érdeklődhet</t>
  </si>
  <si>
    <t>Előre tervezett</t>
  </si>
  <si>
    <t>Pályára ment</t>
  </si>
  <si>
    <t>vsz</t>
  </si>
  <si>
    <t>pálya</t>
  </si>
  <si>
    <t>eredmény</t>
  </si>
  <si>
    <t>8:30</t>
  </si>
  <si>
    <t>A-I.kcs-U8-P-F</t>
  </si>
  <si>
    <t>1.</t>
  </si>
  <si>
    <t>Horváth Benedek</t>
  </si>
  <si>
    <t>Szabó Barnabás</t>
  </si>
  <si>
    <t>utána</t>
  </si>
  <si>
    <t>Csikós Marcell</t>
  </si>
  <si>
    <t>B-I.kcs-U8-P-L</t>
  </si>
  <si>
    <t>Fabó Emma</t>
  </si>
  <si>
    <t>Li Wu Abigél</t>
  </si>
  <si>
    <t>Arnold Johanna</t>
  </si>
  <si>
    <t>9:30</t>
  </si>
  <si>
    <t>B-I.kcs-U8-P-F</t>
  </si>
  <si>
    <t>Békési Ádám</t>
  </si>
  <si>
    <t>Schneider Lóránt</t>
  </si>
  <si>
    <t>B-II.kcs-U10 N-F</t>
  </si>
  <si>
    <t>Papp-Hoffer Bence</t>
  </si>
  <si>
    <t>Szebényi Alexander</t>
  </si>
  <si>
    <t>Zámbó Zénó</t>
  </si>
  <si>
    <t>Reisz Kende</t>
  </si>
  <si>
    <t>Pongrácz Nándor</t>
  </si>
  <si>
    <t>Viczencz Márk</t>
  </si>
  <si>
    <t>9:00</t>
  </si>
  <si>
    <t>B-II.kcs-U10-N-L</t>
  </si>
  <si>
    <t>Duga Milla Mici</t>
  </si>
  <si>
    <t>Jagic Hanna Mila</t>
  </si>
  <si>
    <t>Kottász Dalma</t>
  </si>
  <si>
    <t>Ambrus Kira Dóra</t>
  </si>
  <si>
    <t>Györki Kunting</t>
  </si>
  <si>
    <t>10:00</t>
  </si>
  <si>
    <t>B-III.kcs-U11-Z-F</t>
  </si>
  <si>
    <t>Cziger Márton</t>
  </si>
  <si>
    <t>Stivics-Nagy Milos</t>
  </si>
  <si>
    <t>Gernedl Ádám Márk</t>
  </si>
  <si>
    <t>Rutterschmidt Erik</t>
  </si>
  <si>
    <t>10:30</t>
  </si>
  <si>
    <t>Hasanovic Ármin</t>
  </si>
  <si>
    <t>Szigeti-Kovács Mátyás József</t>
  </si>
  <si>
    <t>B-III.kcs-U11-Z-L</t>
  </si>
  <si>
    <t>Ecker Édua</t>
  </si>
  <si>
    <t>Lindenlaub Anna</t>
  </si>
  <si>
    <t>11:00</t>
  </si>
  <si>
    <t>Arnold Benedek</t>
  </si>
  <si>
    <t>Féth Péter</t>
  </si>
  <si>
    <t>11:30</t>
  </si>
  <si>
    <t>Rábai Nándor Áron</t>
  </si>
  <si>
    <t>Hottó Olívia Hannah</t>
  </si>
  <si>
    <t>12:00</t>
  </si>
  <si>
    <t>12:30</t>
  </si>
  <si>
    <t>13:00</t>
  </si>
  <si>
    <t>13:30</t>
  </si>
  <si>
    <t>1-3.hely</t>
  </si>
  <si>
    <t>14:00</t>
  </si>
  <si>
    <t>B-V.kcs-U14-L</t>
  </si>
  <si>
    <t>Rapajkó Luca</t>
  </si>
  <si>
    <t>Vadas Vanda</t>
  </si>
  <si>
    <t>Hasanovic Leila</t>
  </si>
  <si>
    <t>B-VI.kcs-U16-L</t>
  </si>
  <si>
    <t>Cservenka Luca</t>
  </si>
  <si>
    <t>Péter Nóra</t>
  </si>
  <si>
    <t>B-VII.kcs-U18-L</t>
  </si>
  <si>
    <t>Lipi Anna Sára</t>
  </si>
  <si>
    <t>Végh Fanni</t>
  </si>
  <si>
    <t>Kapás Emma Lilla</t>
  </si>
  <si>
    <t>B-IV.kcs-U12-F</t>
  </si>
  <si>
    <t>Magyarosi Krisztián</t>
  </si>
  <si>
    <t>Polyák Marcell</t>
  </si>
  <si>
    <t>Horvát Botond</t>
  </si>
  <si>
    <t>Szomor Máté</t>
  </si>
  <si>
    <t>9:15</t>
  </si>
  <si>
    <t>Csere Vilmos Tamás</t>
  </si>
  <si>
    <t>11:15</t>
  </si>
  <si>
    <t>B-V.kcs-U14-F</t>
  </si>
  <si>
    <t>Czimmer Máté</t>
  </si>
  <si>
    <t>Pál Krisztián</t>
  </si>
  <si>
    <t>Régaisz Viktor</t>
  </si>
  <si>
    <t>Li Yutian Benjamin</t>
  </si>
  <si>
    <t>Wimmert Robin</t>
  </si>
  <si>
    <t>Schmidt Róbert</t>
  </si>
  <si>
    <t>Szalai Benett</t>
  </si>
  <si>
    <t>Lindelaub Péter</t>
  </si>
  <si>
    <t>Czimmer/Pál</t>
  </si>
  <si>
    <t>Horváth Áron</t>
  </si>
  <si>
    <t>10:45</t>
  </si>
  <si>
    <t>B-VI.kcs-U16-F</t>
  </si>
  <si>
    <t>Guoth Bertalan</t>
  </si>
  <si>
    <t>Petrinovics Milán Pál</t>
  </si>
  <si>
    <t>Hirth Benedek</t>
  </si>
  <si>
    <t>Szabó-Zsidek Márton</t>
  </si>
  <si>
    <t>Szentirmay Bertalan László</t>
  </si>
  <si>
    <t>Mülle Dávid Máté</t>
  </si>
  <si>
    <t>Horváth Máté</t>
  </si>
  <si>
    <t>Sillye Imre Botond</t>
  </si>
  <si>
    <t>12:15</t>
  </si>
  <si>
    <t>B-VII.kcs-U18-F</t>
  </si>
  <si>
    <t>Szántó Péter Benedek</t>
  </si>
  <si>
    <t>Ternbach Albert</t>
  </si>
  <si>
    <t>Vass Bertalan</t>
  </si>
  <si>
    <t>B. Garai Lehel</t>
  </si>
  <si>
    <t>Elődöntő</t>
  </si>
  <si>
    <t>13:45</t>
  </si>
  <si>
    <t>utánaí</t>
  </si>
  <si>
    <t>14:30</t>
  </si>
  <si>
    <t>Vigaszág, megfelelő jelentkezés esetén a kieséses tábláknál</t>
  </si>
  <si>
    <t>Gömöry Ádám</t>
  </si>
  <si>
    <t>Gyenis Milán</t>
  </si>
  <si>
    <t>Mayer Iván</t>
  </si>
  <si>
    <t>Gárdos Levente Péter</t>
  </si>
  <si>
    <t>Spitl Tamás Bence</t>
  </si>
  <si>
    <t>Varga Barna</t>
  </si>
  <si>
    <t>A-V.kcs-U14-L</t>
  </si>
  <si>
    <t>Fáskerti Lujza</t>
  </si>
  <si>
    <t>Varga Hanna Lilien</t>
  </si>
  <si>
    <t>1200</t>
  </si>
  <si>
    <t>A-III.kcs-U11-Z-F</t>
  </si>
  <si>
    <t>Sáros Máté Levente</t>
  </si>
  <si>
    <t>Varga Áron</t>
  </si>
  <si>
    <t>B-IV.kcs-U12-L</t>
  </si>
  <si>
    <t>Reisz Inez</t>
  </si>
  <si>
    <t>Vilyevácz Alexandra</t>
  </si>
  <si>
    <t>Bányai Zalán</t>
  </si>
  <si>
    <t>Berta Botond</t>
  </si>
  <si>
    <t>Simon István</t>
  </si>
  <si>
    <t>Elekes Lőrinc Mihály</t>
  </si>
  <si>
    <t>Békési</t>
  </si>
  <si>
    <t>181220</t>
  </si>
  <si>
    <t>Schneider</t>
  </si>
  <si>
    <t>Lóránt</t>
  </si>
  <si>
    <t>180706</t>
  </si>
  <si>
    <t>Arnold</t>
  </si>
  <si>
    <t>Johanna</t>
  </si>
  <si>
    <t>180906</t>
  </si>
  <si>
    <t>Fabó</t>
  </si>
  <si>
    <t>Emma</t>
  </si>
  <si>
    <t>Koch V.Gimn.,Ált.Isk.,Óvoda és Koll.</t>
  </si>
  <si>
    <t>180720</t>
  </si>
  <si>
    <t>Li Wu</t>
  </si>
  <si>
    <t>Abigél</t>
  </si>
  <si>
    <t>Pécsi Jókai Mór Ált.Isk.</t>
  </si>
  <si>
    <t>180717</t>
  </si>
  <si>
    <t>Papp-Hoffer</t>
  </si>
  <si>
    <t>Bence</t>
  </si>
  <si>
    <t>Koch V. Gimn., Ált. Isk., Óvoda és Koll.</t>
  </si>
  <si>
    <t>170522</t>
  </si>
  <si>
    <t>Pongrácz</t>
  </si>
  <si>
    <t>Nándor</t>
  </si>
  <si>
    <t>170708</t>
  </si>
  <si>
    <t>Reisz</t>
  </si>
  <si>
    <t>Kende</t>
  </si>
  <si>
    <t>171026</t>
  </si>
  <si>
    <t>Szebényi</t>
  </si>
  <si>
    <t>Alexander</t>
  </si>
  <si>
    <t>161002</t>
  </si>
  <si>
    <t>Zámbó</t>
  </si>
  <si>
    <t>Zénó</t>
  </si>
  <si>
    <t>161102</t>
  </si>
  <si>
    <t>B - E</t>
  </si>
  <si>
    <t>E - A</t>
  </si>
  <si>
    <t>A - D</t>
  </si>
  <si>
    <t>4 FORDULÓ</t>
  </si>
  <si>
    <t>5 FORDULÓ</t>
  </si>
  <si>
    <t>E - C</t>
  </si>
  <si>
    <t>REISZ</t>
  </si>
  <si>
    <t>SZEBÉNYI</t>
  </si>
  <si>
    <t>Ambrus</t>
  </si>
  <si>
    <t>Kíra Dóra</t>
  </si>
  <si>
    <t>170420</t>
  </si>
  <si>
    <t>Duga</t>
  </si>
  <si>
    <t>Milla Mici</t>
  </si>
  <si>
    <t>Koch V.Gimn., Ált.Isk., Óvoda és Koll.</t>
  </si>
  <si>
    <t>170723</t>
  </si>
  <si>
    <t>Jagic</t>
  </si>
  <si>
    <t>Hanna Mila</t>
  </si>
  <si>
    <t>Pécsi Jókai Mór Ált. Isk.</t>
  </si>
  <si>
    <t>170319</t>
  </si>
  <si>
    <t>Kottász</t>
  </si>
  <si>
    <t>Dalma</t>
  </si>
  <si>
    <t>PTE Gyakorló Ált.Isk.,Gimn. és Óvoda</t>
  </si>
  <si>
    <t>160320</t>
  </si>
  <si>
    <t>150524</t>
  </si>
  <si>
    <t>Cziger</t>
  </si>
  <si>
    <t>Márton</t>
  </si>
  <si>
    <t>Koch V.Gimn.,Ált.Isk., Óvoda és Koll.</t>
  </si>
  <si>
    <t>150908</t>
  </si>
  <si>
    <t>Féth</t>
  </si>
  <si>
    <t>Péter</t>
  </si>
  <si>
    <t>Park Utcai Kat.Ált.Isk. és Óvoda, Mohács</t>
  </si>
  <si>
    <t>151102</t>
  </si>
  <si>
    <t>Gernedl</t>
  </si>
  <si>
    <t>Ádám Márk</t>
  </si>
  <si>
    <t>151214</t>
  </si>
  <si>
    <t>Hasanovic</t>
  </si>
  <si>
    <t>Ármin</t>
  </si>
  <si>
    <t>Mohács Térségi Ált.Isk.</t>
  </si>
  <si>
    <t>150910</t>
  </si>
  <si>
    <t>Rábai</t>
  </si>
  <si>
    <t>Nándor Áron</t>
  </si>
  <si>
    <t>150807</t>
  </si>
  <si>
    <t>Rutterschmidt</t>
  </si>
  <si>
    <t>Erik</t>
  </si>
  <si>
    <t>Boldog Gizella Kat.Ált Isk. és Óvoda Mohács</t>
  </si>
  <si>
    <t>151122</t>
  </si>
  <si>
    <t>Stivics-Nagy</t>
  </si>
  <si>
    <t>Milos</t>
  </si>
  <si>
    <t>150909</t>
  </si>
  <si>
    <t>Szigeti-Kovács</t>
  </si>
  <si>
    <t>Mátyás József</t>
  </si>
  <si>
    <t>150217</t>
  </si>
  <si>
    <t>1.csoport</t>
  </si>
  <si>
    <t>.</t>
  </si>
  <si>
    <t>2-3. csoport</t>
  </si>
  <si>
    <t>Eckert</t>
  </si>
  <si>
    <t>Édua</t>
  </si>
  <si>
    <t>150813</t>
  </si>
  <si>
    <t>Hottó</t>
  </si>
  <si>
    <t>Olivia Hannah</t>
  </si>
  <si>
    <t>Koch V. Gimn.,Ált.Isk.,Óvoda és Koll.</t>
  </si>
  <si>
    <t>150625</t>
  </si>
  <si>
    <t>Lindenlaub</t>
  </si>
  <si>
    <t>Anna</t>
  </si>
  <si>
    <t>Park Utcai Kat.Ált.Isk. és Óvoda</t>
  </si>
  <si>
    <t>150401</t>
  </si>
  <si>
    <t>Csere</t>
  </si>
  <si>
    <t>Vilmos Tamás</t>
  </si>
  <si>
    <t>Koch Valéria Gimn.,Ált.Isk.,Óvoda és Koll.</t>
  </si>
  <si>
    <t>140526</t>
  </si>
  <si>
    <t>Horvát</t>
  </si>
  <si>
    <t>140707</t>
  </si>
  <si>
    <t>Magyarosi</t>
  </si>
  <si>
    <t>Krisztián</t>
  </si>
  <si>
    <t>140221</t>
  </si>
  <si>
    <t>Polyák</t>
  </si>
  <si>
    <t>141117</t>
  </si>
  <si>
    <t>Szomor</t>
  </si>
  <si>
    <t>Máté</t>
  </si>
  <si>
    <t>Pécsi Belvárosi Általános Iskola</t>
  </si>
  <si>
    <t>140127</t>
  </si>
  <si>
    <t>Inez</t>
  </si>
  <si>
    <t>141105</t>
  </si>
  <si>
    <t>Vilyevácz</t>
  </si>
  <si>
    <t>Alexandra</t>
  </si>
  <si>
    <t>Miroslav Krleža Horvát Ó,Ált.Isk.Gimn. és Koll.</t>
  </si>
  <si>
    <t>140817</t>
  </si>
  <si>
    <t>Czimmer</t>
  </si>
  <si>
    <t>Bogádi Dr. Berze Nagy János Ált. Isk.</t>
  </si>
  <si>
    <t>130818</t>
  </si>
  <si>
    <t>120217</t>
  </si>
  <si>
    <t>Li Yutian</t>
  </si>
  <si>
    <t>Benjamin</t>
  </si>
  <si>
    <t>131223</t>
  </si>
  <si>
    <t>Park U. Kat.Ált.Isk.és Óvoda, Mohács</t>
  </si>
  <si>
    <t>130123</t>
  </si>
  <si>
    <t>Pál</t>
  </si>
  <si>
    <t>Pécsi Belvárosi Ált.Isk.</t>
  </si>
  <si>
    <t>131023</t>
  </si>
  <si>
    <t>Régaisz</t>
  </si>
  <si>
    <t>Viktor</t>
  </si>
  <si>
    <t>Park U. Kat.Ált.Isk. és Óvoda, Mohács</t>
  </si>
  <si>
    <t>131018</t>
  </si>
  <si>
    <t>Schmidt</t>
  </si>
  <si>
    <t>Róbert</t>
  </si>
  <si>
    <t>121021</t>
  </si>
  <si>
    <t>Szalai</t>
  </si>
  <si>
    <t>Benett</t>
  </si>
  <si>
    <t>Pécsi Bártfa Utcai Ált.Isk.</t>
  </si>
  <si>
    <t>121120</t>
  </si>
  <si>
    <t>Wimmert</t>
  </si>
  <si>
    <t>Robin</t>
  </si>
  <si>
    <t>Koch V.Gimn.Ált.Isk.,Óvoda és Koll.</t>
  </si>
  <si>
    <t>120210</t>
  </si>
  <si>
    <t>CU</t>
  </si>
  <si>
    <t>St.</t>
  </si>
  <si>
    <t>kód</t>
  </si>
  <si>
    <t>Kiem</t>
  </si>
  <si>
    <t>2. forduló</t>
  </si>
  <si>
    <t>Elődöntők</t>
  </si>
  <si>
    <t>Győztes</t>
  </si>
  <si>
    <t>RÉGAISZ</t>
  </si>
  <si>
    <t>Umpire</t>
  </si>
  <si>
    <t>a</t>
  </si>
  <si>
    <t>b</t>
  </si>
  <si>
    <t>Leila</t>
  </si>
  <si>
    <t>130225</t>
  </si>
  <si>
    <t>Rapajkó</t>
  </si>
  <si>
    <t>Luca</t>
  </si>
  <si>
    <t>120428</t>
  </si>
  <si>
    <t>Vadas</t>
  </si>
  <si>
    <t>Vanda</t>
  </si>
  <si>
    <t>120427</t>
  </si>
  <si>
    <t>Guoth</t>
  </si>
  <si>
    <t>Bertalan</t>
  </si>
  <si>
    <t>Pécsi Mezőszél Utcai Ált.Isk.</t>
  </si>
  <si>
    <t>110826</t>
  </si>
  <si>
    <t>Hirth</t>
  </si>
  <si>
    <t>110406</t>
  </si>
  <si>
    <t>110523</t>
  </si>
  <si>
    <t>Müller</t>
  </si>
  <si>
    <t>Dávid Máté</t>
  </si>
  <si>
    <t>110718</t>
  </si>
  <si>
    <t>Petrinovics</t>
  </si>
  <si>
    <t>Milán Pál</t>
  </si>
  <si>
    <t>100220</t>
  </si>
  <si>
    <t>Sillye</t>
  </si>
  <si>
    <t>Imre Botond</t>
  </si>
  <si>
    <t>100226</t>
  </si>
  <si>
    <t>Szabó-Zsidek</t>
  </si>
  <si>
    <t>Szent Mór Kat. Óvoda,Ált.Isk.,AMI és Gim.</t>
  </si>
  <si>
    <t>100712</t>
  </si>
  <si>
    <t>Szentirmay</t>
  </si>
  <si>
    <t>Bertalan László</t>
  </si>
  <si>
    <t>101119</t>
  </si>
  <si>
    <t>Cservenka</t>
  </si>
  <si>
    <t>100609</t>
  </si>
  <si>
    <t>Nóra</t>
  </si>
  <si>
    <t>Pécsi Ref.Koll.Gimn.,Techn.,Szakképző Isk., Ált.Isk.,Óvodája,AMI</t>
  </si>
  <si>
    <t>100126</t>
  </si>
  <si>
    <t>B. Garai</t>
  </si>
  <si>
    <t>Lehel</t>
  </si>
  <si>
    <t>080807</t>
  </si>
  <si>
    <t>Szántó</t>
  </si>
  <si>
    <t>Péter Benedek</t>
  </si>
  <si>
    <t>090920</t>
  </si>
  <si>
    <t>Ternbach</t>
  </si>
  <si>
    <t>Albert</t>
  </si>
  <si>
    <t>091113</t>
  </si>
  <si>
    <t>Vass</t>
  </si>
  <si>
    <t>080618</t>
  </si>
  <si>
    <t>Kapás</t>
  </si>
  <si>
    <t>Emma Lilla</t>
  </si>
  <si>
    <t>Pécsi Leőwey Klára Gimn.</t>
  </si>
  <si>
    <t>090319</t>
  </si>
  <si>
    <t>Lipi</t>
  </si>
  <si>
    <t>Anna Sára</t>
  </si>
  <si>
    <t>080913</t>
  </si>
  <si>
    <t>Végh</t>
  </si>
  <si>
    <t>Fanni</t>
  </si>
  <si>
    <t>Baranya Vm-i SZC Mohácsi Radnóti M. Techn. és Szak. Isk.</t>
  </si>
  <si>
    <t>091021</t>
  </si>
  <si>
    <t>Vármegyei szervezet</t>
  </si>
  <si>
    <t>DSB szervezet</t>
  </si>
  <si>
    <t>Versenykiírás</t>
  </si>
  <si>
    <t>Sportág</t>
  </si>
  <si>
    <t>Korcsoport</t>
  </si>
  <si>
    <t>Nem</t>
  </si>
  <si>
    <t>Jelleg</t>
  </si>
  <si>
    <t>Iskola</t>
  </si>
  <si>
    <t>Település</t>
  </si>
  <si>
    <t>Nevező</t>
  </si>
  <si>
    <t>Csapattag</t>
  </si>
  <si>
    <t>Testnevelő</t>
  </si>
  <si>
    <t>Felkészítő</t>
  </si>
  <si>
    <t>Baranya Vármegyei Diáksport Egyesület</t>
  </si>
  <si>
    <t>Mohács Körzeti Diáksport Bizottság</t>
  </si>
  <si>
    <t>Tenisz</t>
  </si>
  <si>
    <t>I.kcs Tenisz U8 piros labdával, P+S szabály</t>
  </si>
  <si>
    <t>Boldog Gizella Katolikus Általános Iskola és Óvoda</t>
  </si>
  <si>
    <t>Mohács</t>
  </si>
  <si>
    <t>Ginderné Czimmer Eszter</t>
  </si>
  <si>
    <t>Pécsi Körzeti DSB/ Pécsi Sport Nonprofit Zrt.</t>
  </si>
  <si>
    <t>Pécsi Tudományegyetem Gyakorló Általános Iskola, Gimnázium és Óvoda</t>
  </si>
  <si>
    <t>Laskay Szilvia</t>
  </si>
  <si>
    <t>Bólyi Általános Iskola és Alapfokú Művészeti Iskola</t>
  </si>
  <si>
    <t>Bóly</t>
  </si>
  <si>
    <t>Horváthné Horváth Mária Magdolna</t>
  </si>
  <si>
    <t>L</t>
  </si>
  <si>
    <t>Sztárai Mihály Általános Iskola, Óvoda és Alapfokú Művészeti Iskola</t>
  </si>
  <si>
    <t>Varga Dóra Emili</t>
  </si>
  <si>
    <t>Horváthné Komáromy Éva</t>
  </si>
  <si>
    <t>Spitl Tamás, Sáros Zoltán</t>
  </si>
  <si>
    <t>Pécsi Jókai Mór Általános Iskola</t>
  </si>
  <si>
    <t>Li Wu Abigel</t>
  </si>
  <si>
    <t>Pozsgai Tamás Gábor</t>
  </si>
  <si>
    <t>Koch Valéria Gimnázium, Általános Iskola, Óvoda és Kollégium</t>
  </si>
  <si>
    <t>Szelle Krisztián</t>
  </si>
  <si>
    <t>II.kcs Tenisz U10 narancs labdával, P+S szabály</t>
  </si>
  <si>
    <t>Pécsi Kovács Béla Általános Iskola</t>
  </si>
  <si>
    <t>Lajos Emir</t>
  </si>
  <si>
    <t>Dér Klára Andrea</t>
  </si>
  <si>
    <t>Cserepka János Magyar-Angol Két Tanítási Nyelvű Baptista Sportiskola, Általános Iskola és Gimnázium</t>
  </si>
  <si>
    <t>Takács Zara</t>
  </si>
  <si>
    <t>Belovári Bence</t>
  </si>
  <si>
    <t xml:space="preserve"> Sáros Zoltán</t>
  </si>
  <si>
    <t>Ambrus Kíra Dóra</t>
  </si>
  <si>
    <t>Pap Judit Zsuzsanna</t>
  </si>
  <si>
    <t xml:space="preserve">III.kcs Tenisz U11 zöld labdával, P+S szabály </t>
  </si>
  <si>
    <t>Várhalmi-Hujber Éva</t>
  </si>
  <si>
    <t>Park Utcai Katolikus Általános Iskola és Óvoda</t>
  </si>
  <si>
    <t>Schmidt Zsolt</t>
  </si>
  <si>
    <t>Mohács Térségi Általános Iskola</t>
  </si>
  <si>
    <t>Ritter Ákos</t>
  </si>
  <si>
    <t>Verőci Lídia</t>
  </si>
  <si>
    <t>Pécsi Református Kollégium Gimnáziuma, Technikuma, Szakképző Iskolája,  Általános Iskolája, Óvodája, Alapfokú Művészeti Iskolája és Diákotthona</t>
  </si>
  <si>
    <t>Patkó Janka</t>
  </si>
  <si>
    <t>Milotta Péter</t>
  </si>
  <si>
    <t>Eckert Édua</t>
  </si>
  <si>
    <t xml:space="preserve">Hottó Olivia Hannah </t>
  </si>
  <si>
    <t>IV.kcs Tenisz U12</t>
  </si>
  <si>
    <t>Salamon László Csaba</t>
  </si>
  <si>
    <t xml:space="preserve">Csere Vilmos Tamás </t>
  </si>
  <si>
    <t>Miroslav Krleža Horvát Óvoda, Általános Iskola, Gimnázium és Kollégium</t>
  </si>
  <si>
    <t>Benovics Hanna Mária</t>
  </si>
  <si>
    <t>Istókovics Miklós</t>
  </si>
  <si>
    <t>Sáros Zoltán</t>
  </si>
  <si>
    <t>V.kcs Tenisz U14</t>
  </si>
  <si>
    <t>Szűcs Vilmos</t>
  </si>
  <si>
    <t>Keszthelyiné Magyar Andrea</t>
  </si>
  <si>
    <t>Varga Flórián.</t>
  </si>
  <si>
    <t>Pécsi Bártfa Utcai Általános Iskola</t>
  </si>
  <si>
    <t>Horváth Tamás</t>
  </si>
  <si>
    <t>Lindenlaub Péter</t>
  </si>
  <si>
    <t>Bogádi Dr. Berze Nagy János Általános Iskola</t>
  </si>
  <si>
    <t>Bogád</t>
  </si>
  <si>
    <t>Gosztola Krisztina</t>
  </si>
  <si>
    <t>Lantosné Csősz Edit</t>
  </si>
  <si>
    <t>Pokol Lajos</t>
  </si>
  <si>
    <t>Gouth Ambrus</t>
  </si>
  <si>
    <t>Benovics Málna</t>
  </si>
  <si>
    <t>VI.kcs Tenisz U16</t>
  </si>
  <si>
    <t>Szent Mór Katolikus Óvoda, Általános Iskola, Alapfokú Művészeti Iskola és Gimnázium</t>
  </si>
  <si>
    <t>Blatt Péterné</t>
  </si>
  <si>
    <t>Gáspár  Gábor</t>
  </si>
  <si>
    <t>Haincz Krisztián</t>
  </si>
  <si>
    <t>Siklós Körzeti Diáksport Bizottság</t>
  </si>
  <si>
    <t xml:space="preserve">Siklósi Táncsics Mihály Gimnázium és Általános Iskola </t>
  </si>
  <si>
    <t>Siklós</t>
  </si>
  <si>
    <t>Bátai Eszter</t>
  </si>
  <si>
    <t>Sillye imre Botond</t>
  </si>
  <si>
    <t>Ágoston Vivien</t>
  </si>
  <si>
    <t>Árki Mária</t>
  </si>
  <si>
    <t>Guoth Ambrus</t>
  </si>
  <si>
    <t>Tornay Bánk Ádám</t>
  </si>
  <si>
    <t>Spitl Tamás</t>
  </si>
  <si>
    <t xml:space="preserve">Müller Dávid Máté </t>
  </si>
  <si>
    <t>Fáskerti Izabella</t>
  </si>
  <si>
    <t>Bedőné Szűcs Tünde</t>
  </si>
  <si>
    <t>Köves Ildikó</t>
  </si>
  <si>
    <t>VIII.kcs Tenisz U18+</t>
  </si>
  <si>
    <t>Ciszterci Rend Nagy Lajos Gimnáziuma és Kollégiuma</t>
  </si>
  <si>
    <t>Juhász Máté</t>
  </si>
  <si>
    <t>Bábics Péter</t>
  </si>
  <si>
    <t>VII.kcs Tenisz U18</t>
  </si>
  <si>
    <t>Vald Benjámin Márk</t>
  </si>
  <si>
    <t>Elekes Lőrinc</t>
  </si>
  <si>
    <t>bedő gergely</t>
  </si>
  <si>
    <t>Friesz Laura</t>
  </si>
  <si>
    <t>Baranya Vármegyei SZC Mohácsi Radnóti Miklós Technikum és Szakképző Iskola</t>
  </si>
  <si>
    <t>Katona József</t>
  </si>
  <si>
    <t>Pécsi Leőwey Klára Gimnázium</t>
  </si>
  <si>
    <t>Varga Tamás</t>
  </si>
  <si>
    <t>IV.kcs Tenisz U14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</si>
</sst>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95" x14ac:knownFonts="1">
    <font>
      <sz val="10"/>
      <name val="Arial"/>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b/>
      <sz val="7"/>
      <color indexed="9"/>
      <name val="Arial"/>
      <family val="2"/>
      <charset val="238"/>
    </font>
    <font>
      <sz val="7"/>
      <color indexed="8"/>
      <name val="Arial"/>
      <family val="2"/>
    </font>
    <font>
      <b/>
      <sz val="9"/>
      <name val="Arial"/>
      <family val="2"/>
    </font>
    <font>
      <b/>
      <sz val="8"/>
      <color indexed="8"/>
      <name val="Tahoma"/>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sz val="8.5"/>
      <name val="Arial"/>
      <family val="2"/>
      <charset val="238"/>
    </font>
    <font>
      <i/>
      <sz val="6"/>
      <color indexed="9"/>
      <name val="Arial"/>
      <family val="2"/>
    </font>
    <font>
      <b/>
      <sz val="7"/>
      <color indexed="8"/>
      <name val="Arial"/>
      <family val="2"/>
    </font>
    <font>
      <b/>
      <sz val="7"/>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sz val="7"/>
      <color indexed="8"/>
      <name val="Arial"/>
      <family val="2"/>
      <charset val="238"/>
    </font>
    <font>
      <b/>
      <sz val="10"/>
      <name val="Arial"/>
      <family val="2"/>
      <charset val="238"/>
    </font>
    <font>
      <sz val="8.5"/>
      <name val="Arial"/>
      <family val="2"/>
      <charset val="238"/>
    </font>
    <font>
      <sz val="10"/>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color rgb="FF000000"/>
      <name val="Arial"/>
      <family val="2"/>
      <charset val="238"/>
    </font>
    <font>
      <b/>
      <sz val="12"/>
      <name val="Arial"/>
      <family val="2"/>
      <charset val="238"/>
    </font>
    <font>
      <sz val="6"/>
      <name val="Arial"/>
      <family val="2"/>
      <charset val="238"/>
    </font>
    <font>
      <b/>
      <sz val="11"/>
      <name val="Arial"/>
      <family val="2"/>
      <charset val="238"/>
    </font>
    <font>
      <sz val="11"/>
      <color rgb="FFFF0000"/>
      <name val="Calibri"/>
      <family val="2"/>
      <charset val="238"/>
      <scheme val="minor"/>
    </font>
    <font>
      <b/>
      <sz val="11"/>
      <color theme="1"/>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sz val="11"/>
      <name val="Calibri"/>
      <family val="2"/>
      <charset val="238"/>
      <scheme val="minor"/>
    </font>
    <font>
      <b/>
      <sz val="11"/>
      <name val="Calibri"/>
      <family val="2"/>
      <charset val="238"/>
      <scheme val="minor"/>
    </font>
    <font>
      <b/>
      <sz val="11"/>
      <color rgb="FFFF0000"/>
      <name val="Calibri"/>
      <family val="2"/>
      <charset val="238"/>
      <scheme val="minor"/>
    </font>
    <font>
      <b/>
      <sz val="8.5"/>
      <name val="Arial"/>
      <family val="2"/>
      <charset val="238"/>
    </font>
    <font>
      <i/>
      <sz val="8"/>
      <color rgb="FFFF0000"/>
      <name val="Arial"/>
      <family val="2"/>
      <charset val="238"/>
    </font>
    <font>
      <b/>
      <sz val="14"/>
      <name val="Arial"/>
      <family val="2"/>
    </font>
    <font>
      <sz val="6"/>
      <color indexed="9"/>
      <name val="Arial"/>
      <family val="2"/>
    </font>
    <font>
      <b/>
      <sz val="8.5"/>
      <name val="Arial"/>
      <family val="2"/>
    </font>
    <font>
      <sz val="8.5"/>
      <color indexed="42"/>
      <name val="Arial"/>
      <family val="2"/>
    </font>
    <font>
      <sz val="8.5"/>
      <color indexed="8"/>
      <name val="Arial"/>
      <family val="2"/>
      <charset val="238"/>
    </font>
    <font>
      <sz val="8.5"/>
      <color indexed="8"/>
      <name val="Arial"/>
      <family val="2"/>
    </font>
    <font>
      <sz val="8.5"/>
      <name val="Arial"/>
      <family val="2"/>
    </font>
    <font>
      <sz val="8.5"/>
      <color indexed="9"/>
      <name val="Arial"/>
      <family val="2"/>
    </font>
    <font>
      <sz val="10"/>
      <color indexed="8"/>
      <name val="Arial"/>
      <family val="2"/>
      <charset val="238"/>
    </font>
    <font>
      <sz val="7"/>
      <color rgb="FFFF0000"/>
      <name val="Arial"/>
      <family val="2"/>
    </font>
    <font>
      <b/>
      <sz val="8.5"/>
      <color indexed="8"/>
      <name val="Arial"/>
      <family val="2"/>
    </font>
    <font>
      <sz val="10"/>
      <color indexed="8"/>
      <name val="Arial"/>
      <family val="2"/>
    </font>
    <font>
      <b/>
      <sz val="8.5"/>
      <color indexed="8"/>
      <name val="Arial"/>
      <family val="2"/>
      <charset val="238"/>
    </font>
    <font>
      <b/>
      <sz val="10"/>
      <color indexed="8"/>
      <name val="Arial"/>
      <family val="2"/>
      <charset val="238"/>
    </font>
    <font>
      <sz val="8.5"/>
      <color indexed="42"/>
      <name val="Arial"/>
      <family val="2"/>
      <charset val="238"/>
    </font>
    <font>
      <sz val="11"/>
      <name val="Arial"/>
      <family val="2"/>
    </font>
    <font>
      <sz val="14"/>
      <name val="Arial"/>
      <family val="2"/>
    </font>
    <font>
      <sz val="14"/>
      <color indexed="9"/>
      <name val="Arial"/>
      <family val="2"/>
    </font>
    <font>
      <sz val="7"/>
      <name val="Arial"/>
      <family val="2"/>
      <charset val="238"/>
    </font>
    <font>
      <b/>
      <sz val="11"/>
      <name val="Calibri"/>
      <family val="2"/>
      <charset val="238"/>
    </font>
  </fonts>
  <fills count="1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indexed="9"/>
        <bgColor indexed="8"/>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4" fillId="0" borderId="0" applyNumberFormat="0" applyFill="0" applyBorder="0" applyAlignment="0" applyProtection="0"/>
    <xf numFmtId="164" fontId="3" fillId="0" borderId="0" applyFont="0" applyFill="0" applyBorder="0" applyAlignment="0" applyProtection="0"/>
    <xf numFmtId="0" fontId="3" fillId="0" borderId="0"/>
    <xf numFmtId="0" fontId="1" fillId="0" borderId="0"/>
    <xf numFmtId="0" fontId="2" fillId="0" borderId="0"/>
    <xf numFmtId="164" fontId="2" fillId="0" borderId="0" applyFont="0" applyFill="0" applyBorder="0" applyAlignment="0" applyProtection="0"/>
    <xf numFmtId="0" fontId="2" fillId="0" borderId="0"/>
  </cellStyleXfs>
  <cellXfs count="1128">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5" fillId="2" borderId="0" xfId="0" applyNumberFormat="1" applyFont="1" applyFill="1" applyAlignment="1">
      <alignment horizontal="lef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12" xfId="0" applyNumberFormat="1" applyFont="1" applyFill="1" applyBorder="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165" fontId="0" fillId="0" borderId="0" xfId="0" applyNumberFormat="1" applyAlignment="1">
      <alignment horizontal="center"/>
    </xf>
    <xf numFmtId="49" fontId="21" fillId="0" borderId="0" xfId="0" applyNumberFormat="1" applyFont="1" applyAlignment="1">
      <alignment horizontal="left"/>
    </xf>
    <xf numFmtId="0" fontId="21" fillId="0" borderId="13" xfId="0" applyFont="1" applyBorder="1" applyAlignment="1">
      <alignment vertical="center"/>
    </xf>
    <xf numFmtId="0" fontId="21" fillId="0" borderId="13" xfId="0" applyFont="1" applyBorder="1" applyAlignment="1">
      <alignment horizontal="center" vertical="center"/>
    </xf>
    <xf numFmtId="0" fontId="21" fillId="0" borderId="10" xfId="0" applyFont="1" applyBorder="1" applyAlignment="1">
      <alignment horizontal="center" vertical="center"/>
    </xf>
    <xf numFmtId="49" fontId="17" fillId="0" borderId="0" xfId="0" applyNumberFormat="1" applyFont="1" applyAlignment="1">
      <alignment horizontal="left"/>
    </xf>
    <xf numFmtId="49" fontId="18" fillId="2" borderId="14" xfId="0" applyNumberFormat="1" applyFont="1" applyFill="1" applyBorder="1" applyAlignment="1">
      <alignment horizontal="left" vertical="center"/>
    </xf>
    <xf numFmtId="49" fontId="18" fillId="2" borderId="15" xfId="0" applyNumberFormat="1" applyFont="1" applyFill="1" applyBorder="1" applyAlignment="1">
      <alignment horizontal="left" vertical="center"/>
    </xf>
    <xf numFmtId="49" fontId="10" fillId="2" borderId="16" xfId="0" applyNumberFormat="1" applyFont="1" applyFill="1" applyBorder="1" applyAlignment="1">
      <alignment horizontal="center" wrapText="1"/>
    </xf>
    <xf numFmtId="49" fontId="10" fillId="2" borderId="11" xfId="0" applyNumberFormat="1" applyFont="1" applyFill="1" applyBorder="1" applyAlignment="1">
      <alignment horizontal="center" wrapText="1"/>
    </xf>
    <xf numFmtId="49" fontId="10" fillId="5" borderId="16" xfId="0" applyNumberFormat="1" applyFont="1" applyFill="1" applyBorder="1" applyAlignment="1">
      <alignment horizontal="center" wrapText="1"/>
    </xf>
    <xf numFmtId="49" fontId="34" fillId="0" borderId="0" xfId="0" applyNumberFormat="1" applyFont="1" applyAlignment="1">
      <alignment horizontal="left"/>
    </xf>
    <xf numFmtId="49" fontId="18" fillId="2" borderId="15" xfId="0" applyNumberFormat="1" applyFont="1" applyFill="1" applyBorder="1" applyAlignment="1">
      <alignment horizontal="right" vertical="center"/>
    </xf>
    <xf numFmtId="49" fontId="11" fillId="2" borderId="15"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8" xfId="0" applyFill="1" applyBorder="1" applyAlignment="1">
      <alignment horizontal="center" vertical="center"/>
    </xf>
    <xf numFmtId="49" fontId="20" fillId="0" borderId="17" xfId="0" applyNumberFormat="1" applyFont="1" applyBorder="1" applyAlignment="1">
      <alignment horizontal="left" vertical="center"/>
    </xf>
    <xf numFmtId="0" fontId="21" fillId="5" borderId="10" xfId="0" applyFont="1" applyFill="1" applyBorder="1" applyAlignment="1">
      <alignment horizontal="center" vertical="center"/>
    </xf>
    <xf numFmtId="49" fontId="32" fillId="2" borderId="0" xfId="0" applyNumberFormat="1" applyFont="1" applyFill="1" applyAlignment="1">
      <alignment vertical="center"/>
    </xf>
    <xf numFmtId="0" fontId="28" fillId="2" borderId="19" xfId="0" applyFont="1" applyFill="1" applyBorder="1" applyAlignment="1">
      <alignment vertical="center"/>
    </xf>
    <xf numFmtId="0" fontId="28" fillId="2" borderId="20" xfId="0" applyFont="1" applyFill="1" applyBorder="1" applyAlignment="1">
      <alignment vertical="center"/>
    </xf>
    <xf numFmtId="0" fontId="10" fillId="2" borderId="22" xfId="0" applyFont="1" applyFill="1" applyBorder="1" applyAlignment="1">
      <alignment vertical="center"/>
    </xf>
    <xf numFmtId="49" fontId="10" fillId="2" borderId="12" xfId="0" applyNumberFormat="1" applyFont="1" applyFill="1" applyBorder="1" applyAlignment="1">
      <alignment horizontal="right" vertical="center"/>
    </xf>
    <xf numFmtId="0" fontId="10" fillId="6" borderId="7" xfId="0" applyFont="1" applyFill="1" applyBorder="1" applyAlignment="1">
      <alignment vertical="center"/>
    </xf>
    <xf numFmtId="49" fontId="10" fillId="6" borderId="13" xfId="0" applyNumberFormat="1" applyFont="1" applyFill="1" applyBorder="1" applyAlignment="1">
      <alignment vertical="center"/>
    </xf>
    <xf numFmtId="49" fontId="10" fillId="5" borderId="6" xfId="0" applyNumberFormat="1" applyFont="1" applyFill="1" applyBorder="1" applyAlignment="1">
      <alignment horizontal="center" wrapText="1"/>
    </xf>
    <xf numFmtId="49" fontId="10" fillId="6" borderId="7" xfId="0" applyNumberFormat="1" applyFont="1" applyFill="1" applyBorder="1" applyAlignment="1">
      <alignment vertical="center"/>
    </xf>
    <xf numFmtId="49" fontId="28" fillId="2" borderId="24" xfId="0" applyNumberFormat="1" applyFont="1" applyFill="1" applyBorder="1" applyAlignment="1">
      <alignment horizontal="left" vertical="center"/>
    </xf>
    <xf numFmtId="49" fontId="43" fillId="2" borderId="24" xfId="0" applyNumberFormat="1" applyFont="1" applyFill="1" applyBorder="1" applyAlignment="1">
      <alignment vertical="center"/>
    </xf>
    <xf numFmtId="49" fontId="10" fillId="2" borderId="7" xfId="0" applyNumberFormat="1" applyFont="1" applyFill="1" applyBorder="1" applyAlignment="1">
      <alignment vertical="center"/>
    </xf>
    <xf numFmtId="0" fontId="28" fillId="2" borderId="22" xfId="0" applyFont="1" applyFill="1" applyBorder="1" applyAlignment="1">
      <alignment vertical="center"/>
    </xf>
    <xf numFmtId="49" fontId="10" fillId="2" borderId="22" xfId="0" applyNumberFormat="1" applyFont="1" applyFill="1" applyBorder="1" applyAlignment="1">
      <alignment vertical="center"/>
    </xf>
    <xf numFmtId="49" fontId="10" fillId="2" borderId="25" xfId="0" applyNumberFormat="1" applyFont="1" applyFill="1" applyBorder="1" applyAlignment="1">
      <alignment vertical="center"/>
    </xf>
    <xf numFmtId="0" fontId="45"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10" fillId="2" borderId="12" xfId="0" applyFont="1" applyFill="1" applyBorder="1" applyAlignment="1">
      <alignment horizontal="right" vertical="center"/>
    </xf>
    <xf numFmtId="0" fontId="10" fillId="2" borderId="13" xfId="0" applyFont="1" applyFill="1" applyBorder="1" applyAlignment="1">
      <alignment horizontal="right" vertical="center"/>
    </xf>
    <xf numFmtId="49" fontId="10" fillId="2" borderId="23" xfId="0" applyNumberFormat="1" applyFont="1" applyFill="1" applyBorder="1" applyAlignment="1">
      <alignment vertical="center"/>
    </xf>
    <xf numFmtId="49" fontId="10" fillId="2" borderId="24" xfId="0" applyNumberFormat="1" applyFont="1" applyFill="1" applyBorder="1" applyAlignment="1">
      <alignment vertical="center"/>
    </xf>
    <xf numFmtId="49" fontId="10" fillId="2" borderId="18" xfId="0" applyNumberFormat="1" applyFont="1" applyFill="1" applyBorder="1" applyAlignment="1">
      <alignment horizontal="right" vertical="center"/>
    </xf>
    <xf numFmtId="0" fontId="28" fillId="2" borderId="0" xfId="0" applyFont="1" applyFill="1" applyAlignment="1">
      <alignment vertical="center"/>
    </xf>
    <xf numFmtId="49" fontId="46" fillId="0" borderId="0" xfId="0" applyNumberFormat="1" applyFont="1" applyAlignment="1">
      <alignment horizontal="center"/>
    </xf>
    <xf numFmtId="0" fontId="21" fillId="0" borderId="29" xfId="0" applyFont="1" applyBorder="1" applyAlignment="1">
      <alignment horizontal="center" vertical="center"/>
    </xf>
    <xf numFmtId="49" fontId="10" fillId="2" borderId="30" xfId="0" applyNumberFormat="1" applyFont="1" applyFill="1" applyBorder="1" applyAlignment="1">
      <alignment horizontal="center" wrapText="1"/>
    </xf>
    <xf numFmtId="0" fontId="29" fillId="5" borderId="13" xfId="0" applyFont="1" applyFill="1" applyBorder="1" applyAlignment="1">
      <alignment horizontal="center" vertical="center"/>
    </xf>
    <xf numFmtId="49" fontId="10" fillId="5" borderId="30" xfId="0" applyNumberFormat="1" applyFont="1" applyFill="1" applyBorder="1" applyAlignment="1">
      <alignment horizontal="center" wrapText="1"/>
    </xf>
    <xf numFmtId="1" fontId="29" fillId="5" borderId="9" xfId="0" applyNumberFormat="1" applyFont="1" applyFill="1" applyBorder="1" applyAlignment="1">
      <alignment horizontal="center" vertical="center"/>
    </xf>
    <xf numFmtId="49" fontId="10" fillId="5" borderId="31" xfId="0" applyNumberFormat="1" applyFont="1" applyFill="1" applyBorder="1" applyAlignment="1">
      <alignment horizontal="center" wrapText="1"/>
    </xf>
    <xf numFmtId="1" fontId="29" fillId="5" borderId="32" xfId="0" applyNumberFormat="1" applyFont="1" applyFill="1" applyBorder="1" applyAlignment="1">
      <alignment horizontal="center" vertical="center"/>
    </xf>
    <xf numFmtId="0" fontId="8" fillId="0" borderId="9"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47" fillId="2" borderId="4" xfId="0" applyNumberFormat="1" applyFont="1" applyFill="1" applyBorder="1" applyAlignment="1">
      <alignment vertical="center"/>
    </xf>
    <xf numFmtId="49" fontId="47" fillId="2" borderId="0" xfId="0" applyNumberFormat="1" applyFont="1" applyFill="1" applyAlignment="1">
      <alignment vertical="center"/>
    </xf>
    <xf numFmtId="49" fontId="48" fillId="2" borderId="0" xfId="0" applyNumberFormat="1" applyFont="1" applyFill="1" applyAlignment="1">
      <alignment horizontal="left" vertical="center"/>
    </xf>
    <xf numFmtId="0" fontId="33" fillId="2" borderId="33" xfId="0" applyFont="1" applyFill="1" applyBorder="1" applyAlignment="1">
      <alignment horizontal="center" wrapText="1"/>
    </xf>
    <xf numFmtId="0" fontId="33" fillId="5" borderId="33" xfId="0" applyFont="1" applyFill="1" applyBorder="1" applyAlignment="1">
      <alignment horizontal="center" wrapText="1"/>
    </xf>
    <xf numFmtId="49" fontId="34" fillId="0" borderId="0" xfId="0" applyNumberFormat="1" applyFont="1" applyAlignment="1">
      <alignment horizontal="center"/>
    </xf>
    <xf numFmtId="0" fontId="0" fillId="2" borderId="26" xfId="0" applyFill="1" applyBorder="1" applyAlignment="1">
      <alignment horizontal="center" vertical="center"/>
    </xf>
    <xf numFmtId="49" fontId="11" fillId="6" borderId="0" xfId="0" applyNumberFormat="1" applyFont="1" applyFill="1" applyAlignment="1">
      <alignment horizontal="left" vertical="center"/>
    </xf>
    <xf numFmtId="49" fontId="21" fillId="0" borderId="10" xfId="0" applyNumberFormat="1" applyFont="1" applyBorder="1" applyAlignment="1">
      <alignment horizontal="center" vertical="center"/>
    </xf>
    <xf numFmtId="49" fontId="10" fillId="2" borderId="0" xfId="0" applyNumberFormat="1" applyFont="1" applyFill="1" applyAlignment="1">
      <alignment horizontal="right" vertical="center"/>
    </xf>
    <xf numFmtId="0" fontId="28" fillId="2" borderId="12" xfId="0" applyFont="1" applyFill="1" applyBorder="1" applyAlignment="1">
      <alignment vertical="center"/>
    </xf>
    <xf numFmtId="0" fontId="28" fillId="2" borderId="21" xfId="0" applyFont="1" applyFill="1" applyBorder="1" applyAlignment="1">
      <alignment vertical="center"/>
    </xf>
    <xf numFmtId="49" fontId="10" fillId="2" borderId="34" xfId="0" applyNumberFormat="1" applyFont="1" applyFill="1" applyBorder="1" applyAlignment="1">
      <alignment horizontal="center" wrapText="1"/>
    </xf>
    <xf numFmtId="0" fontId="21" fillId="0" borderId="35" xfId="0" applyFont="1" applyBorder="1" applyAlignment="1">
      <alignment horizontal="center" vertical="center"/>
    </xf>
    <xf numFmtId="0" fontId="47" fillId="2" borderId="0" xfId="0" applyFont="1" applyFill="1"/>
    <xf numFmtId="0" fontId="29" fillId="5" borderId="7" xfId="0" applyFont="1" applyFill="1" applyBorder="1" applyAlignment="1">
      <alignment horizontal="center" vertical="center"/>
    </xf>
    <xf numFmtId="0" fontId="21" fillId="0" borderId="36" xfId="0" applyFont="1" applyBorder="1" applyAlignment="1">
      <alignment horizontal="center" vertical="center"/>
    </xf>
    <xf numFmtId="0" fontId="21" fillId="5" borderId="36" xfId="0" applyFont="1" applyFill="1" applyBorder="1" applyAlignment="1">
      <alignment horizontal="center" vertical="center"/>
    </xf>
    <xf numFmtId="49" fontId="50" fillId="0" borderId="6" xfId="0" applyNumberFormat="1" applyFont="1" applyBorder="1" applyAlignment="1">
      <alignment horizontal="right" vertical="center"/>
    </xf>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52" fillId="2" borderId="14" xfId="0" applyNumberFormat="1" applyFont="1" applyFill="1" applyBorder="1" applyAlignment="1">
      <alignment horizontal="left" vertical="center"/>
    </xf>
    <xf numFmtId="49" fontId="6" fillId="6" borderId="0" xfId="0" applyNumberFormat="1" applyFont="1" applyFill="1" applyAlignment="1">
      <alignment vertical="top"/>
    </xf>
    <xf numFmtId="49" fontId="46" fillId="6" borderId="0" xfId="0" applyNumberFormat="1" applyFont="1" applyFill="1" applyAlignment="1">
      <alignment vertical="top"/>
    </xf>
    <xf numFmtId="49" fontId="30" fillId="6" borderId="0" xfId="0" applyNumberFormat="1" applyFont="1" applyFill="1" applyAlignment="1">
      <alignment vertical="top"/>
    </xf>
    <xf numFmtId="49" fontId="34" fillId="6" borderId="0" xfId="0" applyNumberFormat="1" applyFont="1" applyFill="1" applyAlignment="1">
      <alignment horizontal="center"/>
    </xf>
    <xf numFmtId="49" fontId="34" fillId="6" borderId="0" xfId="0" applyNumberFormat="1" applyFont="1" applyFill="1" applyAlignment="1">
      <alignment horizontal="left"/>
    </xf>
    <xf numFmtId="0" fontId="51" fillId="6" borderId="0" xfId="0" applyFont="1" applyFill="1"/>
    <xf numFmtId="49" fontId="15" fillId="6" borderId="0" xfId="0" applyNumberFormat="1" applyFont="1" applyFill="1" applyAlignment="1">
      <alignment horizontal="left"/>
    </xf>
    <xf numFmtId="49" fontId="31" fillId="6" borderId="0" xfId="0" applyNumberFormat="1" applyFont="1" applyFill="1"/>
    <xf numFmtId="49" fontId="21" fillId="6" borderId="0" xfId="0" applyNumberFormat="1" applyFont="1" applyFill="1"/>
    <xf numFmtId="49" fontId="17" fillId="6" borderId="0" xfId="0" applyNumberFormat="1" applyFont="1" applyFill="1"/>
    <xf numFmtId="14" fontId="19" fillId="6" borderId="6" xfId="0" applyNumberFormat="1" applyFont="1" applyFill="1" applyBorder="1" applyAlignment="1">
      <alignment horizontal="left" vertical="center"/>
    </xf>
    <xf numFmtId="49" fontId="19" fillId="6" borderId="6" xfId="0" applyNumberFormat="1" applyFont="1" applyFill="1" applyBorder="1" applyAlignment="1">
      <alignment vertical="center"/>
    </xf>
    <xf numFmtId="49" fontId="39" fillId="6" borderId="6" xfId="0" applyNumberFormat="1" applyFont="1" applyFill="1" applyBorder="1" applyAlignment="1">
      <alignment vertical="center"/>
    </xf>
    <xf numFmtId="49" fontId="19" fillId="6" borderId="6" xfId="2" applyNumberFormat="1" applyFont="1" applyFill="1" applyBorder="1" applyAlignment="1" applyProtection="1">
      <alignment vertical="center"/>
      <protection locked="0"/>
    </xf>
    <xf numFmtId="49" fontId="20" fillId="6" borderId="6" xfId="0" applyNumberFormat="1" applyFont="1" applyFill="1" applyBorder="1" applyAlignment="1">
      <alignment horizontal="right" vertical="center"/>
    </xf>
    <xf numFmtId="0" fontId="0" fillId="6" borderId="7" xfId="0" applyFill="1" applyBorder="1"/>
    <xf numFmtId="0" fontId="0" fillId="6" borderId="0" xfId="0" applyFill="1"/>
    <xf numFmtId="49" fontId="28" fillId="6" borderId="23" xfId="0" applyNumberFormat="1" applyFont="1" applyFill="1" applyBorder="1" applyAlignment="1">
      <alignment vertical="center"/>
    </xf>
    <xf numFmtId="49" fontId="38" fillId="6" borderId="7" xfId="0" applyNumberFormat="1" applyFont="1" applyFill="1" applyBorder="1" applyAlignment="1">
      <alignment vertical="center"/>
    </xf>
    <xf numFmtId="49" fontId="10" fillId="6" borderId="23" xfId="0" applyNumberFormat="1" applyFont="1" applyFill="1" applyBorder="1" applyAlignment="1">
      <alignment vertical="center"/>
    </xf>
    <xf numFmtId="49" fontId="10" fillId="6" borderId="24" xfId="0" applyNumberFormat="1" applyFont="1" applyFill="1" applyBorder="1" applyAlignment="1">
      <alignment vertical="center"/>
    </xf>
    <xf numFmtId="49" fontId="10" fillId="6" borderId="18" xfId="0" applyNumberFormat="1" applyFont="1" applyFill="1" applyBorder="1" applyAlignment="1">
      <alignment horizontal="right" vertical="center"/>
    </xf>
    <xf numFmtId="49" fontId="10" fillId="6" borderId="25" xfId="0" applyNumberFormat="1" applyFont="1" applyFill="1" applyBorder="1" applyAlignment="1">
      <alignment vertical="center"/>
    </xf>
    <xf numFmtId="49" fontId="10" fillId="6" borderId="13" xfId="0" applyNumberFormat="1" applyFont="1" applyFill="1" applyBorder="1" applyAlignment="1">
      <alignment horizontal="right" vertical="center"/>
    </xf>
    <xf numFmtId="0" fontId="54" fillId="6" borderId="7" xfId="0" applyFont="1" applyFill="1" applyBorder="1" applyAlignment="1">
      <alignment vertical="center"/>
    </xf>
    <xf numFmtId="0" fontId="2" fillId="2" borderId="0" xfId="0" applyFont="1" applyFill="1"/>
    <xf numFmtId="0" fontId="54" fillId="6" borderId="7" xfId="0" applyFont="1" applyFill="1" applyBorder="1" applyAlignment="1">
      <alignment horizontal="center" vertical="center" shrinkToFit="1"/>
    </xf>
    <xf numFmtId="0" fontId="55" fillId="6" borderId="7" xfId="0" applyFont="1" applyFill="1" applyBorder="1"/>
    <xf numFmtId="49" fontId="16" fillId="6" borderId="0" xfId="0" applyNumberFormat="1" applyFont="1" applyFill="1" applyAlignment="1">
      <alignment horizontal="left"/>
    </xf>
    <xf numFmtId="49" fontId="30" fillId="0" borderId="0" xfId="0" applyNumberFormat="1" applyFont="1" applyAlignment="1">
      <alignment vertical="top"/>
    </xf>
    <xf numFmtId="49" fontId="6" fillId="0" borderId="0" xfId="0" applyNumberFormat="1" applyFont="1" applyAlignment="1">
      <alignment vertical="top"/>
    </xf>
    <xf numFmtId="49" fontId="17" fillId="0" borderId="0" xfId="0" applyNumberFormat="1" applyFont="1"/>
    <xf numFmtId="49" fontId="21" fillId="0" borderId="0" xfId="0" applyNumberFormat="1" applyFont="1"/>
    <xf numFmtId="49" fontId="25" fillId="0" borderId="0" xfId="0" applyNumberFormat="1" applyFont="1" applyAlignment="1">
      <alignment vertical="center"/>
    </xf>
    <xf numFmtId="49" fontId="32" fillId="0" borderId="0" xfId="0" applyNumberFormat="1" applyFont="1" applyAlignment="1">
      <alignment vertical="center"/>
    </xf>
    <xf numFmtId="49" fontId="39" fillId="0" borderId="0" xfId="0" applyNumberFormat="1" applyFont="1" applyAlignment="1">
      <alignment vertical="center"/>
    </xf>
    <xf numFmtId="49" fontId="19" fillId="0" borderId="0" xfId="0" applyNumberFormat="1" applyFont="1" applyAlignment="1">
      <alignment vertical="center"/>
    </xf>
    <xf numFmtId="0" fontId="0" fillId="6" borderId="0" xfId="0" applyFill="1" applyAlignment="1">
      <alignment horizontal="center"/>
    </xf>
    <xf numFmtId="0" fontId="55" fillId="6" borderId="0" xfId="0" applyFont="1" applyFill="1"/>
    <xf numFmtId="49" fontId="28" fillId="0" borderId="0" xfId="0" applyNumberFormat="1" applyFont="1" applyAlignment="1">
      <alignment horizontal="left" vertical="center"/>
    </xf>
    <xf numFmtId="49" fontId="43" fillId="0" borderId="0" xfId="0" applyNumberFormat="1" applyFont="1" applyAlignment="1">
      <alignment vertical="center"/>
    </xf>
    <xf numFmtId="49" fontId="28" fillId="0" borderId="0" xfId="0" applyNumberFormat="1" applyFont="1" applyAlignment="1">
      <alignment vertical="center"/>
    </xf>
    <xf numFmtId="49" fontId="38" fillId="0" borderId="0" xfId="0" applyNumberFormat="1" applyFont="1" applyAlignment="1">
      <alignment vertical="center"/>
    </xf>
    <xf numFmtId="49" fontId="10" fillId="0" borderId="0" xfId="0" applyNumberFormat="1" applyFont="1" applyAlignment="1">
      <alignment vertical="center"/>
    </xf>
    <xf numFmtId="0" fontId="41" fillId="0" borderId="0" xfId="0" applyFont="1" applyAlignment="1">
      <alignment horizontal="right" vertical="center"/>
    </xf>
    <xf numFmtId="49" fontId="42" fillId="2" borderId="24" xfId="0" applyNumberFormat="1" applyFont="1" applyFill="1" applyBorder="1" applyAlignment="1">
      <alignment horizontal="center" vertical="center"/>
    </xf>
    <xf numFmtId="49" fontId="42" fillId="2" borderId="24" xfId="0" applyNumberFormat="1" applyFont="1" applyFill="1" applyBorder="1" applyAlignment="1">
      <alignment vertical="center"/>
    </xf>
    <xf numFmtId="49" fontId="10" fillId="6" borderId="23" xfId="0" applyNumberFormat="1" applyFont="1" applyFill="1" applyBorder="1" applyAlignment="1">
      <alignment horizontal="center" vertical="center"/>
    </xf>
    <xf numFmtId="49" fontId="38" fillId="6" borderId="24" xfId="0" applyNumberFormat="1" applyFont="1" applyFill="1" applyBorder="1" applyAlignment="1">
      <alignment vertical="center"/>
    </xf>
    <xf numFmtId="0" fontId="0" fillId="6" borderId="18" xfId="0" applyFill="1" applyBorder="1"/>
    <xf numFmtId="49" fontId="10" fillId="6" borderId="22" xfId="0" applyNumberFormat="1" applyFont="1" applyFill="1" applyBorder="1" applyAlignment="1">
      <alignment horizontal="center" vertical="center"/>
    </xf>
    <xf numFmtId="49" fontId="10" fillId="6" borderId="0" xfId="0" applyNumberFormat="1" applyFont="1" applyFill="1" applyAlignment="1">
      <alignment vertical="center"/>
    </xf>
    <xf numFmtId="49" fontId="38" fillId="6" borderId="0" xfId="0" applyNumberFormat="1" applyFont="1" applyFill="1" applyAlignment="1">
      <alignment vertical="center"/>
    </xf>
    <xf numFmtId="0" fontId="0" fillId="6" borderId="12" xfId="0" applyFill="1" applyBorder="1"/>
    <xf numFmtId="0" fontId="10" fillId="6" borderId="0" xfId="0" applyFont="1" applyFill="1" applyAlignment="1">
      <alignment vertical="center"/>
    </xf>
    <xf numFmtId="49" fontId="10" fillId="6" borderId="25" xfId="0" applyNumberFormat="1" applyFont="1" applyFill="1" applyBorder="1" applyAlignment="1">
      <alignment horizontal="center" vertical="center"/>
    </xf>
    <xf numFmtId="0" fontId="0" fillId="6" borderId="13" xfId="0" applyFill="1" applyBorder="1"/>
    <xf numFmtId="49" fontId="33" fillId="6" borderId="23"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3" fillId="6" borderId="22" xfId="0" applyNumberFormat="1" applyFont="1" applyFill="1" applyBorder="1" applyAlignment="1">
      <alignment horizontal="center" vertical="center"/>
    </xf>
    <xf numFmtId="49" fontId="33" fillId="6" borderId="25" xfId="0" applyNumberFormat="1" applyFont="1" applyFill="1" applyBorder="1" applyAlignment="1">
      <alignment horizontal="center" vertical="center"/>
    </xf>
    <xf numFmtId="0" fontId="10" fillId="6" borderId="25" xfId="0" applyFont="1" applyFill="1" applyBorder="1" applyAlignment="1">
      <alignment vertical="center"/>
    </xf>
    <xf numFmtId="49" fontId="10" fillId="6" borderId="22" xfId="0" applyNumberFormat="1" applyFont="1" applyFill="1" applyBorder="1" applyAlignment="1">
      <alignment vertical="center"/>
    </xf>
    <xf numFmtId="0" fontId="0" fillId="2" borderId="20" xfId="0" applyFill="1" applyBorder="1"/>
    <xf numFmtId="0" fontId="0" fillId="6" borderId="24" xfId="0" applyFill="1" applyBorder="1"/>
    <xf numFmtId="0" fontId="2" fillId="6" borderId="0" xfId="0" applyFont="1" applyFill="1"/>
    <xf numFmtId="0" fontId="56" fillId="2" borderId="0" xfId="0" applyFont="1" applyFill="1" applyAlignment="1">
      <alignment horizontal="center" shrinkToFit="1"/>
    </xf>
    <xf numFmtId="0" fontId="57" fillId="7" borderId="0" xfId="0" applyFont="1" applyFill="1"/>
    <xf numFmtId="0" fontId="57" fillId="6" borderId="0" xfId="0" applyFont="1" applyFill="1"/>
    <xf numFmtId="0" fontId="55" fillId="6" borderId="7" xfId="0" applyFont="1" applyFill="1" applyBorder="1" applyAlignment="1">
      <alignment horizontal="center" vertical="center" shrinkToFit="1"/>
    </xf>
    <xf numFmtId="0" fontId="55" fillId="6" borderId="0" xfId="0" applyFont="1" applyFill="1" applyAlignment="1">
      <alignment shrinkToFit="1"/>
    </xf>
    <xf numFmtId="0" fontId="0" fillId="6" borderId="5" xfId="0" applyFill="1" applyBorder="1" applyAlignment="1">
      <alignment horizontal="center" vertical="center"/>
    </xf>
    <xf numFmtId="0" fontId="53" fillId="6" borderId="0" xfId="0" applyFont="1" applyFill="1" applyAlignment="1">
      <alignment horizontal="center"/>
    </xf>
    <xf numFmtId="0" fontId="0" fillId="6" borderId="5" xfId="0" applyFill="1" applyBorder="1"/>
    <xf numFmtId="0" fontId="53" fillId="7" borderId="5" xfId="0" applyFont="1" applyFill="1" applyBorder="1" applyAlignment="1">
      <alignment horizontal="center" vertical="center"/>
    </xf>
    <xf numFmtId="0" fontId="55" fillId="6" borderId="0" xfId="0" applyFont="1" applyFill="1" applyAlignment="1">
      <alignment horizontal="center" vertical="center"/>
    </xf>
    <xf numFmtId="49" fontId="21" fillId="3" borderId="0" xfId="0" applyNumberFormat="1" applyFont="1" applyFill="1"/>
    <xf numFmtId="0" fontId="0" fillId="3" borderId="0" xfId="0" applyFill="1" applyAlignment="1">
      <alignment horizontal="center"/>
    </xf>
    <xf numFmtId="49" fontId="21" fillId="4" borderId="0" xfId="0" applyNumberFormat="1" applyFont="1" applyFill="1"/>
    <xf numFmtId="0" fontId="0" fillId="4" borderId="0" xfId="0" applyFill="1" applyAlignment="1">
      <alignment horizontal="center"/>
    </xf>
    <xf numFmtId="49" fontId="21" fillId="8" borderId="0" xfId="0" applyNumberFormat="1" applyFont="1" applyFill="1"/>
    <xf numFmtId="0" fontId="0" fillId="8" borderId="0" xfId="0" applyFill="1" applyAlignment="1">
      <alignment horizontal="center"/>
    </xf>
    <xf numFmtId="0" fontId="58" fillId="6" borderId="0" xfId="0" applyFont="1" applyFill="1" applyAlignment="1">
      <alignment horizontal="center"/>
    </xf>
    <xf numFmtId="0" fontId="58" fillId="7" borderId="0" xfId="0" applyFont="1" applyFill="1" applyAlignment="1">
      <alignment horizontal="center"/>
    </xf>
    <xf numFmtId="0" fontId="4" fillId="2" borderId="0" xfId="1" applyFill="1" applyBorder="1"/>
    <xf numFmtId="0" fontId="0" fillId="3" borderId="0" xfId="0" applyFill="1"/>
    <xf numFmtId="49" fontId="0" fillId="3" borderId="0" xfId="0" applyNumberFormat="1" applyFill="1"/>
    <xf numFmtId="0" fontId="0" fillId="9" borderId="32" xfId="0" applyFill="1" applyBorder="1" applyAlignment="1">
      <alignment horizontal="center"/>
    </xf>
    <xf numFmtId="0" fontId="0" fillId="0" borderId="6" xfId="0" applyBorder="1"/>
    <xf numFmtId="49" fontId="20" fillId="4" borderId="5" xfId="0" applyNumberFormat="1" applyFont="1" applyFill="1" applyBorder="1" applyAlignment="1">
      <alignment horizontal="left" vertical="center"/>
    </xf>
    <xf numFmtId="0" fontId="0" fillId="10" borderId="0" xfId="0" applyFill="1"/>
    <xf numFmtId="0" fontId="59" fillId="11" borderId="0" xfId="0" applyFont="1" applyFill="1" applyAlignment="1">
      <alignment horizontal="center" vertical="center"/>
    </xf>
    <xf numFmtId="0" fontId="0" fillId="7" borderId="7" xfId="0" applyFill="1" applyBorder="1" applyAlignment="1">
      <alignment horizontal="center"/>
    </xf>
    <xf numFmtId="0" fontId="60" fillId="6" borderId="7" xfId="0" applyFont="1" applyFill="1" applyBorder="1" applyAlignment="1">
      <alignment horizontal="center"/>
    </xf>
    <xf numFmtId="0" fontId="60" fillId="6" borderId="0" xfId="0" applyFont="1" applyFill="1" applyAlignment="1">
      <alignment horizontal="center"/>
    </xf>
    <xf numFmtId="49" fontId="53" fillId="2" borderId="0" xfId="0" applyNumberFormat="1" applyFont="1" applyFill="1" applyAlignment="1">
      <alignment horizontal="center" vertical="center"/>
    </xf>
    <xf numFmtId="49" fontId="13" fillId="4" borderId="21" xfId="0" applyNumberFormat="1" applyFont="1" applyFill="1" applyBorder="1" applyAlignment="1">
      <alignment vertical="center"/>
    </xf>
    <xf numFmtId="49" fontId="49" fillId="3" borderId="1" xfId="0" applyNumberFormat="1" applyFont="1" applyFill="1" applyBorder="1" applyAlignment="1">
      <alignment vertical="center" shrinkToFi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7" xfId="0" applyFont="1" applyBorder="1" applyAlignment="1">
      <alignment horizontal="center" vertical="center"/>
    </xf>
    <xf numFmtId="49" fontId="49" fillId="3" borderId="2" xfId="0" applyNumberFormat="1" applyFont="1" applyFill="1" applyBorder="1" applyAlignment="1">
      <alignment vertical="center" shrinkToFit="1"/>
    </xf>
    <xf numFmtId="49" fontId="49" fillId="3" borderId="33"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3" xfId="0" applyFont="1" applyFill="1" applyBorder="1" applyAlignment="1">
      <alignment wrapText="1"/>
    </xf>
    <xf numFmtId="0" fontId="21" fillId="0" borderId="38" xfId="0" applyFont="1" applyBorder="1" applyAlignment="1">
      <alignment horizontal="center" vertical="center"/>
    </xf>
    <xf numFmtId="49" fontId="26" fillId="2" borderId="26" xfId="0" applyNumberFormat="1" applyFont="1" applyFill="1" applyBorder="1" applyAlignment="1">
      <alignment horizontal="right" vertical="center"/>
    </xf>
    <xf numFmtId="0" fontId="21" fillId="0" borderId="20" xfId="0" applyFont="1" applyBorder="1" applyAlignment="1">
      <alignment horizontal="center" vertical="center"/>
    </xf>
    <xf numFmtId="0" fontId="21" fillId="5" borderId="20" xfId="0" applyFont="1" applyFill="1" applyBorder="1" applyAlignment="1">
      <alignment horizontal="center" vertical="center"/>
    </xf>
    <xf numFmtId="49" fontId="0" fillId="0" borderId="0" xfId="0" applyNumberFormat="1" applyAlignment="1">
      <alignment horizontal="center"/>
    </xf>
    <xf numFmtId="49" fontId="21" fillId="0" borderId="10" xfId="0" applyNumberFormat="1" applyFont="1" applyBorder="1" applyAlignment="1">
      <alignment horizontal="center" vertical="center" wrapText="1"/>
    </xf>
    <xf numFmtId="49" fontId="26" fillId="2" borderId="15" xfId="0" applyNumberFormat="1" applyFont="1" applyFill="1" applyBorder="1" applyAlignment="1">
      <alignment horizontal="right" vertical="center"/>
    </xf>
    <xf numFmtId="49" fontId="50" fillId="0" borderId="11" xfId="0" applyNumberFormat="1" applyFont="1" applyBorder="1" applyAlignment="1">
      <alignment horizontal="right" vertical="center"/>
    </xf>
    <xf numFmtId="0" fontId="21" fillId="0" borderId="7" xfId="0" applyFont="1" applyBorder="1" applyAlignment="1">
      <alignment horizontal="center" vertical="center"/>
    </xf>
    <xf numFmtId="0" fontId="36" fillId="13" borderId="11" xfId="0" applyFont="1" applyFill="1" applyBorder="1" applyAlignment="1">
      <alignment horizontal="right" vertical="center"/>
    </xf>
    <xf numFmtId="0" fontId="55" fillId="3" borderId="0" xfId="0" applyFont="1" applyFill="1" applyAlignment="1">
      <alignment horizontal="center"/>
    </xf>
    <xf numFmtId="0" fontId="55" fillId="4" borderId="0" xfId="0" applyFont="1" applyFill="1" applyAlignment="1">
      <alignment horizontal="center"/>
    </xf>
    <xf numFmtId="0" fontId="55" fillId="8" borderId="0" xfId="0" applyFont="1" applyFill="1" applyAlignment="1">
      <alignment horizontal="center"/>
    </xf>
    <xf numFmtId="0" fontId="55" fillId="0" borderId="13" xfId="0" applyFont="1" applyBorder="1" applyAlignment="1">
      <alignment vertical="center"/>
    </xf>
    <xf numFmtId="49" fontId="21" fillId="0" borderId="23" xfId="0" applyNumberFormat="1" applyFont="1" applyBorder="1" applyAlignment="1">
      <alignment horizontal="center" vertical="center"/>
    </xf>
    <xf numFmtId="49" fontId="0" fillId="0" borderId="10" xfId="0" applyNumberFormat="1" applyBorder="1" applyAlignment="1">
      <alignment horizontal="center" vertical="center"/>
    </xf>
    <xf numFmtId="0" fontId="51" fillId="0" borderId="0" xfId="0" applyFont="1" applyAlignment="1">
      <alignment horizontal="left"/>
    </xf>
    <xf numFmtId="0" fontId="15" fillId="6" borderId="0" xfId="0" applyFont="1" applyFill="1" applyAlignment="1">
      <alignment horizontal="left"/>
    </xf>
    <xf numFmtId="49" fontId="12" fillId="4" borderId="19" xfId="0" applyNumberFormat="1" applyFont="1" applyFill="1" applyBorder="1" applyAlignment="1">
      <alignment vertical="center"/>
    </xf>
    <xf numFmtId="49" fontId="62" fillId="0" borderId="0" xfId="0" applyNumberFormat="1" applyFont="1" applyAlignment="1">
      <alignment vertical="top"/>
    </xf>
    <xf numFmtId="0" fontId="3" fillId="7" borderId="0" xfId="0" applyFont="1" applyFill="1" applyAlignment="1">
      <alignment horizontal="center"/>
    </xf>
    <xf numFmtId="0" fontId="40" fillId="6" borderId="7" xfId="0" applyFont="1" applyFill="1" applyBorder="1" applyAlignment="1">
      <alignment vertical="center"/>
    </xf>
    <xf numFmtId="0" fontId="3" fillId="6" borderId="7" xfId="0" applyFont="1" applyFill="1" applyBorder="1"/>
    <xf numFmtId="0" fontId="3" fillId="6" borderId="0" xfId="0" applyFont="1" applyFill="1"/>
    <xf numFmtId="49" fontId="62" fillId="0" borderId="0" xfId="3" applyNumberFormat="1" applyFont="1" applyAlignment="1">
      <alignment vertical="top"/>
    </xf>
    <xf numFmtId="49" fontId="13" fillId="0" borderId="0" xfId="3" applyNumberFormat="1" applyFont="1" applyAlignment="1">
      <alignment vertical="top"/>
    </xf>
    <xf numFmtId="49" fontId="46" fillId="0" borderId="0" xfId="3" applyNumberFormat="1" applyFont="1" applyAlignment="1">
      <alignment horizontal="center"/>
    </xf>
    <xf numFmtId="49" fontId="34" fillId="0" borderId="0" xfId="3" applyNumberFormat="1" applyFont="1" applyAlignment="1">
      <alignment horizontal="center"/>
    </xf>
    <xf numFmtId="49" fontId="34" fillId="0" borderId="0" xfId="3" applyNumberFormat="1" applyFont="1" applyAlignment="1">
      <alignment horizontal="left"/>
    </xf>
    <xf numFmtId="49" fontId="6" fillId="0" borderId="0" xfId="3" applyNumberFormat="1" applyFont="1" applyAlignment="1">
      <alignment horizontal="left" vertical="top"/>
    </xf>
    <xf numFmtId="49" fontId="16" fillId="0" borderId="0" xfId="3" applyNumberFormat="1" applyFont="1" applyAlignment="1">
      <alignment horizontal="left"/>
    </xf>
    <xf numFmtId="0" fontId="24" fillId="0" borderId="0" xfId="3" applyFont="1" applyAlignment="1">
      <alignment horizontal="left"/>
    </xf>
    <xf numFmtId="49" fontId="9" fillId="0" borderId="0" xfId="3" applyNumberFormat="1" applyFont="1" applyAlignment="1">
      <alignment horizontal="left"/>
    </xf>
    <xf numFmtId="0" fontId="3" fillId="0" borderId="0" xfId="3"/>
    <xf numFmtId="49" fontId="15" fillId="0" borderId="0" xfId="3" applyNumberFormat="1" applyFont="1" applyAlignment="1">
      <alignment horizontal="left"/>
    </xf>
    <xf numFmtId="49" fontId="21" fillId="0" borderId="0" xfId="3" applyNumberFormat="1" applyFont="1" applyAlignment="1">
      <alignment horizontal="left"/>
    </xf>
    <xf numFmtId="49" fontId="21" fillId="0" borderId="6" xfId="3" applyNumberFormat="1" applyFont="1" applyBorder="1" applyAlignment="1">
      <alignment horizontal="left"/>
    </xf>
    <xf numFmtId="49" fontId="17" fillId="0" borderId="0" xfId="3" applyNumberFormat="1" applyFont="1" applyAlignment="1">
      <alignment horizontal="left"/>
    </xf>
    <xf numFmtId="49" fontId="3" fillId="0" borderId="0" xfId="3" applyNumberFormat="1" applyAlignment="1">
      <alignment horizontal="left"/>
    </xf>
    <xf numFmtId="49" fontId="49" fillId="3" borderId="1" xfId="3" applyNumberFormat="1" applyFont="1" applyFill="1" applyBorder="1" applyAlignment="1">
      <alignment vertical="center" shrinkToFit="1"/>
    </xf>
    <xf numFmtId="49" fontId="49" fillId="3" borderId="2" xfId="3" applyNumberFormat="1" applyFont="1" applyFill="1" applyBorder="1" applyAlignment="1">
      <alignment vertical="center" shrinkToFit="1"/>
    </xf>
    <xf numFmtId="49" fontId="49" fillId="3" borderId="33" xfId="3" applyNumberFormat="1" applyFont="1" applyFill="1" applyBorder="1" applyAlignment="1">
      <alignment vertical="center" shrinkToFit="1"/>
    </xf>
    <xf numFmtId="49" fontId="18" fillId="2" borderId="14" xfId="3" applyNumberFormat="1" applyFont="1" applyFill="1" applyBorder="1" applyAlignment="1">
      <alignment horizontal="left" vertical="center"/>
    </xf>
    <xf numFmtId="49" fontId="18" fillId="2" borderId="15" xfId="3" applyNumberFormat="1" applyFont="1" applyFill="1" applyBorder="1" applyAlignment="1">
      <alignment horizontal="right" vertical="center"/>
    </xf>
    <xf numFmtId="49" fontId="52" fillId="2" borderId="14" xfId="3" applyNumberFormat="1" applyFont="1" applyFill="1" applyBorder="1" applyAlignment="1">
      <alignment horizontal="left" vertical="center"/>
    </xf>
    <xf numFmtId="49" fontId="18" fillId="2" borderId="15" xfId="3" applyNumberFormat="1" applyFont="1" applyFill="1" applyBorder="1" applyAlignment="1">
      <alignment horizontal="left" vertical="center"/>
    </xf>
    <xf numFmtId="49" fontId="11" fillId="2" borderId="15" xfId="3" applyNumberFormat="1" applyFont="1" applyFill="1" applyBorder="1" applyAlignment="1">
      <alignment horizontal="left" vertical="center"/>
    </xf>
    <xf numFmtId="0" fontId="3" fillId="2" borderId="26" xfId="3" applyFill="1" applyBorder="1" applyAlignment="1">
      <alignment horizontal="center" vertical="center"/>
    </xf>
    <xf numFmtId="0" fontId="3" fillId="0" borderId="0" xfId="3" applyAlignment="1">
      <alignment vertical="center"/>
    </xf>
    <xf numFmtId="49" fontId="25" fillId="2" borderId="0" xfId="3" applyNumberFormat="1" applyFont="1" applyFill="1" applyAlignment="1">
      <alignment vertical="center"/>
    </xf>
    <xf numFmtId="49" fontId="25" fillId="2" borderId="0" xfId="3" applyNumberFormat="1" applyFont="1" applyFill="1" applyAlignment="1">
      <alignment horizontal="left" vertical="center"/>
    </xf>
    <xf numFmtId="49" fontId="25" fillId="2" borderId="0" xfId="3" applyNumberFormat="1" applyFont="1" applyFill="1" applyAlignment="1">
      <alignment horizontal="right" vertical="center"/>
    </xf>
    <xf numFmtId="0" fontId="25" fillId="2" borderId="0" xfId="3" applyFont="1" applyFill="1" applyAlignment="1">
      <alignment horizontal="left" vertical="center"/>
    </xf>
    <xf numFmtId="49" fontId="26" fillId="2" borderId="15" xfId="3" applyNumberFormat="1" applyFont="1" applyFill="1" applyBorder="1" applyAlignment="1">
      <alignment horizontal="right" vertical="center"/>
    </xf>
    <xf numFmtId="49" fontId="26" fillId="2" borderId="26" xfId="3" applyNumberFormat="1" applyFont="1" applyFill="1" applyBorder="1" applyAlignment="1">
      <alignment horizontal="right" vertical="center"/>
    </xf>
    <xf numFmtId="49" fontId="18" fillId="6" borderId="4" xfId="3" applyNumberFormat="1" applyFont="1" applyFill="1" applyBorder="1" applyAlignment="1">
      <alignment horizontal="left" vertical="center"/>
    </xf>
    <xf numFmtId="49" fontId="18" fillId="0" borderId="0" xfId="3" applyNumberFormat="1" applyFont="1" applyAlignment="1">
      <alignment horizontal="right" vertical="center"/>
    </xf>
    <xf numFmtId="49" fontId="11" fillId="6" borderId="0" xfId="3" applyNumberFormat="1" applyFont="1" applyFill="1" applyAlignment="1">
      <alignment horizontal="left" vertical="center"/>
    </xf>
    <xf numFmtId="0" fontId="3" fillId="6" borderId="8" xfId="3" applyFill="1" applyBorder="1" applyAlignment="1">
      <alignment horizontal="center" vertical="center"/>
    </xf>
    <xf numFmtId="14" fontId="19" fillId="0" borderId="6" xfId="3" applyNumberFormat="1" applyFont="1" applyBorder="1" applyAlignment="1">
      <alignment horizontal="left" vertical="center"/>
    </xf>
    <xf numFmtId="49" fontId="20" fillId="0" borderId="6" xfId="3" applyNumberFormat="1" applyFont="1" applyBorder="1" applyAlignment="1">
      <alignment vertical="center"/>
    </xf>
    <xf numFmtId="49" fontId="20" fillId="0" borderId="6" xfId="3" applyNumberFormat="1" applyFont="1" applyBorder="1" applyAlignment="1">
      <alignment horizontal="left" vertical="center"/>
    </xf>
    <xf numFmtId="49" fontId="27" fillId="0" borderId="6" xfId="3" applyNumberFormat="1" applyFont="1" applyBorder="1" applyAlignment="1">
      <alignment horizontal="right" vertical="center"/>
    </xf>
    <xf numFmtId="49" fontId="27" fillId="0" borderId="11" xfId="3" applyNumberFormat="1" applyFont="1" applyBorder="1" applyAlignment="1">
      <alignment horizontal="right" vertical="center"/>
    </xf>
    <xf numFmtId="49" fontId="20" fillId="0" borderId="17" xfId="3" applyNumberFormat="1" applyFont="1" applyBorder="1" applyAlignment="1">
      <alignment horizontal="left" vertical="center"/>
    </xf>
    <xf numFmtId="49" fontId="20" fillId="0" borderId="6" xfId="3" applyNumberFormat="1" applyFont="1" applyBorder="1" applyAlignment="1">
      <alignment horizontal="right" vertical="center"/>
    </xf>
    <xf numFmtId="0" fontId="36" fillId="13" borderId="11" xfId="3" applyFont="1" applyFill="1" applyBorder="1" applyAlignment="1">
      <alignment horizontal="right" vertical="center"/>
    </xf>
    <xf numFmtId="49" fontId="10" fillId="2" borderId="30" xfId="3" applyNumberFormat="1" applyFont="1" applyFill="1" applyBorder="1" applyAlignment="1">
      <alignment horizontal="center" wrapText="1"/>
    </xf>
    <xf numFmtId="49" fontId="10" fillId="2" borderId="16" xfId="3" applyNumberFormat="1" applyFont="1" applyFill="1" applyBorder="1" applyAlignment="1">
      <alignment horizontal="center" wrapText="1"/>
    </xf>
    <xf numFmtId="49" fontId="10" fillId="2" borderId="11" xfId="3" applyNumberFormat="1" applyFont="1" applyFill="1" applyBorder="1" applyAlignment="1">
      <alignment horizontal="center" wrapText="1"/>
    </xf>
    <xf numFmtId="0" fontId="10" fillId="2" borderId="1" xfId="3" applyFont="1" applyFill="1" applyBorder="1" applyAlignment="1">
      <alignment wrapText="1"/>
    </xf>
    <xf numFmtId="0" fontId="10" fillId="2" borderId="33" xfId="3" applyFont="1" applyFill="1" applyBorder="1" applyAlignment="1">
      <alignment wrapText="1"/>
    </xf>
    <xf numFmtId="49" fontId="10" fillId="5" borderId="30" xfId="3" applyNumberFormat="1" applyFont="1" applyFill="1" applyBorder="1" applyAlignment="1">
      <alignment horizontal="center" wrapText="1"/>
    </xf>
    <xf numFmtId="49" fontId="10" fillId="5" borderId="16" xfId="3" applyNumberFormat="1" applyFont="1" applyFill="1" applyBorder="1" applyAlignment="1">
      <alignment horizontal="center" wrapText="1"/>
    </xf>
    <xf numFmtId="49" fontId="10" fillId="5" borderId="31" xfId="3" applyNumberFormat="1" applyFont="1" applyFill="1" applyBorder="1" applyAlignment="1">
      <alignment horizontal="center" wrapText="1"/>
    </xf>
    <xf numFmtId="49" fontId="10" fillId="5" borderId="6" xfId="3" applyNumberFormat="1" applyFont="1" applyFill="1" applyBorder="1" applyAlignment="1">
      <alignment horizontal="center" wrapText="1"/>
    </xf>
    <xf numFmtId="49" fontId="10" fillId="2" borderId="34" xfId="3" applyNumberFormat="1" applyFont="1" applyFill="1" applyBorder="1" applyAlignment="1">
      <alignment horizontal="center" wrapText="1"/>
    </xf>
    <xf numFmtId="0" fontId="33" fillId="2" borderId="33" xfId="3" applyFont="1" applyFill="1" applyBorder="1" applyAlignment="1">
      <alignment horizontal="center" wrapText="1"/>
    </xf>
    <xf numFmtId="0" fontId="33" fillId="5" borderId="33" xfId="3" applyFont="1" applyFill="1" applyBorder="1" applyAlignment="1">
      <alignment horizontal="center" wrapText="1"/>
    </xf>
    <xf numFmtId="0" fontId="8" fillId="0" borderId="9" xfId="3" applyFont="1" applyBorder="1" applyAlignment="1">
      <alignment horizontal="center" vertical="center"/>
    </xf>
    <xf numFmtId="0" fontId="3" fillId="0" borderId="5" xfId="3" applyBorder="1"/>
    <xf numFmtId="49" fontId="3" fillId="0" borderId="5" xfId="3" applyNumberFormat="1" applyBorder="1"/>
    <xf numFmtId="0" fontId="21" fillId="0" borderId="28" xfId="3" applyFont="1" applyBorder="1" applyAlignment="1">
      <alignment horizontal="center" vertical="center"/>
    </xf>
    <xf numFmtId="0" fontId="21" fillId="0" borderId="13" xfId="3" applyFont="1" applyBorder="1" applyAlignment="1">
      <alignment horizontal="center" vertical="center"/>
    </xf>
    <xf numFmtId="1" fontId="29" fillId="5" borderId="9" xfId="3" applyNumberFormat="1" applyFont="1" applyFill="1" applyBorder="1" applyAlignment="1">
      <alignment horizontal="center" vertical="center"/>
    </xf>
    <xf numFmtId="0" fontId="29" fillId="5" borderId="13" xfId="3" applyFont="1" applyFill="1" applyBorder="1" applyAlignment="1">
      <alignment horizontal="center" vertical="center"/>
    </xf>
    <xf numFmtId="1" fontId="29" fillId="5" borderId="32" xfId="3" applyNumberFormat="1" applyFont="1" applyFill="1" applyBorder="1" applyAlignment="1">
      <alignment horizontal="center" vertical="center"/>
    </xf>
    <xf numFmtId="0" fontId="21" fillId="0" borderId="29" xfId="3" applyFont="1" applyBorder="1" applyAlignment="1">
      <alignment horizontal="center" vertical="center"/>
    </xf>
    <xf numFmtId="0" fontId="21" fillId="5" borderId="10" xfId="3" applyFont="1" applyFill="1" applyBorder="1" applyAlignment="1">
      <alignment horizontal="center" vertical="center"/>
    </xf>
    <xf numFmtId="0" fontId="21" fillId="0" borderId="10" xfId="3" applyFont="1" applyBorder="1" applyAlignment="1">
      <alignment horizontal="center" vertical="center"/>
    </xf>
    <xf numFmtId="0" fontId="8" fillId="0" borderId="0" xfId="3" applyFont="1" applyAlignment="1">
      <alignment vertical="center"/>
    </xf>
    <xf numFmtId="0" fontId="21" fillId="0" borderId="36" xfId="3" applyFont="1" applyBorder="1" applyAlignment="1">
      <alignment horizontal="center" vertical="center"/>
    </xf>
    <xf numFmtId="0" fontId="21" fillId="5" borderId="20" xfId="3" applyFont="1" applyFill="1" applyBorder="1" applyAlignment="1">
      <alignment horizontal="center" vertical="center"/>
    </xf>
    <xf numFmtId="0" fontId="21" fillId="0" borderId="35" xfId="3" applyFont="1" applyBorder="1" applyAlignment="1">
      <alignment horizontal="center" vertical="center"/>
    </xf>
    <xf numFmtId="0" fontId="21" fillId="0" borderId="13" xfId="3" applyFont="1" applyBorder="1" applyAlignment="1">
      <alignment vertical="center"/>
    </xf>
    <xf numFmtId="49" fontId="21" fillId="0" borderId="10" xfId="3" applyNumberFormat="1" applyFont="1" applyBorder="1" applyAlignment="1">
      <alignment horizontal="center" vertical="center"/>
    </xf>
    <xf numFmtId="0" fontId="21" fillId="0" borderId="37" xfId="3" applyFont="1" applyBorder="1" applyAlignment="1">
      <alignment horizontal="center" vertical="center"/>
    </xf>
    <xf numFmtId="0" fontId="21" fillId="0" borderId="20" xfId="3" applyFont="1" applyBorder="1" applyAlignment="1">
      <alignment horizontal="center" vertical="center"/>
    </xf>
    <xf numFmtId="0" fontId="21" fillId="0" borderId="38" xfId="3" applyFont="1" applyBorder="1" applyAlignment="1">
      <alignment horizontal="center" vertical="center"/>
    </xf>
    <xf numFmtId="0" fontId="29" fillId="5" borderId="7" xfId="3" applyFont="1" applyFill="1" applyBorder="1" applyAlignment="1">
      <alignment horizontal="center" vertical="center"/>
    </xf>
    <xf numFmtId="0" fontId="3" fillId="0" borderId="13" xfId="3" applyBorder="1" applyAlignment="1">
      <alignment vertical="center"/>
    </xf>
    <xf numFmtId="49" fontId="21" fillId="0" borderId="23" xfId="3" applyNumberFormat="1" applyFont="1" applyBorder="1" applyAlignment="1">
      <alignment horizontal="center" vertical="center"/>
    </xf>
    <xf numFmtId="0" fontId="21" fillId="0" borderId="7" xfId="3" applyFont="1" applyBorder="1" applyAlignment="1">
      <alignment horizontal="center" vertical="center"/>
    </xf>
    <xf numFmtId="49" fontId="3" fillId="0" borderId="10" xfId="3" applyNumberFormat="1" applyBorder="1" applyAlignment="1">
      <alignment horizontal="center" vertical="center"/>
    </xf>
    <xf numFmtId="49" fontId="21" fillId="0" borderId="10" xfId="3" applyNumberFormat="1" applyFont="1" applyBorder="1" applyAlignment="1">
      <alignment horizontal="center" vertical="center" wrapText="1"/>
    </xf>
    <xf numFmtId="0" fontId="21" fillId="5" borderId="36" xfId="3" applyFont="1" applyFill="1" applyBorder="1" applyAlignment="1">
      <alignment horizontal="center" vertical="center"/>
    </xf>
    <xf numFmtId="0" fontId="3" fillId="0" borderId="0" xfId="3" applyAlignment="1">
      <alignment horizontal="center"/>
    </xf>
    <xf numFmtId="49" fontId="3" fillId="0" borderId="0" xfId="3" applyNumberFormat="1" applyAlignment="1">
      <alignment horizontal="center"/>
    </xf>
    <xf numFmtId="165" fontId="3" fillId="0" borderId="0" xfId="3" applyNumberFormat="1" applyAlignment="1">
      <alignment horizontal="center"/>
    </xf>
    <xf numFmtId="49" fontId="6" fillId="6" borderId="0" xfId="3" applyNumberFormat="1" applyFont="1" applyFill="1" applyAlignment="1">
      <alignment vertical="top"/>
    </xf>
    <xf numFmtId="49" fontId="34" fillId="6" borderId="0" xfId="3" applyNumberFormat="1" applyFont="1" applyFill="1" applyAlignment="1">
      <alignment horizontal="center"/>
    </xf>
    <xf numFmtId="49" fontId="46" fillId="6" borderId="0" xfId="3" applyNumberFormat="1" applyFont="1" applyFill="1" applyAlignment="1">
      <alignment vertical="top"/>
    </xf>
    <xf numFmtId="49" fontId="30" fillId="6" borderId="0" xfId="3" applyNumberFormat="1" applyFont="1" applyFill="1" applyAlignment="1">
      <alignment vertical="top"/>
    </xf>
    <xf numFmtId="49" fontId="34" fillId="6" borderId="0" xfId="3" applyNumberFormat="1" applyFont="1" applyFill="1" applyAlignment="1">
      <alignment horizontal="left"/>
    </xf>
    <xf numFmtId="49" fontId="16" fillId="6" borderId="0" xfId="3" applyNumberFormat="1" applyFont="1" applyFill="1" applyAlignment="1">
      <alignment horizontal="left"/>
    </xf>
    <xf numFmtId="49" fontId="30" fillId="0" borderId="0" xfId="3" applyNumberFormat="1" applyFont="1" applyAlignment="1">
      <alignment vertical="top"/>
    </xf>
    <xf numFmtId="49" fontId="6" fillId="0" borderId="0" xfId="3" applyNumberFormat="1" applyFont="1" applyAlignment="1">
      <alignment vertical="top"/>
    </xf>
    <xf numFmtId="0" fontId="59" fillId="11" borderId="0" xfId="3" applyFont="1" applyFill="1" applyAlignment="1">
      <alignment horizontal="center" vertical="center"/>
    </xf>
    <xf numFmtId="0" fontId="31" fillId="6" borderId="0" xfId="3" applyFont="1" applyFill="1"/>
    <xf numFmtId="49" fontId="15" fillId="6" borderId="0" xfId="3" applyNumberFormat="1" applyFont="1" applyFill="1" applyAlignment="1">
      <alignment horizontal="left"/>
    </xf>
    <xf numFmtId="49" fontId="31" fillId="6" borderId="0" xfId="3" applyNumberFormat="1" applyFont="1" applyFill="1"/>
    <xf numFmtId="49" fontId="21" fillId="6" borderId="0" xfId="3" applyNumberFormat="1" applyFont="1" applyFill="1"/>
    <xf numFmtId="49" fontId="17" fillId="6" borderId="0" xfId="3" applyNumberFormat="1" applyFont="1" applyFill="1"/>
    <xf numFmtId="49" fontId="17" fillId="0" borderId="0" xfId="3" applyNumberFormat="1" applyFont="1"/>
    <xf numFmtId="49" fontId="21" fillId="0" borderId="0" xfId="3" applyNumberFormat="1" applyFont="1"/>
    <xf numFmtId="49" fontId="3" fillId="3" borderId="0" xfId="3" applyNumberFormat="1" applyFill="1"/>
    <xf numFmtId="0" fontId="3" fillId="3" borderId="0" xfId="3" applyFill="1"/>
    <xf numFmtId="0" fontId="3" fillId="3" borderId="0" xfId="3" applyFill="1" applyAlignment="1">
      <alignment horizontal="center"/>
    </xf>
    <xf numFmtId="49" fontId="32" fillId="2" borderId="0" xfId="3" applyNumberFormat="1" applyFont="1" applyFill="1" applyAlignment="1">
      <alignment vertical="center"/>
    </xf>
    <xf numFmtId="49" fontId="26" fillId="2" borderId="0" xfId="3" applyNumberFormat="1" applyFont="1" applyFill="1" applyAlignment="1">
      <alignment horizontal="right" vertical="center"/>
    </xf>
    <xf numFmtId="49" fontId="32" fillId="0" borderId="0" xfId="3" applyNumberFormat="1" applyFont="1" applyAlignment="1">
      <alignment vertical="center"/>
    </xf>
    <xf numFmtId="49" fontId="25" fillId="0" borderId="0" xfId="3" applyNumberFormat="1" applyFont="1" applyAlignment="1">
      <alignment vertical="center"/>
    </xf>
    <xf numFmtId="49" fontId="21" fillId="3" borderId="0" xfId="3" applyNumberFormat="1" applyFont="1" applyFill="1"/>
    <xf numFmtId="14" fontId="19" fillId="6" borderId="6" xfId="3" applyNumberFormat="1" applyFont="1" applyFill="1" applyBorder="1" applyAlignment="1">
      <alignment horizontal="left" vertical="center"/>
    </xf>
    <xf numFmtId="49" fontId="19" fillId="6" borderId="6" xfId="3" applyNumberFormat="1" applyFont="1" applyFill="1" applyBorder="1" applyAlignment="1">
      <alignment vertical="center"/>
    </xf>
    <xf numFmtId="49" fontId="39" fillId="6" borderId="6" xfId="3" applyNumberFormat="1" applyFont="1" applyFill="1" applyBorder="1" applyAlignment="1">
      <alignment vertical="center"/>
    </xf>
    <xf numFmtId="49" fontId="20" fillId="6" borderId="6" xfId="3" applyNumberFormat="1" applyFont="1" applyFill="1" applyBorder="1" applyAlignment="1">
      <alignment horizontal="right" vertical="center"/>
    </xf>
    <xf numFmtId="49" fontId="39" fillId="0" borderId="0" xfId="3" applyNumberFormat="1" applyFont="1" applyAlignment="1">
      <alignment vertical="center"/>
    </xf>
    <xf numFmtId="49" fontId="19" fillId="0" borderId="0" xfId="3" applyNumberFormat="1" applyFont="1" applyAlignment="1">
      <alignment vertical="center"/>
    </xf>
    <xf numFmtId="49" fontId="21" fillId="4" borderId="0" xfId="3" applyNumberFormat="1" applyFont="1" applyFill="1"/>
    <xf numFmtId="0" fontId="3" fillId="4" borderId="0" xfId="3" applyFill="1" applyAlignment="1">
      <alignment horizontal="center"/>
    </xf>
    <xf numFmtId="0" fontId="3" fillId="2" borderId="0" xfId="3" applyFill="1"/>
    <xf numFmtId="0" fontId="56" fillId="2" borderId="0" xfId="3" applyFont="1" applyFill="1" applyAlignment="1">
      <alignment horizontal="center" shrinkToFit="1"/>
    </xf>
    <xf numFmtId="49" fontId="21" fillId="8" borderId="0" xfId="3" applyNumberFormat="1" applyFont="1" applyFill="1"/>
    <xf numFmtId="0" fontId="3" fillId="8" borderId="0" xfId="3" applyFill="1" applyAlignment="1">
      <alignment horizontal="center"/>
    </xf>
    <xf numFmtId="0" fontId="3" fillId="6" borderId="0" xfId="3" applyFill="1"/>
    <xf numFmtId="0" fontId="3" fillId="6" borderId="0" xfId="3" applyFill="1" applyAlignment="1">
      <alignment horizontal="center"/>
    </xf>
    <xf numFmtId="0" fontId="57" fillId="7" borderId="0" xfId="3" applyFont="1" applyFill="1"/>
    <xf numFmtId="0" fontId="40" fillId="6" borderId="7" xfId="3" applyFont="1" applyFill="1" applyBorder="1" applyAlignment="1">
      <alignment horizontal="center" vertical="center" shrinkToFit="1"/>
    </xf>
    <xf numFmtId="0" fontId="40" fillId="6" borderId="7" xfId="3" applyFont="1" applyFill="1" applyBorder="1" applyAlignment="1">
      <alignment vertical="center"/>
    </xf>
    <xf numFmtId="0" fontId="3" fillId="6" borderId="7" xfId="3" applyFill="1" applyBorder="1"/>
    <xf numFmtId="0" fontId="3" fillId="7" borderId="7" xfId="3" applyFill="1" applyBorder="1" applyAlignment="1">
      <alignment horizontal="center"/>
    </xf>
    <xf numFmtId="0" fontId="3" fillId="9" borderId="32" xfId="3" applyFill="1" applyBorder="1" applyAlignment="1">
      <alignment horizontal="center"/>
    </xf>
    <xf numFmtId="0" fontId="60" fillId="6" borderId="7" xfId="3" applyFont="1" applyFill="1" applyBorder="1" applyAlignment="1">
      <alignment horizontal="center"/>
    </xf>
    <xf numFmtId="0" fontId="57" fillId="6" borderId="0" xfId="3" applyFont="1" applyFill="1"/>
    <xf numFmtId="0" fontId="60" fillId="6" borderId="0" xfId="3" applyFont="1" applyFill="1" applyAlignment="1">
      <alignment horizontal="center"/>
    </xf>
    <xf numFmtId="0" fontId="3" fillId="10" borderId="0" xfId="3" applyFill="1"/>
    <xf numFmtId="0" fontId="3" fillId="6" borderId="5" xfId="3" applyFill="1" applyBorder="1" applyAlignment="1">
      <alignment horizontal="center" vertical="center"/>
    </xf>
    <xf numFmtId="0" fontId="28" fillId="2" borderId="19" xfId="3" applyFont="1" applyFill="1" applyBorder="1" applyAlignment="1">
      <alignment vertical="center"/>
    </xf>
    <xf numFmtId="0" fontId="28" fillId="2" borderId="20" xfId="3" applyFont="1" applyFill="1" applyBorder="1" applyAlignment="1">
      <alignment vertical="center"/>
    </xf>
    <xf numFmtId="0" fontId="28" fillId="2" borderId="21" xfId="3" applyFont="1" applyFill="1" applyBorder="1" applyAlignment="1">
      <alignment vertical="center"/>
    </xf>
    <xf numFmtId="49" fontId="42" fillId="2" borderId="24" xfId="3" applyNumberFormat="1" applyFont="1" applyFill="1" applyBorder="1" applyAlignment="1">
      <alignment horizontal="center" vertical="center"/>
    </xf>
    <xf numFmtId="49" fontId="42" fillId="2" borderId="24" xfId="3" applyNumberFormat="1" applyFont="1" applyFill="1" applyBorder="1" applyAlignment="1">
      <alignment vertical="center"/>
    </xf>
    <xf numFmtId="0" fontId="3" fillId="2" borderId="20" xfId="3" applyFill="1" applyBorder="1"/>
    <xf numFmtId="49" fontId="43" fillId="2" borderId="24" xfId="3" applyNumberFormat="1" applyFont="1" applyFill="1" applyBorder="1" applyAlignment="1">
      <alignment vertical="center"/>
    </xf>
    <xf numFmtId="49" fontId="28" fillId="2" borderId="24" xfId="3" applyNumberFormat="1" applyFont="1" applyFill="1" applyBorder="1" applyAlignment="1">
      <alignment horizontal="left" vertical="center"/>
    </xf>
    <xf numFmtId="0" fontId="3" fillId="2" borderId="21" xfId="3" applyFill="1" applyBorder="1"/>
    <xf numFmtId="0" fontId="3" fillId="0" borderId="22" xfId="3" applyBorder="1"/>
    <xf numFmtId="49" fontId="28" fillId="0" borderId="0" xfId="3" applyNumberFormat="1" applyFont="1" applyAlignment="1">
      <alignment horizontal="left" vertical="center"/>
    </xf>
    <xf numFmtId="49" fontId="43" fillId="0" borderId="0" xfId="3" applyNumberFormat="1" applyFont="1" applyAlignment="1">
      <alignment vertical="center"/>
    </xf>
    <xf numFmtId="49" fontId="10" fillId="6" borderId="23" xfId="3" applyNumberFormat="1" applyFont="1" applyFill="1" applyBorder="1" applyAlignment="1">
      <alignment vertical="center"/>
    </xf>
    <xf numFmtId="49" fontId="10" fillId="6" borderId="24" xfId="3" applyNumberFormat="1" applyFont="1" applyFill="1" applyBorder="1" applyAlignment="1">
      <alignment vertical="center"/>
    </xf>
    <xf numFmtId="49" fontId="10" fillId="6" borderId="18" xfId="3" applyNumberFormat="1" applyFont="1" applyFill="1" applyBorder="1" applyAlignment="1">
      <alignment horizontal="right" vertical="center"/>
    </xf>
    <xf numFmtId="49" fontId="10" fillId="6" borderId="23" xfId="3" applyNumberFormat="1" applyFont="1" applyFill="1" applyBorder="1" applyAlignment="1">
      <alignment horizontal="center" vertical="center"/>
    </xf>
    <xf numFmtId="49" fontId="33" fillId="6" borderId="23" xfId="3" applyNumberFormat="1" applyFont="1" applyFill="1" applyBorder="1" applyAlignment="1">
      <alignment horizontal="center" vertical="center"/>
    </xf>
    <xf numFmtId="49" fontId="38" fillId="6" borderId="24" xfId="3" applyNumberFormat="1" applyFont="1" applyFill="1" applyBorder="1" applyAlignment="1">
      <alignment vertical="center"/>
    </xf>
    <xf numFmtId="49" fontId="10" fillId="6" borderId="18" xfId="3" applyNumberFormat="1" applyFont="1" applyFill="1" applyBorder="1" applyAlignment="1">
      <alignment vertical="center"/>
    </xf>
    <xf numFmtId="49" fontId="28" fillId="6" borderId="23" xfId="3" applyNumberFormat="1" applyFont="1" applyFill="1" applyBorder="1" applyAlignment="1">
      <alignment vertical="center"/>
    </xf>
    <xf numFmtId="0" fontId="3" fillId="6" borderId="24" xfId="3" applyFill="1" applyBorder="1"/>
    <xf numFmtId="0" fontId="3" fillId="6" borderId="12" xfId="3" applyFill="1" applyBorder="1"/>
    <xf numFmtId="49" fontId="28" fillId="0" borderId="0" xfId="3" applyNumberFormat="1" applyFont="1" applyAlignment="1">
      <alignment vertical="center"/>
    </xf>
    <xf numFmtId="49" fontId="38" fillId="0" borderId="0" xfId="3" applyNumberFormat="1" applyFont="1" applyAlignment="1">
      <alignment vertical="center"/>
    </xf>
    <xf numFmtId="49" fontId="10" fillId="6" borderId="25" xfId="3" applyNumberFormat="1" applyFont="1" applyFill="1" applyBorder="1" applyAlignment="1">
      <alignment vertical="center"/>
    </xf>
    <xf numFmtId="49" fontId="10" fillId="6" borderId="7" xfId="3" applyNumberFormat="1" applyFont="1" applyFill="1" applyBorder="1" applyAlignment="1">
      <alignment vertical="center"/>
    </xf>
    <xf numFmtId="49" fontId="10" fillId="6" borderId="13" xfId="3" applyNumberFormat="1" applyFont="1" applyFill="1" applyBorder="1" applyAlignment="1">
      <alignment horizontal="right" vertical="center"/>
    </xf>
    <xf numFmtId="49" fontId="10" fillId="6" borderId="22" xfId="3" applyNumberFormat="1" applyFont="1" applyFill="1" applyBorder="1" applyAlignment="1">
      <alignment horizontal="center" vertical="center"/>
    </xf>
    <xf numFmtId="49" fontId="33" fillId="6" borderId="22" xfId="3" applyNumberFormat="1" applyFont="1" applyFill="1" applyBorder="1" applyAlignment="1">
      <alignment horizontal="center" vertical="center"/>
    </xf>
    <xf numFmtId="49" fontId="10" fillId="6" borderId="0" xfId="3" applyNumberFormat="1" applyFont="1" applyFill="1" applyAlignment="1">
      <alignment vertical="center"/>
    </xf>
    <xf numFmtId="49" fontId="38" fillId="6" borderId="0" xfId="3" applyNumberFormat="1" applyFont="1" applyFill="1" applyAlignment="1">
      <alignment vertical="center"/>
    </xf>
    <xf numFmtId="49" fontId="10" fillId="6" borderId="12" xfId="3" applyNumberFormat="1" applyFont="1" applyFill="1" applyBorder="1" applyAlignment="1">
      <alignment vertical="center"/>
    </xf>
    <xf numFmtId="0" fontId="10" fillId="6" borderId="25" xfId="3" applyFont="1" applyFill="1" applyBorder="1" applyAlignment="1">
      <alignment vertical="center"/>
    </xf>
    <xf numFmtId="0" fontId="3" fillId="6" borderId="13" xfId="3" applyFill="1" applyBorder="1"/>
    <xf numFmtId="49" fontId="10" fillId="0" borderId="0" xfId="3" applyNumberFormat="1" applyFont="1" applyAlignment="1">
      <alignment vertical="center"/>
    </xf>
    <xf numFmtId="49" fontId="10" fillId="2" borderId="23" xfId="3" applyNumberFormat="1" applyFont="1" applyFill="1" applyBorder="1" applyAlignment="1">
      <alignment vertical="center"/>
    </xf>
    <xf numFmtId="49" fontId="10" fillId="2" borderId="24" xfId="3" applyNumberFormat="1" applyFont="1" applyFill="1" applyBorder="1" applyAlignment="1">
      <alignment vertical="center"/>
    </xf>
    <xf numFmtId="49" fontId="10" fillId="2" borderId="18" xfId="3" applyNumberFormat="1" applyFont="1" applyFill="1" applyBorder="1" applyAlignment="1">
      <alignment horizontal="right" vertical="center"/>
    </xf>
    <xf numFmtId="0" fontId="10" fillId="6" borderId="0" xfId="3" applyFont="1" applyFill="1" applyAlignment="1">
      <alignment vertical="center"/>
    </xf>
    <xf numFmtId="0" fontId="3" fillId="6" borderId="18" xfId="3" applyFill="1" applyBorder="1"/>
    <xf numFmtId="0" fontId="10" fillId="2" borderId="22" xfId="3" applyFont="1" applyFill="1" applyBorder="1" applyAlignment="1">
      <alignment vertical="center"/>
    </xf>
    <xf numFmtId="49" fontId="10" fillId="2" borderId="0" xfId="3" applyNumberFormat="1" applyFont="1" applyFill="1" applyAlignment="1">
      <alignment horizontal="right" vertical="center"/>
    </xf>
    <xf numFmtId="49" fontId="10" fillId="2" borderId="12" xfId="3" applyNumberFormat="1" applyFont="1" applyFill="1" applyBorder="1" applyAlignment="1">
      <alignment horizontal="right" vertical="center"/>
    </xf>
    <xf numFmtId="49" fontId="10" fillId="6" borderId="22" xfId="3" applyNumberFormat="1" applyFont="1" applyFill="1" applyBorder="1" applyAlignment="1">
      <alignment vertical="center"/>
    </xf>
    <xf numFmtId="0" fontId="28" fillId="2" borderId="22" xfId="3" applyFont="1" applyFill="1" applyBorder="1" applyAlignment="1">
      <alignment vertical="center"/>
    </xf>
    <xf numFmtId="0" fontId="28" fillId="2" borderId="0" xfId="3" applyFont="1" applyFill="1" applyAlignment="1">
      <alignment vertical="center"/>
    </xf>
    <xf numFmtId="0" fontId="28" fillId="2" borderId="12" xfId="3" applyFont="1" applyFill="1" applyBorder="1" applyAlignment="1">
      <alignment vertical="center"/>
    </xf>
    <xf numFmtId="49" fontId="10" fillId="2" borderId="22" xfId="3" applyNumberFormat="1" applyFont="1" applyFill="1" applyBorder="1" applyAlignment="1">
      <alignment vertical="center"/>
    </xf>
    <xf numFmtId="49" fontId="10" fillId="2" borderId="0" xfId="3" applyNumberFormat="1" applyFont="1" applyFill="1" applyAlignment="1">
      <alignment vertical="center"/>
    </xf>
    <xf numFmtId="0" fontId="10" fillId="2" borderId="12" xfId="3" applyFont="1" applyFill="1" applyBorder="1" applyAlignment="1">
      <alignment horizontal="right" vertical="center"/>
    </xf>
    <xf numFmtId="49" fontId="10" fillId="2" borderId="25" xfId="3" applyNumberFormat="1" applyFont="1" applyFill="1" applyBorder="1" applyAlignment="1">
      <alignment vertical="center"/>
    </xf>
    <xf numFmtId="49" fontId="10" fillId="2" borderId="7" xfId="3" applyNumberFormat="1" applyFont="1" applyFill="1" applyBorder="1" applyAlignment="1">
      <alignment vertical="center"/>
    </xf>
    <xf numFmtId="0" fontId="10" fillId="2" borderId="13" xfId="3" applyFont="1" applyFill="1" applyBorder="1" applyAlignment="1">
      <alignment horizontal="right" vertical="center"/>
    </xf>
    <xf numFmtId="49" fontId="10" fillId="6" borderId="25" xfId="3" applyNumberFormat="1" applyFont="1" applyFill="1" applyBorder="1" applyAlignment="1">
      <alignment horizontal="center" vertical="center"/>
    </xf>
    <xf numFmtId="0" fontId="10" fillId="6" borderId="7" xfId="3" applyFont="1" applyFill="1" applyBorder="1" applyAlignment="1">
      <alignment vertical="center"/>
    </xf>
    <xf numFmtId="49" fontId="33" fillId="6" borderId="25" xfId="3" applyNumberFormat="1" applyFont="1" applyFill="1" applyBorder="1" applyAlignment="1">
      <alignment horizontal="center" vertical="center"/>
    </xf>
    <xf numFmtId="49" fontId="38" fillId="6" borderId="7" xfId="3" applyNumberFormat="1" applyFont="1" applyFill="1" applyBorder="1" applyAlignment="1">
      <alignment vertical="center"/>
    </xf>
    <xf numFmtId="49" fontId="10" fillId="6" borderId="13" xfId="3" applyNumberFormat="1" applyFont="1" applyFill="1" applyBorder="1" applyAlignment="1">
      <alignment vertical="center"/>
    </xf>
    <xf numFmtId="0" fontId="41" fillId="0" borderId="0" xfId="3" applyFont="1" applyAlignment="1">
      <alignment horizontal="right" vertical="center"/>
    </xf>
    <xf numFmtId="49" fontId="64" fillId="0" borderId="0" xfId="3" applyNumberFormat="1" applyFont="1" applyAlignment="1">
      <alignment vertical="top"/>
    </xf>
    <xf numFmtId="0" fontId="31" fillId="0" borderId="0" xfId="3" applyFont="1" applyAlignment="1">
      <alignment horizontal="left"/>
    </xf>
    <xf numFmtId="0" fontId="21" fillId="0" borderId="27" xfId="3" applyFont="1" applyBorder="1" applyAlignment="1">
      <alignment horizontal="center" vertical="center"/>
    </xf>
    <xf numFmtId="0" fontId="15" fillId="6" borderId="0" xfId="3" applyFont="1" applyFill="1" applyAlignment="1">
      <alignment horizontal="left"/>
    </xf>
    <xf numFmtId="0" fontId="63" fillId="6" borderId="7" xfId="3" applyFont="1" applyFill="1" applyBorder="1" applyAlignment="1">
      <alignment vertical="center"/>
    </xf>
    <xf numFmtId="49" fontId="24" fillId="0" borderId="0" xfId="3" applyNumberFormat="1" applyFont="1" applyAlignment="1">
      <alignment vertical="top"/>
    </xf>
    <xf numFmtId="49" fontId="24" fillId="0" borderId="0" xfId="0" applyNumberFormat="1" applyFont="1" applyAlignment="1">
      <alignment vertical="top"/>
    </xf>
    <xf numFmtId="0" fontId="1" fillId="0" borderId="0" xfId="4"/>
    <xf numFmtId="49" fontId="69" fillId="0" borderId="0" xfId="4" applyNumberFormat="1" applyFont="1" applyAlignment="1">
      <alignment textRotation="90" wrapText="1"/>
    </xf>
    <xf numFmtId="49" fontId="69" fillId="0" borderId="0" xfId="4" applyNumberFormat="1" applyFont="1" applyAlignment="1">
      <alignment horizontal="right" textRotation="90" wrapText="1"/>
    </xf>
    <xf numFmtId="49" fontId="1" fillId="0" borderId="0" xfId="4" applyNumberFormat="1" applyAlignment="1">
      <alignment horizontal="center" vertical="center"/>
    </xf>
    <xf numFmtId="49" fontId="1" fillId="0" borderId="0" xfId="4" applyNumberFormat="1" applyAlignment="1">
      <alignment horizontal="center"/>
    </xf>
    <xf numFmtId="49" fontId="1" fillId="0" borderId="5" xfId="4" applyNumberFormat="1" applyBorder="1"/>
    <xf numFmtId="49" fontId="65" fillId="0" borderId="5" xfId="4" applyNumberFormat="1" applyFont="1" applyBorder="1"/>
    <xf numFmtId="49" fontId="1" fillId="0" borderId="5" xfId="4" applyNumberFormat="1" applyBorder="1" applyAlignment="1">
      <alignment horizontal="center"/>
    </xf>
    <xf numFmtId="0" fontId="1" fillId="0" borderId="5" xfId="4" applyBorder="1" applyAlignment="1">
      <alignment horizontal="center" vertical="center"/>
    </xf>
    <xf numFmtId="49" fontId="1" fillId="0" borderId="5" xfId="4" applyNumberFormat="1" applyBorder="1" applyAlignment="1">
      <alignment horizontal="center" vertical="center"/>
    </xf>
    <xf numFmtId="49" fontId="70" fillId="0" borderId="5" xfId="4" applyNumberFormat="1" applyFont="1" applyBorder="1"/>
    <xf numFmtId="0" fontId="70" fillId="0" borderId="5" xfId="4" applyFont="1" applyBorder="1" applyAlignment="1">
      <alignment horizontal="center" vertical="center"/>
    </xf>
    <xf numFmtId="49" fontId="1" fillId="0" borderId="0" xfId="4" applyNumberFormat="1"/>
    <xf numFmtId="49" fontId="65" fillId="0" borderId="0" xfId="4" applyNumberFormat="1" applyFont="1"/>
    <xf numFmtId="0" fontId="1" fillId="0" borderId="0" xfId="4" applyAlignment="1">
      <alignment horizontal="center" vertical="center"/>
    </xf>
    <xf numFmtId="49" fontId="70" fillId="0" borderId="5" xfId="4" applyNumberFormat="1" applyFont="1" applyBorder="1" applyAlignment="1">
      <alignment horizontal="center" vertical="center"/>
    </xf>
    <xf numFmtId="0" fontId="70" fillId="0" borderId="0" xfId="4" applyFont="1" applyAlignment="1">
      <alignment horizontal="center" vertical="center"/>
    </xf>
    <xf numFmtId="49" fontId="70" fillId="0" borderId="5" xfId="4" applyNumberFormat="1" applyFont="1" applyBorder="1" applyAlignment="1">
      <alignment horizontal="center"/>
    </xf>
    <xf numFmtId="49" fontId="1" fillId="0" borderId="39" xfId="4" applyNumberFormat="1" applyBorder="1"/>
    <xf numFmtId="49" fontId="1" fillId="0" borderId="39" xfId="4" applyNumberFormat="1" applyBorder="1" applyAlignment="1">
      <alignment horizontal="center"/>
    </xf>
    <xf numFmtId="49" fontId="1" fillId="0" borderId="39" xfId="4" applyNumberFormat="1" applyBorder="1" applyAlignment="1">
      <alignment horizontal="center" vertical="center"/>
    </xf>
    <xf numFmtId="0" fontId="66" fillId="0" borderId="5" xfId="4" applyFont="1" applyBorder="1" applyAlignment="1">
      <alignment horizontal="center" vertical="center"/>
    </xf>
    <xf numFmtId="0" fontId="71" fillId="0" borderId="5" xfId="4" applyFont="1" applyBorder="1" applyAlignment="1">
      <alignment horizontal="center" vertical="center"/>
    </xf>
    <xf numFmtId="49" fontId="72" fillId="0" borderId="5" xfId="4" applyNumberFormat="1" applyFont="1" applyBorder="1"/>
    <xf numFmtId="49" fontId="72" fillId="0" borderId="5" xfId="4" applyNumberFormat="1" applyFont="1" applyBorder="1" applyAlignment="1">
      <alignment horizontal="center"/>
    </xf>
    <xf numFmtId="49" fontId="72" fillId="0" borderId="5" xfId="4" applyNumberFormat="1" applyFont="1" applyBorder="1" applyAlignment="1">
      <alignment horizontal="center" vertical="center"/>
    </xf>
    <xf numFmtId="49" fontId="66" fillId="0" borderId="5" xfId="4" applyNumberFormat="1" applyFont="1" applyBorder="1" applyAlignment="1">
      <alignment horizontal="center" vertical="center"/>
    </xf>
    <xf numFmtId="49" fontId="1" fillId="0" borderId="5" xfId="4" applyNumberFormat="1" applyBorder="1" applyAlignment="1">
      <alignment horizontal="left"/>
    </xf>
    <xf numFmtId="49" fontId="62" fillId="0" borderId="0" xfId="5" applyNumberFormat="1" applyFont="1" applyAlignment="1">
      <alignment vertical="top"/>
    </xf>
    <xf numFmtId="49" fontId="13" fillId="0" borderId="0" xfId="5" applyNumberFormat="1" applyFont="1" applyAlignment="1">
      <alignment vertical="top"/>
    </xf>
    <xf numFmtId="49" fontId="46" fillId="0" borderId="0" xfId="5" applyNumberFormat="1" applyFont="1" applyAlignment="1">
      <alignment horizontal="center"/>
    </xf>
    <xf numFmtId="49" fontId="34" fillId="0" borderId="0" xfId="5" applyNumberFormat="1" applyFont="1" applyAlignment="1">
      <alignment horizontal="center"/>
    </xf>
    <xf numFmtId="49" fontId="34" fillId="0" borderId="0" xfId="5" applyNumberFormat="1" applyFont="1" applyAlignment="1">
      <alignment horizontal="left"/>
    </xf>
    <xf numFmtId="49" fontId="6" fillId="0" borderId="0" xfId="5" applyNumberFormat="1" applyFont="1" applyAlignment="1">
      <alignment horizontal="left" vertical="top"/>
    </xf>
    <xf numFmtId="49" fontId="16" fillId="0" borderId="0" xfId="5" applyNumberFormat="1" applyFont="1" applyAlignment="1">
      <alignment horizontal="left"/>
    </xf>
    <xf numFmtId="0" fontId="24" fillId="0" borderId="0" xfId="5" applyFont="1" applyAlignment="1">
      <alignment horizontal="left"/>
    </xf>
    <xf numFmtId="49" fontId="9" fillId="0" borderId="0" xfId="5" applyNumberFormat="1" applyFont="1" applyAlignment="1">
      <alignment horizontal="left"/>
    </xf>
    <xf numFmtId="0" fontId="2" fillId="0" borderId="0" xfId="5"/>
    <xf numFmtId="49" fontId="15" fillId="0" borderId="0" xfId="5" applyNumberFormat="1" applyFont="1" applyAlignment="1">
      <alignment horizontal="left"/>
    </xf>
    <xf numFmtId="49" fontId="21" fillId="0" borderId="0" xfId="5" applyNumberFormat="1" applyFont="1" applyAlignment="1">
      <alignment horizontal="left"/>
    </xf>
    <xf numFmtId="49" fontId="21" fillId="0" borderId="6" xfId="5" applyNumberFormat="1" applyFont="1" applyBorder="1" applyAlignment="1">
      <alignment horizontal="left"/>
    </xf>
    <xf numFmtId="49" fontId="17" fillId="0" borderId="0" xfId="5" applyNumberFormat="1" applyFont="1" applyAlignment="1">
      <alignment horizontal="left"/>
    </xf>
    <xf numFmtId="49" fontId="2" fillId="0" borderId="0" xfId="5" applyNumberFormat="1" applyAlignment="1">
      <alignment horizontal="left"/>
    </xf>
    <xf numFmtId="49" fontId="49" fillId="3" borderId="1" xfId="5" applyNumberFormat="1" applyFont="1" applyFill="1" applyBorder="1" applyAlignment="1">
      <alignment vertical="center" shrinkToFit="1"/>
    </xf>
    <xf numFmtId="49" fontId="49" fillId="3" borderId="2" xfId="5" applyNumberFormat="1" applyFont="1" applyFill="1" applyBorder="1" applyAlignment="1">
      <alignment vertical="center" shrinkToFit="1"/>
    </xf>
    <xf numFmtId="49" fontId="49" fillId="3" borderId="33" xfId="5" applyNumberFormat="1" applyFont="1" applyFill="1" applyBorder="1" applyAlignment="1">
      <alignment vertical="center" shrinkToFit="1"/>
    </xf>
    <xf numFmtId="49" fontId="18" fillId="2" borderId="14" xfId="5" applyNumberFormat="1" applyFont="1" applyFill="1" applyBorder="1" applyAlignment="1">
      <alignment horizontal="left" vertical="center"/>
    </xf>
    <xf numFmtId="49" fontId="18" fillId="2" borderId="15" xfId="5" applyNumberFormat="1" applyFont="1" applyFill="1" applyBorder="1" applyAlignment="1">
      <alignment horizontal="right" vertical="center"/>
    </xf>
    <xf numFmtId="49" fontId="52" fillId="2" borderId="14" xfId="5" applyNumberFormat="1" applyFont="1" applyFill="1" applyBorder="1" applyAlignment="1">
      <alignment horizontal="left" vertical="center"/>
    </xf>
    <xf numFmtId="49" fontId="18" fillId="2" borderId="15" xfId="5" applyNumberFormat="1" applyFont="1" applyFill="1" applyBorder="1" applyAlignment="1">
      <alignment horizontal="left" vertical="center"/>
    </xf>
    <xf numFmtId="49" fontId="11" fillId="2" borderId="15" xfId="5" applyNumberFormat="1" applyFont="1" applyFill="1" applyBorder="1" applyAlignment="1">
      <alignment horizontal="left" vertical="center"/>
    </xf>
    <xf numFmtId="0" fontId="2" fillId="2" borderId="26" xfId="5" applyFill="1" applyBorder="1" applyAlignment="1">
      <alignment horizontal="center" vertical="center"/>
    </xf>
    <xf numFmtId="0" fontId="2" fillId="0" borderId="0" xfId="5" applyAlignment="1">
      <alignment vertical="center"/>
    </xf>
    <xf numFmtId="49" fontId="25" fillId="2" borderId="0" xfId="5" applyNumberFormat="1" applyFont="1" applyFill="1" applyAlignment="1">
      <alignment vertical="center"/>
    </xf>
    <xf numFmtId="49" fontId="25" fillId="2" borderId="0" xfId="5" applyNumberFormat="1" applyFont="1" applyFill="1" applyAlignment="1">
      <alignment horizontal="left" vertical="center"/>
    </xf>
    <xf numFmtId="49" fontId="25" fillId="2" borderId="0" xfId="5" applyNumberFormat="1" applyFont="1" applyFill="1" applyAlignment="1">
      <alignment horizontal="right" vertical="center"/>
    </xf>
    <xf numFmtId="0" fontId="25" fillId="2" borderId="0" xfId="5" applyFont="1" applyFill="1" applyAlignment="1">
      <alignment horizontal="left" vertical="center"/>
    </xf>
    <xf numFmtId="49" fontId="26" fillId="2" borderId="15" xfId="5" applyNumberFormat="1" applyFont="1" applyFill="1" applyBorder="1" applyAlignment="1">
      <alignment horizontal="right" vertical="center"/>
    </xf>
    <xf numFmtId="49" fontId="26" fillId="2" borderId="26" xfId="5" applyNumberFormat="1" applyFont="1" applyFill="1" applyBorder="1" applyAlignment="1">
      <alignment horizontal="right" vertical="center"/>
    </xf>
    <xf numFmtId="49" fontId="18" fillId="6" borderId="4" xfId="5" applyNumberFormat="1" applyFont="1" applyFill="1" applyBorder="1" applyAlignment="1">
      <alignment horizontal="left" vertical="center"/>
    </xf>
    <xf numFmtId="49" fontId="18" fillId="0" borderId="0" xfId="5" applyNumberFormat="1" applyFont="1" applyAlignment="1">
      <alignment horizontal="right" vertical="center"/>
    </xf>
    <xf numFmtId="49" fontId="11" fillId="6" borderId="0" xfId="5" applyNumberFormat="1" applyFont="1" applyFill="1" applyAlignment="1">
      <alignment horizontal="left" vertical="center"/>
    </xf>
    <xf numFmtId="0" fontId="2" fillId="6" borderId="8" xfId="5" applyFill="1" applyBorder="1" applyAlignment="1">
      <alignment horizontal="center" vertical="center"/>
    </xf>
    <xf numFmtId="14" fontId="19" fillId="0" borderId="6" xfId="5" applyNumberFormat="1" applyFont="1" applyBorder="1" applyAlignment="1">
      <alignment horizontal="left" vertical="center"/>
    </xf>
    <xf numFmtId="49" fontId="20" fillId="0" borderId="6" xfId="5" applyNumberFormat="1" applyFont="1" applyBorder="1" applyAlignment="1">
      <alignment vertical="center"/>
    </xf>
    <xf numFmtId="49" fontId="20" fillId="0" borderId="6" xfId="5" applyNumberFormat="1" applyFont="1" applyBorder="1" applyAlignment="1">
      <alignment horizontal="left" vertical="center"/>
    </xf>
    <xf numFmtId="49" fontId="27" fillId="0" borderId="6" xfId="5" applyNumberFormat="1" applyFont="1" applyBorder="1" applyAlignment="1">
      <alignment horizontal="right" vertical="center"/>
    </xf>
    <xf numFmtId="49" fontId="27" fillId="0" borderId="11" xfId="5" applyNumberFormat="1" applyFont="1" applyBorder="1" applyAlignment="1">
      <alignment horizontal="right" vertical="center"/>
    </xf>
    <xf numFmtId="49" fontId="20" fillId="0" borderId="17" xfId="5" applyNumberFormat="1" applyFont="1" applyBorder="1" applyAlignment="1">
      <alignment horizontal="left" vertical="center"/>
    </xf>
    <xf numFmtId="49" fontId="20" fillId="0" borderId="6" xfId="5" applyNumberFormat="1" applyFont="1" applyBorder="1" applyAlignment="1">
      <alignment horizontal="right" vertical="center"/>
    </xf>
    <xf numFmtId="0" fontId="36" fillId="13" borderId="11" xfId="5" applyFont="1" applyFill="1" applyBorder="1" applyAlignment="1">
      <alignment horizontal="right" vertical="center"/>
    </xf>
    <xf numFmtId="49" fontId="10" fillId="2" borderId="30" xfId="5" applyNumberFormat="1" applyFont="1" applyFill="1" applyBorder="1" applyAlignment="1">
      <alignment horizontal="center" wrapText="1"/>
    </xf>
    <xf numFmtId="49" fontId="10" fillId="2" borderId="16" xfId="5" applyNumberFormat="1" applyFont="1" applyFill="1" applyBorder="1" applyAlignment="1">
      <alignment horizontal="center" wrapText="1"/>
    </xf>
    <xf numFmtId="49" fontId="10" fillId="2" borderId="11" xfId="5" applyNumberFormat="1" applyFont="1" applyFill="1" applyBorder="1" applyAlignment="1">
      <alignment horizontal="center" wrapText="1"/>
    </xf>
    <xf numFmtId="0" fontId="10" fillId="2" borderId="1" xfId="5" applyFont="1" applyFill="1" applyBorder="1" applyAlignment="1">
      <alignment wrapText="1"/>
    </xf>
    <xf numFmtId="0" fontId="10" fillId="2" borderId="33" xfId="5" applyFont="1" applyFill="1" applyBorder="1" applyAlignment="1">
      <alignment wrapText="1"/>
    </xf>
    <xf numFmtId="49" fontId="10" fillId="5" borderId="30" xfId="5" applyNumberFormat="1" applyFont="1" applyFill="1" applyBorder="1" applyAlignment="1">
      <alignment horizontal="center" wrapText="1"/>
    </xf>
    <xf numFmtId="49" fontId="10" fillId="5" borderId="16" xfId="5" applyNumberFormat="1" applyFont="1" applyFill="1" applyBorder="1" applyAlignment="1">
      <alignment horizontal="center" wrapText="1"/>
    </xf>
    <xf numFmtId="49" fontId="10" fillId="5" borderId="31" xfId="5" applyNumberFormat="1" applyFont="1" applyFill="1" applyBorder="1" applyAlignment="1">
      <alignment horizontal="center" wrapText="1"/>
    </xf>
    <xf numFmtId="49" fontId="10" fillId="5" borderId="6" xfId="5" applyNumberFormat="1" applyFont="1" applyFill="1" applyBorder="1" applyAlignment="1">
      <alignment horizontal="center" wrapText="1"/>
    </xf>
    <xf numFmtId="49" fontId="10" fillId="2" borderId="34" xfId="5" applyNumberFormat="1" applyFont="1" applyFill="1" applyBorder="1" applyAlignment="1">
      <alignment horizontal="center" wrapText="1"/>
    </xf>
    <xf numFmtId="0" fontId="33" fillId="2" borderId="33" xfId="5" applyFont="1" applyFill="1" applyBorder="1" applyAlignment="1">
      <alignment horizontal="center" wrapText="1"/>
    </xf>
    <xf numFmtId="0" fontId="33" fillId="5" borderId="33" xfId="5" applyFont="1" applyFill="1" applyBorder="1" applyAlignment="1">
      <alignment horizontal="center" wrapText="1"/>
    </xf>
    <xf numFmtId="0" fontId="8" fillId="0" borderId="9" xfId="5" applyFont="1" applyBorder="1" applyAlignment="1">
      <alignment horizontal="center" vertical="center"/>
    </xf>
    <xf numFmtId="0" fontId="21" fillId="0" borderId="13" xfId="5" applyFont="1" applyBorder="1" applyAlignment="1">
      <alignment vertical="center"/>
    </xf>
    <xf numFmtId="0" fontId="21" fillId="0" borderId="13" xfId="5" applyFont="1" applyBorder="1" applyAlignment="1">
      <alignment horizontal="center" vertical="center"/>
    </xf>
    <xf numFmtId="49" fontId="21" fillId="0" borderId="10" xfId="5" applyNumberFormat="1" applyFont="1" applyBorder="1" applyAlignment="1">
      <alignment horizontal="center" vertical="center"/>
    </xf>
    <xf numFmtId="0" fontId="21" fillId="0" borderId="27" xfId="5" applyFont="1" applyBorder="1" applyAlignment="1">
      <alignment horizontal="center" vertical="center"/>
    </xf>
    <xf numFmtId="0" fontId="21" fillId="0" borderId="28" xfId="5" applyFont="1" applyBorder="1" applyAlignment="1">
      <alignment horizontal="center" vertical="center"/>
    </xf>
    <xf numFmtId="1" fontId="29" fillId="5" borderId="9" xfId="5" applyNumberFormat="1" applyFont="1" applyFill="1" applyBorder="1" applyAlignment="1">
      <alignment horizontal="center" vertical="center"/>
    </xf>
    <xf numFmtId="0" fontId="29" fillId="5" borderId="13" xfId="5" applyFont="1" applyFill="1" applyBorder="1" applyAlignment="1">
      <alignment horizontal="center" vertical="center"/>
    </xf>
    <xf numFmtId="1" fontId="29" fillId="5" borderId="32" xfId="5" applyNumberFormat="1" applyFont="1" applyFill="1" applyBorder="1" applyAlignment="1">
      <alignment horizontal="center" vertical="center"/>
    </xf>
    <xf numFmtId="0" fontId="21" fillId="0" borderId="29" xfId="5" applyFont="1" applyBorder="1" applyAlignment="1">
      <alignment horizontal="center" vertical="center"/>
    </xf>
    <xf numFmtId="0" fontId="21" fillId="5" borderId="10" xfId="5" applyFont="1" applyFill="1" applyBorder="1" applyAlignment="1">
      <alignment horizontal="center" vertical="center"/>
    </xf>
    <xf numFmtId="0" fontId="21" fillId="0" borderId="10" xfId="5" applyFont="1" applyBorder="1" applyAlignment="1">
      <alignment horizontal="center" vertical="center"/>
    </xf>
    <xf numFmtId="0" fontId="8" fillId="0" borderId="0" xfId="5" applyFont="1" applyAlignment="1">
      <alignment vertical="center"/>
    </xf>
    <xf numFmtId="0" fontId="21" fillId="0" borderId="37" xfId="5" applyFont="1" applyBorder="1" applyAlignment="1">
      <alignment horizontal="center" vertical="center"/>
    </xf>
    <xf numFmtId="0" fontId="21" fillId="0" borderId="36" xfId="5" applyFont="1" applyBorder="1" applyAlignment="1">
      <alignment horizontal="center" vertical="center"/>
    </xf>
    <xf numFmtId="0" fontId="21" fillId="5" borderId="20" xfId="5" applyFont="1" applyFill="1" applyBorder="1" applyAlignment="1">
      <alignment horizontal="center" vertical="center"/>
    </xf>
    <xf numFmtId="0" fontId="21" fillId="0" borderId="35" xfId="5" applyFont="1" applyBorder="1" applyAlignment="1">
      <alignment horizontal="center" vertical="center"/>
    </xf>
    <xf numFmtId="0" fontId="21" fillId="0" borderId="20" xfId="5" applyFont="1" applyBorder="1" applyAlignment="1">
      <alignment horizontal="center" vertical="center"/>
    </xf>
    <xf numFmtId="0" fontId="21" fillId="0" borderId="38" xfId="5" applyFont="1" applyBorder="1" applyAlignment="1">
      <alignment horizontal="center" vertical="center"/>
    </xf>
    <xf numFmtId="0" fontId="29" fillId="5" borderId="7" xfId="5" applyFont="1" applyFill="1" applyBorder="1" applyAlignment="1">
      <alignment horizontal="center" vertical="center"/>
    </xf>
    <xf numFmtId="0" fontId="2" fillId="0" borderId="13" xfId="5" applyBorder="1" applyAlignment="1">
      <alignment vertical="center"/>
    </xf>
    <xf numFmtId="49" fontId="21" fillId="0" borderId="23" xfId="5" applyNumberFormat="1" applyFont="1" applyBorder="1" applyAlignment="1">
      <alignment horizontal="center" vertical="center"/>
    </xf>
    <xf numFmtId="0" fontId="21" fillId="0" borderId="7" xfId="5" applyFont="1" applyBorder="1" applyAlignment="1">
      <alignment horizontal="center" vertical="center"/>
    </xf>
    <xf numFmtId="49" fontId="2" fillId="0" borderId="10" xfId="5" applyNumberFormat="1" applyBorder="1" applyAlignment="1">
      <alignment horizontal="center" vertical="center"/>
    </xf>
    <xf numFmtId="49" fontId="21" fillId="0" borderId="10" xfId="5" applyNumberFormat="1" applyFont="1" applyBorder="1" applyAlignment="1">
      <alignment horizontal="center" vertical="center" wrapText="1"/>
    </xf>
    <xf numFmtId="0" fontId="21" fillId="5" borderId="36" xfId="5" applyFont="1" applyFill="1" applyBorder="1" applyAlignment="1">
      <alignment horizontal="center" vertical="center"/>
    </xf>
    <xf numFmtId="0" fontId="2" fillId="0" borderId="0" xfId="5" applyAlignment="1">
      <alignment horizontal="center"/>
    </xf>
    <xf numFmtId="49" fontId="2" fillId="0" borderId="0" xfId="5" applyNumberFormat="1" applyAlignment="1">
      <alignment horizontal="center"/>
    </xf>
    <xf numFmtId="165" fontId="2" fillId="0" borderId="0" xfId="5" applyNumberFormat="1" applyAlignment="1">
      <alignment horizontal="center"/>
    </xf>
    <xf numFmtId="49" fontId="6" fillId="6" borderId="0" xfId="5" applyNumberFormat="1" applyFont="1" applyFill="1" applyAlignment="1">
      <alignment vertical="top"/>
    </xf>
    <xf numFmtId="49" fontId="34" fillId="6" borderId="0" xfId="5" applyNumberFormat="1" applyFont="1" applyFill="1" applyAlignment="1">
      <alignment horizontal="center"/>
    </xf>
    <xf numFmtId="49" fontId="46" fillId="6" borderId="0" xfId="5" applyNumberFormat="1" applyFont="1" applyFill="1" applyAlignment="1">
      <alignment vertical="top"/>
    </xf>
    <xf numFmtId="49" fontId="30" fillId="6" borderId="0" xfId="5" applyNumberFormat="1" applyFont="1" applyFill="1" applyAlignment="1">
      <alignment vertical="top"/>
    </xf>
    <xf numFmtId="49" fontId="34" fillId="6" borderId="0" xfId="5" applyNumberFormat="1" applyFont="1" applyFill="1" applyAlignment="1">
      <alignment horizontal="left"/>
    </xf>
    <xf numFmtId="49" fontId="16" fillId="6" borderId="0" xfId="5" applyNumberFormat="1" applyFont="1" applyFill="1" applyAlignment="1">
      <alignment horizontal="left"/>
    </xf>
    <xf numFmtId="49" fontId="30" fillId="0" borderId="0" xfId="5" applyNumberFormat="1" applyFont="1" applyAlignment="1">
      <alignment vertical="top"/>
    </xf>
    <xf numFmtId="49" fontId="6" fillId="0" borderId="0" xfId="5" applyNumberFormat="1" applyFont="1" applyAlignment="1">
      <alignment vertical="top"/>
    </xf>
    <xf numFmtId="0" fontId="59" fillId="11" borderId="0" xfId="5" applyFont="1" applyFill="1" applyAlignment="1">
      <alignment horizontal="center" vertical="center"/>
    </xf>
    <xf numFmtId="0" fontId="31" fillId="6" borderId="0" xfId="5" applyFont="1" applyFill="1"/>
    <xf numFmtId="49" fontId="15" fillId="6" borderId="0" xfId="5" applyNumberFormat="1" applyFont="1" applyFill="1" applyAlignment="1">
      <alignment horizontal="left"/>
    </xf>
    <xf numFmtId="49" fontId="31" fillId="6" borderId="0" xfId="5" applyNumberFormat="1" applyFont="1" applyFill="1"/>
    <xf numFmtId="49" fontId="21" fillId="6" borderId="0" xfId="5" applyNumberFormat="1" applyFont="1" applyFill="1"/>
    <xf numFmtId="49" fontId="17" fillId="6" borderId="0" xfId="5" applyNumberFormat="1" applyFont="1" applyFill="1"/>
    <xf numFmtId="49" fontId="17" fillId="0" borderId="0" xfId="5" applyNumberFormat="1" applyFont="1"/>
    <xf numFmtId="49" fontId="21" fillId="0" borderId="0" xfId="5" applyNumberFormat="1" applyFont="1"/>
    <xf numFmtId="49" fontId="2" fillId="3" borderId="0" xfId="5" applyNumberFormat="1" applyFill="1"/>
    <xf numFmtId="0" fontId="2" fillId="3" borderId="0" xfId="5" applyFill="1"/>
    <xf numFmtId="0" fontId="2" fillId="3" borderId="0" xfId="5" applyFill="1" applyAlignment="1">
      <alignment horizontal="center"/>
    </xf>
    <xf numFmtId="49" fontId="32" fillId="2" borderId="0" xfId="5" applyNumberFormat="1" applyFont="1" applyFill="1" applyAlignment="1">
      <alignment vertical="center"/>
    </xf>
    <xf numFmtId="49" fontId="26" fillId="2" borderId="0" xfId="5" applyNumberFormat="1" applyFont="1" applyFill="1" applyAlignment="1">
      <alignment horizontal="right" vertical="center"/>
    </xf>
    <xf numFmtId="49" fontId="32" fillId="0" borderId="0" xfId="5" applyNumberFormat="1" applyFont="1" applyAlignment="1">
      <alignment vertical="center"/>
    </xf>
    <xf numFmtId="49" fontId="25" fillId="0" borderId="0" xfId="5" applyNumberFormat="1" applyFont="1" applyAlignment="1">
      <alignment vertical="center"/>
    </xf>
    <xf numFmtId="49" fontId="21" fillId="3" borderId="0" xfId="5" applyNumberFormat="1" applyFont="1" applyFill="1"/>
    <xf numFmtId="14" fontId="19" fillId="6" borderId="6" xfId="5" applyNumberFormat="1" applyFont="1" applyFill="1" applyBorder="1" applyAlignment="1">
      <alignment horizontal="left" vertical="center"/>
    </xf>
    <xf numFmtId="49" fontId="19" fillId="6" borderId="6" xfId="5" applyNumberFormat="1" applyFont="1" applyFill="1" applyBorder="1" applyAlignment="1">
      <alignment vertical="center"/>
    </xf>
    <xf numFmtId="49" fontId="19" fillId="6" borderId="6" xfId="6" applyNumberFormat="1" applyFont="1" applyFill="1" applyBorder="1" applyAlignment="1" applyProtection="1">
      <alignment vertical="center"/>
      <protection locked="0"/>
    </xf>
    <xf numFmtId="49" fontId="39" fillId="6" borderId="6" xfId="5" applyNumberFormat="1" applyFont="1" applyFill="1" applyBorder="1" applyAlignment="1">
      <alignment vertical="center"/>
    </xf>
    <xf numFmtId="49" fontId="20" fillId="6" borderId="6" xfId="5" applyNumberFormat="1" applyFont="1" applyFill="1" applyBorder="1" applyAlignment="1">
      <alignment horizontal="right" vertical="center"/>
    </xf>
    <xf numFmtId="49" fontId="39" fillId="0" borderId="0" xfId="5" applyNumberFormat="1" applyFont="1" applyAlignment="1">
      <alignment vertical="center"/>
    </xf>
    <xf numFmtId="49" fontId="19" fillId="0" borderId="0" xfId="5" applyNumberFormat="1" applyFont="1" applyAlignment="1">
      <alignment vertical="center"/>
    </xf>
    <xf numFmtId="49" fontId="21" fillId="4" borderId="0" xfId="5" applyNumberFormat="1" applyFont="1" applyFill="1"/>
    <xf numFmtId="0" fontId="2" fillId="4" borderId="0" xfId="5" applyFill="1" applyAlignment="1">
      <alignment horizontal="center"/>
    </xf>
    <xf numFmtId="0" fontId="2" fillId="2" borderId="0" xfId="5" applyFill="1"/>
    <xf numFmtId="0" fontId="56" fillId="2" borderId="0" xfId="5" applyFont="1" applyFill="1" applyAlignment="1">
      <alignment horizontal="center" shrinkToFit="1"/>
    </xf>
    <xf numFmtId="49" fontId="21" fillId="8" borderId="0" xfId="5" applyNumberFormat="1" applyFont="1" applyFill="1"/>
    <xf numFmtId="0" fontId="2" fillId="8" borderId="0" xfId="5" applyFill="1" applyAlignment="1">
      <alignment horizontal="center"/>
    </xf>
    <xf numFmtId="0" fontId="2" fillId="6" borderId="0" xfId="5" applyFill="1"/>
    <xf numFmtId="0" fontId="2" fillId="6" borderId="0" xfId="5" applyFill="1" applyAlignment="1">
      <alignment horizontal="center"/>
    </xf>
    <xf numFmtId="0" fontId="57" fillId="7" borderId="0" xfId="5" applyFont="1" applyFill="1"/>
    <xf numFmtId="0" fontId="40" fillId="6" borderId="7" xfId="5" applyFont="1" applyFill="1" applyBorder="1" applyAlignment="1">
      <alignment horizontal="center" vertical="center" shrinkToFit="1"/>
    </xf>
    <xf numFmtId="0" fontId="40" fillId="6" borderId="7" xfId="5" applyFont="1" applyFill="1" applyBorder="1" applyAlignment="1">
      <alignment vertical="center"/>
    </xf>
    <xf numFmtId="0" fontId="2" fillId="6" borderId="7" xfId="5" applyFill="1" applyBorder="1"/>
    <xf numFmtId="0" fontId="2" fillId="7" borderId="7" xfId="5" applyFill="1" applyBorder="1" applyAlignment="1">
      <alignment horizontal="center"/>
    </xf>
    <xf numFmtId="0" fontId="2" fillId="9" borderId="32" xfId="5" applyFill="1" applyBorder="1" applyAlignment="1">
      <alignment horizontal="center"/>
    </xf>
    <xf numFmtId="0" fontId="60" fillId="6" borderId="7" xfId="5" applyFont="1" applyFill="1" applyBorder="1" applyAlignment="1">
      <alignment horizontal="center"/>
    </xf>
    <xf numFmtId="0" fontId="57" fillId="6" borderId="0" xfId="5" applyFont="1" applyFill="1"/>
    <xf numFmtId="0" fontId="60" fillId="6" borderId="0" xfId="5" applyFont="1" applyFill="1" applyAlignment="1">
      <alignment horizontal="center"/>
    </xf>
    <xf numFmtId="0" fontId="2" fillId="10" borderId="0" xfId="5" applyFill="1"/>
    <xf numFmtId="0" fontId="2" fillId="6" borderId="5" xfId="5" applyFill="1" applyBorder="1" applyAlignment="1">
      <alignment horizontal="center" vertical="center"/>
    </xf>
    <xf numFmtId="0" fontId="28" fillId="2" borderId="19" xfId="5" applyFont="1" applyFill="1" applyBorder="1" applyAlignment="1">
      <alignment vertical="center"/>
    </xf>
    <xf numFmtId="0" fontId="28" fillId="2" borderId="20" xfId="5" applyFont="1" applyFill="1" applyBorder="1" applyAlignment="1">
      <alignment vertical="center"/>
    </xf>
    <xf numFmtId="0" fontId="28" fillId="2" borderId="21" xfId="5" applyFont="1" applyFill="1" applyBorder="1" applyAlignment="1">
      <alignment vertical="center"/>
    </xf>
    <xf numFmtId="49" fontId="42" fillId="2" borderId="24" xfId="5" applyNumberFormat="1" applyFont="1" applyFill="1" applyBorder="1" applyAlignment="1">
      <alignment horizontal="center" vertical="center"/>
    </xf>
    <xf numFmtId="49" fontId="42" fillId="2" borderId="24" xfId="5" applyNumberFormat="1" applyFont="1" applyFill="1" applyBorder="1" applyAlignment="1">
      <alignment vertical="center"/>
    </xf>
    <xf numFmtId="0" fontId="2" fillId="2" borderId="20" xfId="5" applyFill="1" applyBorder="1"/>
    <xf numFmtId="49" fontId="43" fillId="2" borderId="24" xfId="5" applyNumberFormat="1" applyFont="1" applyFill="1" applyBorder="1" applyAlignment="1">
      <alignment vertical="center"/>
    </xf>
    <xf numFmtId="49" fontId="28" fillId="2" borderId="24" xfId="5" applyNumberFormat="1" applyFont="1" applyFill="1" applyBorder="1" applyAlignment="1">
      <alignment horizontal="left" vertical="center"/>
    </xf>
    <xf numFmtId="0" fontId="2" fillId="2" borderId="21" xfId="5" applyFill="1" applyBorder="1"/>
    <xf numFmtId="0" fontId="2" fillId="0" borderId="22" xfId="5" applyBorder="1"/>
    <xf numFmtId="49" fontId="28" fillId="0" borderId="0" xfId="5" applyNumberFormat="1" applyFont="1" applyAlignment="1">
      <alignment horizontal="left" vertical="center"/>
    </xf>
    <xf numFmtId="49" fontId="43" fillId="0" borderId="0" xfId="5" applyNumberFormat="1" applyFont="1" applyAlignment="1">
      <alignment vertical="center"/>
    </xf>
    <xf numFmtId="49" fontId="10" fillId="6" borderId="23" xfId="5" applyNumberFormat="1" applyFont="1" applyFill="1" applyBorder="1" applyAlignment="1">
      <alignment vertical="center"/>
    </xf>
    <xf numFmtId="49" fontId="10" fillId="6" borderId="24" xfId="5" applyNumberFormat="1" applyFont="1" applyFill="1" applyBorder="1" applyAlignment="1">
      <alignment vertical="center"/>
    </xf>
    <xf numFmtId="49" fontId="10" fillId="6" borderId="18" xfId="5" applyNumberFormat="1" applyFont="1" applyFill="1" applyBorder="1" applyAlignment="1">
      <alignment horizontal="right" vertical="center"/>
    </xf>
    <xf numFmtId="49" fontId="10" fillId="6" borderId="23" xfId="5" applyNumberFormat="1" applyFont="1" applyFill="1" applyBorder="1" applyAlignment="1">
      <alignment horizontal="center" vertical="center"/>
    </xf>
    <xf numFmtId="49" fontId="33" fillId="6" borderId="23" xfId="5" applyNumberFormat="1" applyFont="1" applyFill="1" applyBorder="1" applyAlignment="1">
      <alignment horizontal="center" vertical="center"/>
    </xf>
    <xf numFmtId="49" fontId="38" fillId="6" borderId="24" xfId="5" applyNumberFormat="1" applyFont="1" applyFill="1" applyBorder="1" applyAlignment="1">
      <alignment vertical="center"/>
    </xf>
    <xf numFmtId="49" fontId="10" fillId="6" borderId="18" xfId="5" applyNumberFormat="1" applyFont="1" applyFill="1" applyBorder="1" applyAlignment="1">
      <alignment vertical="center"/>
    </xf>
    <xf numFmtId="49" fontId="28" fillId="6" borderId="23" xfId="5" applyNumberFormat="1" applyFont="1" applyFill="1" applyBorder="1" applyAlignment="1">
      <alignment vertical="center"/>
    </xf>
    <xf numFmtId="0" fontId="2" fillId="6" borderId="24" xfId="5" applyFill="1" applyBorder="1"/>
    <xf numFmtId="0" fontId="2" fillId="6" borderId="12" xfId="5" applyFill="1" applyBorder="1"/>
    <xf numFmtId="49" fontId="28" fillId="0" borderId="0" xfId="5" applyNumberFormat="1" applyFont="1" applyAlignment="1">
      <alignment vertical="center"/>
    </xf>
    <xf numFmtId="49" fontId="38" fillId="0" borderId="0" xfId="5" applyNumberFormat="1" applyFont="1" applyAlignment="1">
      <alignment vertical="center"/>
    </xf>
    <xf numFmtId="49" fontId="10" fillId="6" borderId="25" xfId="5" applyNumberFormat="1" applyFont="1" applyFill="1" applyBorder="1" applyAlignment="1">
      <alignment vertical="center"/>
    </xf>
    <xf numFmtId="49" fontId="10" fillId="6" borderId="7" xfId="5" applyNumberFormat="1" applyFont="1" applyFill="1" applyBorder="1" applyAlignment="1">
      <alignment vertical="center"/>
    </xf>
    <xf numFmtId="49" fontId="10" fillId="6" borderId="13" xfId="5" applyNumberFormat="1" applyFont="1" applyFill="1" applyBorder="1" applyAlignment="1">
      <alignment horizontal="right" vertical="center"/>
    </xf>
    <xf numFmtId="49" fontId="10" fillId="6" borderId="22" xfId="5" applyNumberFormat="1" applyFont="1" applyFill="1" applyBorder="1" applyAlignment="1">
      <alignment horizontal="center" vertical="center"/>
    </xf>
    <xf numFmtId="49" fontId="33" fillId="6" borderId="22" xfId="5" applyNumberFormat="1" applyFont="1" applyFill="1" applyBorder="1" applyAlignment="1">
      <alignment horizontal="center" vertical="center"/>
    </xf>
    <xf numFmtId="49" fontId="10" fillId="6" borderId="0" xfId="5" applyNumberFormat="1" applyFont="1" applyFill="1" applyAlignment="1">
      <alignment vertical="center"/>
    </xf>
    <xf numFmtId="49" fontId="38" fillId="6" borderId="0" xfId="5" applyNumberFormat="1" applyFont="1" applyFill="1" applyAlignment="1">
      <alignment vertical="center"/>
    </xf>
    <xf numFmtId="49" fontId="10" fillId="6" borderId="12" xfId="5" applyNumberFormat="1" applyFont="1" applyFill="1" applyBorder="1" applyAlignment="1">
      <alignment vertical="center"/>
    </xf>
    <xf numFmtId="0" fontId="10" fillId="6" borderId="25" xfId="5" applyFont="1" applyFill="1" applyBorder="1" applyAlignment="1">
      <alignment vertical="center"/>
    </xf>
    <xf numFmtId="0" fontId="2" fillId="6" borderId="13" xfId="5" applyFill="1" applyBorder="1"/>
    <xf numFmtId="49" fontId="10" fillId="0" borderId="0" xfId="5" applyNumberFormat="1" applyFont="1" applyAlignment="1">
      <alignment vertical="center"/>
    </xf>
    <xf numFmtId="49" fontId="10" fillId="2" borderId="23" xfId="5" applyNumberFormat="1" applyFont="1" applyFill="1" applyBorder="1" applyAlignment="1">
      <alignment vertical="center"/>
    </xf>
    <xf numFmtId="49" fontId="10" fillId="2" borderId="24" xfId="5" applyNumberFormat="1" applyFont="1" applyFill="1" applyBorder="1" applyAlignment="1">
      <alignment vertical="center"/>
    </xf>
    <xf numFmtId="49" fontId="10" fillId="2" borderId="18" xfId="5" applyNumberFormat="1" applyFont="1" applyFill="1" applyBorder="1" applyAlignment="1">
      <alignment horizontal="right" vertical="center"/>
    </xf>
    <xf numFmtId="0" fontId="10" fillId="6" borderId="0" xfId="5" applyFont="1" applyFill="1" applyAlignment="1">
      <alignment vertical="center"/>
    </xf>
    <xf numFmtId="0" fontId="2" fillId="6" borderId="18" xfId="5" applyFill="1" applyBorder="1"/>
    <xf numFmtId="0" fontId="10" fillId="2" borderId="22" xfId="5" applyFont="1" applyFill="1" applyBorder="1" applyAlignment="1">
      <alignment vertical="center"/>
    </xf>
    <xf numFmtId="49" fontId="10" fillId="2" borderId="0" xfId="5" applyNumberFormat="1" applyFont="1" applyFill="1" applyAlignment="1">
      <alignment horizontal="right" vertical="center"/>
    </xf>
    <xf numFmtId="49" fontId="10" fillId="2" borderId="12" xfId="5" applyNumberFormat="1" applyFont="1" applyFill="1" applyBorder="1" applyAlignment="1">
      <alignment horizontal="right" vertical="center"/>
    </xf>
    <xf numFmtId="49" fontId="10" fillId="6" borderId="22" xfId="5" applyNumberFormat="1" applyFont="1" applyFill="1" applyBorder="1" applyAlignment="1">
      <alignment vertical="center"/>
    </xf>
    <xf numFmtId="0" fontId="28" fillId="2" borderId="22" xfId="5" applyFont="1" applyFill="1" applyBorder="1" applyAlignment="1">
      <alignment vertical="center"/>
    </xf>
    <xf numFmtId="0" fontId="28" fillId="2" borderId="0" xfId="5" applyFont="1" applyFill="1" applyAlignment="1">
      <alignment vertical="center"/>
    </xf>
    <xf numFmtId="0" fontId="28" fillId="2" borderId="12" xfId="5" applyFont="1" applyFill="1" applyBorder="1" applyAlignment="1">
      <alignment vertical="center"/>
    </xf>
    <xf numFmtId="49" fontId="10" fillId="2" borderId="22" xfId="5" applyNumberFormat="1" applyFont="1" applyFill="1" applyBorder="1" applyAlignment="1">
      <alignment vertical="center"/>
    </xf>
    <xf numFmtId="49" fontId="10" fillId="2" borderId="0" xfId="5" applyNumberFormat="1" applyFont="1" applyFill="1" applyAlignment="1">
      <alignment vertical="center"/>
    </xf>
    <xf numFmtId="0" fontId="10" fillId="2" borderId="12" xfId="5" applyFont="1" applyFill="1" applyBorder="1" applyAlignment="1">
      <alignment horizontal="right" vertical="center"/>
    </xf>
    <xf numFmtId="49" fontId="10" fillId="2" borderId="25" xfId="5" applyNumberFormat="1" applyFont="1" applyFill="1" applyBorder="1" applyAlignment="1">
      <alignment vertical="center"/>
    </xf>
    <xf numFmtId="49" fontId="10" fillId="2" borderId="7" xfId="5" applyNumberFormat="1" applyFont="1" applyFill="1" applyBorder="1" applyAlignment="1">
      <alignment vertical="center"/>
    </xf>
    <xf numFmtId="0" fontId="10" fillId="2" borderId="13" xfId="5" applyFont="1" applyFill="1" applyBorder="1" applyAlignment="1">
      <alignment horizontal="right" vertical="center"/>
    </xf>
    <xf numFmtId="49" fontId="10" fillId="6" borderId="25" xfId="5" applyNumberFormat="1" applyFont="1" applyFill="1" applyBorder="1" applyAlignment="1">
      <alignment horizontal="center" vertical="center"/>
    </xf>
    <xf numFmtId="0" fontId="10" fillId="6" borderId="7" xfId="5" applyFont="1" applyFill="1" applyBorder="1" applyAlignment="1">
      <alignment vertical="center"/>
    </xf>
    <xf numFmtId="49" fontId="33" fillId="6" borderId="25" xfId="5" applyNumberFormat="1" applyFont="1" applyFill="1" applyBorder="1" applyAlignment="1">
      <alignment horizontal="center" vertical="center"/>
    </xf>
    <xf numFmtId="49" fontId="38" fillId="6" borderId="7" xfId="5" applyNumberFormat="1" applyFont="1" applyFill="1" applyBorder="1" applyAlignment="1">
      <alignment vertical="center"/>
    </xf>
    <xf numFmtId="49" fontId="10" fillId="6" borderId="13" xfId="5" applyNumberFormat="1" applyFont="1" applyFill="1" applyBorder="1" applyAlignment="1">
      <alignment vertical="center"/>
    </xf>
    <xf numFmtId="0" fontId="41" fillId="0" borderId="0" xfId="5" applyFont="1" applyAlignment="1">
      <alignment horizontal="right" vertical="center"/>
    </xf>
    <xf numFmtId="49" fontId="24" fillId="0" borderId="0" xfId="5" applyNumberFormat="1" applyFont="1" applyAlignment="1">
      <alignment vertical="top"/>
    </xf>
    <xf numFmtId="0" fontId="31" fillId="0" borderId="0" xfId="5" applyFont="1" applyAlignment="1">
      <alignment horizontal="left"/>
    </xf>
    <xf numFmtId="0" fontId="15" fillId="6" borderId="0" xfId="5" applyFont="1" applyFill="1" applyAlignment="1">
      <alignment horizontal="left"/>
    </xf>
    <xf numFmtId="0" fontId="53" fillId="6" borderId="0" xfId="5" applyFont="1" applyFill="1" applyAlignment="1">
      <alignment horizontal="center"/>
    </xf>
    <xf numFmtId="0" fontId="2" fillId="7" borderId="0" xfId="5" applyFill="1" applyAlignment="1">
      <alignment horizontal="center"/>
    </xf>
    <xf numFmtId="49" fontId="21" fillId="3" borderId="0" xfId="7" applyNumberFormat="1" applyFont="1" applyFill="1"/>
    <xf numFmtId="0" fontId="2" fillId="3" borderId="0" xfId="7" applyFill="1" applyAlignment="1">
      <alignment horizontal="center"/>
    </xf>
    <xf numFmtId="0" fontId="58" fillId="6" borderId="0" xfId="5" applyFont="1" applyFill="1" applyAlignment="1">
      <alignment horizontal="center"/>
    </xf>
    <xf numFmtId="49" fontId="21" fillId="4" borderId="0" xfId="7" applyNumberFormat="1" applyFont="1" applyFill="1"/>
    <xf numFmtId="0" fontId="2" fillId="4" borderId="0" xfId="7" applyFill="1" applyAlignment="1">
      <alignment horizontal="center"/>
    </xf>
    <xf numFmtId="0" fontId="58" fillId="7" borderId="0" xfId="5" applyFont="1" applyFill="1" applyAlignment="1">
      <alignment horizontal="center"/>
    </xf>
    <xf numFmtId="0" fontId="63" fillId="6" borderId="7" xfId="5" applyFont="1" applyFill="1" applyBorder="1" applyAlignment="1">
      <alignment vertical="center"/>
    </xf>
    <xf numFmtId="0" fontId="63" fillId="6" borderId="0" xfId="5" applyFont="1" applyFill="1"/>
    <xf numFmtId="0" fontId="63" fillId="7" borderId="7" xfId="5" applyFont="1" applyFill="1" applyBorder="1" applyAlignment="1">
      <alignment horizontal="center"/>
    </xf>
    <xf numFmtId="49" fontId="21" fillId="8" borderId="0" xfId="7" applyNumberFormat="1" applyFont="1" applyFill="1"/>
    <xf numFmtId="0" fontId="2" fillId="8" borderId="0" xfId="7" applyFill="1" applyAlignment="1">
      <alignment horizontal="center"/>
    </xf>
    <xf numFmtId="0" fontId="63" fillId="6" borderId="0" xfId="5" applyFont="1" applyFill="1" applyAlignment="1">
      <alignment horizontal="center"/>
    </xf>
    <xf numFmtId="0" fontId="2" fillId="6" borderId="5" xfId="5" applyFill="1" applyBorder="1"/>
    <xf numFmtId="0" fontId="53" fillId="7" borderId="5" xfId="5" applyFont="1" applyFill="1" applyBorder="1" applyAlignment="1">
      <alignment horizontal="center" vertical="center"/>
    </xf>
    <xf numFmtId="0" fontId="2" fillId="15" borderId="5" xfId="5" applyFill="1" applyBorder="1"/>
    <xf numFmtId="49" fontId="24" fillId="0" borderId="0" xfId="7" applyNumberFormat="1" applyFont="1" applyAlignment="1">
      <alignment vertical="top"/>
    </xf>
    <xf numFmtId="49" fontId="13" fillId="0" borderId="0" xfId="7" applyNumberFormat="1" applyFont="1" applyAlignment="1">
      <alignment vertical="top"/>
    </xf>
    <xf numFmtId="49" fontId="46" fillId="0" borderId="0" xfId="7" applyNumberFormat="1" applyFont="1" applyAlignment="1">
      <alignment horizontal="center"/>
    </xf>
    <xf numFmtId="49" fontId="34" fillId="0" borderId="0" xfId="7" applyNumberFormat="1" applyFont="1" applyAlignment="1">
      <alignment horizontal="center"/>
    </xf>
    <xf numFmtId="49" fontId="34" fillId="0" borderId="0" xfId="7" applyNumberFormat="1" applyFont="1" applyAlignment="1">
      <alignment horizontal="left"/>
    </xf>
    <xf numFmtId="49" fontId="6" fillId="0" borderId="0" xfId="7" applyNumberFormat="1" applyFont="1" applyAlignment="1">
      <alignment horizontal="left" vertical="top"/>
    </xf>
    <xf numFmtId="49" fontId="16" fillId="0" borderId="0" xfId="7" applyNumberFormat="1" applyFont="1" applyAlignment="1">
      <alignment horizontal="left"/>
    </xf>
    <xf numFmtId="0" fontId="24" fillId="0" borderId="0" xfId="7" applyFont="1" applyAlignment="1">
      <alignment horizontal="left"/>
    </xf>
    <xf numFmtId="49" fontId="9" fillId="0" borderId="0" xfId="7" applyNumberFormat="1" applyFont="1" applyAlignment="1">
      <alignment horizontal="left"/>
    </xf>
    <xf numFmtId="0" fontId="2" fillId="0" borderId="0" xfId="7"/>
    <xf numFmtId="49" fontId="15" fillId="0" borderId="0" xfId="7" applyNumberFormat="1" applyFont="1" applyAlignment="1">
      <alignment horizontal="left"/>
    </xf>
    <xf numFmtId="0" fontId="31" fillId="0" borderId="0" xfId="7" applyFont="1" applyAlignment="1">
      <alignment horizontal="left"/>
    </xf>
    <xf numFmtId="49" fontId="21" fillId="0" borderId="0" xfId="7" applyNumberFormat="1" applyFont="1" applyAlignment="1">
      <alignment horizontal="left"/>
    </xf>
    <xf numFmtId="49" fontId="21" fillId="0" borderId="6" xfId="7" applyNumberFormat="1" applyFont="1" applyBorder="1" applyAlignment="1">
      <alignment horizontal="left"/>
    </xf>
    <xf numFmtId="49" fontId="17" fillId="0" borderId="0" xfId="7" applyNumberFormat="1" applyFont="1" applyAlignment="1">
      <alignment horizontal="left"/>
    </xf>
    <xf numFmtId="49" fontId="2" fillId="0" borderId="0" xfId="7" applyNumberFormat="1" applyAlignment="1">
      <alignment horizontal="left"/>
    </xf>
    <xf numFmtId="49" fontId="49" fillId="3" borderId="1" xfId="7" applyNumberFormat="1" applyFont="1" applyFill="1" applyBorder="1" applyAlignment="1">
      <alignment vertical="center" shrinkToFit="1"/>
    </xf>
    <xf numFmtId="49" fontId="49" fillId="3" borderId="2" xfId="7" applyNumberFormat="1" applyFont="1" applyFill="1" applyBorder="1" applyAlignment="1">
      <alignment vertical="center" shrinkToFit="1"/>
    </xf>
    <xf numFmtId="49" fontId="49" fillId="3" borderId="33" xfId="7" applyNumberFormat="1" applyFont="1" applyFill="1" applyBorder="1" applyAlignment="1">
      <alignment vertical="center" shrinkToFit="1"/>
    </xf>
    <xf numFmtId="49" fontId="18" fillId="2" borderId="14" xfId="7" applyNumberFormat="1" applyFont="1" applyFill="1" applyBorder="1" applyAlignment="1">
      <alignment horizontal="left" vertical="center"/>
    </xf>
    <xf numFmtId="49" fontId="18" fillId="2" borderId="15" xfId="7" applyNumberFormat="1" applyFont="1" applyFill="1" applyBorder="1" applyAlignment="1">
      <alignment horizontal="right" vertical="center"/>
    </xf>
    <xf numFmtId="49" fontId="52" fillId="2" borderId="14" xfId="7" applyNumberFormat="1" applyFont="1" applyFill="1" applyBorder="1" applyAlignment="1">
      <alignment horizontal="left" vertical="center"/>
    </xf>
    <xf numFmtId="49" fontId="18" fillId="2" borderId="15" xfId="7" applyNumberFormat="1" applyFont="1" applyFill="1" applyBorder="1" applyAlignment="1">
      <alignment horizontal="left" vertical="center"/>
    </xf>
    <xf numFmtId="49" fontId="11" fillId="2" borderId="15" xfId="7" applyNumberFormat="1" applyFont="1" applyFill="1" applyBorder="1" applyAlignment="1">
      <alignment horizontal="left" vertical="center"/>
    </xf>
    <xf numFmtId="0" fontId="2" fillId="2" borderId="26" xfId="7" applyFill="1" applyBorder="1" applyAlignment="1">
      <alignment horizontal="center" vertical="center"/>
    </xf>
    <xf numFmtId="0" fontId="2" fillId="0" borderId="0" xfId="7" applyAlignment="1">
      <alignment vertical="center"/>
    </xf>
    <xf numFmtId="49" fontId="25" fillId="2" borderId="0" xfId="7" applyNumberFormat="1" applyFont="1" applyFill="1" applyAlignment="1">
      <alignment vertical="center"/>
    </xf>
    <xf numFmtId="49" fontId="25" fillId="2" borderId="0" xfId="7" applyNumberFormat="1" applyFont="1" applyFill="1" applyAlignment="1">
      <alignment horizontal="left" vertical="center"/>
    </xf>
    <xf numFmtId="49" fontId="25" fillId="2" borderId="0" xfId="7" applyNumberFormat="1" applyFont="1" applyFill="1" applyAlignment="1">
      <alignment horizontal="right" vertical="center"/>
    </xf>
    <xf numFmtId="0" fontId="25" fillId="2" borderId="0" xfId="7" applyFont="1" applyFill="1" applyAlignment="1">
      <alignment horizontal="left" vertical="center"/>
    </xf>
    <xf numFmtId="49" fontId="26" fillId="2" borderId="15" xfId="7" applyNumberFormat="1" applyFont="1" applyFill="1" applyBorder="1" applyAlignment="1">
      <alignment horizontal="right" vertical="center"/>
    </xf>
    <xf numFmtId="49" fontId="26" fillId="2" borderId="26" xfId="7" applyNumberFormat="1" applyFont="1" applyFill="1" applyBorder="1" applyAlignment="1">
      <alignment horizontal="right" vertical="center"/>
    </xf>
    <xf numFmtId="49" fontId="18" fillId="6" borderId="4" xfId="7" applyNumberFormat="1" applyFont="1" applyFill="1" applyBorder="1" applyAlignment="1">
      <alignment horizontal="left" vertical="center"/>
    </xf>
    <xf numFmtId="49" fontId="18" fillId="0" borderId="0" xfId="7" applyNumberFormat="1" applyFont="1" applyAlignment="1">
      <alignment horizontal="right" vertical="center"/>
    </xf>
    <xf numFmtId="49" fontId="11" fillId="6" borderId="0" xfId="7" applyNumberFormat="1" applyFont="1" applyFill="1" applyAlignment="1">
      <alignment horizontal="left" vertical="center"/>
    </xf>
    <xf numFmtId="0" fontId="2" fillId="6" borderId="8" xfId="7" applyFill="1" applyBorder="1" applyAlignment="1">
      <alignment horizontal="center" vertical="center"/>
    </xf>
    <xf numFmtId="14" fontId="19" fillId="0" borderId="6" xfId="7" applyNumberFormat="1" applyFont="1" applyBorder="1" applyAlignment="1">
      <alignment horizontal="left" vertical="center"/>
    </xf>
    <xf numFmtId="49" fontId="20" fillId="0" borderId="6" xfId="7" applyNumberFormat="1" applyFont="1" applyBorder="1" applyAlignment="1">
      <alignment vertical="center"/>
    </xf>
    <xf numFmtId="49" fontId="20" fillId="0" borderId="6" xfId="7" applyNumberFormat="1" applyFont="1" applyBorder="1" applyAlignment="1">
      <alignment horizontal="left" vertical="center"/>
    </xf>
    <xf numFmtId="49" fontId="27" fillId="0" borderId="6" xfId="7" applyNumberFormat="1" applyFont="1" applyBorder="1" applyAlignment="1">
      <alignment horizontal="right" vertical="center"/>
    </xf>
    <xf numFmtId="49" fontId="27" fillId="0" borderId="11" xfId="7" applyNumberFormat="1" applyFont="1" applyBorder="1" applyAlignment="1">
      <alignment horizontal="right" vertical="center"/>
    </xf>
    <xf numFmtId="49" fontId="20" fillId="0" borderId="17" xfId="7" applyNumberFormat="1" applyFont="1" applyBorder="1" applyAlignment="1">
      <alignment horizontal="left" vertical="center"/>
    </xf>
    <xf numFmtId="49" fontId="20" fillId="0" borderId="6" xfId="7" applyNumberFormat="1" applyFont="1" applyBorder="1" applyAlignment="1">
      <alignment horizontal="right" vertical="center"/>
    </xf>
    <xf numFmtId="0" fontId="36" fillId="13" borderId="11" xfId="7" applyFont="1" applyFill="1" applyBorder="1" applyAlignment="1">
      <alignment horizontal="right" vertical="center"/>
    </xf>
    <xf numFmtId="49" fontId="10" fillId="2" borderId="30" xfId="7" applyNumberFormat="1" applyFont="1" applyFill="1" applyBorder="1" applyAlignment="1">
      <alignment horizontal="center" wrapText="1"/>
    </xf>
    <xf numFmtId="49" fontId="10" fillId="2" borderId="16" xfId="7" applyNumberFormat="1" applyFont="1" applyFill="1" applyBorder="1" applyAlignment="1">
      <alignment horizontal="center" wrapText="1"/>
    </xf>
    <xf numFmtId="49" fontId="10" fillId="2" borderId="11" xfId="7" applyNumberFormat="1" applyFont="1" applyFill="1" applyBorder="1" applyAlignment="1">
      <alignment horizontal="center" wrapText="1"/>
    </xf>
    <xf numFmtId="0" fontId="10" fillId="2" borderId="1" xfId="7" applyFont="1" applyFill="1" applyBorder="1" applyAlignment="1">
      <alignment wrapText="1"/>
    </xf>
    <xf numFmtId="0" fontId="10" fillId="2" borderId="33" xfId="7" applyFont="1" applyFill="1" applyBorder="1" applyAlignment="1">
      <alignment wrapText="1"/>
    </xf>
    <xf numFmtId="49" fontId="10" fillId="5" borderId="30" xfId="7" applyNumberFormat="1" applyFont="1" applyFill="1" applyBorder="1" applyAlignment="1">
      <alignment horizontal="center" wrapText="1"/>
    </xf>
    <xf numFmtId="49" fontId="10" fillId="5" borderId="16" xfId="7" applyNumberFormat="1" applyFont="1" applyFill="1" applyBorder="1" applyAlignment="1">
      <alignment horizontal="center" wrapText="1"/>
    </xf>
    <xf numFmtId="49" fontId="10" fillId="5" borderId="31" xfId="7" applyNumberFormat="1" applyFont="1" applyFill="1" applyBorder="1" applyAlignment="1">
      <alignment horizontal="center" wrapText="1"/>
    </xf>
    <xf numFmtId="49" fontId="10" fillId="5" borderId="6" xfId="7" applyNumberFormat="1" applyFont="1" applyFill="1" applyBorder="1" applyAlignment="1">
      <alignment horizontal="center" wrapText="1"/>
    </xf>
    <xf numFmtId="49" fontId="10" fillId="2" borderId="34" xfId="7" applyNumberFormat="1" applyFont="1" applyFill="1" applyBorder="1" applyAlignment="1">
      <alignment horizontal="center" wrapText="1"/>
    </xf>
    <xf numFmtId="0" fontId="33" fillId="2" borderId="33" xfId="7" applyFont="1" applyFill="1" applyBorder="1" applyAlignment="1">
      <alignment horizontal="center" wrapText="1"/>
    </xf>
    <xf numFmtId="0" fontId="33" fillId="5" borderId="33" xfId="7" applyFont="1" applyFill="1" applyBorder="1" applyAlignment="1">
      <alignment horizontal="center" wrapText="1"/>
    </xf>
    <xf numFmtId="0" fontId="8" fillId="0" borderId="9" xfId="7" applyFont="1" applyBorder="1" applyAlignment="1">
      <alignment horizontal="center" vertical="center"/>
    </xf>
    <xf numFmtId="0" fontId="21" fillId="0" borderId="13" xfId="7" applyFont="1" applyBorder="1" applyAlignment="1">
      <alignment vertical="center"/>
    </xf>
    <xf numFmtId="0" fontId="21" fillId="0" borderId="13" xfId="7" applyFont="1" applyBorder="1" applyAlignment="1">
      <alignment horizontal="center" vertical="center"/>
    </xf>
    <xf numFmtId="49" fontId="21" fillId="0" borderId="10" xfId="7" applyNumberFormat="1" applyFont="1" applyBorder="1" applyAlignment="1">
      <alignment horizontal="center" vertical="center"/>
    </xf>
    <xf numFmtId="0" fontId="21" fillId="0" borderId="27" xfId="7" applyFont="1" applyBorder="1" applyAlignment="1">
      <alignment horizontal="center" vertical="center"/>
    </xf>
    <xf numFmtId="0" fontId="21" fillId="0" borderId="28" xfId="7" applyFont="1" applyBorder="1" applyAlignment="1">
      <alignment horizontal="center" vertical="center"/>
    </xf>
    <xf numFmtId="1" fontId="29" fillId="5" borderId="9" xfId="7" applyNumberFormat="1" applyFont="1" applyFill="1" applyBorder="1" applyAlignment="1">
      <alignment horizontal="center" vertical="center"/>
    </xf>
    <xf numFmtId="0" fontId="29" fillId="5" borderId="13" xfId="7" applyFont="1" applyFill="1" applyBorder="1" applyAlignment="1">
      <alignment horizontal="center" vertical="center"/>
    </xf>
    <xf numFmtId="1" fontId="29" fillId="5" borderId="32" xfId="7" applyNumberFormat="1" applyFont="1" applyFill="1" applyBorder="1" applyAlignment="1">
      <alignment horizontal="center" vertical="center"/>
    </xf>
    <xf numFmtId="0" fontId="21" fillId="0" borderId="29" xfId="7" applyFont="1" applyBorder="1" applyAlignment="1">
      <alignment horizontal="center" vertical="center"/>
    </xf>
    <xf numFmtId="0" fontId="21" fillId="5" borderId="10" xfId="7" applyFont="1" applyFill="1" applyBorder="1" applyAlignment="1">
      <alignment horizontal="center" vertical="center"/>
    </xf>
    <xf numFmtId="0" fontId="21" fillId="0" borderId="10" xfId="7" applyFont="1" applyBorder="1" applyAlignment="1">
      <alignment horizontal="center" vertical="center"/>
    </xf>
    <xf numFmtId="0" fontId="8" fillId="0" borderId="0" xfId="7" applyFont="1" applyAlignment="1">
      <alignment vertical="center"/>
    </xf>
    <xf numFmtId="0" fontId="21" fillId="0" borderId="37" xfId="7" applyFont="1" applyBorder="1" applyAlignment="1">
      <alignment horizontal="center" vertical="center"/>
    </xf>
    <xf numFmtId="0" fontId="21" fillId="0" borderId="36" xfId="7" applyFont="1" applyBorder="1" applyAlignment="1">
      <alignment horizontal="center" vertical="center"/>
    </xf>
    <xf numFmtId="0" fontId="21" fillId="5" borderId="20" xfId="7" applyFont="1" applyFill="1" applyBorder="1" applyAlignment="1">
      <alignment horizontal="center" vertical="center"/>
    </xf>
    <xf numFmtId="0" fontId="21" fillId="0" borderId="35" xfId="7" applyFont="1" applyBorder="1" applyAlignment="1">
      <alignment horizontal="center" vertical="center"/>
    </xf>
    <xf numFmtId="0" fontId="21" fillId="0" borderId="20" xfId="7" applyFont="1" applyBorder="1" applyAlignment="1">
      <alignment horizontal="center" vertical="center"/>
    </xf>
    <xf numFmtId="0" fontId="21" fillId="0" borderId="38" xfId="7" applyFont="1" applyBorder="1" applyAlignment="1">
      <alignment horizontal="center" vertical="center"/>
    </xf>
    <xf numFmtId="0" fontId="29" fillId="5" borderId="7" xfId="7" applyFont="1" applyFill="1" applyBorder="1" applyAlignment="1">
      <alignment horizontal="center" vertical="center"/>
    </xf>
    <xf numFmtId="0" fontId="2" fillId="0" borderId="13" xfId="7" applyBorder="1" applyAlignment="1">
      <alignment vertical="center"/>
    </xf>
    <xf numFmtId="49" fontId="21" fillId="0" borderId="23" xfId="7" applyNumberFormat="1" applyFont="1" applyBorder="1" applyAlignment="1">
      <alignment horizontal="center" vertical="center"/>
    </xf>
    <xf numFmtId="0" fontId="21" fillId="0" borderId="7" xfId="7" applyFont="1" applyBorder="1" applyAlignment="1">
      <alignment horizontal="center" vertical="center"/>
    </xf>
    <xf numFmtId="49" fontId="2" fillId="0" borderId="10" xfId="7" applyNumberFormat="1" applyBorder="1" applyAlignment="1">
      <alignment horizontal="center" vertical="center"/>
    </xf>
    <xf numFmtId="49" fontId="21" fillId="0" borderId="10" xfId="7" applyNumberFormat="1" applyFont="1" applyBorder="1" applyAlignment="1">
      <alignment horizontal="center" vertical="center" wrapText="1"/>
    </xf>
    <xf numFmtId="0" fontId="21" fillId="5" borderId="36" xfId="7" applyFont="1" applyFill="1" applyBorder="1" applyAlignment="1">
      <alignment horizontal="center" vertical="center"/>
    </xf>
    <xf numFmtId="0" fontId="2" fillId="0" borderId="0" xfId="7" applyAlignment="1">
      <alignment horizontal="center"/>
    </xf>
    <xf numFmtId="49" fontId="2" fillId="0" borderId="0" xfId="7" applyNumberFormat="1" applyAlignment="1">
      <alignment horizontal="center"/>
    </xf>
    <xf numFmtId="165" fontId="2" fillId="0" borderId="0" xfId="7" applyNumberFormat="1" applyAlignment="1">
      <alignment horizontal="center"/>
    </xf>
    <xf numFmtId="49" fontId="6" fillId="6" borderId="0" xfId="7" applyNumberFormat="1" applyFont="1" applyFill="1" applyAlignment="1">
      <alignment vertical="top"/>
    </xf>
    <xf numFmtId="49" fontId="34" fillId="6" borderId="0" xfId="7" applyNumberFormat="1" applyFont="1" applyFill="1" applyAlignment="1">
      <alignment horizontal="center"/>
    </xf>
    <xf numFmtId="49" fontId="46" fillId="6" borderId="0" xfId="7" applyNumberFormat="1" applyFont="1" applyFill="1" applyAlignment="1">
      <alignment vertical="top"/>
    </xf>
    <xf numFmtId="49" fontId="30" fillId="6" borderId="0" xfId="7" applyNumberFormat="1" applyFont="1" applyFill="1" applyAlignment="1">
      <alignment vertical="top"/>
    </xf>
    <xf numFmtId="49" fontId="34" fillId="6" borderId="0" xfId="7" applyNumberFormat="1" applyFont="1" applyFill="1" applyAlignment="1">
      <alignment horizontal="left"/>
    </xf>
    <xf numFmtId="49" fontId="16" fillId="6" borderId="0" xfId="7" applyNumberFormat="1" applyFont="1" applyFill="1" applyAlignment="1">
      <alignment horizontal="left"/>
    </xf>
    <xf numFmtId="49" fontId="30" fillId="0" borderId="0" xfId="7" applyNumberFormat="1" applyFont="1" applyAlignment="1">
      <alignment vertical="top"/>
    </xf>
    <xf numFmtId="49" fontId="6" fillId="0" borderId="0" xfId="7" applyNumberFormat="1" applyFont="1" applyAlignment="1">
      <alignment vertical="top"/>
    </xf>
    <xf numFmtId="0" fontId="59" fillId="11" borderId="0" xfId="7" applyFont="1" applyFill="1" applyAlignment="1">
      <alignment horizontal="center" vertical="center"/>
    </xf>
    <xf numFmtId="0" fontId="31" fillId="6" borderId="0" xfId="7" applyFont="1" applyFill="1"/>
    <xf numFmtId="49" fontId="15" fillId="6" borderId="0" xfId="7" applyNumberFormat="1" applyFont="1" applyFill="1" applyAlignment="1">
      <alignment horizontal="left"/>
    </xf>
    <xf numFmtId="0" fontId="15" fillId="6" borderId="0" xfId="7" applyFont="1" applyFill="1" applyAlignment="1">
      <alignment horizontal="left"/>
    </xf>
    <xf numFmtId="49" fontId="31" fillId="6" borderId="0" xfId="7" applyNumberFormat="1" applyFont="1" applyFill="1"/>
    <xf numFmtId="49" fontId="21" fillId="6" borderId="0" xfId="7" applyNumberFormat="1" applyFont="1" applyFill="1"/>
    <xf numFmtId="49" fontId="17" fillId="6" borderId="0" xfId="7" applyNumberFormat="1" applyFont="1" applyFill="1"/>
    <xf numFmtId="49" fontId="17" fillId="0" borderId="0" xfId="7" applyNumberFormat="1" applyFont="1"/>
    <xf numFmtId="49" fontId="21" fillId="0" borderId="0" xfId="7" applyNumberFormat="1" applyFont="1"/>
    <xf numFmtId="49" fontId="2" fillId="3" borderId="0" xfId="7" applyNumberFormat="1" applyFill="1"/>
    <xf numFmtId="0" fontId="2" fillId="3" borderId="0" xfId="7" applyFill="1"/>
    <xf numFmtId="49" fontId="32" fillId="2" borderId="0" xfId="7" applyNumberFormat="1" applyFont="1" applyFill="1" applyAlignment="1">
      <alignment vertical="center"/>
    </xf>
    <xf numFmtId="49" fontId="26" fillId="2" borderId="0" xfId="7" applyNumberFormat="1" applyFont="1" applyFill="1" applyAlignment="1">
      <alignment horizontal="right" vertical="center"/>
    </xf>
    <xf numFmtId="49" fontId="32" fillId="0" borderId="0" xfId="7" applyNumberFormat="1" applyFont="1" applyAlignment="1">
      <alignment vertical="center"/>
    </xf>
    <xf numFmtId="49" fontId="25" fillId="0" borderId="0" xfId="7" applyNumberFormat="1" applyFont="1" applyAlignment="1">
      <alignment vertical="center"/>
    </xf>
    <xf numFmtId="14" fontId="19" fillId="6" borderId="6" xfId="7" applyNumberFormat="1" applyFont="1" applyFill="1" applyBorder="1" applyAlignment="1">
      <alignment horizontal="left" vertical="center"/>
    </xf>
    <xf numFmtId="49" fontId="19" fillId="6" borderId="6" xfId="7" applyNumberFormat="1" applyFont="1" applyFill="1" applyBorder="1" applyAlignment="1">
      <alignment vertical="center"/>
    </xf>
    <xf numFmtId="49" fontId="39" fillId="6" borderId="6" xfId="7" applyNumberFormat="1" applyFont="1" applyFill="1" applyBorder="1" applyAlignment="1">
      <alignment vertical="center"/>
    </xf>
    <xf numFmtId="0" fontId="2" fillId="0" borderId="6" xfId="7" applyBorder="1"/>
    <xf numFmtId="49" fontId="20" fillId="6" borderId="6" xfId="7" applyNumberFormat="1" applyFont="1" applyFill="1" applyBorder="1" applyAlignment="1">
      <alignment horizontal="right" vertical="center"/>
    </xf>
    <xf numFmtId="49" fontId="39" fillId="0" borderId="0" xfId="7" applyNumberFormat="1" applyFont="1" applyAlignment="1">
      <alignment vertical="center"/>
    </xf>
    <xf numFmtId="49" fontId="19" fillId="0" borderId="0" xfId="7" applyNumberFormat="1" applyFont="1" applyAlignment="1">
      <alignment vertical="center"/>
    </xf>
    <xf numFmtId="0" fontId="2" fillId="2" borderId="0" xfId="7" applyFill="1"/>
    <xf numFmtId="0" fontId="56" fillId="2" borderId="0" xfId="7" applyFont="1" applyFill="1" applyAlignment="1">
      <alignment horizontal="center" shrinkToFit="1"/>
    </xf>
    <xf numFmtId="0" fontId="2" fillId="6" borderId="0" xfId="7" applyFill="1"/>
    <xf numFmtId="0" fontId="2" fillId="6" borderId="0" xfId="7" applyFill="1" applyAlignment="1">
      <alignment horizontal="center"/>
    </xf>
    <xf numFmtId="0" fontId="57" fillId="7" borderId="0" xfId="7" applyFont="1" applyFill="1"/>
    <xf numFmtId="0" fontId="2" fillId="6" borderId="7" xfId="7" applyFill="1" applyBorder="1" applyAlignment="1">
      <alignment horizontal="center" vertical="center" shrinkToFit="1"/>
    </xf>
    <xf numFmtId="0" fontId="2" fillId="6" borderId="7" xfId="7" applyFill="1" applyBorder="1" applyAlignment="1">
      <alignment vertical="center" shrinkToFit="1"/>
    </xf>
    <xf numFmtId="0" fontId="2" fillId="7" borderId="7" xfId="7" applyFill="1" applyBorder="1" applyAlignment="1">
      <alignment horizontal="center"/>
    </xf>
    <xf numFmtId="0" fontId="2" fillId="9" borderId="32" xfId="7" applyFill="1" applyBorder="1" applyAlignment="1">
      <alignment horizontal="center"/>
    </xf>
    <xf numFmtId="0" fontId="60" fillId="6" borderId="7" xfId="7" applyFont="1" applyFill="1" applyBorder="1" applyAlignment="1">
      <alignment horizontal="center"/>
    </xf>
    <xf numFmtId="0" fontId="57" fillId="6" borderId="0" xfId="7" applyFont="1" applyFill="1"/>
    <xf numFmtId="0" fontId="2" fillId="6" borderId="0" xfId="7" applyFill="1" applyAlignment="1">
      <alignment shrinkToFit="1"/>
    </xf>
    <xf numFmtId="0" fontId="60" fillId="6" borderId="0" xfId="7" applyFont="1" applyFill="1" applyAlignment="1">
      <alignment horizontal="center"/>
    </xf>
    <xf numFmtId="0" fontId="2" fillId="10" borderId="0" xfId="7" applyFill="1"/>
    <xf numFmtId="0" fontId="2" fillId="6" borderId="5" xfId="7" applyFill="1" applyBorder="1" applyAlignment="1">
      <alignment horizontal="center" vertical="center"/>
    </xf>
    <xf numFmtId="0" fontId="2" fillId="6" borderId="7" xfId="7" applyFill="1" applyBorder="1"/>
    <xf numFmtId="0" fontId="28" fillId="2" borderId="19" xfId="7" applyFont="1" applyFill="1" applyBorder="1" applyAlignment="1">
      <alignment vertical="center"/>
    </xf>
    <xf numFmtId="0" fontId="28" fillId="2" borderId="20" xfId="7" applyFont="1" applyFill="1" applyBorder="1" applyAlignment="1">
      <alignment vertical="center"/>
    </xf>
    <xf numFmtId="0" fontId="28" fillId="2" borderId="21" xfId="7" applyFont="1" applyFill="1" applyBorder="1" applyAlignment="1">
      <alignment vertical="center"/>
    </xf>
    <xf numFmtId="49" fontId="42" fillId="2" borderId="24" xfId="7" applyNumberFormat="1" applyFont="1" applyFill="1" applyBorder="1" applyAlignment="1">
      <alignment horizontal="center" vertical="center"/>
    </xf>
    <xf numFmtId="49" fontId="42" fillId="2" borderId="24" xfId="7" applyNumberFormat="1" applyFont="1" applyFill="1" applyBorder="1" applyAlignment="1">
      <alignment vertical="center"/>
    </xf>
    <xf numFmtId="0" fontId="2" fillId="2" borderId="20" xfId="7" applyFill="1" applyBorder="1"/>
    <xf numFmtId="49" fontId="43" fillId="2" borderId="24" xfId="7" applyNumberFormat="1" applyFont="1" applyFill="1" applyBorder="1" applyAlignment="1">
      <alignment vertical="center"/>
    </xf>
    <xf numFmtId="49" fontId="28" fillId="2" borderId="24" xfId="7" applyNumberFormat="1" applyFont="1" applyFill="1" applyBorder="1" applyAlignment="1">
      <alignment horizontal="left" vertical="center"/>
    </xf>
    <xf numFmtId="49" fontId="28" fillId="0" borderId="0" xfId="7" applyNumberFormat="1" applyFont="1" applyAlignment="1">
      <alignment horizontal="left" vertical="center"/>
    </xf>
    <xf numFmtId="49" fontId="43" fillId="0" borderId="0" xfId="7" applyNumberFormat="1" applyFont="1" applyAlignment="1">
      <alignment vertical="center"/>
    </xf>
    <xf numFmtId="49" fontId="10" fillId="6" borderId="23" xfId="7" applyNumberFormat="1" applyFont="1" applyFill="1" applyBorder="1" applyAlignment="1">
      <alignment vertical="center"/>
    </xf>
    <xf numFmtId="49" fontId="10" fillId="6" borderId="24" xfId="7" applyNumberFormat="1" applyFont="1" applyFill="1" applyBorder="1" applyAlignment="1">
      <alignment vertical="center"/>
    </xf>
    <xf numFmtId="49" fontId="10" fillId="6" borderId="18" xfId="7" applyNumberFormat="1" applyFont="1" applyFill="1" applyBorder="1" applyAlignment="1">
      <alignment horizontal="right" vertical="center"/>
    </xf>
    <xf numFmtId="49" fontId="10" fillId="6" borderId="23" xfId="7" applyNumberFormat="1" applyFont="1" applyFill="1" applyBorder="1" applyAlignment="1">
      <alignment horizontal="center" vertical="center"/>
    </xf>
    <xf numFmtId="49" fontId="33" fillId="6" borderId="23" xfId="7" applyNumberFormat="1" applyFont="1" applyFill="1" applyBorder="1" applyAlignment="1">
      <alignment horizontal="center" vertical="center"/>
    </xf>
    <xf numFmtId="49" fontId="38" fillId="6" borderId="24" xfId="7" applyNumberFormat="1" applyFont="1" applyFill="1" applyBorder="1" applyAlignment="1">
      <alignment vertical="center"/>
    </xf>
    <xf numFmtId="49" fontId="10" fillId="6" borderId="18" xfId="7" applyNumberFormat="1" applyFont="1" applyFill="1" applyBorder="1" applyAlignment="1">
      <alignment vertical="center"/>
    </xf>
    <xf numFmtId="49" fontId="28" fillId="6" borderId="23" xfId="7" applyNumberFormat="1" applyFont="1" applyFill="1" applyBorder="1" applyAlignment="1">
      <alignment vertical="center"/>
    </xf>
    <xf numFmtId="0" fontId="2" fillId="6" borderId="24" xfId="7" applyFill="1" applyBorder="1"/>
    <xf numFmtId="0" fontId="2" fillId="6" borderId="18" xfId="7" applyFill="1" applyBorder="1"/>
    <xf numFmtId="49" fontId="28" fillId="0" borderId="0" xfId="7" applyNumberFormat="1" applyFont="1" applyAlignment="1">
      <alignment vertical="center"/>
    </xf>
    <xf numFmtId="49" fontId="38" fillId="0" borderId="0" xfId="7" applyNumberFormat="1" applyFont="1" applyAlignment="1">
      <alignment vertical="center"/>
    </xf>
    <xf numFmtId="49" fontId="10" fillId="6" borderId="25" xfId="7" applyNumberFormat="1" applyFont="1" applyFill="1" applyBorder="1" applyAlignment="1">
      <alignment vertical="center"/>
    </xf>
    <xf numFmtId="49" fontId="10" fillId="6" borderId="7" xfId="7" applyNumberFormat="1" applyFont="1" applyFill="1" applyBorder="1" applyAlignment="1">
      <alignment vertical="center"/>
    </xf>
    <xf numFmtId="49" fontId="10" fillId="6" borderId="13" xfId="7" applyNumberFormat="1" applyFont="1" applyFill="1" applyBorder="1" applyAlignment="1">
      <alignment horizontal="right" vertical="center"/>
    </xf>
    <xf numFmtId="49" fontId="10" fillId="6" borderId="22" xfId="7" applyNumberFormat="1" applyFont="1" applyFill="1" applyBorder="1" applyAlignment="1">
      <alignment horizontal="center" vertical="center"/>
    </xf>
    <xf numFmtId="49" fontId="33" fillId="6" borderId="22" xfId="7" applyNumberFormat="1" applyFont="1" applyFill="1" applyBorder="1" applyAlignment="1">
      <alignment horizontal="center" vertical="center"/>
    </xf>
    <xf numFmtId="49" fontId="10" fillId="6" borderId="0" xfId="7" applyNumberFormat="1" applyFont="1" applyFill="1" applyAlignment="1">
      <alignment vertical="center"/>
    </xf>
    <xf numFmtId="49" fontId="38" fillId="6" borderId="0" xfId="7" applyNumberFormat="1" applyFont="1" applyFill="1" applyAlignment="1">
      <alignment vertical="center"/>
    </xf>
    <xf numFmtId="49" fontId="10" fillId="6" borderId="12" xfId="7" applyNumberFormat="1" applyFont="1" applyFill="1" applyBorder="1" applyAlignment="1">
      <alignment vertical="center"/>
    </xf>
    <xf numFmtId="0" fontId="10" fillId="6" borderId="25" xfId="7" applyFont="1" applyFill="1" applyBorder="1" applyAlignment="1">
      <alignment vertical="center"/>
    </xf>
    <xf numFmtId="0" fontId="2" fillId="6" borderId="13" xfId="7" applyFill="1" applyBorder="1"/>
    <xf numFmtId="49" fontId="10" fillId="0" borderId="0" xfId="7" applyNumberFormat="1" applyFont="1" applyAlignment="1">
      <alignment vertical="center"/>
    </xf>
    <xf numFmtId="49" fontId="10" fillId="2" borderId="23" xfId="7" applyNumberFormat="1" applyFont="1" applyFill="1" applyBorder="1" applyAlignment="1">
      <alignment vertical="center"/>
    </xf>
    <xf numFmtId="49" fontId="10" fillId="2" borderId="24" xfId="7" applyNumberFormat="1" applyFont="1" applyFill="1" applyBorder="1" applyAlignment="1">
      <alignment vertical="center"/>
    </xf>
    <xf numFmtId="49" fontId="10" fillId="2" borderId="18" xfId="7" applyNumberFormat="1" applyFont="1" applyFill="1" applyBorder="1" applyAlignment="1">
      <alignment horizontal="right" vertical="center"/>
    </xf>
    <xf numFmtId="0" fontId="10" fillId="6" borderId="0" xfId="7" applyFont="1" applyFill="1" applyAlignment="1">
      <alignment vertical="center"/>
    </xf>
    <xf numFmtId="0" fontId="10" fillId="2" borderId="22" xfId="7" applyFont="1" applyFill="1" applyBorder="1" applyAlignment="1">
      <alignment vertical="center"/>
    </xf>
    <xf numFmtId="49" fontId="10" fillId="2" borderId="0" xfId="7" applyNumberFormat="1" applyFont="1" applyFill="1" applyAlignment="1">
      <alignment horizontal="right" vertical="center"/>
    </xf>
    <xf numFmtId="49" fontId="10" fillId="2" borderId="12" xfId="7" applyNumberFormat="1" applyFont="1" applyFill="1" applyBorder="1" applyAlignment="1">
      <alignment horizontal="right" vertical="center"/>
    </xf>
    <xf numFmtId="49" fontId="10" fillId="6" borderId="22" xfId="7" applyNumberFormat="1" applyFont="1" applyFill="1" applyBorder="1" applyAlignment="1">
      <alignment vertical="center"/>
    </xf>
    <xf numFmtId="0" fontId="2" fillId="6" borderId="12" xfId="7" applyFill="1" applyBorder="1"/>
    <xf numFmtId="0" fontId="28" fillId="2" borderId="22" xfId="7" applyFont="1" applyFill="1" applyBorder="1" applyAlignment="1">
      <alignment vertical="center"/>
    </xf>
    <xf numFmtId="0" fontId="28" fillId="2" borderId="0" xfId="7" applyFont="1" applyFill="1" applyAlignment="1">
      <alignment vertical="center"/>
    </xf>
    <xf numFmtId="0" fontId="28" fillId="2" borderId="12" xfId="7" applyFont="1" applyFill="1" applyBorder="1" applyAlignment="1">
      <alignment vertical="center"/>
    </xf>
    <xf numFmtId="49" fontId="10" fillId="2" borderId="22" xfId="7" applyNumberFormat="1" applyFont="1" applyFill="1" applyBorder="1" applyAlignment="1">
      <alignment vertical="center"/>
    </xf>
    <xf numFmtId="49" fontId="10" fillId="2" borderId="0" xfId="7" applyNumberFormat="1" applyFont="1" applyFill="1" applyAlignment="1">
      <alignment vertical="center"/>
    </xf>
    <xf numFmtId="0" fontId="10" fillId="2" borderId="12" xfId="7" applyFont="1" applyFill="1" applyBorder="1" applyAlignment="1">
      <alignment horizontal="right" vertical="center"/>
    </xf>
    <xf numFmtId="49" fontId="10" fillId="2" borderId="25" xfId="7" applyNumberFormat="1" applyFont="1" applyFill="1" applyBorder="1" applyAlignment="1">
      <alignment vertical="center"/>
    </xf>
    <xf numFmtId="49" fontId="10" fillId="2" borderId="7" xfId="7" applyNumberFormat="1" applyFont="1" applyFill="1" applyBorder="1" applyAlignment="1">
      <alignment vertical="center"/>
    </xf>
    <xf numFmtId="0" fontId="10" fillId="2" borderId="13" xfId="7" applyFont="1" applyFill="1" applyBorder="1" applyAlignment="1">
      <alignment horizontal="right" vertical="center"/>
    </xf>
    <xf numFmtId="49" fontId="10" fillId="6" borderId="25" xfId="7" applyNumberFormat="1" applyFont="1" applyFill="1" applyBorder="1" applyAlignment="1">
      <alignment horizontal="center" vertical="center"/>
    </xf>
    <xf numFmtId="0" fontId="10" fillId="6" borderId="7" xfId="7" applyFont="1" applyFill="1" applyBorder="1" applyAlignment="1">
      <alignment vertical="center"/>
    </xf>
    <xf numFmtId="49" fontId="33" fillId="6" borderId="25" xfId="7" applyNumberFormat="1" applyFont="1" applyFill="1" applyBorder="1" applyAlignment="1">
      <alignment horizontal="center" vertical="center"/>
    </xf>
    <xf numFmtId="49" fontId="38" fillId="6" borderId="7" xfId="7" applyNumberFormat="1" applyFont="1" applyFill="1" applyBorder="1" applyAlignment="1">
      <alignment vertical="center"/>
    </xf>
    <xf numFmtId="49" fontId="10" fillId="6" borderId="13" xfId="7" applyNumberFormat="1" applyFont="1" applyFill="1" applyBorder="1" applyAlignment="1">
      <alignment vertical="center"/>
    </xf>
    <xf numFmtId="0" fontId="41" fillId="0" borderId="0" xfId="7" applyFont="1" applyAlignment="1">
      <alignment horizontal="right" vertical="center"/>
    </xf>
    <xf numFmtId="0" fontId="15" fillId="0" borderId="0" xfId="7" applyFont="1" applyAlignment="1">
      <alignment horizontal="left" vertical="center"/>
    </xf>
    <xf numFmtId="49" fontId="53" fillId="6" borderId="0" xfId="7" applyNumberFormat="1" applyFont="1" applyFill="1"/>
    <xf numFmtId="0" fontId="40" fillId="6" borderId="7" xfId="7" applyFont="1" applyFill="1" applyBorder="1" applyAlignment="1">
      <alignment horizontal="center" vertical="center" shrinkToFit="1"/>
    </xf>
    <xf numFmtId="0" fontId="40" fillId="6" borderId="7" xfId="7" applyFont="1" applyFill="1" applyBorder="1" applyAlignment="1">
      <alignment vertical="center"/>
    </xf>
    <xf numFmtId="0" fontId="2" fillId="2" borderId="21" xfId="7" applyFill="1" applyBorder="1"/>
    <xf numFmtId="0" fontId="2" fillId="0" borderId="22" xfId="7" applyBorder="1"/>
    <xf numFmtId="0" fontId="53" fillId="6" borderId="0" xfId="7" applyFont="1" applyFill="1" applyAlignment="1">
      <alignment horizontal="center"/>
    </xf>
    <xf numFmtId="0" fontId="53" fillId="7" borderId="0" xfId="7" applyFont="1" applyFill="1" applyAlignment="1">
      <alignment horizontal="center"/>
    </xf>
    <xf numFmtId="0" fontId="73" fillId="6" borderId="7" xfId="7" applyFont="1" applyFill="1" applyBorder="1" applyAlignment="1">
      <alignment vertical="center"/>
    </xf>
    <xf numFmtId="0" fontId="53" fillId="6" borderId="7" xfId="7" applyFont="1" applyFill="1" applyBorder="1"/>
    <xf numFmtId="0" fontId="58" fillId="6" borderId="0" xfId="7" applyFont="1" applyFill="1" applyAlignment="1">
      <alignment horizontal="center"/>
    </xf>
    <xf numFmtId="0" fontId="58" fillId="7" borderId="0" xfId="7" applyFont="1" applyFill="1" applyAlignment="1">
      <alignment horizontal="center"/>
    </xf>
    <xf numFmtId="0" fontId="2" fillId="6" borderId="5" xfId="7" applyFill="1" applyBorder="1"/>
    <xf numFmtId="0" fontId="53" fillId="7" borderId="5" xfId="7" applyFont="1" applyFill="1" applyBorder="1" applyAlignment="1">
      <alignment horizontal="center" vertical="center"/>
    </xf>
    <xf numFmtId="0" fontId="2" fillId="6" borderId="0" xfId="7" applyFill="1" applyAlignment="1">
      <alignment horizontal="center" vertical="center"/>
    </xf>
    <xf numFmtId="49" fontId="62" fillId="0" borderId="0" xfId="7" applyNumberFormat="1" applyFont="1" applyAlignment="1">
      <alignment vertical="top"/>
    </xf>
    <xf numFmtId="49" fontId="26" fillId="0" borderId="0" xfId="7" applyNumberFormat="1" applyFont="1" applyAlignment="1">
      <alignment horizontal="right" vertical="center"/>
    </xf>
    <xf numFmtId="49" fontId="75" fillId="0" borderId="0" xfId="7" applyNumberFormat="1" applyFont="1" applyAlignment="1">
      <alignment vertical="top"/>
    </xf>
    <xf numFmtId="49" fontId="46" fillId="0" borderId="0" xfId="7" applyNumberFormat="1" applyFont="1" applyAlignment="1">
      <alignment vertical="top"/>
    </xf>
    <xf numFmtId="0" fontId="6" fillId="0" borderId="0" xfId="7" applyFont="1" applyAlignment="1">
      <alignment vertical="top"/>
    </xf>
    <xf numFmtId="0" fontId="6" fillId="6" borderId="0" xfId="7" applyFont="1" applyFill="1" applyAlignment="1">
      <alignment vertical="top"/>
    </xf>
    <xf numFmtId="0" fontId="31" fillId="0" borderId="0" xfId="7" applyFont="1"/>
    <xf numFmtId="0" fontId="15" fillId="0" borderId="0" xfId="7" applyFont="1" applyAlignment="1">
      <alignment horizontal="left"/>
    </xf>
    <xf numFmtId="49" fontId="31" fillId="0" borderId="0" xfId="7" applyNumberFormat="1" applyFont="1"/>
    <xf numFmtId="0" fontId="21" fillId="0" borderId="0" xfId="7" applyFont="1"/>
    <xf numFmtId="0" fontId="11" fillId="0" borderId="0" xfId="7" applyFont="1" applyAlignment="1">
      <alignment vertical="center"/>
    </xf>
    <xf numFmtId="49" fontId="19" fillId="0" borderId="6" xfId="7" applyNumberFormat="1" applyFont="1" applyBorder="1" applyAlignment="1">
      <alignment vertical="center"/>
    </xf>
    <xf numFmtId="49" fontId="2" fillId="0" borderId="6" xfId="7" applyNumberFormat="1" applyBorder="1" applyAlignment="1">
      <alignment vertical="center"/>
    </xf>
    <xf numFmtId="49" fontId="39" fillId="0" borderId="6" xfId="7" applyNumberFormat="1" applyFont="1" applyBorder="1" applyAlignment="1">
      <alignment vertical="center"/>
    </xf>
    <xf numFmtId="49" fontId="19" fillId="0" borderId="6" xfId="6" applyNumberFormat="1" applyFont="1" applyBorder="1" applyAlignment="1" applyProtection="1">
      <alignment vertical="center"/>
      <protection locked="0"/>
    </xf>
    <xf numFmtId="0" fontId="20" fillId="0" borderId="6" xfId="7" applyFont="1" applyBorder="1" applyAlignment="1">
      <alignment horizontal="left" vertical="center"/>
    </xf>
    <xf numFmtId="0" fontId="19" fillId="0" borderId="0" xfId="7" applyFont="1" applyAlignment="1">
      <alignment vertical="center"/>
    </xf>
    <xf numFmtId="49" fontId="10" fillId="2" borderId="0" xfId="7" applyNumberFormat="1" applyFont="1" applyFill="1" applyAlignment="1">
      <alignment horizontal="center" vertical="center"/>
    </xf>
    <xf numFmtId="49" fontId="10" fillId="2" borderId="0" xfId="7" applyNumberFormat="1" applyFont="1" applyFill="1" applyAlignment="1">
      <alignment horizontal="center" vertical="center" shrinkToFit="1"/>
    </xf>
    <xf numFmtId="49" fontId="10" fillId="2" borderId="0" xfId="7" applyNumberFormat="1" applyFont="1" applyFill="1" applyAlignment="1">
      <alignment horizontal="left" vertical="center"/>
    </xf>
    <xf numFmtId="49" fontId="38" fillId="2" borderId="0" xfId="7" applyNumberFormat="1" applyFont="1" applyFill="1" applyAlignment="1">
      <alignment horizontal="center" vertical="center"/>
    </xf>
    <xf numFmtId="49" fontId="38" fillId="2" borderId="0" xfId="7" applyNumberFormat="1" applyFont="1" applyFill="1" applyAlignment="1">
      <alignment vertical="center"/>
    </xf>
    <xf numFmtId="49" fontId="11" fillId="2" borderId="0" xfId="7" applyNumberFormat="1" applyFont="1" applyFill="1" applyAlignment="1">
      <alignment horizontal="right" vertical="center"/>
    </xf>
    <xf numFmtId="0" fontId="11" fillId="2" borderId="0" xfId="7" applyFont="1" applyFill="1" applyAlignment="1">
      <alignment horizontal="center" vertical="center"/>
    </xf>
    <xf numFmtId="0" fontId="11" fillId="2" borderId="0" xfId="7" applyFont="1" applyFill="1" applyAlignment="1">
      <alignment horizontal="right" vertical="center"/>
    </xf>
    <xf numFmtId="0" fontId="11" fillId="2" borderId="0" xfId="7" applyFont="1" applyFill="1" applyAlignment="1">
      <alignment horizontal="left" vertical="center"/>
    </xf>
    <xf numFmtId="0" fontId="2" fillId="2" borderId="0" xfId="7" applyFill="1" applyAlignment="1">
      <alignment vertical="center"/>
    </xf>
    <xf numFmtId="0" fontId="76" fillId="2" borderId="0" xfId="7" applyFont="1" applyFill="1" applyAlignment="1">
      <alignment horizontal="center" vertical="center"/>
    </xf>
    <xf numFmtId="0" fontId="76" fillId="2" borderId="0" xfId="7" applyFont="1" applyFill="1" applyAlignment="1">
      <alignment vertical="center"/>
    </xf>
    <xf numFmtId="49" fontId="77" fillId="2" borderId="0" xfId="7" applyNumberFormat="1" applyFont="1" applyFill="1" applyAlignment="1">
      <alignment horizontal="center" vertical="center"/>
    </xf>
    <xf numFmtId="0" fontId="40" fillId="0" borderId="7" xfId="7" applyFont="1" applyBorder="1" applyAlignment="1">
      <alignment horizontal="center" vertical="center"/>
    </xf>
    <xf numFmtId="0" fontId="40" fillId="0" borderId="7" xfId="7" applyFont="1" applyBorder="1" applyAlignment="1">
      <alignment horizontal="center" vertical="center" shrinkToFit="1"/>
    </xf>
    <xf numFmtId="0" fontId="78" fillId="16" borderId="7" xfId="7" applyFont="1" applyFill="1" applyBorder="1" applyAlignment="1">
      <alignment horizontal="center" vertical="center"/>
    </xf>
    <xf numFmtId="0" fontId="40" fillId="0" borderId="7" xfId="7" applyFont="1" applyBorder="1" applyAlignment="1">
      <alignment vertical="center"/>
    </xf>
    <xf numFmtId="0" fontId="79" fillId="0" borderId="7" xfId="7" applyFont="1" applyBorder="1" applyAlignment="1">
      <alignment horizontal="center" vertical="center"/>
    </xf>
    <xf numFmtId="0" fontId="79" fillId="0" borderId="0" xfId="7" applyFont="1" applyAlignment="1">
      <alignment vertical="center"/>
    </xf>
    <xf numFmtId="0" fontId="80" fillId="0" borderId="0" xfId="7" applyFont="1" applyAlignment="1">
      <alignment vertical="center"/>
    </xf>
    <xf numFmtId="0" fontId="81" fillId="6" borderId="0" xfId="7" applyFont="1" applyFill="1" applyAlignment="1">
      <alignment vertical="center"/>
    </xf>
    <xf numFmtId="0" fontId="82" fillId="6" borderId="0" xfId="7" applyFont="1" applyFill="1" applyAlignment="1">
      <alignment vertical="center"/>
    </xf>
    <xf numFmtId="49" fontId="81" fillId="6" borderId="0" xfId="7" applyNumberFormat="1" applyFont="1" applyFill="1" applyAlignment="1">
      <alignment vertical="center"/>
    </xf>
    <xf numFmtId="49" fontId="82" fillId="6" borderId="0" xfId="7" applyNumberFormat="1" applyFont="1" applyFill="1" applyAlignment="1">
      <alignment vertical="center"/>
    </xf>
    <xf numFmtId="0" fontId="21" fillId="6" borderId="0" xfId="7" applyFont="1" applyFill="1" applyAlignment="1">
      <alignment vertical="center"/>
    </xf>
    <xf numFmtId="0" fontId="21" fillId="0" borderId="0" xfId="7" applyFont="1" applyAlignment="1">
      <alignment vertical="center"/>
    </xf>
    <xf numFmtId="0" fontId="21" fillId="0" borderId="40" xfId="7" applyFont="1" applyBorder="1" applyAlignment="1">
      <alignment vertical="center"/>
    </xf>
    <xf numFmtId="49" fontId="81" fillId="2" borderId="0" xfId="7" applyNumberFormat="1" applyFont="1" applyFill="1" applyAlignment="1">
      <alignment horizontal="center" vertical="center"/>
    </xf>
    <xf numFmtId="0" fontId="40" fillId="0" borderId="0" xfId="7" applyFont="1" applyAlignment="1">
      <alignment horizontal="center" vertical="center"/>
    </xf>
    <xf numFmtId="0" fontId="40" fillId="0" borderId="0" xfId="7" applyFont="1" applyAlignment="1">
      <alignment horizontal="center" vertical="center" shrinkToFit="1"/>
    </xf>
    <xf numFmtId="0" fontId="81" fillId="0" borderId="0" xfId="7" applyFont="1" applyAlignment="1">
      <alignment horizontal="center" vertical="center"/>
    </xf>
    <xf numFmtId="0" fontId="83" fillId="0" borderId="0" xfId="7" applyFont="1" applyAlignment="1">
      <alignment vertical="center"/>
    </xf>
    <xf numFmtId="0" fontId="84" fillId="0" borderId="0" xfId="7" applyFont="1" applyAlignment="1">
      <alignment horizontal="right" vertical="center"/>
    </xf>
    <xf numFmtId="0" fontId="41" fillId="17" borderId="18" xfId="7" applyFont="1" applyFill="1" applyBorder="1" applyAlignment="1">
      <alignment horizontal="right" vertical="center"/>
    </xf>
    <xf numFmtId="0" fontId="80" fillId="0" borderId="7" xfId="7" applyFont="1" applyBorder="1" applyAlignment="1">
      <alignment vertical="center"/>
    </xf>
    <xf numFmtId="0" fontId="21" fillId="0" borderId="41" xfId="7" applyFont="1" applyBorder="1" applyAlignment="1">
      <alignment vertical="center"/>
    </xf>
    <xf numFmtId="0" fontId="81" fillId="0" borderId="7" xfId="7" applyFont="1" applyBorder="1" applyAlignment="1">
      <alignment vertical="center"/>
    </xf>
    <xf numFmtId="0" fontId="77" fillId="0" borderId="7" xfId="7" applyFont="1" applyBorder="1" applyAlignment="1">
      <alignment vertical="center"/>
    </xf>
    <xf numFmtId="0" fontId="80" fillId="0" borderId="13" xfId="7" applyFont="1" applyBorder="1" applyAlignment="1">
      <alignment horizontal="center" vertical="center"/>
    </xf>
    <xf numFmtId="0" fontId="80" fillId="0" borderId="12" xfId="7" applyFont="1" applyBorder="1" applyAlignment="1">
      <alignment horizontal="left" vertical="center"/>
    </xf>
    <xf numFmtId="0" fontId="78" fillId="0" borderId="0" xfId="7" applyFont="1" applyAlignment="1">
      <alignment horizontal="center" vertical="center"/>
    </xf>
    <xf numFmtId="0" fontId="80" fillId="0" borderId="0" xfId="7" applyFont="1" applyAlignment="1">
      <alignment horizontal="center" vertical="center"/>
    </xf>
    <xf numFmtId="0" fontId="38" fillId="0" borderId="0" xfId="7" applyFont="1" applyAlignment="1">
      <alignment horizontal="right" vertical="center"/>
    </xf>
    <xf numFmtId="0" fontId="41" fillId="17" borderId="12" xfId="7" applyFont="1" applyFill="1" applyBorder="1" applyAlignment="1">
      <alignment horizontal="right" vertical="center"/>
    </xf>
    <xf numFmtId="49" fontId="80" fillId="0" borderId="7" xfId="7" applyNumberFormat="1" applyFont="1" applyBorder="1" applyAlignment="1">
      <alignment vertical="center"/>
    </xf>
    <xf numFmtId="49" fontId="80" fillId="0" borderId="0" xfId="7" applyNumberFormat="1" applyFont="1" applyAlignment="1">
      <alignment vertical="center"/>
    </xf>
    <xf numFmtId="0" fontId="80" fillId="0" borderId="7" xfId="7" applyFont="1" applyBorder="1" applyAlignment="1">
      <alignment horizontal="center" vertical="center"/>
    </xf>
    <xf numFmtId="0" fontId="80" fillId="0" borderId="12" xfId="7" applyFont="1" applyBorder="1" applyAlignment="1">
      <alignment vertical="center"/>
    </xf>
    <xf numFmtId="49" fontId="80" fillId="0" borderId="12" xfId="7" applyNumberFormat="1" applyFont="1" applyBorder="1" applyAlignment="1">
      <alignment vertical="center"/>
    </xf>
    <xf numFmtId="0" fontId="80" fillId="0" borderId="13" xfId="7" applyFont="1" applyBorder="1" applyAlignment="1">
      <alignment vertical="center"/>
    </xf>
    <xf numFmtId="0" fontId="85" fillId="0" borderId="13" xfId="7" applyFont="1" applyBorder="1" applyAlignment="1">
      <alignment horizontal="center" vertical="center"/>
    </xf>
    <xf numFmtId="0" fontId="86" fillId="0" borderId="0" xfId="7" applyFont="1" applyAlignment="1">
      <alignment vertical="center"/>
    </xf>
    <xf numFmtId="0" fontId="87" fillId="0" borderId="0" xfId="7" applyFont="1" applyAlignment="1">
      <alignment vertical="center"/>
    </xf>
    <xf numFmtId="0" fontId="21" fillId="0" borderId="42" xfId="7" applyFont="1" applyBorder="1" applyAlignment="1">
      <alignment vertical="center"/>
    </xf>
    <xf numFmtId="49" fontId="80" fillId="0" borderId="13" xfId="7" applyNumberFormat="1" applyFont="1" applyBorder="1" applyAlignment="1">
      <alignment vertical="center"/>
    </xf>
    <xf numFmtId="0" fontId="88" fillId="0" borderId="0" xfId="7" applyFont="1" applyAlignment="1">
      <alignment vertical="center"/>
    </xf>
    <xf numFmtId="49" fontId="73" fillId="2" borderId="0" xfId="7" applyNumberFormat="1" applyFont="1" applyFill="1" applyAlignment="1">
      <alignment horizontal="center" vertical="center"/>
    </xf>
    <xf numFmtId="0" fontId="79" fillId="0" borderId="13" xfId="7" applyFont="1" applyBorder="1" applyAlignment="1">
      <alignment horizontal="center" vertical="center"/>
    </xf>
    <xf numFmtId="0" fontId="85" fillId="0" borderId="7" xfId="7" applyFont="1" applyBorder="1" applyAlignment="1">
      <alignment horizontal="center" vertical="center"/>
    </xf>
    <xf numFmtId="0" fontId="89" fillId="16" borderId="7" xfId="7" applyFont="1" applyFill="1" applyBorder="1" applyAlignment="1">
      <alignment horizontal="center" vertical="center"/>
    </xf>
    <xf numFmtId="49" fontId="81" fillId="0" borderId="0" xfId="7" applyNumberFormat="1" applyFont="1" applyAlignment="1">
      <alignment horizontal="center" vertical="center"/>
    </xf>
    <xf numFmtId="49" fontId="77" fillId="0" borderId="0" xfId="7" applyNumberFormat="1" applyFont="1" applyAlignment="1">
      <alignment horizontal="center" vertical="center"/>
    </xf>
    <xf numFmtId="0" fontId="81" fillId="0" borderId="0" xfId="7" applyFont="1" applyAlignment="1">
      <alignment vertical="center"/>
    </xf>
    <xf numFmtId="49" fontId="81" fillId="0" borderId="0" xfId="7" applyNumberFormat="1" applyFont="1" applyAlignment="1">
      <alignment vertical="center"/>
    </xf>
    <xf numFmtId="0" fontId="10" fillId="0" borderId="0" xfId="7" applyFont="1" applyAlignment="1">
      <alignment horizontal="right" vertical="center"/>
    </xf>
    <xf numFmtId="0" fontId="81" fillId="0" borderId="0" xfId="7" applyFont="1" applyAlignment="1">
      <alignment horizontal="left" vertical="center"/>
    </xf>
    <xf numFmtId="49" fontId="90" fillId="6" borderId="0" xfId="7" applyNumberFormat="1" applyFont="1" applyFill="1" applyAlignment="1">
      <alignment horizontal="center" vertical="center"/>
    </xf>
    <xf numFmtId="49" fontId="91" fillId="0" borderId="0" xfId="7" applyNumberFormat="1" applyFont="1" applyAlignment="1">
      <alignment vertical="center"/>
    </xf>
    <xf numFmtId="49" fontId="92" fillId="0" borderId="0" xfId="7" applyNumberFormat="1" applyFont="1" applyAlignment="1">
      <alignment horizontal="center" vertical="center"/>
    </xf>
    <xf numFmtId="49" fontId="91" fillId="6" borderId="0" xfId="7" applyNumberFormat="1" applyFont="1" applyFill="1" applyAlignment="1">
      <alignment vertical="center"/>
    </xf>
    <xf numFmtId="49" fontId="92" fillId="6" borderId="0" xfId="7" applyNumberFormat="1" applyFont="1" applyFill="1" applyAlignment="1">
      <alignment vertical="center"/>
    </xf>
    <xf numFmtId="0" fontId="2" fillId="6" borderId="0" xfId="7" applyFill="1" applyAlignment="1">
      <alignment vertical="center"/>
    </xf>
    <xf numFmtId="49" fontId="42" fillId="2" borderId="20" xfId="7" applyNumberFormat="1" applyFont="1" applyFill="1" applyBorder="1" applyAlignment="1">
      <alignment horizontal="center" vertical="center"/>
    </xf>
    <xf numFmtId="49" fontId="42" fillId="2" borderId="20" xfId="7" applyNumberFormat="1" applyFont="1" applyFill="1" applyBorder="1" applyAlignment="1">
      <alignment vertical="center"/>
    </xf>
    <xf numFmtId="49" fontId="42" fillId="2" borderId="20" xfId="7" applyNumberFormat="1" applyFont="1" applyFill="1" applyBorder="1" applyAlignment="1">
      <alignment horizontal="centerContinuous" vertical="center"/>
    </xf>
    <xf numFmtId="49" fontId="42" fillId="2" borderId="21" xfId="7" applyNumberFormat="1" applyFont="1" applyFill="1" applyBorder="1" applyAlignment="1">
      <alignment horizontal="centerContinuous" vertical="center"/>
    </xf>
    <xf numFmtId="49" fontId="43" fillId="2" borderId="20" xfId="7" applyNumberFormat="1" applyFont="1" applyFill="1" applyBorder="1" applyAlignment="1">
      <alignment vertical="center"/>
    </xf>
    <xf numFmtId="49" fontId="43" fillId="2" borderId="21" xfId="7" applyNumberFormat="1" applyFont="1" applyFill="1" applyBorder="1" applyAlignment="1">
      <alignment vertical="center"/>
    </xf>
    <xf numFmtId="49" fontId="28" fillId="2" borderId="20" xfId="7" applyNumberFormat="1" applyFont="1" applyFill="1" applyBorder="1" applyAlignment="1">
      <alignment horizontal="left" vertical="center"/>
    </xf>
    <xf numFmtId="49" fontId="28" fillId="0" borderId="20" xfId="7" applyNumberFormat="1" applyFont="1" applyBorder="1" applyAlignment="1">
      <alignment horizontal="left" vertical="center"/>
    </xf>
    <xf numFmtId="49" fontId="43" fillId="6" borderId="21" xfId="7" applyNumberFormat="1" applyFont="1" applyFill="1" applyBorder="1" applyAlignment="1">
      <alignment vertical="center"/>
    </xf>
    <xf numFmtId="0" fontId="10" fillId="0" borderId="0" xfId="7" applyFont="1" applyAlignment="1">
      <alignment vertical="center"/>
    </xf>
    <xf numFmtId="49" fontId="10" fillId="0" borderId="23" xfId="7" applyNumberFormat="1" applyFont="1" applyBorder="1" applyAlignment="1">
      <alignment vertical="center"/>
    </xf>
    <xf numFmtId="49" fontId="10" fillId="0" borderId="24" xfId="7" applyNumberFormat="1" applyFont="1" applyBorder="1" applyAlignment="1">
      <alignment vertical="center"/>
    </xf>
    <xf numFmtId="49" fontId="10" fillId="0" borderId="24" xfId="7" applyNumberFormat="1" applyFont="1" applyBorder="1" applyAlignment="1">
      <alignment horizontal="right" vertical="center"/>
    </xf>
    <xf numFmtId="49" fontId="10" fillId="0" borderId="18" xfId="7" applyNumberFormat="1" applyFont="1" applyBorder="1" applyAlignment="1">
      <alignment horizontal="right" vertical="center"/>
    </xf>
    <xf numFmtId="49" fontId="10" fillId="0" borderId="0" xfId="7" applyNumberFormat="1" applyFont="1" applyAlignment="1">
      <alignment horizontal="center" vertical="center"/>
    </xf>
    <xf numFmtId="49" fontId="10" fillId="6" borderId="0" xfId="7" applyNumberFormat="1" applyFont="1" applyFill="1" applyAlignment="1">
      <alignment horizontal="center" vertical="center"/>
    </xf>
    <xf numFmtId="49" fontId="33" fillId="0" borderId="0" xfId="7" applyNumberFormat="1" applyFont="1" applyAlignment="1">
      <alignment horizontal="center" vertical="center"/>
    </xf>
    <xf numFmtId="49" fontId="38" fillId="0" borderId="12" xfId="7" applyNumberFormat="1" applyFont="1" applyBorder="1" applyAlignment="1">
      <alignment vertical="center"/>
    </xf>
    <xf numFmtId="49" fontId="28" fillId="2" borderId="23" xfId="7" applyNumberFormat="1" applyFont="1" applyFill="1" applyBorder="1" applyAlignment="1">
      <alignment vertical="center"/>
    </xf>
    <xf numFmtId="49" fontId="28" fillId="2" borderId="24" xfId="7" applyNumberFormat="1" applyFont="1" applyFill="1" applyBorder="1" applyAlignment="1">
      <alignment vertical="center"/>
    </xf>
    <xf numFmtId="49" fontId="38" fillId="2" borderId="12" xfId="7" applyNumberFormat="1" applyFont="1" applyFill="1" applyBorder="1" applyAlignment="1">
      <alignment vertical="center"/>
    </xf>
    <xf numFmtId="49" fontId="10" fillId="0" borderId="25" xfId="7" applyNumberFormat="1" applyFont="1" applyBorder="1" applyAlignment="1">
      <alignment vertical="center"/>
    </xf>
    <xf numFmtId="49" fontId="10" fillId="0" borderId="7" xfId="7" applyNumberFormat="1" applyFont="1" applyBorder="1" applyAlignment="1">
      <alignment vertical="center"/>
    </xf>
    <xf numFmtId="49" fontId="10" fillId="0" borderId="7" xfId="7" applyNumberFormat="1" applyFont="1" applyBorder="1" applyAlignment="1">
      <alignment horizontal="right" vertical="center"/>
    </xf>
    <xf numFmtId="49" fontId="10" fillId="0" borderId="13" xfId="7" applyNumberFormat="1" applyFont="1" applyBorder="1" applyAlignment="1">
      <alignment horizontal="right" vertical="center"/>
    </xf>
    <xf numFmtId="0" fontId="10" fillId="0" borderId="7" xfId="7" applyFont="1" applyBorder="1" applyAlignment="1">
      <alignment vertical="center"/>
    </xf>
    <xf numFmtId="49" fontId="38" fillId="0" borderId="7" xfId="7" applyNumberFormat="1" applyFont="1" applyBorder="1" applyAlignment="1">
      <alignment vertical="center"/>
    </xf>
    <xf numFmtId="49" fontId="38" fillId="0" borderId="13" xfId="7" applyNumberFormat="1" applyFont="1" applyBorder="1" applyAlignment="1">
      <alignment vertical="center"/>
    </xf>
    <xf numFmtId="49" fontId="10" fillId="2" borderId="24" xfId="7" applyNumberFormat="1" applyFont="1" applyFill="1" applyBorder="1" applyAlignment="1">
      <alignment horizontal="right" vertical="center"/>
    </xf>
    <xf numFmtId="0" fontId="10" fillId="2" borderId="0" xfId="7" applyFont="1" applyFill="1" applyAlignment="1">
      <alignment horizontal="right" vertical="center"/>
    </xf>
    <xf numFmtId="0" fontId="10" fillId="2" borderId="7" xfId="7" applyFont="1" applyFill="1" applyBorder="1" applyAlignment="1">
      <alignment horizontal="right" vertical="center"/>
    </xf>
    <xf numFmtId="49" fontId="10" fillId="0" borderId="7" xfId="7" applyNumberFormat="1" applyFont="1" applyBorder="1" applyAlignment="1">
      <alignment horizontal="center" vertical="center"/>
    </xf>
    <xf numFmtId="49" fontId="10" fillId="6" borderId="7" xfId="7" applyNumberFormat="1" applyFont="1" applyFill="1" applyBorder="1" applyAlignment="1">
      <alignment horizontal="center" vertical="center"/>
    </xf>
    <xf numFmtId="49" fontId="33" fillId="0" borderId="7" xfId="7" applyNumberFormat="1" applyFont="1" applyBorder="1" applyAlignment="1">
      <alignment horizontal="center" vertical="center"/>
    </xf>
    <xf numFmtId="0" fontId="41" fillId="17" borderId="13" xfId="7" applyFont="1" applyFill="1" applyBorder="1" applyAlignment="1">
      <alignment horizontal="right" vertical="center"/>
    </xf>
    <xf numFmtId="0" fontId="38" fillId="0" borderId="0" xfId="7" applyFont="1"/>
    <xf numFmtId="0" fontId="17" fillId="0" borderId="0" xfId="7" applyFont="1"/>
    <xf numFmtId="49" fontId="75" fillId="6" borderId="0" xfId="7" applyNumberFormat="1" applyFont="1" applyFill="1" applyAlignment="1">
      <alignment vertical="top"/>
    </xf>
    <xf numFmtId="49" fontId="13" fillId="6" borderId="0" xfId="7" applyNumberFormat="1" applyFont="1" applyFill="1" applyAlignment="1">
      <alignment vertical="top"/>
    </xf>
    <xf numFmtId="0" fontId="21" fillId="6" borderId="0" xfId="7" applyFont="1" applyFill="1"/>
    <xf numFmtId="0" fontId="11" fillId="6" borderId="0" xfId="7" applyFont="1" applyFill="1" applyAlignment="1">
      <alignment vertical="center"/>
    </xf>
    <xf numFmtId="49" fontId="2" fillId="6" borderId="6" xfId="7" applyNumberFormat="1" applyFill="1" applyBorder="1" applyAlignment="1">
      <alignment vertical="center"/>
    </xf>
    <xf numFmtId="0" fontId="20" fillId="6" borderId="6" xfId="7" applyFont="1" applyFill="1" applyBorder="1" applyAlignment="1">
      <alignment horizontal="left" vertical="center"/>
    </xf>
    <xf numFmtId="0" fontId="19" fillId="6" borderId="0" xfId="7" applyFont="1" applyFill="1" applyAlignment="1">
      <alignment vertical="center"/>
    </xf>
    <xf numFmtId="0" fontId="40" fillId="6" borderId="7" xfId="7" applyFont="1" applyFill="1" applyBorder="1" applyAlignment="1">
      <alignment horizontal="center" vertical="center"/>
    </xf>
    <xf numFmtId="0" fontId="78" fillId="6" borderId="7" xfId="7" applyFont="1" applyFill="1" applyBorder="1" applyAlignment="1">
      <alignment horizontal="center" vertical="center"/>
    </xf>
    <xf numFmtId="0" fontId="80" fillId="6" borderId="7" xfId="7" applyFont="1" applyFill="1" applyBorder="1" applyAlignment="1">
      <alignment horizontal="center" vertical="center"/>
    </xf>
    <xf numFmtId="0" fontId="80" fillId="6" borderId="0" xfId="7" applyFont="1" applyFill="1" applyAlignment="1">
      <alignment vertical="center"/>
    </xf>
    <xf numFmtId="0" fontId="21" fillId="6" borderId="40" xfId="7" applyFont="1" applyFill="1" applyBorder="1" applyAlignment="1">
      <alignment vertical="center"/>
    </xf>
    <xf numFmtId="0" fontId="40" fillId="6" borderId="0" xfId="7" applyFont="1" applyFill="1" applyAlignment="1">
      <alignment horizontal="center" vertical="center"/>
    </xf>
    <xf numFmtId="0" fontId="40" fillId="6" borderId="0" xfId="7" applyFont="1" applyFill="1" applyAlignment="1">
      <alignment horizontal="center" vertical="center" shrinkToFit="1"/>
    </xf>
    <xf numFmtId="0" fontId="81" fillId="6" borderId="0" xfId="7" applyFont="1" applyFill="1" applyAlignment="1">
      <alignment horizontal="center" vertical="center"/>
    </xf>
    <xf numFmtId="0" fontId="79" fillId="6" borderId="0" xfId="7" applyFont="1" applyFill="1" applyAlignment="1">
      <alignment vertical="center"/>
    </xf>
    <xf numFmtId="0" fontId="83" fillId="6" borderId="0" xfId="7" applyFont="1" applyFill="1" applyAlignment="1">
      <alignment vertical="center"/>
    </xf>
    <xf numFmtId="0" fontId="84" fillId="6" borderId="0" xfId="7" applyFont="1" applyFill="1" applyAlignment="1">
      <alignment horizontal="right" vertical="center"/>
    </xf>
    <xf numFmtId="0" fontId="80" fillId="6" borderId="7" xfId="7" applyFont="1" applyFill="1" applyBorder="1" applyAlignment="1">
      <alignment vertical="center"/>
    </xf>
    <xf numFmtId="0" fontId="21" fillId="6" borderId="41" xfId="7" applyFont="1" applyFill="1" applyBorder="1" applyAlignment="1">
      <alignment vertical="center"/>
    </xf>
    <xf numFmtId="0" fontId="89" fillId="6" borderId="7" xfId="7" applyFont="1" applyFill="1" applyBorder="1" applyAlignment="1">
      <alignment horizontal="center" vertical="center"/>
    </xf>
    <xf numFmtId="0" fontId="80" fillId="6" borderId="13" xfId="7" applyFont="1" applyFill="1" applyBorder="1" applyAlignment="1">
      <alignment horizontal="center" vertical="center"/>
    </xf>
    <xf numFmtId="0" fontId="80" fillId="6" borderId="12" xfId="7" applyFont="1" applyFill="1" applyBorder="1" applyAlignment="1">
      <alignment horizontal="left" vertical="center"/>
    </xf>
    <xf numFmtId="0" fontId="89" fillId="6" borderId="0" xfId="7" applyFont="1" applyFill="1" applyAlignment="1">
      <alignment horizontal="center" vertical="center"/>
    </xf>
    <xf numFmtId="0" fontId="80" fillId="6" borderId="0" xfId="7" applyFont="1" applyFill="1" applyAlignment="1">
      <alignment horizontal="center" vertical="center"/>
    </xf>
    <xf numFmtId="49" fontId="80" fillId="6" borderId="7" xfId="7" applyNumberFormat="1" applyFont="1" applyFill="1" applyBorder="1" applyAlignment="1">
      <alignment vertical="center"/>
    </xf>
    <xf numFmtId="49" fontId="80" fillId="6" borderId="0" xfId="7" applyNumberFormat="1" applyFont="1" applyFill="1" applyAlignment="1">
      <alignment vertical="center"/>
    </xf>
    <xf numFmtId="0" fontId="80" fillId="6" borderId="12" xfId="7" applyFont="1" applyFill="1" applyBorder="1" applyAlignment="1">
      <alignment vertical="center"/>
    </xf>
    <xf numFmtId="49" fontId="80" fillId="6" borderId="12" xfId="7" applyNumberFormat="1" applyFont="1" applyFill="1" applyBorder="1" applyAlignment="1">
      <alignment vertical="center"/>
    </xf>
    <xf numFmtId="0" fontId="80" fillId="6" borderId="13" xfId="7" applyFont="1" applyFill="1" applyBorder="1" applyAlignment="1">
      <alignment vertical="center"/>
    </xf>
    <xf numFmtId="0" fontId="85" fillId="6" borderId="13" xfId="7" applyFont="1" applyFill="1" applyBorder="1" applyAlignment="1">
      <alignment horizontal="center" vertical="center"/>
    </xf>
    <xf numFmtId="49" fontId="40" fillId="2" borderId="0" xfId="7" applyNumberFormat="1" applyFont="1" applyFill="1" applyAlignment="1">
      <alignment horizontal="center" vertical="center"/>
    </xf>
    <xf numFmtId="0" fontId="85" fillId="6" borderId="7" xfId="7" applyFont="1" applyFill="1" applyBorder="1" applyAlignment="1">
      <alignment horizontal="center" vertical="center"/>
    </xf>
    <xf numFmtId="0" fontId="21" fillId="6" borderId="42" xfId="7" applyFont="1" applyFill="1" applyBorder="1" applyAlignment="1">
      <alignment vertical="center"/>
    </xf>
    <xf numFmtId="49" fontId="80" fillId="6" borderId="13" xfId="7" applyNumberFormat="1" applyFont="1" applyFill="1" applyBorder="1" applyAlignment="1">
      <alignment vertical="center"/>
    </xf>
    <xf numFmtId="49" fontId="77" fillId="6" borderId="0" xfId="7" applyNumberFormat="1" applyFont="1" applyFill="1" applyAlignment="1">
      <alignment horizontal="center" vertical="center"/>
    </xf>
    <xf numFmtId="49" fontId="81" fillId="6" borderId="0" xfId="7" applyNumberFormat="1" applyFont="1" applyFill="1" applyAlignment="1">
      <alignment horizontal="center" vertical="center"/>
    </xf>
    <xf numFmtId="0" fontId="10" fillId="6" borderId="0" xfId="7" applyFont="1" applyFill="1" applyAlignment="1">
      <alignment horizontal="right" vertical="center"/>
    </xf>
    <xf numFmtId="0" fontId="81" fillId="6" borderId="0" xfId="7" applyFont="1" applyFill="1" applyAlignment="1">
      <alignment horizontal="left" vertical="center"/>
    </xf>
    <xf numFmtId="49" fontId="21" fillId="6" borderId="0" xfId="7" applyNumberFormat="1" applyFont="1" applyFill="1" applyAlignment="1">
      <alignment vertical="center"/>
    </xf>
    <xf numFmtId="0" fontId="87" fillId="6" borderId="0" xfId="7" applyFont="1" applyFill="1" applyAlignment="1">
      <alignment vertical="center"/>
    </xf>
    <xf numFmtId="0" fontId="88" fillId="6" borderId="0" xfId="7" applyFont="1" applyFill="1" applyAlignment="1">
      <alignment vertical="center"/>
    </xf>
    <xf numFmtId="0" fontId="81" fillId="13" borderId="0" xfId="7" applyFont="1" applyFill="1" applyAlignment="1">
      <alignment vertical="center"/>
    </xf>
    <xf numFmtId="49" fontId="91" fillId="13" borderId="0" xfId="7" applyNumberFormat="1" applyFont="1" applyFill="1" applyAlignment="1">
      <alignment vertical="center"/>
    </xf>
    <xf numFmtId="0" fontId="93" fillId="6" borderId="0" xfId="7" applyFont="1" applyFill="1" applyAlignment="1">
      <alignment vertical="center"/>
    </xf>
    <xf numFmtId="49" fontId="10" fillId="6" borderId="24" xfId="7" applyNumberFormat="1" applyFont="1" applyFill="1" applyBorder="1" applyAlignment="1">
      <alignment horizontal="right" vertical="center"/>
    </xf>
    <xf numFmtId="49" fontId="33" fillId="6" borderId="0" xfId="7" applyNumberFormat="1" applyFont="1" applyFill="1" applyAlignment="1">
      <alignment horizontal="center" vertical="center"/>
    </xf>
    <xf numFmtId="49" fontId="38" fillId="6" borderId="12" xfId="7" applyNumberFormat="1" applyFont="1" applyFill="1" applyBorder="1" applyAlignment="1">
      <alignment vertical="center"/>
    </xf>
    <xf numFmtId="49" fontId="28" fillId="6" borderId="24" xfId="7" applyNumberFormat="1" applyFont="1" applyFill="1" applyBorder="1" applyAlignment="1">
      <alignment vertical="center"/>
    </xf>
    <xf numFmtId="49" fontId="10" fillId="6" borderId="7" xfId="7" applyNumberFormat="1" applyFont="1" applyFill="1" applyBorder="1" applyAlignment="1">
      <alignment horizontal="right" vertical="center"/>
    </xf>
    <xf numFmtId="49" fontId="38" fillId="6" borderId="13" xfId="7" applyNumberFormat="1" applyFont="1" applyFill="1" applyBorder="1" applyAlignment="1">
      <alignment vertical="center"/>
    </xf>
    <xf numFmtId="49" fontId="33" fillId="6" borderId="7" xfId="7" applyNumberFormat="1" applyFont="1" applyFill="1" applyBorder="1" applyAlignment="1">
      <alignment horizontal="center" vertical="center"/>
    </xf>
    <xf numFmtId="0" fontId="63" fillId="6" borderId="7" xfId="7" applyFont="1" applyFill="1" applyBorder="1" applyAlignment="1">
      <alignment vertical="center"/>
    </xf>
    <xf numFmtId="0" fontId="94" fillId="0" borderId="0" xfId="0" applyFont="1" applyAlignment="1">
      <alignment wrapText="1"/>
    </xf>
    <xf numFmtId="0" fontId="2" fillId="0" borderId="0" xfId="0" applyFont="1"/>
    <xf numFmtId="0" fontId="67" fillId="0" borderId="0" xfId="4" applyFont="1" applyAlignment="1">
      <alignment horizontal="center" vertical="center"/>
    </xf>
    <xf numFmtId="0" fontId="68" fillId="14" borderId="0" xfId="4" applyFont="1" applyFill="1" applyAlignment="1">
      <alignment horizontal="center" vertical="center" wrapText="1"/>
    </xf>
    <xf numFmtId="0" fontId="68" fillId="0" borderId="0" xfId="4" applyFont="1" applyAlignment="1">
      <alignment horizontal="center" vertical="center" wrapText="1"/>
    </xf>
    <xf numFmtId="49" fontId="1" fillId="0" borderId="5" xfId="4" applyNumberFormat="1" applyBorder="1" applyAlignment="1">
      <alignment horizontal="center" vertical="center"/>
    </xf>
    <xf numFmtId="0" fontId="3" fillId="0" borderId="5" xfId="3" applyBorder="1" applyAlignment="1">
      <alignment horizontal="center" vertical="center" shrinkToFit="1"/>
    </xf>
    <xf numFmtId="49" fontId="13" fillId="6" borderId="0" xfId="3" applyNumberFormat="1" applyFont="1" applyFill="1" applyAlignment="1">
      <alignment vertical="top" shrinkToFit="1"/>
    </xf>
    <xf numFmtId="14" fontId="19" fillId="6" borderId="6" xfId="3" applyNumberFormat="1" applyFont="1" applyFill="1" applyBorder="1" applyAlignment="1">
      <alignment horizontal="left" vertical="center"/>
    </xf>
    <xf numFmtId="0" fontId="3" fillId="2" borderId="5" xfId="3" applyFill="1" applyBorder="1" applyAlignment="1">
      <alignment vertical="center"/>
    </xf>
    <xf numFmtId="0" fontId="10" fillId="6" borderId="0" xfId="3" applyFont="1" applyFill="1" applyAlignment="1">
      <alignment horizontal="left" vertical="center"/>
    </xf>
    <xf numFmtId="0" fontId="3" fillId="0" borderId="5" xfId="3" applyBorder="1" applyAlignment="1">
      <alignment horizontal="right" vertical="center" shrinkToFit="1"/>
    </xf>
    <xf numFmtId="0" fontId="3" fillId="12" borderId="5" xfId="3" applyFill="1" applyBorder="1" applyAlignment="1">
      <alignment horizontal="center" vertical="center"/>
    </xf>
    <xf numFmtId="0" fontId="3" fillId="0" borderId="5" xfId="3" applyBorder="1" applyAlignment="1">
      <alignment horizontal="center" vertical="center"/>
    </xf>
    <xf numFmtId="0" fontId="10" fillId="6" borderId="24" xfId="3" applyFont="1" applyFill="1" applyBorder="1" applyAlignment="1">
      <alignment horizontal="left" vertical="center"/>
    </xf>
    <xf numFmtId="49" fontId="13" fillId="6" borderId="0" xfId="0" applyNumberFormat="1" applyFont="1" applyFill="1" applyAlignment="1">
      <alignment vertical="top" shrinkToFit="1"/>
    </xf>
    <xf numFmtId="14" fontId="19" fillId="6" borderId="6" xfId="0" applyNumberFormat="1" applyFont="1" applyFill="1" applyBorder="1" applyAlignment="1">
      <alignment horizontal="left" vertical="center"/>
    </xf>
    <xf numFmtId="0" fontId="0" fillId="2" borderId="5" xfId="0" applyFill="1" applyBorder="1" applyAlignment="1">
      <alignment vertical="center"/>
    </xf>
    <xf numFmtId="0" fontId="0" fillId="0" borderId="5" xfId="0" applyBorder="1" applyAlignment="1">
      <alignment horizontal="center" vertical="center" shrinkToFit="1"/>
    </xf>
    <xf numFmtId="0" fontId="0" fillId="0" borderId="5" xfId="0" applyBorder="1" applyAlignment="1">
      <alignment horizontal="right" vertical="center" shrinkToFit="1"/>
    </xf>
    <xf numFmtId="0" fontId="0" fillId="12" borderId="5" xfId="0" applyFill="1" applyBorder="1" applyAlignment="1">
      <alignment horizontal="center" vertical="center"/>
    </xf>
    <xf numFmtId="0" fontId="0" fillId="0" borderId="5" xfId="0" applyBorder="1" applyAlignment="1">
      <alignment horizontal="center" vertical="center"/>
    </xf>
    <xf numFmtId="0" fontId="0" fillId="6" borderId="7" xfId="0" applyFill="1" applyBorder="1" applyAlignment="1">
      <alignment horizontal="center"/>
    </xf>
    <xf numFmtId="0" fontId="10" fillId="6" borderId="0" xfId="0" applyFont="1" applyFill="1" applyAlignment="1">
      <alignment horizontal="left" vertical="center"/>
    </xf>
    <xf numFmtId="0" fontId="10" fillId="6" borderId="24" xfId="0" applyFont="1" applyFill="1" applyBorder="1" applyAlignment="1">
      <alignment horizontal="left" vertical="center"/>
    </xf>
    <xf numFmtId="0" fontId="55" fillId="6" borderId="7" xfId="0" applyFont="1" applyFill="1" applyBorder="1" applyAlignment="1">
      <alignment vertical="center" shrinkToFit="1"/>
    </xf>
    <xf numFmtId="0" fontId="10" fillId="6" borderId="0" xfId="5" applyFont="1" applyFill="1" applyAlignment="1">
      <alignment horizontal="left" vertical="center"/>
    </xf>
    <xf numFmtId="0" fontId="2" fillId="0" borderId="5" xfId="5" applyBorder="1" applyAlignment="1">
      <alignment horizontal="right" vertical="center" shrinkToFit="1"/>
    </xf>
    <xf numFmtId="0" fontId="2" fillId="12" borderId="5" xfId="5" applyFill="1" applyBorder="1" applyAlignment="1">
      <alignment horizontal="center" vertical="center"/>
    </xf>
    <xf numFmtId="0" fontId="2" fillId="0" borderId="5" xfId="5" applyBorder="1" applyAlignment="1">
      <alignment horizontal="center" vertical="center"/>
    </xf>
    <xf numFmtId="0" fontId="10" fillId="6" borderId="24" xfId="5" applyFont="1" applyFill="1" applyBorder="1" applyAlignment="1">
      <alignment horizontal="left" vertical="center"/>
    </xf>
    <xf numFmtId="0" fontId="2" fillId="0" borderId="5" xfId="5" applyBorder="1" applyAlignment="1">
      <alignment horizontal="center" vertical="center" shrinkToFit="1"/>
    </xf>
    <xf numFmtId="49" fontId="13" fillId="6" borderId="0" xfId="5" applyNumberFormat="1" applyFont="1" applyFill="1" applyAlignment="1">
      <alignment vertical="top" shrinkToFit="1"/>
    </xf>
    <xf numFmtId="14" fontId="19" fillId="6" borderId="6" xfId="5" applyNumberFormat="1" applyFont="1" applyFill="1" applyBorder="1" applyAlignment="1">
      <alignment horizontal="left" vertical="center"/>
    </xf>
    <xf numFmtId="0" fontId="2" fillId="2" borderId="5" xfId="5" applyFill="1" applyBorder="1" applyAlignment="1">
      <alignment vertical="center"/>
    </xf>
    <xf numFmtId="0" fontId="2" fillId="6" borderId="0" xfId="5" applyFill="1" applyAlignment="1">
      <alignment horizontal="center"/>
    </xf>
    <xf numFmtId="0" fontId="10" fillId="6" borderId="0" xfId="7" applyFont="1" applyFill="1" applyAlignment="1">
      <alignment horizontal="left" vertical="center"/>
    </xf>
    <xf numFmtId="0" fontId="2" fillId="0" borderId="5" xfId="7" applyBorder="1" applyAlignment="1">
      <alignment horizontal="right" vertical="center" shrinkToFit="1"/>
    </xf>
    <xf numFmtId="0" fontId="2" fillId="0" borderId="5" xfId="7" applyBorder="1" applyAlignment="1">
      <alignment horizontal="center" vertical="center"/>
    </xf>
    <xf numFmtId="0" fontId="2" fillId="0" borderId="5" xfId="7" applyBorder="1" applyAlignment="1">
      <alignment horizontal="center" vertical="center" shrinkToFit="1"/>
    </xf>
    <xf numFmtId="0" fontId="2" fillId="12" borderId="5" xfId="7" applyFill="1" applyBorder="1" applyAlignment="1">
      <alignment horizontal="center" vertical="center"/>
    </xf>
    <xf numFmtId="0" fontId="10" fillId="6" borderId="24" xfId="7" applyFont="1" applyFill="1" applyBorder="1" applyAlignment="1">
      <alignment horizontal="left" vertical="center"/>
    </xf>
    <xf numFmtId="0" fontId="2" fillId="6" borderId="7" xfId="7" applyFill="1" applyBorder="1" applyAlignment="1">
      <alignment vertical="center" shrinkToFit="1"/>
    </xf>
    <xf numFmtId="0" fontId="2" fillId="2" borderId="5" xfId="7" applyFill="1" applyBorder="1" applyAlignment="1">
      <alignment vertical="center"/>
    </xf>
    <xf numFmtId="49" fontId="13" fillId="6" borderId="0" xfId="7" applyNumberFormat="1" applyFont="1" applyFill="1" applyAlignment="1">
      <alignment vertical="top" shrinkToFit="1"/>
    </xf>
    <xf numFmtId="14" fontId="19" fillId="6" borderId="6" xfId="7" applyNumberFormat="1" applyFont="1" applyFill="1" applyBorder="1" applyAlignment="1">
      <alignment horizontal="left" vertical="center"/>
    </xf>
    <xf numFmtId="0" fontId="2" fillId="6" borderId="7" xfId="7" applyFill="1" applyBorder="1" applyAlignment="1">
      <alignment horizontal="center"/>
    </xf>
    <xf numFmtId="14" fontId="19" fillId="0" borderId="6" xfId="7" applyNumberFormat="1" applyFont="1" applyBorder="1" applyAlignment="1">
      <alignment horizontal="left" vertical="center"/>
    </xf>
  </cellXfs>
  <cellStyles count="8">
    <cellStyle name="Hivatkozás" xfId="1" builtinId="8"/>
    <cellStyle name="Normál" xfId="0" builtinId="0"/>
    <cellStyle name="Normál 2" xfId="3" xr:uid="{114ABF18-24AA-4748-BC0E-16C035114D40}"/>
    <cellStyle name="Normál 2 2" xfId="7" xr:uid="{78C437EA-9B5C-48C0-B0D9-0D0185B78C1C}"/>
    <cellStyle name="Normál 3" xfId="4" xr:uid="{D65BE19F-FEAD-40E9-BBBE-F48035736E22}"/>
    <cellStyle name="Normál 4" xfId="5" xr:uid="{E8BBDBF7-C2D8-4955-88FE-A3DDEDE83F7D}"/>
    <cellStyle name="Pénznem" xfId="2" builtinId="4"/>
    <cellStyle name="Pénznem 2" xfId="6" xr:uid="{00DD71F6-1A0C-45AB-9C3A-0B05F729C3F0}"/>
  </cellStyles>
  <dxfs count="354">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269" name="Picture 13">
          <a:extLst>
            <a:ext uri="{FF2B5EF4-FFF2-40B4-BE49-F238E27FC236}">
              <a16:creationId xmlns:a16="http://schemas.microsoft.com/office/drawing/2014/main" id="{00000000-0008-0000-0000-0000F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64" name="Picture 21">
          <a:extLst>
            <a:ext uri="{FF2B5EF4-FFF2-40B4-BE49-F238E27FC236}">
              <a16:creationId xmlns:a16="http://schemas.microsoft.com/office/drawing/2014/main" id="{00000000-0008-0000-0E00-000018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E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660501" name="Picture 1">
          <a:extLst>
            <a:ext uri="{FF2B5EF4-FFF2-40B4-BE49-F238E27FC236}">
              <a16:creationId xmlns:a16="http://schemas.microsoft.com/office/drawing/2014/main" id="{00000000-0008-0000-0F00-0000151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05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79265" name="Button 1" hidden="1">
              <a:extLst>
                <a:ext uri="{63B3BB69-23CF-44E3-9099-C40C66FF867C}">
                  <a14:compatExt spid="_x0000_s779265"/>
                </a:ext>
                <a:ext uri="{FF2B5EF4-FFF2-40B4-BE49-F238E27FC236}">
                  <a16:creationId xmlns:a16="http://schemas.microsoft.com/office/drawing/2014/main" id="{00000000-0008-0000-1000-000001E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41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3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81313" name="Button 1" hidden="1">
              <a:extLst>
                <a:ext uri="{63B3BB69-23CF-44E3-9099-C40C66FF867C}">
                  <a14:compatExt spid="_x0000_s781313"/>
                </a:ext>
                <a:ext uri="{FF2B5EF4-FFF2-40B4-BE49-F238E27FC236}">
                  <a16:creationId xmlns:a16="http://schemas.microsoft.com/office/drawing/2014/main" id="{00000000-0008-0000-1200-000001E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06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83361" name="Button 1" hidden="1">
              <a:extLst>
                <a:ext uri="{63B3BB69-23CF-44E3-9099-C40C66FF867C}">
                  <a14:compatExt spid="_x0000_s783361"/>
                </a:ext>
                <a:ext uri="{FF2B5EF4-FFF2-40B4-BE49-F238E27FC236}">
                  <a16:creationId xmlns:a16="http://schemas.microsoft.com/office/drawing/2014/main" id="{00000000-0008-0000-1400-000001F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75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73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85409" name="Button 1" hidden="1">
              <a:extLst>
                <a:ext uri="{63B3BB69-23CF-44E3-9099-C40C66FF867C}">
                  <a14:compatExt spid="_x0000_s785409"/>
                </a:ext>
                <a:ext uri="{FF2B5EF4-FFF2-40B4-BE49-F238E27FC236}">
                  <a16:creationId xmlns:a16="http://schemas.microsoft.com/office/drawing/2014/main" id="{00000000-0008-0000-1600-000001F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63905" name="Button 1" hidden="1">
              <a:extLst>
                <a:ext uri="{63B3BB69-23CF-44E3-9099-C40C66FF867C}">
                  <a14:compatExt spid="_x0000_s763905"/>
                </a:ext>
                <a:ext uri="{FF2B5EF4-FFF2-40B4-BE49-F238E27FC236}">
                  <a16:creationId xmlns:a16="http://schemas.microsoft.com/office/drawing/2014/main" id="{00000000-0008-0000-0600-000001A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68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87457" name="Button 1" hidden="1">
              <a:extLst>
                <a:ext uri="{63B3BB69-23CF-44E3-9099-C40C66FF867C}">
                  <a14:compatExt spid="_x0000_s787457"/>
                </a:ext>
                <a:ext uri="{FF2B5EF4-FFF2-40B4-BE49-F238E27FC236}">
                  <a16:creationId xmlns:a16="http://schemas.microsoft.com/office/drawing/2014/main" id="{00000000-0008-0000-1800-0000010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1553" name="Button 1" hidden="1">
              <a:extLst>
                <a:ext uri="{63B3BB69-23CF-44E3-9099-C40C66FF867C}">
                  <a14:compatExt spid="_x0000_s791553"/>
                </a:ext>
                <a:ext uri="{FF2B5EF4-FFF2-40B4-BE49-F238E27FC236}">
                  <a16:creationId xmlns:a16="http://schemas.microsoft.com/office/drawing/2014/main" id="{00000000-0008-0000-1C00-0000011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20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3601" name="Button 1" hidden="1">
              <a:extLst>
                <a:ext uri="{63B3BB69-23CF-44E3-9099-C40C66FF867C}">
                  <a14:compatExt spid="_x0000_s793601"/>
                </a:ext>
                <a:ext uri="{FF2B5EF4-FFF2-40B4-BE49-F238E27FC236}">
                  <a16:creationId xmlns:a16="http://schemas.microsoft.com/office/drawing/2014/main" id="{00000000-0008-0000-1E00-0000011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6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5649" name="Button 1" hidden="1">
              <a:extLst>
                <a:ext uri="{63B3BB69-23CF-44E3-9099-C40C66FF867C}">
                  <a14:compatExt spid="_x0000_s795649"/>
                </a:ext>
                <a:ext uri="{FF2B5EF4-FFF2-40B4-BE49-F238E27FC236}">
                  <a16:creationId xmlns:a16="http://schemas.microsoft.com/office/drawing/2014/main" id="{00000000-0008-0000-2000-0000012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6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11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7697" name="Button 1" hidden="1">
              <a:extLst>
                <a:ext uri="{63B3BB69-23CF-44E3-9099-C40C66FF867C}">
                  <a14:compatExt spid="_x0000_s797697"/>
                </a:ext>
                <a:ext uri="{FF2B5EF4-FFF2-40B4-BE49-F238E27FC236}">
                  <a16:creationId xmlns:a16="http://schemas.microsoft.com/office/drawing/2014/main" id="{00000000-0008-0000-2200-0000012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9">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98721" name="Button 1" hidden="1">
              <a:extLst>
                <a:ext uri="{63B3BB69-23CF-44E3-9099-C40C66FF867C}">
                  <a14:compatExt spid="_x0000_s798721"/>
                </a:ext>
                <a:ext uri="{FF2B5EF4-FFF2-40B4-BE49-F238E27FC236}">
                  <a16:creationId xmlns:a16="http://schemas.microsoft.com/office/drawing/2014/main" id="{00000000-0008-0000-2300-0000013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98722" name="Button 2" hidden="1">
              <a:extLst>
                <a:ext uri="{63B3BB69-23CF-44E3-9099-C40C66FF867C}">
                  <a14:compatExt spid="_x0000_s798722"/>
                </a:ext>
                <a:ext uri="{FF2B5EF4-FFF2-40B4-BE49-F238E27FC236}">
                  <a16:creationId xmlns:a16="http://schemas.microsoft.com/office/drawing/2014/main" id="{00000000-0008-0000-2300-0000023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306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99745" name="Button 1" hidden="1">
              <a:extLst>
                <a:ext uri="{63B3BB69-23CF-44E3-9099-C40C66FF867C}">
                  <a14:compatExt spid="_x0000_s799745"/>
                </a:ext>
                <a:ext uri="{FF2B5EF4-FFF2-40B4-BE49-F238E27FC236}">
                  <a16:creationId xmlns:a16="http://schemas.microsoft.com/office/drawing/2014/main" id="{00000000-0008-0000-2400-0000013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77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801793" name="Button 1" hidden="1">
              <a:extLst>
                <a:ext uri="{63B3BB69-23CF-44E3-9099-C40C66FF867C}">
                  <a14:compatExt spid="_x0000_s801793"/>
                </a:ext>
                <a:ext uri="{FF2B5EF4-FFF2-40B4-BE49-F238E27FC236}">
                  <a16:creationId xmlns:a16="http://schemas.microsoft.com/office/drawing/2014/main" id="{00000000-0008-0000-2600-0000013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810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802817" name="Button 1" hidden="1">
              <a:extLst>
                <a:ext uri="{63B3BB69-23CF-44E3-9099-C40C66FF867C}">
                  <a14:compatExt spid="_x0000_s802817"/>
                </a:ext>
                <a:ext uri="{FF2B5EF4-FFF2-40B4-BE49-F238E27FC236}">
                  <a16:creationId xmlns:a16="http://schemas.microsoft.com/office/drawing/2014/main" id="{00000000-0008-0000-2700-0000014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802818" name="Button 2" hidden="1">
              <a:extLst>
                <a:ext uri="{63B3BB69-23CF-44E3-9099-C40C66FF867C}">
                  <a14:compatExt spid="_x0000_s802818"/>
                </a:ext>
                <a:ext uri="{FF2B5EF4-FFF2-40B4-BE49-F238E27FC236}">
                  <a16:creationId xmlns:a16="http://schemas.microsoft.com/office/drawing/2014/main" id="{00000000-0008-0000-2700-0000024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3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32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803841" name="Button 1" hidden="1">
              <a:extLst>
                <a:ext uri="{63B3BB69-23CF-44E3-9099-C40C66FF867C}">
                  <a14:compatExt spid="_x0000_s803841"/>
                </a:ext>
                <a:ext uri="{FF2B5EF4-FFF2-40B4-BE49-F238E27FC236}">
                  <a16:creationId xmlns:a16="http://schemas.microsoft.com/office/drawing/2014/main" id="{00000000-0008-0000-2800-0000014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42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592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805889" name="Button 1" hidden="1">
              <a:extLst>
                <a:ext uri="{63B3BB69-23CF-44E3-9099-C40C66FF867C}">
                  <a14:compatExt spid="_x0000_s805889"/>
                </a:ext>
                <a:ext uri="{FF2B5EF4-FFF2-40B4-BE49-F238E27FC236}">
                  <a16:creationId xmlns:a16="http://schemas.microsoft.com/office/drawing/2014/main" id="{00000000-0008-0000-2A00-0000014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3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316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93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65953" name="Button 1" hidden="1">
              <a:extLst>
                <a:ext uri="{63B3BB69-23CF-44E3-9099-C40C66FF867C}">
                  <a14:compatExt spid="_x0000_s765953"/>
                </a:ext>
                <a:ext uri="{FF2B5EF4-FFF2-40B4-BE49-F238E27FC236}">
                  <a16:creationId xmlns:a16="http://schemas.microsoft.com/office/drawing/2014/main" id="{00000000-0008-0000-0800-000001B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2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79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807937" name="Button 1" hidden="1">
              <a:extLst>
                <a:ext uri="{63B3BB69-23CF-44E3-9099-C40C66FF867C}">
                  <a14:compatExt spid="_x0000_s807937"/>
                </a:ext>
                <a:ext uri="{FF2B5EF4-FFF2-40B4-BE49-F238E27FC236}">
                  <a16:creationId xmlns:a16="http://schemas.microsoft.com/office/drawing/2014/main" id="{00000000-0008-0000-2C00-0000015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1.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2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6562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12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70049" name="Button 1" hidden="1">
              <a:extLst>
                <a:ext uri="{63B3BB69-23CF-44E3-9099-C40C66FF867C}">
                  <a14:compatExt spid="_x0000_s770049"/>
                </a:ext>
                <a:ext uri="{FF2B5EF4-FFF2-40B4-BE49-F238E27FC236}">
                  <a16:creationId xmlns:a16="http://schemas.microsoft.com/office/drawing/2014/main" id="{00000000-0008-0000-0A00-000001C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516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05" name="Picture 21">
          <a:extLst>
            <a:ext uri="{FF2B5EF4-FFF2-40B4-BE49-F238E27FC236}">
              <a16:creationId xmlns:a16="http://schemas.microsoft.com/office/drawing/2014/main" id="{00000000-0008-0000-0C00-000069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C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99091" name="Picture 1">
          <a:extLst>
            <a:ext uri="{FF2B5EF4-FFF2-40B4-BE49-F238E27FC236}">
              <a16:creationId xmlns:a16="http://schemas.microsoft.com/office/drawing/2014/main" id="{00000000-0008-0000-0D00-0000539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udit/Desktop/Tenisz_DO_2026/T&#225;bl&#225;k_Baranya_V&#225;rmegyei_DO.xlsm" TargetMode="External"/><Relationship Id="rId1" Type="http://schemas.openxmlformats.org/officeDocument/2006/relationships/externalLinkPath" Target="/Users/Judit/Desktop/Tenisz_DO_2026/T&#225;bl&#225;k_Baranya_V&#225;rmegyei_D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225;bl&#225;k_Baranya_V&#225;rmegye_DO_B_kateg&#243;ri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Judit/Desktop/Tenisz_DO_2026/T&#225;bl&#225;k_Baranya_V&#225;rmegye_DO_B_kateg&#243;ria_ZL-V.kcs.xlsm" TargetMode="External"/><Relationship Id="rId1" Type="http://schemas.openxmlformats.org/officeDocument/2006/relationships/externalLinkPath" Target="/Users/Judit/Desktop/Tenisz_DO_2026/T&#225;bl&#225;k_Baranya_V&#225;rmegye_DO_B_kateg&#243;ria_ZL-V.kcs.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Judit/Desktop/Tenisz_DO_2026/T&#225;bl&#225;k_Baranya_V&#225;rmegye_DO_B_kateg&#243;ria_v&#233;ge.xlsm" TargetMode="External"/><Relationship Id="rId1" Type="http://schemas.openxmlformats.org/officeDocument/2006/relationships/externalLinkPath" Target="/Users/Judit/Desktop/Tenisz_DO_2026/T&#225;bl&#225;k_Baranya_V&#225;rmegye_DO_B_kateg&#243;ria_v&#233;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ltalanos"/>
      <sheetName val="Birók"/>
      <sheetName val="A-I.kcs-U8-P-F elo"/>
      <sheetName val="A-I.kcs-U8-P-F"/>
      <sheetName val="A-III.kcs-U11-Z-F elo"/>
      <sheetName val="A-III.kcs-U11-Z-F"/>
      <sheetName val="A-V.kcs-U14-F elo"/>
      <sheetName val="A-V.kcs-U14-F"/>
      <sheetName val="A-V.kcs.-U14-L elo"/>
      <sheetName val="A-V.kcs.-U14-L"/>
      <sheetName val="Táblák_Baranya_Vármegyei_DO"/>
    </sheetNames>
    <definedNames>
      <definedName name="egyeni_fotabla_sorsolasi_ranglista"/>
    </defined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kcs-U8-P-F elo"/>
      <sheetName val="B-I.kcs-U8-P-F"/>
      <sheetName val="B-I.kcs-U8-P-L elo"/>
      <sheetName val="B-I.kcs-U8-P-L"/>
      <sheetName val="B-II.kcs-U10-N-F elo"/>
      <sheetName val="B-II.kcs-U10-N-F"/>
      <sheetName val="B-II.kcs-U10-N-L elo"/>
      <sheetName val="B-II.kcs-U10-N-L"/>
      <sheetName val="B-III.kcs-U11-Z-F elo"/>
      <sheetName val="B-III.kcs-U11-Z-F-1.csop"/>
      <sheetName val="B-III.kcs-U11-Z-F-2-3.csop."/>
      <sheetName val="B-III.kcs-U11-Z-F-Döntő"/>
      <sheetName val="B-III.kcs-U11-Z-L elo"/>
      <sheetName val="B-III.kcs-U11-Z-L"/>
      <sheetName val="B-IV.kcs-U12-F elo"/>
      <sheetName val="B-IV.kcs-U12-F"/>
      <sheetName val="B-IV.kcs-U12-L elo"/>
      <sheetName val="B-IV.kcs-U12-L"/>
      <sheetName val="B-V.kcs-U14-F elo"/>
      <sheetName val="B-V.kcs-U14-F"/>
      <sheetName val="B-V.kcs-U14-L elo"/>
      <sheetName val="B-V,kcs-U14-L"/>
      <sheetName val="B-VI.kcs-U16-F elo"/>
      <sheetName val="B-VI.kcs-U16-F"/>
      <sheetName val="B-VI.kcs-U16-L elo"/>
      <sheetName val="B-VI.kcs-U16-L"/>
      <sheetName val="B-VII.kcs-U18-F elo"/>
      <sheetName val="B-VII.kcs-U18-F"/>
      <sheetName val="B-VII.kcs-U18-L elo"/>
      <sheetName val="B-VII.kcs-U18-L"/>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ltalanos"/>
      <sheetName val="B-III.kcs-U11-Z-L elo"/>
      <sheetName val="B-III.kcs-U11-Z-L"/>
      <sheetName val="B-IV.kcs-U12-F elo"/>
      <sheetName val="B-IV.kcs-U12-F"/>
      <sheetName val="B-IV.kcs-U12-L elo"/>
      <sheetName val="B-IV.kcs-U12-L"/>
      <sheetName val="B-V.kcs-U14-F elo"/>
      <sheetName val="B-V.kcs-U14-F"/>
      <sheetName val="B-V.kcs-U14-L elo"/>
      <sheetName val="B-V,kcs-U14-L"/>
      <sheetName val="Táblák_Baranya_Vármegye_DO_B_ka"/>
    </sheetNames>
    <definedNames>
      <definedName name="egyeni_fotabla_sorsolasi_ranglista"/>
      <definedName name="Jun_Hide_CU"/>
      <definedName name="Jun_Show_CU"/>
    </defined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ltalanos"/>
      <sheetName val="B-VI.kcs-U16-F elo"/>
      <sheetName val="B-VI.kcs-U16-F"/>
      <sheetName val="B-VI.kcs-U16-L elo"/>
      <sheetName val="B-VI.kcs-U16-L"/>
      <sheetName val="B-VII.kcs-U18-F elo"/>
      <sheetName val="B-VII.kcs-U18-F"/>
      <sheetName val="B-VII.kcs-U18-L elo"/>
      <sheetName val="B-VII.kcs-U18-L"/>
      <sheetName val="Táblák_Baranya_Vármegye_DO_B_ka"/>
    </sheetNames>
    <definedNames>
      <definedName name="egyeni_fotabla_sorsolasi_ranglista"/>
      <definedName name="Jun_Hide_CU"/>
      <definedName name="Jun_Show_CU"/>
    </defined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openxmlformats.org/officeDocument/2006/relationships/comments" Target="../comments5.xml"/><Relationship Id="rId4" Type="http://schemas.openxmlformats.org/officeDocument/2006/relationships/ctrlProp" Target="../ctrlProps/ctrlProp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6.bin"/><Relationship Id="rId5" Type="http://schemas.openxmlformats.org/officeDocument/2006/relationships/comments" Target="../comments6.xml"/><Relationship Id="rId4"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8.bin"/><Relationship Id="rId5" Type="http://schemas.openxmlformats.org/officeDocument/2006/relationships/comments" Target="../comments7.xml"/><Relationship Id="rId4" Type="http://schemas.openxmlformats.org/officeDocument/2006/relationships/ctrlProp" Target="../ctrlProps/ctrlProp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20.bin"/><Relationship Id="rId5" Type="http://schemas.openxmlformats.org/officeDocument/2006/relationships/comments" Target="../comments8.xml"/><Relationship Id="rId4" Type="http://schemas.openxmlformats.org/officeDocument/2006/relationships/ctrlProp" Target="../ctrlProps/ctrlProp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22.bin"/><Relationship Id="rId5" Type="http://schemas.openxmlformats.org/officeDocument/2006/relationships/comments" Target="../comments9.xml"/><Relationship Id="rId4" Type="http://schemas.openxmlformats.org/officeDocument/2006/relationships/ctrlProp" Target="../ctrlProps/ctrlProp9.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4.bin"/><Relationship Id="rId5" Type="http://schemas.openxmlformats.org/officeDocument/2006/relationships/comments" Target="../comments10.xml"/><Relationship Id="rId4" Type="http://schemas.openxmlformats.org/officeDocument/2006/relationships/ctrlProp" Target="../ctrlProps/ctrlProp10.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4.xml"/><Relationship Id="rId1" Type="http://schemas.openxmlformats.org/officeDocument/2006/relationships/printerSettings" Target="../printerSettings/printerSettings28.bin"/><Relationship Id="rId5" Type="http://schemas.openxmlformats.org/officeDocument/2006/relationships/comments" Target="../comments11.xml"/><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6.xml"/><Relationship Id="rId1" Type="http://schemas.openxmlformats.org/officeDocument/2006/relationships/printerSettings" Target="../printerSettings/printerSettings30.bin"/><Relationship Id="rId5" Type="http://schemas.openxmlformats.org/officeDocument/2006/relationships/comments" Target="../comments12.xml"/><Relationship Id="rId4" Type="http://schemas.openxmlformats.org/officeDocument/2006/relationships/ctrlProp" Target="../ctrlProps/ctrlProp12.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8.xml"/><Relationship Id="rId1" Type="http://schemas.openxmlformats.org/officeDocument/2006/relationships/printerSettings" Target="../printerSettings/printerSettings32.bin"/><Relationship Id="rId5" Type="http://schemas.openxmlformats.org/officeDocument/2006/relationships/comments" Target="../comments13.xml"/><Relationship Id="rId4" Type="http://schemas.openxmlformats.org/officeDocument/2006/relationships/ctrlProp" Target="../ctrlProps/ctrlProp1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0.xml"/><Relationship Id="rId1" Type="http://schemas.openxmlformats.org/officeDocument/2006/relationships/printerSettings" Target="../printerSettings/printerSettings34.bin"/><Relationship Id="rId5" Type="http://schemas.openxmlformats.org/officeDocument/2006/relationships/comments" Target="../comments14.xml"/><Relationship Id="rId4" Type="http://schemas.openxmlformats.org/officeDocument/2006/relationships/ctrlProp" Target="../ctrlProps/ctrlProp1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1.xml"/><Relationship Id="rId1" Type="http://schemas.openxmlformats.org/officeDocument/2006/relationships/printerSettings" Target="../printerSettings/printerSettings35.bin"/><Relationship Id="rId6" Type="http://schemas.openxmlformats.org/officeDocument/2006/relationships/comments" Target="../comments15.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2.xml"/><Relationship Id="rId1" Type="http://schemas.openxmlformats.org/officeDocument/2006/relationships/printerSettings" Target="../printerSettings/printerSettings36.bin"/><Relationship Id="rId5" Type="http://schemas.openxmlformats.org/officeDocument/2006/relationships/comments" Target="../comments16.xml"/><Relationship Id="rId4" Type="http://schemas.openxmlformats.org/officeDocument/2006/relationships/ctrlProp" Target="../ctrlProps/ctrlProp1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4.xml"/><Relationship Id="rId1" Type="http://schemas.openxmlformats.org/officeDocument/2006/relationships/printerSettings" Target="../printerSettings/printerSettings38.bin"/><Relationship Id="rId5" Type="http://schemas.openxmlformats.org/officeDocument/2006/relationships/comments" Target="../comments17.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5.xml"/><Relationship Id="rId1" Type="http://schemas.openxmlformats.org/officeDocument/2006/relationships/printerSettings" Target="../printerSettings/printerSettings39.bin"/><Relationship Id="rId6" Type="http://schemas.openxmlformats.org/officeDocument/2006/relationships/comments" Target="../comments18.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6.xml"/><Relationship Id="rId1" Type="http://schemas.openxmlformats.org/officeDocument/2006/relationships/printerSettings" Target="../printerSettings/printerSettings40.bin"/><Relationship Id="rId5" Type="http://schemas.openxmlformats.org/officeDocument/2006/relationships/comments" Target="../comments19.xml"/><Relationship Id="rId4" Type="http://schemas.openxmlformats.org/officeDocument/2006/relationships/ctrlProp" Target="../ctrlProps/ctrlProp2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8.xml"/><Relationship Id="rId1" Type="http://schemas.openxmlformats.org/officeDocument/2006/relationships/printerSettings" Target="../printerSettings/printerSettings42.bin"/><Relationship Id="rId5" Type="http://schemas.openxmlformats.org/officeDocument/2006/relationships/comments" Target="../comments20.xml"/><Relationship Id="rId4" Type="http://schemas.openxmlformats.org/officeDocument/2006/relationships/ctrlProp" Target="../ctrlProps/ctrlProp22.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40.xml"/><Relationship Id="rId1" Type="http://schemas.openxmlformats.org/officeDocument/2006/relationships/printerSettings" Target="../printerSettings/printerSettings44.bin"/><Relationship Id="rId5" Type="http://schemas.openxmlformats.org/officeDocument/2006/relationships/comments" Target="../comments21.xml"/><Relationship Id="rId4" Type="http://schemas.openxmlformats.org/officeDocument/2006/relationships/ctrlProp" Target="../ctrlProps/ctrlProp23.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A6" sqref="A6"/>
    </sheetView>
  </sheetViews>
  <sheetFormatPr defaultRowHeight="13.2" x14ac:dyDescent="0.25"/>
  <cols>
    <col min="1" max="4" width="19.109375" customWidth="1"/>
    <col min="5" max="5" width="19.109375" style="1" customWidth="1"/>
  </cols>
  <sheetData>
    <row r="1" spans="1:7" s="2" customFormat="1" ht="49.5" customHeight="1" thickBot="1" x14ac:dyDescent="0.3">
      <c r="A1" s="82" t="s">
        <v>89</v>
      </c>
      <c r="B1" s="3"/>
      <c r="C1" s="3"/>
      <c r="D1" s="83"/>
      <c r="E1" s="4"/>
      <c r="F1" s="5"/>
      <c r="G1" s="5"/>
    </row>
    <row r="2" spans="1:7" s="6" customFormat="1" ht="36.75" customHeight="1" thickBot="1" x14ac:dyDescent="0.3">
      <c r="A2" s="7" t="s">
        <v>15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16</v>
      </c>
      <c r="B4" s="16"/>
      <c r="C4" s="16"/>
      <c r="D4" s="16"/>
      <c r="E4" s="17"/>
      <c r="F4" s="5"/>
      <c r="G4" s="5"/>
    </row>
    <row r="5" spans="1:7" s="18" customFormat="1" ht="15" customHeight="1" x14ac:dyDescent="0.25">
      <c r="A5" s="105" t="s">
        <v>17</v>
      </c>
      <c r="B5" s="20"/>
      <c r="C5" s="20"/>
      <c r="D5" s="20"/>
      <c r="E5" s="222"/>
      <c r="F5" s="21"/>
      <c r="G5" s="22"/>
    </row>
    <row r="6" spans="1:7" s="2" customFormat="1" ht="24.6" x14ac:dyDescent="0.25">
      <c r="A6" s="251" t="s">
        <v>98</v>
      </c>
      <c r="B6" s="223"/>
      <c r="C6" s="23"/>
      <c r="D6" s="24"/>
      <c r="E6" s="25"/>
      <c r="F6" s="5"/>
      <c r="G6" s="5"/>
    </row>
    <row r="7" spans="1:7" s="18" customFormat="1" ht="15" customHeight="1" x14ac:dyDescent="0.25">
      <c r="A7" s="106" t="s">
        <v>90</v>
      </c>
      <c r="B7" s="106" t="s">
        <v>91</v>
      </c>
      <c r="C7" s="106" t="s">
        <v>92</v>
      </c>
      <c r="D7" s="106" t="s">
        <v>93</v>
      </c>
      <c r="E7" s="106" t="s">
        <v>94</v>
      </c>
      <c r="F7" s="21"/>
      <c r="G7" s="22"/>
    </row>
    <row r="8" spans="1:7" s="2" customFormat="1" ht="16.5" customHeight="1" x14ac:dyDescent="0.25">
      <c r="A8" s="124" t="s">
        <v>125</v>
      </c>
      <c r="B8" s="124" t="s">
        <v>138</v>
      </c>
      <c r="C8" s="124" t="s">
        <v>143</v>
      </c>
      <c r="D8" s="124"/>
      <c r="E8" s="124"/>
      <c r="F8" s="5"/>
      <c r="G8" s="5"/>
    </row>
    <row r="9" spans="1:7" s="2" customFormat="1" ht="15" customHeight="1" x14ac:dyDescent="0.25">
      <c r="A9" s="105" t="s">
        <v>18</v>
      </c>
      <c r="B9" s="20"/>
      <c r="C9" s="106" t="s">
        <v>19</v>
      </c>
      <c r="D9" s="106"/>
      <c r="E9" s="107" t="s">
        <v>20</v>
      </c>
      <c r="F9" s="5"/>
      <c r="G9" s="5"/>
    </row>
    <row r="10" spans="1:7" s="2" customFormat="1" x14ac:dyDescent="0.25">
      <c r="A10" s="26" t="s">
        <v>99</v>
      </c>
      <c r="B10" s="27"/>
      <c r="C10" s="28" t="s">
        <v>100</v>
      </c>
      <c r="D10" s="106" t="s">
        <v>52</v>
      </c>
      <c r="E10" s="216" t="s">
        <v>101</v>
      </c>
      <c r="F10" s="5"/>
      <c r="G10" s="5"/>
    </row>
    <row r="11" spans="1:7" x14ac:dyDescent="0.25">
      <c r="A11" s="19"/>
      <c r="B11" s="20"/>
      <c r="C11" s="119" t="s">
        <v>50</v>
      </c>
      <c r="D11" s="119" t="s">
        <v>86</v>
      </c>
      <c r="E11" s="119" t="s">
        <v>87</v>
      </c>
      <c r="F11" s="30"/>
      <c r="G11" s="30"/>
    </row>
    <row r="12" spans="1:7" s="2" customFormat="1" x14ac:dyDescent="0.25">
      <c r="A12" s="84"/>
      <c r="B12" s="5"/>
      <c r="C12" s="125"/>
      <c r="D12" s="125"/>
      <c r="E12" s="125" t="s">
        <v>102</v>
      </c>
      <c r="F12" s="5"/>
      <c r="G12" s="5"/>
    </row>
    <row r="13" spans="1:7" ht="7.5" customHeight="1" x14ac:dyDescent="0.25">
      <c r="A13" s="30"/>
      <c r="B13" s="30"/>
      <c r="C13" s="30"/>
      <c r="D13" s="30"/>
      <c r="E13" s="31"/>
      <c r="F13" s="30"/>
      <c r="G13" s="30"/>
    </row>
    <row r="14" spans="1:7" ht="112.5" customHeight="1" x14ac:dyDescent="0.25">
      <c r="A14" s="30"/>
      <c r="B14" s="30"/>
      <c r="C14" s="30"/>
      <c r="D14" s="30"/>
      <c r="E14" s="31"/>
      <c r="F14" s="30"/>
      <c r="G14" s="30"/>
    </row>
    <row r="15" spans="1:7" ht="18.75" customHeight="1" x14ac:dyDescent="0.25">
      <c r="A15" s="29"/>
      <c r="B15" s="29"/>
      <c r="C15" s="29"/>
      <c r="D15" s="29"/>
      <c r="E15" s="31"/>
      <c r="F15" s="30"/>
      <c r="G15" s="30"/>
    </row>
    <row r="16" spans="1:7" ht="17.25" customHeight="1" x14ac:dyDescent="0.25">
      <c r="A16" s="29"/>
      <c r="B16" s="29"/>
      <c r="C16" s="29"/>
      <c r="D16" s="29"/>
      <c r="E16" s="29"/>
      <c r="F16" s="30"/>
      <c r="G16" s="30"/>
    </row>
    <row r="17" spans="1:7" ht="12.75" customHeight="1" x14ac:dyDescent="0.25">
      <c r="A17" s="32"/>
      <c r="B17" s="211"/>
      <c r="C17" s="85"/>
      <c r="D17" s="33"/>
      <c r="E17" s="31"/>
      <c r="F17" s="30"/>
      <c r="G17" s="30"/>
    </row>
    <row r="18" spans="1:7" x14ac:dyDescent="0.25">
      <c r="A18" s="30"/>
      <c r="B18" s="30"/>
      <c r="C18" s="30"/>
      <c r="D18" s="30"/>
      <c r="E18" s="31"/>
      <c r="F18" s="30"/>
      <c r="G18" s="30"/>
    </row>
  </sheetData>
  <phoneticPr fontId="44"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CB1A-96C1-4101-884A-26D7EE40C535}">
  <sheetPr codeName="Munka12">
    <tabColor indexed="11"/>
  </sheetPr>
  <dimension ref="A1:AK41"/>
  <sheetViews>
    <sheetView workbookViewId="0">
      <selection activeCell="T26" sqref="T26"/>
    </sheetView>
  </sheetViews>
  <sheetFormatPr defaultRowHeight="13.2" x14ac:dyDescent="0.25"/>
  <cols>
    <col min="1" max="1" width="5.44140625" style="266" customWidth="1"/>
    <col min="2" max="2" width="4.44140625" style="266" customWidth="1"/>
    <col min="3" max="3" width="8.33203125" style="266" customWidth="1"/>
    <col min="4" max="4" width="7.109375" style="266" customWidth="1"/>
    <col min="5" max="5" width="9.33203125" style="266" customWidth="1"/>
    <col min="6" max="6" width="7.109375" style="266" customWidth="1"/>
    <col min="7" max="7" width="9.33203125" style="266" customWidth="1"/>
    <col min="8" max="8" width="7.109375" style="266" customWidth="1"/>
    <col min="9" max="9" width="9.33203125" style="266" customWidth="1"/>
    <col min="10" max="10" width="20.77734375" style="266" customWidth="1"/>
    <col min="11" max="13" width="8.5546875" style="266" customWidth="1"/>
    <col min="14" max="14" width="8.88671875" style="266"/>
    <col min="15" max="15" width="5.5546875" style="266" customWidth="1"/>
    <col min="16" max="16" width="4.5546875" style="266" customWidth="1"/>
    <col min="17" max="17" width="11.6640625" style="266" customWidth="1"/>
    <col min="18" max="24" width="8.88671875" style="266"/>
    <col min="25" max="25" width="10.33203125" style="266" hidden="1" customWidth="1"/>
    <col min="26" max="37" width="0" style="266" hidden="1" customWidth="1"/>
    <col min="38" max="16384" width="8.88671875" style="266"/>
  </cols>
  <sheetData>
    <row r="1" spans="1:37" ht="24.6" x14ac:dyDescent="0.25">
      <c r="A1" s="1087" t="e">
        <f>[1]Altalanos!$A$6</f>
        <v>#REF!</v>
      </c>
      <c r="B1" s="1087"/>
      <c r="C1" s="1087"/>
      <c r="D1" s="1087"/>
      <c r="E1" s="1087"/>
      <c r="F1" s="1087"/>
      <c r="G1" s="342"/>
      <c r="H1" s="343" t="s">
        <v>44</v>
      </c>
      <c r="I1" s="344"/>
      <c r="J1" s="345"/>
      <c r="L1" s="346"/>
      <c r="M1" s="347"/>
      <c r="N1" s="348"/>
      <c r="O1" s="348" t="s">
        <v>11</v>
      </c>
      <c r="P1" s="348"/>
      <c r="Q1" s="349"/>
      <c r="R1" s="348"/>
      <c r="AB1" s="350" t="e">
        <f>IF(Y5=1,CONCATENATE(VLOOKUP(Y3,AA16:AH27,2)),CONCATENATE(VLOOKUP(Y3,AA2:AK13,2)))</f>
        <v>#REF!</v>
      </c>
      <c r="AC1" s="350" t="e">
        <f>IF(Y5=1,CONCATENATE(VLOOKUP(Y3,AA16:AK27,3)),CONCATENATE(VLOOKUP(Y3,AA2:AK13,3)))</f>
        <v>#REF!</v>
      </c>
      <c r="AD1" s="350" t="e">
        <f>IF(Y5=1,CONCATENATE(VLOOKUP(Y3,AA16:AK27,4)),CONCATENATE(VLOOKUP(Y3,AA2:AK13,4)))</f>
        <v>#REF!</v>
      </c>
      <c r="AE1" s="350" t="e">
        <f>IF(Y5=1,CONCATENATE(VLOOKUP(Y3,AA16:AK27,5)),CONCATENATE(VLOOKUP(Y3,AA2:AK13,5)))</f>
        <v>#REF!</v>
      </c>
      <c r="AF1" s="350" t="e">
        <f>IF(Y5=1,CONCATENATE(VLOOKUP(Y3,AA16:AK27,6)),CONCATENATE(VLOOKUP(Y3,AA2:AK13,6)))</f>
        <v>#REF!</v>
      </c>
      <c r="AG1" s="350" t="e">
        <f>IF(Y5=1,CONCATENATE(VLOOKUP(Y3,AA16:AK27,7)),CONCATENATE(VLOOKUP(Y3,AA2:AK13,7)))</f>
        <v>#REF!</v>
      </c>
      <c r="AH1" s="350" t="e">
        <f>IF(Y5=1,CONCATENATE(VLOOKUP(Y3,AA16:AK27,8)),CONCATENATE(VLOOKUP(Y3,AA2:AK13,8)))</f>
        <v>#REF!</v>
      </c>
      <c r="AI1" s="350" t="e">
        <f>IF(Y5=1,CONCATENATE(VLOOKUP(Y3,AA16:AK27,9)),CONCATENATE(VLOOKUP(Y3,AA2:AK13,9)))</f>
        <v>#REF!</v>
      </c>
      <c r="AJ1" s="350" t="e">
        <f>IF(Y5=1,CONCATENATE(VLOOKUP(Y3,AA16:AK27,10)),CONCATENATE(VLOOKUP(Y3,AA2:AK13,10)))</f>
        <v>#REF!</v>
      </c>
      <c r="AK1" s="350" t="e">
        <f>IF(Y5=1,CONCATENATE(VLOOKUP(Y3,AA16:AK27,11)),CONCATENATE(VLOOKUP(Y3,AA2:AK13,11)))</f>
        <v>#REF!</v>
      </c>
    </row>
    <row r="2" spans="1:37" x14ac:dyDescent="0.25">
      <c r="A2" s="351" t="s">
        <v>43</v>
      </c>
      <c r="B2" s="352"/>
      <c r="C2" s="352"/>
      <c r="D2" s="352"/>
      <c r="E2" s="453" t="e">
        <f>[1]Altalanos!$B$8</f>
        <v>#REF!</v>
      </c>
      <c r="F2" s="352"/>
      <c r="G2" s="353"/>
      <c r="H2" s="354"/>
      <c r="I2" s="354"/>
      <c r="J2" s="355"/>
      <c r="K2" s="346"/>
      <c r="L2" s="346"/>
      <c r="M2" s="346"/>
      <c r="N2" s="356"/>
      <c r="O2" s="357"/>
      <c r="P2" s="356"/>
      <c r="Q2" s="357"/>
      <c r="R2" s="356"/>
      <c r="Y2" s="358"/>
      <c r="Z2" s="359"/>
      <c r="AA2" s="359" t="s">
        <v>53</v>
      </c>
      <c r="AB2" s="360">
        <v>150</v>
      </c>
      <c r="AC2" s="360">
        <v>120</v>
      </c>
      <c r="AD2" s="360">
        <v>100</v>
      </c>
      <c r="AE2" s="360">
        <v>80</v>
      </c>
      <c r="AF2" s="360">
        <v>70</v>
      </c>
      <c r="AG2" s="360">
        <v>60</v>
      </c>
      <c r="AH2" s="360">
        <v>55</v>
      </c>
      <c r="AI2" s="360">
        <v>50</v>
      </c>
      <c r="AJ2" s="360">
        <v>45</v>
      </c>
      <c r="AK2" s="360">
        <v>40</v>
      </c>
    </row>
    <row r="3" spans="1:37" x14ac:dyDescent="0.25">
      <c r="A3" s="282" t="s">
        <v>21</v>
      </c>
      <c r="B3" s="282"/>
      <c r="C3" s="282"/>
      <c r="D3" s="282"/>
      <c r="E3" s="282" t="s">
        <v>19</v>
      </c>
      <c r="F3" s="282"/>
      <c r="G3" s="282"/>
      <c r="H3" s="282" t="s">
        <v>24</v>
      </c>
      <c r="I3" s="282"/>
      <c r="J3" s="361"/>
      <c r="K3" s="282"/>
      <c r="L3" s="362" t="s">
        <v>25</v>
      </c>
      <c r="M3" s="282"/>
      <c r="N3" s="363"/>
      <c r="O3" s="364"/>
      <c r="P3" s="363"/>
      <c r="Q3" s="365" t="s">
        <v>66</v>
      </c>
      <c r="R3" s="360" t="s">
        <v>72</v>
      </c>
      <c r="Y3" s="359">
        <f>IF(H4="OB","A",IF(H4="IX","W",H4))</f>
        <v>0</v>
      </c>
      <c r="Z3" s="359"/>
      <c r="AA3" s="359" t="s">
        <v>76</v>
      </c>
      <c r="AB3" s="360">
        <v>120</v>
      </c>
      <c r="AC3" s="360">
        <v>90</v>
      </c>
      <c r="AD3" s="360">
        <v>65</v>
      </c>
      <c r="AE3" s="360">
        <v>55</v>
      </c>
      <c r="AF3" s="360">
        <v>50</v>
      </c>
      <c r="AG3" s="360">
        <v>45</v>
      </c>
      <c r="AH3" s="360">
        <v>40</v>
      </c>
      <c r="AI3" s="360">
        <v>35</v>
      </c>
      <c r="AJ3" s="360">
        <v>25</v>
      </c>
      <c r="AK3" s="360">
        <v>20</v>
      </c>
    </row>
    <row r="4" spans="1:37" ht="13.8" thickBot="1" x14ac:dyDescent="0.3">
      <c r="A4" s="1088" t="e">
        <f>[1]Altalanos!$A$10</f>
        <v>#REF!</v>
      </c>
      <c r="B4" s="1088"/>
      <c r="C4" s="1088"/>
      <c r="D4" s="366"/>
      <c r="E4" s="367" t="e">
        <f>[1]Altalanos!$C$10</f>
        <v>#REF!</v>
      </c>
      <c r="F4" s="367"/>
      <c r="G4" s="367"/>
      <c r="H4" s="140"/>
      <c r="I4" s="367"/>
      <c r="J4" s="368"/>
      <c r="K4" s="140"/>
      <c r="L4" s="369" t="e">
        <f>[1]Altalanos!$E$10</f>
        <v>#REF!</v>
      </c>
      <c r="M4" s="140"/>
      <c r="N4" s="370"/>
      <c r="O4" s="371"/>
      <c r="P4" s="370"/>
      <c r="Q4" s="372" t="s">
        <v>73</v>
      </c>
      <c r="R4" s="373" t="s">
        <v>68</v>
      </c>
      <c r="Y4" s="359"/>
      <c r="Z4" s="359"/>
      <c r="AA4" s="359" t="s">
        <v>77</v>
      </c>
      <c r="AB4" s="360">
        <v>90</v>
      </c>
      <c r="AC4" s="360">
        <v>60</v>
      </c>
      <c r="AD4" s="360">
        <v>45</v>
      </c>
      <c r="AE4" s="360">
        <v>34</v>
      </c>
      <c r="AF4" s="360">
        <v>27</v>
      </c>
      <c r="AG4" s="360">
        <v>22</v>
      </c>
      <c r="AH4" s="360">
        <v>18</v>
      </c>
      <c r="AI4" s="360">
        <v>15</v>
      </c>
      <c r="AJ4" s="360">
        <v>12</v>
      </c>
      <c r="AK4" s="360">
        <v>9</v>
      </c>
    </row>
    <row r="5" spans="1:37" x14ac:dyDescent="0.25">
      <c r="A5" s="374"/>
      <c r="B5" s="374" t="s">
        <v>41</v>
      </c>
      <c r="C5" s="374" t="s">
        <v>51</v>
      </c>
      <c r="D5" s="374" t="s">
        <v>35</v>
      </c>
      <c r="E5" s="374" t="s">
        <v>56</v>
      </c>
      <c r="F5" s="374"/>
      <c r="G5" s="374" t="s">
        <v>23</v>
      </c>
      <c r="H5" s="374"/>
      <c r="I5" s="374" t="s">
        <v>26</v>
      </c>
      <c r="J5" s="374"/>
      <c r="K5" s="375" t="s">
        <v>57</v>
      </c>
      <c r="L5" s="375" t="s">
        <v>58</v>
      </c>
      <c r="M5" s="375" t="s">
        <v>59</v>
      </c>
      <c r="Q5" s="376" t="s">
        <v>74</v>
      </c>
      <c r="R5" s="377" t="s">
        <v>70</v>
      </c>
      <c r="Y5" s="359" t="e">
        <f>IF(OR([1]Altalanos!$A$8="F1",[1]Altalanos!$A$8="F2",[1]Altalanos!$A$8="N1",[1]Altalanos!$A$8="N2"),1,2)</f>
        <v>#REF!</v>
      </c>
      <c r="Z5" s="359"/>
      <c r="AA5" s="359" t="s">
        <v>78</v>
      </c>
      <c r="AB5" s="360">
        <v>60</v>
      </c>
      <c r="AC5" s="360">
        <v>40</v>
      </c>
      <c r="AD5" s="360">
        <v>30</v>
      </c>
      <c r="AE5" s="360">
        <v>20</v>
      </c>
      <c r="AF5" s="360">
        <v>18</v>
      </c>
      <c r="AG5" s="360">
        <v>15</v>
      </c>
      <c r="AH5" s="360">
        <v>12</v>
      </c>
      <c r="AI5" s="360">
        <v>10</v>
      </c>
      <c r="AJ5" s="360">
        <v>8</v>
      </c>
      <c r="AK5" s="360">
        <v>6</v>
      </c>
    </row>
    <row r="6" spans="1:37" x14ac:dyDescent="0.25">
      <c r="A6" s="378"/>
      <c r="B6" s="378"/>
      <c r="C6" s="378"/>
      <c r="D6" s="378"/>
      <c r="E6" s="378"/>
      <c r="F6" s="378"/>
      <c r="G6" s="378"/>
      <c r="H6" s="378"/>
      <c r="I6" s="378"/>
      <c r="J6" s="378"/>
      <c r="K6" s="378"/>
      <c r="L6" s="378"/>
      <c r="M6" s="378"/>
      <c r="Y6" s="359"/>
      <c r="Z6" s="359"/>
      <c r="AA6" s="359" t="s">
        <v>79</v>
      </c>
      <c r="AB6" s="360">
        <v>40</v>
      </c>
      <c r="AC6" s="360">
        <v>25</v>
      </c>
      <c r="AD6" s="360">
        <v>18</v>
      </c>
      <c r="AE6" s="360">
        <v>13</v>
      </c>
      <c r="AF6" s="360">
        <v>10</v>
      </c>
      <c r="AG6" s="360">
        <v>8</v>
      </c>
      <c r="AH6" s="360">
        <v>6</v>
      </c>
      <c r="AI6" s="360">
        <v>5</v>
      </c>
      <c r="AJ6" s="360">
        <v>4</v>
      </c>
      <c r="AK6" s="360">
        <v>3</v>
      </c>
    </row>
    <row r="7" spans="1:37" x14ac:dyDescent="0.25">
      <c r="A7" s="379" t="s">
        <v>53</v>
      </c>
      <c r="B7" s="380">
        <v>1</v>
      </c>
      <c r="C7" s="381" t="str">
        <f>IF($B7="","",VLOOKUP($B7,'A-III.kcs-U11-Z-F elo'!$A$7:$O$60,5))</f>
        <v>150705</v>
      </c>
      <c r="D7" s="381">
        <f>IF($B7="","",VLOOKUP($B7,'A-III.kcs-U11-Z-F elo'!$A$7:$O$60,15))</f>
        <v>0</v>
      </c>
      <c r="E7" s="382" t="str">
        <f>UPPER(IF($B7="","",VLOOKUP($B7,'A-III.kcs-U11-Z-F elo'!$A$7:$O$60,2)))</f>
        <v>SÁROS</v>
      </c>
      <c r="F7" s="383"/>
      <c r="G7" s="382" t="str">
        <f>IF($B7="","",VLOOKUP($B7,'A-III.kcs-U11-Z-F elo'!$A$7:$O$60,3))</f>
        <v>Máté Levente</v>
      </c>
      <c r="H7" s="383"/>
      <c r="I7" s="454" t="str">
        <f>IF($B7="","",VLOOKUP($B7,'A-III.kcs-U11-Z-F elo'!$A$7:$O$60,4))</f>
        <v>PTE Gyakorló Ált. Isk., Gimn. és Óvoda</v>
      </c>
      <c r="J7" s="378"/>
      <c r="K7" s="384"/>
      <c r="L7" s="385" t="str">
        <f>IF(K7="","",CONCATENATE(VLOOKUP($Y$3,$AB$1:$AK$1,K7)," pont"))</f>
        <v/>
      </c>
      <c r="M7" s="386"/>
      <c r="Y7" s="359"/>
      <c r="Z7" s="359"/>
      <c r="AA7" s="359" t="s">
        <v>80</v>
      </c>
      <c r="AB7" s="360">
        <v>25</v>
      </c>
      <c r="AC7" s="360">
        <v>15</v>
      </c>
      <c r="AD7" s="360">
        <v>13</v>
      </c>
      <c r="AE7" s="360">
        <v>8</v>
      </c>
      <c r="AF7" s="360">
        <v>6</v>
      </c>
      <c r="AG7" s="360">
        <v>4</v>
      </c>
      <c r="AH7" s="360">
        <v>3</v>
      </c>
      <c r="AI7" s="360">
        <v>2</v>
      </c>
      <c r="AJ7" s="360">
        <v>1</v>
      </c>
      <c r="AK7" s="360">
        <v>0</v>
      </c>
    </row>
    <row r="8" spans="1:37" x14ac:dyDescent="0.25">
      <c r="A8" s="379"/>
      <c r="B8" s="387"/>
      <c r="C8" s="378"/>
      <c r="D8" s="378"/>
      <c r="E8" s="378"/>
      <c r="F8" s="378"/>
      <c r="G8" s="378"/>
      <c r="H8" s="378"/>
      <c r="I8" s="378"/>
      <c r="J8" s="378"/>
      <c r="K8" s="379"/>
      <c r="L8" s="379"/>
      <c r="M8" s="388"/>
      <c r="Y8" s="359"/>
      <c r="Z8" s="359"/>
      <c r="AA8" s="359" t="s">
        <v>81</v>
      </c>
      <c r="AB8" s="360">
        <v>15</v>
      </c>
      <c r="AC8" s="360">
        <v>10</v>
      </c>
      <c r="AD8" s="360">
        <v>7</v>
      </c>
      <c r="AE8" s="360">
        <v>5</v>
      </c>
      <c r="AF8" s="360">
        <v>4</v>
      </c>
      <c r="AG8" s="360">
        <v>3</v>
      </c>
      <c r="AH8" s="360">
        <v>2</v>
      </c>
      <c r="AI8" s="360">
        <v>1</v>
      </c>
      <c r="AJ8" s="360">
        <v>0</v>
      </c>
      <c r="AK8" s="360">
        <v>0</v>
      </c>
    </row>
    <row r="9" spans="1:37" x14ac:dyDescent="0.25">
      <c r="A9" s="379" t="s">
        <v>54</v>
      </c>
      <c r="B9" s="380">
        <v>2</v>
      </c>
      <c r="C9" s="381" t="str">
        <f>IF($B9="","",VLOOKUP($B9,'A-III.kcs-U11-Z-F elo'!$A$7:$O$60,5))</f>
        <v>150824</v>
      </c>
      <c r="D9" s="381">
        <f>IF($B9="","",VLOOKUP($B9,'A-III.kcs-U11-Z-F elo'!$A$7:$O$60,15))</f>
        <v>0</v>
      </c>
      <c r="E9" s="382" t="str">
        <f>UPPER(IF($B9="","",VLOOKUP($B9,'A-III.kcs-U11-Z-F elo'!$A$7:$O$60,2)))</f>
        <v>VARGA</v>
      </c>
      <c r="F9" s="383"/>
      <c r="G9" s="382" t="str">
        <f>IF($B9="","",VLOOKUP($B9,'A-III.kcs-U11-Z-F elo'!$A$7:$O$60,3))</f>
        <v>Áron</v>
      </c>
      <c r="H9" s="383"/>
      <c r="I9" s="382" t="str">
        <f>IF($B9="","",VLOOKUP($B9,'A-III.kcs-U11-Z-F elo'!$A$7:$O$60,4))</f>
        <v>Koch V.Gimn., Ált. Isk., Óvoda és Koll.</v>
      </c>
      <c r="J9" s="378"/>
      <c r="K9" s="384"/>
      <c r="L9" s="385" t="str">
        <f>IF(K9="","",CONCATENATE(VLOOKUP($Y$3,$AB$1:$AK$1,K9)," pont"))</f>
        <v/>
      </c>
      <c r="M9" s="386"/>
      <c r="Y9" s="359"/>
      <c r="Z9" s="359"/>
      <c r="AA9" s="359" t="s">
        <v>82</v>
      </c>
      <c r="AB9" s="360">
        <v>10</v>
      </c>
      <c r="AC9" s="360">
        <v>6</v>
      </c>
      <c r="AD9" s="360">
        <v>4</v>
      </c>
      <c r="AE9" s="360">
        <v>2</v>
      </c>
      <c r="AF9" s="360">
        <v>1</v>
      </c>
      <c r="AG9" s="360">
        <v>0</v>
      </c>
      <c r="AH9" s="360">
        <v>0</v>
      </c>
      <c r="AI9" s="360">
        <v>0</v>
      </c>
      <c r="AJ9" s="360">
        <v>0</v>
      </c>
      <c r="AK9" s="360">
        <v>0</v>
      </c>
    </row>
    <row r="10" spans="1:37" x14ac:dyDescent="0.25">
      <c r="A10" s="379"/>
      <c r="B10" s="387"/>
      <c r="C10" s="378"/>
      <c r="D10" s="378"/>
      <c r="E10" s="378"/>
      <c r="F10" s="378"/>
      <c r="G10" s="378"/>
      <c r="H10" s="378"/>
      <c r="I10" s="378"/>
      <c r="J10" s="378"/>
      <c r="K10" s="379"/>
      <c r="L10" s="379"/>
      <c r="M10" s="388"/>
      <c r="Y10" s="359"/>
      <c r="Z10" s="359"/>
      <c r="AA10" s="359" t="s">
        <v>83</v>
      </c>
      <c r="AB10" s="360">
        <v>6</v>
      </c>
      <c r="AC10" s="360">
        <v>3</v>
      </c>
      <c r="AD10" s="360">
        <v>2</v>
      </c>
      <c r="AE10" s="360">
        <v>1</v>
      </c>
      <c r="AF10" s="360">
        <v>0</v>
      </c>
      <c r="AG10" s="360">
        <v>0</v>
      </c>
      <c r="AH10" s="360">
        <v>0</v>
      </c>
      <c r="AI10" s="360">
        <v>0</v>
      </c>
      <c r="AJ10" s="360">
        <v>0</v>
      </c>
      <c r="AK10" s="360">
        <v>0</v>
      </c>
    </row>
    <row r="11" spans="1:37" x14ac:dyDescent="0.25">
      <c r="A11" s="379" t="s">
        <v>55</v>
      </c>
      <c r="B11" s="380"/>
      <c r="C11" s="381" t="str">
        <f>IF($B11="","",VLOOKUP($B11,'A-III.kcs-U11-Z-F elo'!$A$7:$O$60,5))</f>
        <v/>
      </c>
      <c r="D11" s="381" t="str">
        <f>IF($B11="","",VLOOKUP($B11,'A-III.kcs-U11-Z-F elo'!$A$7:$O$60,15))</f>
        <v/>
      </c>
      <c r="E11" s="382" t="str">
        <f>UPPER(IF($B11="","",VLOOKUP($B11,'A-III.kcs-U11-Z-F elo'!$A$7:$O$60,2)))</f>
        <v/>
      </c>
      <c r="F11" s="383"/>
      <c r="G11" s="382" t="str">
        <f>IF($B11="","",VLOOKUP($B11,'A-III.kcs-U11-Z-F elo'!$A$7:$O$60,3))</f>
        <v/>
      </c>
      <c r="H11" s="383"/>
      <c r="I11" s="382" t="str">
        <f>IF($B11="","",VLOOKUP($B11,'A-III.kcs-U11-Z-F elo'!$A$7:$O$60,4))</f>
        <v/>
      </c>
      <c r="J11" s="378"/>
      <c r="K11" s="384"/>
      <c r="L11" s="385" t="str">
        <f>IF(K11="","",CONCATENATE(VLOOKUP($Y$3,$AB$1:$AK$1,K11)," pont"))</f>
        <v/>
      </c>
      <c r="M11" s="386"/>
      <c r="Y11" s="359"/>
      <c r="Z11" s="359"/>
      <c r="AA11" s="359" t="s">
        <v>88</v>
      </c>
      <c r="AB11" s="360">
        <v>3</v>
      </c>
      <c r="AC11" s="360">
        <v>2</v>
      </c>
      <c r="AD11" s="360">
        <v>1</v>
      </c>
      <c r="AE11" s="360">
        <v>0</v>
      </c>
      <c r="AF11" s="360">
        <v>0</v>
      </c>
      <c r="AG11" s="360">
        <v>0</v>
      </c>
      <c r="AH11" s="360">
        <v>0</v>
      </c>
      <c r="AI11" s="360">
        <v>0</v>
      </c>
      <c r="AJ11" s="360">
        <v>0</v>
      </c>
      <c r="AK11" s="360">
        <v>0</v>
      </c>
    </row>
    <row r="12" spans="1:37" x14ac:dyDescent="0.25">
      <c r="A12" s="378"/>
      <c r="B12" s="378"/>
      <c r="C12" s="378"/>
      <c r="D12" s="378"/>
      <c r="E12" s="378"/>
      <c r="F12" s="378"/>
      <c r="G12" s="378"/>
      <c r="H12" s="378"/>
      <c r="I12" s="378"/>
      <c r="J12" s="378"/>
      <c r="K12" s="378"/>
      <c r="L12" s="378"/>
      <c r="M12" s="378"/>
      <c r="Y12" s="359"/>
      <c r="Z12" s="359"/>
      <c r="AA12" s="359" t="s">
        <v>84</v>
      </c>
      <c r="AB12" s="389">
        <v>0</v>
      </c>
      <c r="AC12" s="389">
        <v>0</v>
      </c>
      <c r="AD12" s="389">
        <v>0</v>
      </c>
      <c r="AE12" s="389">
        <v>0</v>
      </c>
      <c r="AF12" s="389">
        <v>0</v>
      </c>
      <c r="AG12" s="389">
        <v>0</v>
      </c>
      <c r="AH12" s="389">
        <v>0</v>
      </c>
      <c r="AI12" s="389">
        <v>0</v>
      </c>
      <c r="AJ12" s="389">
        <v>0</v>
      </c>
      <c r="AK12" s="389">
        <v>0</v>
      </c>
    </row>
    <row r="13" spans="1:37" x14ac:dyDescent="0.25">
      <c r="A13" s="378"/>
      <c r="B13" s="378"/>
      <c r="C13" s="378"/>
      <c r="D13" s="378"/>
      <c r="E13" s="378"/>
      <c r="F13" s="378"/>
      <c r="G13" s="378"/>
      <c r="H13" s="378"/>
      <c r="I13" s="378"/>
      <c r="J13" s="378"/>
      <c r="K13" s="378"/>
      <c r="L13" s="378"/>
      <c r="M13" s="378"/>
      <c r="Y13" s="359"/>
      <c r="Z13" s="359"/>
      <c r="AA13" s="359" t="s">
        <v>85</v>
      </c>
      <c r="AB13" s="389">
        <v>0</v>
      </c>
      <c r="AC13" s="389">
        <v>0</v>
      </c>
      <c r="AD13" s="389">
        <v>0</v>
      </c>
      <c r="AE13" s="389">
        <v>0</v>
      </c>
      <c r="AF13" s="389">
        <v>0</v>
      </c>
      <c r="AG13" s="389">
        <v>0</v>
      </c>
      <c r="AH13" s="389">
        <v>0</v>
      </c>
      <c r="AI13" s="389">
        <v>0</v>
      </c>
      <c r="AJ13" s="389">
        <v>0</v>
      </c>
      <c r="AK13" s="389">
        <v>0</v>
      </c>
    </row>
    <row r="14" spans="1:37" x14ac:dyDescent="0.25">
      <c r="A14" s="378"/>
      <c r="B14" s="378"/>
      <c r="C14" s="378"/>
      <c r="D14" s="378"/>
      <c r="E14" s="378"/>
      <c r="F14" s="378"/>
      <c r="G14" s="378"/>
      <c r="H14" s="378"/>
      <c r="I14" s="378"/>
      <c r="J14" s="378"/>
      <c r="K14" s="378"/>
      <c r="L14" s="378"/>
      <c r="M14" s="378"/>
      <c r="Y14" s="359"/>
      <c r="Z14" s="359"/>
      <c r="AA14" s="359"/>
      <c r="AB14" s="359"/>
      <c r="AC14" s="359"/>
      <c r="AD14" s="359"/>
      <c r="AE14" s="359"/>
      <c r="AF14" s="359"/>
      <c r="AG14" s="359"/>
      <c r="AH14" s="359"/>
      <c r="AI14" s="359"/>
      <c r="AJ14" s="359"/>
      <c r="AK14" s="359"/>
    </row>
    <row r="15" spans="1:37" x14ac:dyDescent="0.25">
      <c r="A15" s="378"/>
      <c r="B15" s="378"/>
      <c r="C15" s="378"/>
      <c r="D15" s="378"/>
      <c r="E15" s="378"/>
      <c r="F15" s="378"/>
      <c r="G15" s="378"/>
      <c r="H15" s="378"/>
      <c r="I15" s="378"/>
      <c r="J15" s="378"/>
      <c r="K15" s="378"/>
      <c r="L15" s="378"/>
      <c r="M15" s="378"/>
      <c r="Y15" s="359"/>
      <c r="Z15" s="359"/>
      <c r="AA15" s="359"/>
      <c r="AB15" s="359"/>
      <c r="AC15" s="359"/>
      <c r="AD15" s="359"/>
      <c r="AE15" s="359"/>
      <c r="AF15" s="359"/>
      <c r="AG15" s="359"/>
      <c r="AH15" s="359"/>
      <c r="AI15" s="359"/>
      <c r="AJ15" s="359"/>
      <c r="AK15" s="359"/>
    </row>
    <row r="16" spans="1:37" x14ac:dyDescent="0.25">
      <c r="A16" s="378"/>
      <c r="B16" s="378"/>
      <c r="C16" s="378"/>
      <c r="D16" s="378"/>
      <c r="E16" s="378"/>
      <c r="F16" s="378"/>
      <c r="G16" s="378"/>
      <c r="H16" s="378"/>
      <c r="I16" s="378"/>
      <c r="J16" s="378"/>
      <c r="K16" s="378"/>
      <c r="L16" s="378"/>
      <c r="M16" s="378"/>
      <c r="Y16" s="359"/>
      <c r="Z16" s="359"/>
      <c r="AA16" s="359" t="s">
        <v>53</v>
      </c>
      <c r="AB16" s="359">
        <v>300</v>
      </c>
      <c r="AC16" s="359">
        <v>250</v>
      </c>
      <c r="AD16" s="359">
        <v>220</v>
      </c>
      <c r="AE16" s="359">
        <v>180</v>
      </c>
      <c r="AF16" s="359">
        <v>160</v>
      </c>
      <c r="AG16" s="359">
        <v>150</v>
      </c>
      <c r="AH16" s="359">
        <v>140</v>
      </c>
      <c r="AI16" s="359">
        <v>130</v>
      </c>
      <c r="AJ16" s="359">
        <v>120</v>
      </c>
      <c r="AK16" s="359">
        <v>110</v>
      </c>
    </row>
    <row r="17" spans="1:37" x14ac:dyDescent="0.25">
      <c r="A17" s="378"/>
      <c r="B17" s="378"/>
      <c r="C17" s="378"/>
      <c r="D17" s="378"/>
      <c r="E17" s="378"/>
      <c r="F17" s="378"/>
      <c r="G17" s="378"/>
      <c r="H17" s="378"/>
      <c r="I17" s="378"/>
      <c r="J17" s="378"/>
      <c r="K17" s="378"/>
      <c r="L17" s="378"/>
      <c r="M17" s="378"/>
      <c r="Y17" s="359"/>
      <c r="Z17" s="359"/>
      <c r="AA17" s="359" t="s">
        <v>76</v>
      </c>
      <c r="AB17" s="359">
        <v>250</v>
      </c>
      <c r="AC17" s="359">
        <v>200</v>
      </c>
      <c r="AD17" s="359">
        <v>160</v>
      </c>
      <c r="AE17" s="359">
        <v>140</v>
      </c>
      <c r="AF17" s="359">
        <v>120</v>
      </c>
      <c r="AG17" s="359">
        <v>110</v>
      </c>
      <c r="AH17" s="359">
        <v>100</v>
      </c>
      <c r="AI17" s="359">
        <v>90</v>
      </c>
      <c r="AJ17" s="359">
        <v>80</v>
      </c>
      <c r="AK17" s="359">
        <v>70</v>
      </c>
    </row>
    <row r="18" spans="1:37" ht="18.75" customHeight="1" x14ac:dyDescent="0.25">
      <c r="A18" s="378"/>
      <c r="B18" s="1089"/>
      <c r="C18" s="1089"/>
      <c r="D18" s="1086" t="str">
        <f>E7</f>
        <v>SÁROS</v>
      </c>
      <c r="E18" s="1086"/>
      <c r="F18" s="1086" t="str">
        <f>E9</f>
        <v>VARGA</v>
      </c>
      <c r="G18" s="1086"/>
      <c r="H18" s="1086" t="str">
        <f>E11</f>
        <v/>
      </c>
      <c r="I18" s="1086"/>
      <c r="J18" s="378"/>
      <c r="K18" s="378"/>
      <c r="L18" s="378"/>
      <c r="M18" s="378"/>
      <c r="Y18" s="359"/>
      <c r="Z18" s="359"/>
      <c r="AA18" s="359" t="s">
        <v>77</v>
      </c>
      <c r="AB18" s="359">
        <v>200</v>
      </c>
      <c r="AC18" s="359">
        <v>150</v>
      </c>
      <c r="AD18" s="359">
        <v>130</v>
      </c>
      <c r="AE18" s="359">
        <v>110</v>
      </c>
      <c r="AF18" s="359">
        <v>95</v>
      </c>
      <c r="AG18" s="359">
        <v>80</v>
      </c>
      <c r="AH18" s="359">
        <v>70</v>
      </c>
      <c r="AI18" s="359">
        <v>60</v>
      </c>
      <c r="AJ18" s="359">
        <v>55</v>
      </c>
      <c r="AK18" s="359">
        <v>50</v>
      </c>
    </row>
    <row r="19" spans="1:37" ht="18.75" customHeight="1" x14ac:dyDescent="0.25">
      <c r="A19" s="390" t="s">
        <v>53</v>
      </c>
      <c r="B19" s="1091" t="str">
        <f>E7</f>
        <v>SÁROS</v>
      </c>
      <c r="C19" s="1091"/>
      <c r="D19" s="1092"/>
      <c r="E19" s="1092"/>
      <c r="F19" s="1093"/>
      <c r="G19" s="1093"/>
      <c r="H19" s="1093"/>
      <c r="I19" s="1093"/>
      <c r="J19" s="378"/>
      <c r="K19" s="378"/>
      <c r="L19" s="378"/>
      <c r="M19" s="378"/>
      <c r="Y19" s="359"/>
      <c r="Z19" s="359"/>
      <c r="AA19" s="359" t="s">
        <v>78</v>
      </c>
      <c r="AB19" s="359">
        <v>150</v>
      </c>
      <c r="AC19" s="359">
        <v>120</v>
      </c>
      <c r="AD19" s="359">
        <v>100</v>
      </c>
      <c r="AE19" s="359">
        <v>80</v>
      </c>
      <c r="AF19" s="359">
        <v>70</v>
      </c>
      <c r="AG19" s="359">
        <v>60</v>
      </c>
      <c r="AH19" s="359">
        <v>55</v>
      </c>
      <c r="AI19" s="359">
        <v>50</v>
      </c>
      <c r="AJ19" s="359">
        <v>45</v>
      </c>
      <c r="AK19" s="359">
        <v>40</v>
      </c>
    </row>
    <row r="20" spans="1:37" ht="18.75" customHeight="1" x14ac:dyDescent="0.25">
      <c r="A20" s="390" t="s">
        <v>54</v>
      </c>
      <c r="B20" s="1091" t="str">
        <f>E9</f>
        <v>VARGA</v>
      </c>
      <c r="C20" s="1091"/>
      <c r="D20" s="1093"/>
      <c r="E20" s="1093"/>
      <c r="F20" s="1092"/>
      <c r="G20" s="1092"/>
      <c r="H20" s="1093"/>
      <c r="I20" s="1093"/>
      <c r="J20" s="378"/>
      <c r="K20" s="378"/>
      <c r="L20" s="378"/>
      <c r="M20" s="378"/>
      <c r="Y20" s="359"/>
      <c r="Z20" s="359"/>
      <c r="AA20" s="359" t="s">
        <v>79</v>
      </c>
      <c r="AB20" s="359">
        <v>120</v>
      </c>
      <c r="AC20" s="359">
        <v>90</v>
      </c>
      <c r="AD20" s="359">
        <v>65</v>
      </c>
      <c r="AE20" s="359">
        <v>55</v>
      </c>
      <c r="AF20" s="359">
        <v>50</v>
      </c>
      <c r="AG20" s="359">
        <v>45</v>
      </c>
      <c r="AH20" s="359">
        <v>40</v>
      </c>
      <c r="AI20" s="359">
        <v>35</v>
      </c>
      <c r="AJ20" s="359">
        <v>25</v>
      </c>
      <c r="AK20" s="359">
        <v>20</v>
      </c>
    </row>
    <row r="21" spans="1:37" ht="18.75" customHeight="1" x14ac:dyDescent="0.25">
      <c r="A21" s="390" t="s">
        <v>55</v>
      </c>
      <c r="B21" s="1091" t="str">
        <f>E11</f>
        <v/>
      </c>
      <c r="C21" s="1091"/>
      <c r="D21" s="1093"/>
      <c r="E21" s="1093"/>
      <c r="F21" s="1093"/>
      <c r="G21" s="1093"/>
      <c r="H21" s="1092"/>
      <c r="I21" s="1092"/>
      <c r="J21" s="378"/>
      <c r="K21" s="378"/>
      <c r="L21" s="378"/>
      <c r="M21" s="378"/>
      <c r="Y21" s="359"/>
      <c r="Z21" s="359"/>
      <c r="AA21" s="359" t="s">
        <v>80</v>
      </c>
      <c r="AB21" s="359">
        <v>90</v>
      </c>
      <c r="AC21" s="359">
        <v>60</v>
      </c>
      <c r="AD21" s="359">
        <v>45</v>
      </c>
      <c r="AE21" s="359">
        <v>34</v>
      </c>
      <c r="AF21" s="359">
        <v>27</v>
      </c>
      <c r="AG21" s="359">
        <v>22</v>
      </c>
      <c r="AH21" s="359">
        <v>18</v>
      </c>
      <c r="AI21" s="359">
        <v>15</v>
      </c>
      <c r="AJ21" s="359">
        <v>12</v>
      </c>
      <c r="AK21" s="359">
        <v>9</v>
      </c>
    </row>
    <row r="22" spans="1:37" x14ac:dyDescent="0.25">
      <c r="A22" s="378"/>
      <c r="B22" s="378"/>
      <c r="C22" s="378"/>
      <c r="D22" s="378"/>
      <c r="E22" s="378"/>
      <c r="F22" s="378"/>
      <c r="G22" s="378"/>
      <c r="H22" s="378"/>
      <c r="I22" s="378"/>
      <c r="J22" s="378"/>
      <c r="K22" s="378"/>
      <c r="L22" s="378"/>
      <c r="M22" s="378"/>
      <c r="Y22" s="359"/>
      <c r="Z22" s="359"/>
      <c r="AA22" s="359" t="s">
        <v>81</v>
      </c>
      <c r="AB22" s="359">
        <v>60</v>
      </c>
      <c r="AC22" s="359">
        <v>40</v>
      </c>
      <c r="AD22" s="359">
        <v>30</v>
      </c>
      <c r="AE22" s="359">
        <v>20</v>
      </c>
      <c r="AF22" s="359">
        <v>18</v>
      </c>
      <c r="AG22" s="359">
        <v>15</v>
      </c>
      <c r="AH22" s="359">
        <v>12</v>
      </c>
      <c r="AI22" s="359">
        <v>10</v>
      </c>
      <c r="AJ22" s="359">
        <v>8</v>
      </c>
      <c r="AK22" s="359">
        <v>6</v>
      </c>
    </row>
    <row r="23" spans="1:37" x14ac:dyDescent="0.25">
      <c r="A23" s="378"/>
      <c r="B23" s="378"/>
      <c r="C23" s="378"/>
      <c r="D23" s="378"/>
      <c r="E23" s="378"/>
      <c r="F23" s="378"/>
      <c r="G23" s="378"/>
      <c r="H23" s="378"/>
      <c r="I23" s="378"/>
      <c r="J23" s="378"/>
      <c r="K23" s="378"/>
      <c r="L23" s="378"/>
      <c r="M23" s="378"/>
      <c r="Y23" s="359"/>
      <c r="Z23" s="359"/>
      <c r="AA23" s="359" t="s">
        <v>82</v>
      </c>
      <c r="AB23" s="359">
        <v>40</v>
      </c>
      <c r="AC23" s="359">
        <v>25</v>
      </c>
      <c r="AD23" s="359">
        <v>18</v>
      </c>
      <c r="AE23" s="359">
        <v>13</v>
      </c>
      <c r="AF23" s="359">
        <v>8</v>
      </c>
      <c r="AG23" s="359">
        <v>7</v>
      </c>
      <c r="AH23" s="359">
        <v>6</v>
      </c>
      <c r="AI23" s="359">
        <v>5</v>
      </c>
      <c r="AJ23" s="359">
        <v>4</v>
      </c>
      <c r="AK23" s="359">
        <v>3</v>
      </c>
    </row>
    <row r="24" spans="1:37" x14ac:dyDescent="0.25">
      <c r="A24" s="378"/>
      <c r="B24" s="378"/>
      <c r="C24" s="378"/>
      <c r="D24" s="378"/>
      <c r="E24" s="378"/>
      <c r="F24" s="378"/>
      <c r="G24" s="378"/>
      <c r="H24" s="378"/>
      <c r="I24" s="378"/>
      <c r="J24" s="378"/>
      <c r="K24" s="378"/>
      <c r="L24" s="378"/>
      <c r="M24" s="378"/>
      <c r="Y24" s="359"/>
      <c r="Z24" s="359"/>
      <c r="AA24" s="359" t="s">
        <v>83</v>
      </c>
      <c r="AB24" s="359">
        <v>25</v>
      </c>
      <c r="AC24" s="359">
        <v>15</v>
      </c>
      <c r="AD24" s="359">
        <v>13</v>
      </c>
      <c r="AE24" s="359">
        <v>7</v>
      </c>
      <c r="AF24" s="359">
        <v>6</v>
      </c>
      <c r="AG24" s="359">
        <v>5</v>
      </c>
      <c r="AH24" s="359">
        <v>4</v>
      </c>
      <c r="AI24" s="359">
        <v>3</v>
      </c>
      <c r="AJ24" s="359">
        <v>2</v>
      </c>
      <c r="AK24" s="359">
        <v>1</v>
      </c>
    </row>
    <row r="25" spans="1:37" x14ac:dyDescent="0.25">
      <c r="A25" s="378"/>
      <c r="B25" s="378"/>
      <c r="C25" s="378"/>
      <c r="D25" s="378"/>
      <c r="E25" s="378"/>
      <c r="F25" s="378"/>
      <c r="G25" s="378"/>
      <c r="H25" s="378"/>
      <c r="I25" s="378"/>
      <c r="J25" s="378"/>
      <c r="K25" s="378"/>
      <c r="L25" s="378"/>
      <c r="M25" s="378"/>
      <c r="Y25" s="359"/>
      <c r="Z25" s="359"/>
      <c r="AA25" s="359" t="s">
        <v>88</v>
      </c>
      <c r="AB25" s="359">
        <v>15</v>
      </c>
      <c r="AC25" s="359">
        <v>10</v>
      </c>
      <c r="AD25" s="359">
        <v>8</v>
      </c>
      <c r="AE25" s="359">
        <v>4</v>
      </c>
      <c r="AF25" s="359">
        <v>3</v>
      </c>
      <c r="AG25" s="359">
        <v>2</v>
      </c>
      <c r="AH25" s="359">
        <v>1</v>
      </c>
      <c r="AI25" s="359">
        <v>0</v>
      </c>
      <c r="AJ25" s="359">
        <v>0</v>
      </c>
      <c r="AK25" s="359">
        <v>0</v>
      </c>
    </row>
    <row r="26" spans="1:37" x14ac:dyDescent="0.25">
      <c r="A26" s="378"/>
      <c r="B26" s="378"/>
      <c r="C26" s="378"/>
      <c r="D26" s="378"/>
      <c r="E26" s="378"/>
      <c r="F26" s="378"/>
      <c r="G26" s="378"/>
      <c r="H26" s="378"/>
      <c r="I26" s="378"/>
      <c r="J26" s="378"/>
      <c r="K26" s="378"/>
      <c r="L26" s="378"/>
      <c r="M26" s="378"/>
      <c r="Y26" s="359"/>
      <c r="Z26" s="359"/>
      <c r="AA26" s="359" t="s">
        <v>84</v>
      </c>
      <c r="AB26" s="359">
        <v>10</v>
      </c>
      <c r="AC26" s="359">
        <v>6</v>
      </c>
      <c r="AD26" s="359">
        <v>4</v>
      </c>
      <c r="AE26" s="359">
        <v>2</v>
      </c>
      <c r="AF26" s="359">
        <v>1</v>
      </c>
      <c r="AG26" s="359">
        <v>0</v>
      </c>
      <c r="AH26" s="359">
        <v>0</v>
      </c>
      <c r="AI26" s="359">
        <v>0</v>
      </c>
      <c r="AJ26" s="359">
        <v>0</v>
      </c>
      <c r="AK26" s="359">
        <v>0</v>
      </c>
    </row>
    <row r="27" spans="1:37" x14ac:dyDescent="0.25">
      <c r="A27" s="378"/>
      <c r="B27" s="378"/>
      <c r="C27" s="378"/>
      <c r="D27" s="378"/>
      <c r="E27" s="378"/>
      <c r="F27" s="378"/>
      <c r="G27" s="378"/>
      <c r="H27" s="378"/>
      <c r="I27" s="378"/>
      <c r="J27" s="378"/>
      <c r="K27" s="378"/>
      <c r="L27" s="378"/>
      <c r="M27" s="378"/>
      <c r="Y27" s="359"/>
      <c r="Z27" s="359"/>
      <c r="AA27" s="359" t="s">
        <v>85</v>
      </c>
      <c r="AB27" s="359">
        <v>3</v>
      </c>
      <c r="AC27" s="359">
        <v>2</v>
      </c>
      <c r="AD27" s="359">
        <v>1</v>
      </c>
      <c r="AE27" s="359">
        <v>0</v>
      </c>
      <c r="AF27" s="359">
        <v>0</v>
      </c>
      <c r="AG27" s="359">
        <v>0</v>
      </c>
      <c r="AH27" s="359">
        <v>0</v>
      </c>
      <c r="AI27" s="359">
        <v>0</v>
      </c>
      <c r="AJ27" s="359">
        <v>0</v>
      </c>
      <c r="AK27" s="359">
        <v>0</v>
      </c>
    </row>
    <row r="28" spans="1:37" x14ac:dyDescent="0.25">
      <c r="A28" s="378"/>
      <c r="B28" s="378"/>
      <c r="C28" s="378"/>
      <c r="D28" s="378"/>
      <c r="E28" s="378"/>
      <c r="F28" s="378"/>
      <c r="G28" s="378"/>
      <c r="H28" s="378"/>
      <c r="I28" s="378"/>
      <c r="J28" s="378"/>
      <c r="K28" s="378"/>
      <c r="L28" s="378"/>
      <c r="M28" s="378"/>
    </row>
    <row r="29" spans="1:37" x14ac:dyDescent="0.25">
      <c r="A29" s="378"/>
      <c r="B29" s="378"/>
      <c r="C29" s="378"/>
      <c r="D29" s="378"/>
      <c r="E29" s="378"/>
      <c r="F29" s="378"/>
      <c r="G29" s="378"/>
      <c r="H29" s="378"/>
      <c r="I29" s="378"/>
      <c r="J29" s="378"/>
      <c r="K29" s="378"/>
      <c r="L29" s="378"/>
      <c r="M29" s="378"/>
    </row>
    <row r="30" spans="1:37" x14ac:dyDescent="0.25">
      <c r="A30" s="378"/>
      <c r="B30" s="378"/>
      <c r="C30" s="378"/>
      <c r="D30" s="378"/>
      <c r="E30" s="378"/>
      <c r="F30" s="378"/>
      <c r="G30" s="378"/>
      <c r="H30" s="378"/>
      <c r="I30" s="378"/>
      <c r="J30" s="378"/>
      <c r="K30" s="378"/>
      <c r="L30" s="378"/>
      <c r="M30" s="378"/>
    </row>
    <row r="31" spans="1:37" x14ac:dyDescent="0.25">
      <c r="A31" s="378"/>
      <c r="B31" s="378"/>
      <c r="C31" s="378"/>
      <c r="D31" s="378"/>
      <c r="E31" s="378"/>
      <c r="F31" s="378"/>
      <c r="G31" s="378"/>
      <c r="H31" s="378"/>
      <c r="I31" s="378"/>
      <c r="J31" s="378"/>
      <c r="K31" s="378"/>
      <c r="L31" s="378"/>
      <c r="M31" s="378"/>
    </row>
    <row r="32" spans="1:37" x14ac:dyDescent="0.25">
      <c r="A32" s="378"/>
      <c r="B32" s="378"/>
      <c r="C32" s="378"/>
      <c r="D32" s="378"/>
      <c r="E32" s="378"/>
      <c r="F32" s="378"/>
      <c r="G32" s="378"/>
      <c r="H32" s="378"/>
      <c r="I32" s="378"/>
      <c r="J32" s="378"/>
      <c r="K32" s="378"/>
      <c r="L32" s="383"/>
      <c r="M32" s="383"/>
    </row>
    <row r="33" spans="1:18" x14ac:dyDescent="0.25">
      <c r="A33" s="391" t="s">
        <v>35</v>
      </c>
      <c r="B33" s="392"/>
      <c r="C33" s="393"/>
      <c r="D33" s="394" t="s">
        <v>2</v>
      </c>
      <c r="E33" s="395" t="s">
        <v>37</v>
      </c>
      <c r="F33" s="396"/>
      <c r="G33" s="394" t="s">
        <v>2</v>
      </c>
      <c r="H33" s="395" t="s">
        <v>46</v>
      </c>
      <c r="I33" s="397"/>
      <c r="J33" s="395" t="s">
        <v>47</v>
      </c>
      <c r="K33" s="398" t="s">
        <v>48</v>
      </c>
      <c r="L33" s="374"/>
      <c r="M33" s="399"/>
      <c r="N33" s="400"/>
      <c r="P33" s="401"/>
      <c r="Q33" s="401"/>
      <c r="R33" s="402"/>
    </row>
    <row r="34" spans="1:18" x14ac:dyDescent="0.25">
      <c r="A34" s="403" t="s">
        <v>36</v>
      </c>
      <c r="B34" s="404"/>
      <c r="C34" s="405"/>
      <c r="D34" s="406"/>
      <c r="E34" s="1094"/>
      <c r="F34" s="1094"/>
      <c r="G34" s="407" t="s">
        <v>3</v>
      </c>
      <c r="H34" s="404"/>
      <c r="I34" s="408"/>
      <c r="J34" s="409"/>
      <c r="K34" s="410" t="s">
        <v>38</v>
      </c>
      <c r="L34" s="411"/>
      <c r="M34" s="412"/>
      <c r="P34" s="413"/>
      <c r="Q34" s="413"/>
      <c r="R34" s="414"/>
    </row>
    <row r="35" spans="1:18" x14ac:dyDescent="0.25">
      <c r="A35" s="415" t="s">
        <v>45</v>
      </c>
      <c r="B35" s="416"/>
      <c r="C35" s="417"/>
      <c r="D35" s="418"/>
      <c r="E35" s="1090"/>
      <c r="F35" s="1090"/>
      <c r="G35" s="419" t="s">
        <v>4</v>
      </c>
      <c r="H35" s="420"/>
      <c r="I35" s="421"/>
      <c r="J35" s="422"/>
      <c r="K35" s="423"/>
      <c r="L35" s="383"/>
      <c r="M35" s="424"/>
      <c r="P35" s="414"/>
      <c r="Q35" s="425"/>
      <c r="R35" s="414"/>
    </row>
    <row r="36" spans="1:18" x14ac:dyDescent="0.25">
      <c r="A36" s="426"/>
      <c r="B36" s="427"/>
      <c r="C36" s="428"/>
      <c r="D36" s="418"/>
      <c r="E36" s="429"/>
      <c r="F36" s="378"/>
      <c r="G36" s="419" t="s">
        <v>5</v>
      </c>
      <c r="H36" s="420"/>
      <c r="I36" s="421"/>
      <c r="J36" s="422"/>
      <c r="K36" s="410" t="s">
        <v>39</v>
      </c>
      <c r="L36" s="411"/>
      <c r="M36" s="430"/>
      <c r="P36" s="413"/>
      <c r="Q36" s="413"/>
      <c r="R36" s="414"/>
    </row>
    <row r="37" spans="1:18" x14ac:dyDescent="0.25">
      <c r="A37" s="431"/>
      <c r="B37" s="432"/>
      <c r="C37" s="433"/>
      <c r="D37" s="418"/>
      <c r="E37" s="429"/>
      <c r="F37" s="378"/>
      <c r="G37" s="419" t="s">
        <v>6</v>
      </c>
      <c r="H37" s="420"/>
      <c r="I37" s="421"/>
      <c r="J37" s="422"/>
      <c r="K37" s="434"/>
      <c r="L37" s="378"/>
      <c r="M37" s="412"/>
      <c r="P37" s="414"/>
      <c r="Q37" s="425"/>
      <c r="R37" s="414"/>
    </row>
    <row r="38" spans="1:18" x14ac:dyDescent="0.25">
      <c r="A38" s="435"/>
      <c r="B38" s="436"/>
      <c r="C38" s="437"/>
      <c r="D38" s="418"/>
      <c r="E38" s="429"/>
      <c r="F38" s="378"/>
      <c r="G38" s="419" t="s">
        <v>7</v>
      </c>
      <c r="H38" s="420"/>
      <c r="I38" s="421"/>
      <c r="J38" s="422"/>
      <c r="K38" s="415"/>
      <c r="L38" s="383"/>
      <c r="M38" s="424"/>
      <c r="P38" s="414"/>
      <c r="Q38" s="425"/>
      <c r="R38" s="414"/>
    </row>
    <row r="39" spans="1:18" x14ac:dyDescent="0.25">
      <c r="A39" s="438"/>
      <c r="B39" s="439"/>
      <c r="C39" s="433"/>
      <c r="D39" s="418"/>
      <c r="E39" s="429"/>
      <c r="F39" s="378"/>
      <c r="G39" s="419" t="s">
        <v>8</v>
      </c>
      <c r="H39" s="420"/>
      <c r="I39" s="421"/>
      <c r="J39" s="422"/>
      <c r="K39" s="410" t="s">
        <v>28</v>
      </c>
      <c r="L39" s="411"/>
      <c r="M39" s="430"/>
      <c r="P39" s="413"/>
      <c r="Q39" s="413"/>
      <c r="R39" s="414"/>
    </row>
    <row r="40" spans="1:18" x14ac:dyDescent="0.25">
      <c r="A40" s="438"/>
      <c r="B40" s="439"/>
      <c r="C40" s="440"/>
      <c r="D40" s="418"/>
      <c r="E40" s="429"/>
      <c r="F40" s="378"/>
      <c r="G40" s="419" t="s">
        <v>9</v>
      </c>
      <c r="H40" s="420"/>
      <c r="I40" s="421"/>
      <c r="J40" s="422"/>
      <c r="K40" s="434"/>
      <c r="L40" s="378"/>
      <c r="M40" s="412"/>
      <c r="P40" s="414"/>
      <c r="Q40" s="425"/>
      <c r="R40" s="414"/>
    </row>
    <row r="41" spans="1:18" x14ac:dyDescent="0.25">
      <c r="A41" s="441"/>
      <c r="B41" s="442"/>
      <c r="C41" s="443"/>
      <c r="D41" s="444"/>
      <c r="E41" s="445"/>
      <c r="F41" s="383"/>
      <c r="G41" s="446" t="s">
        <v>10</v>
      </c>
      <c r="H41" s="416"/>
      <c r="I41" s="447"/>
      <c r="J41" s="448"/>
      <c r="K41" s="415" t="e">
        <f>L4</f>
        <v>#REF!</v>
      </c>
      <c r="L41" s="383"/>
      <c r="M41" s="424"/>
      <c r="P41" s="414"/>
      <c r="Q41" s="425"/>
      <c r="R41" s="449"/>
    </row>
  </sheetData>
  <mergeCells count="20">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 ref="H18:I18"/>
    <mergeCell ref="A1:F1"/>
    <mergeCell ref="A4:C4"/>
    <mergeCell ref="B18:C18"/>
    <mergeCell ref="D18:E18"/>
    <mergeCell ref="F18:G18"/>
  </mergeCells>
  <conditionalFormatting sqref="E7 E9 E11">
    <cfRule type="cellIs" dxfId="321" priority="2" stopIfTrue="1" operator="equal">
      <formula>"Bye"</formula>
    </cfRule>
  </conditionalFormatting>
  <conditionalFormatting sqref="R41">
    <cfRule type="expression" dxfId="320"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46B2-9FC2-47A2-A783-A1F1E4549449}">
  <sheetPr codeName="Sheet21">
    <tabColor indexed="42"/>
  </sheetPr>
  <dimension ref="A1:Q156"/>
  <sheetViews>
    <sheetView showGridLines="0" showZeros="0" workbookViewId="0">
      <pane ySplit="6" topLeftCell="A7" activePane="bottomLeft" state="frozen"/>
      <selection activeCell="T26" sqref="T26"/>
      <selection pane="bottomLeft"/>
    </sheetView>
  </sheetViews>
  <sheetFormatPr defaultRowHeight="13.2" x14ac:dyDescent="0.25"/>
  <cols>
    <col min="1" max="1" width="3.88671875" style="266" customWidth="1"/>
    <col min="2" max="2" width="14" style="266" customWidth="1"/>
    <col min="3" max="3" width="12.44140625" style="266" customWidth="1"/>
    <col min="4" max="4" width="44.88671875" style="339" bestFit="1" customWidth="1"/>
    <col min="5" max="5" width="12.109375" style="340" customWidth="1"/>
    <col min="6" max="6" width="6.109375" style="341" hidden="1" customWidth="1"/>
    <col min="7" max="7" width="31.44140625" style="341" customWidth="1"/>
    <col min="8" max="8" width="7.6640625" style="339" customWidth="1"/>
    <col min="9" max="13" width="7.44140625" style="339" hidden="1" customWidth="1"/>
    <col min="14" max="15" width="7.44140625" style="339" customWidth="1"/>
    <col min="16" max="16" width="7.44140625" style="339" hidden="1" customWidth="1"/>
    <col min="17" max="17" width="7.44140625" style="339" customWidth="1"/>
    <col min="18" max="16384" width="8.88671875" style="266"/>
  </cols>
  <sheetData>
    <row r="1" spans="1:17" ht="24.6" x14ac:dyDescent="0.4">
      <c r="A1" s="455" t="e">
        <f>[1]Altalanos!$A$6</f>
        <v>#REF!</v>
      </c>
      <c r="B1" s="258"/>
      <c r="C1" s="258"/>
      <c r="D1" s="259"/>
      <c r="E1" s="260" t="s">
        <v>44</v>
      </c>
      <c r="F1" s="261"/>
      <c r="G1" s="262"/>
      <c r="H1" s="263"/>
      <c r="I1" s="263"/>
      <c r="J1" s="264"/>
      <c r="K1" s="264"/>
      <c r="L1" s="264"/>
      <c r="M1" s="264"/>
      <c r="N1" s="264"/>
      <c r="O1" s="264"/>
      <c r="P1" s="264"/>
      <c r="Q1" s="265"/>
    </row>
    <row r="2" spans="1:17" ht="13.8" thickBot="1" x14ac:dyDescent="0.3">
      <c r="B2" s="267" t="s">
        <v>43</v>
      </c>
      <c r="C2" s="451" t="e">
        <f>[1]Altalanos!$D$8</f>
        <v>#REF!</v>
      </c>
      <c r="D2" s="261"/>
      <c r="E2" s="260" t="s">
        <v>29</v>
      </c>
      <c r="F2" s="268"/>
      <c r="G2" s="268"/>
      <c r="H2" s="269"/>
      <c r="I2" s="269"/>
      <c r="J2" s="263"/>
      <c r="K2" s="263"/>
      <c r="L2" s="263"/>
      <c r="M2" s="263"/>
      <c r="N2" s="270"/>
      <c r="O2" s="271"/>
      <c r="P2" s="271"/>
      <c r="Q2" s="270"/>
    </row>
    <row r="3" spans="1:17" s="281" customFormat="1" ht="13.8" thickBot="1" x14ac:dyDescent="0.3">
      <c r="A3" s="272" t="s">
        <v>42</v>
      </c>
      <c r="B3" s="273"/>
      <c r="C3" s="273"/>
      <c r="D3" s="273"/>
      <c r="E3" s="273"/>
      <c r="F3" s="273"/>
      <c r="G3" s="273"/>
      <c r="H3" s="273"/>
      <c r="I3" s="274"/>
      <c r="J3" s="275"/>
      <c r="K3" s="276"/>
      <c r="L3" s="276"/>
      <c r="M3" s="276"/>
      <c r="N3" s="277" t="s">
        <v>28</v>
      </c>
      <c r="O3" s="278"/>
      <c r="P3" s="279"/>
      <c r="Q3" s="280"/>
    </row>
    <row r="4" spans="1:17" s="281" customFormat="1" x14ac:dyDescent="0.25">
      <c r="A4" s="282" t="s">
        <v>21</v>
      </c>
      <c r="B4" s="282"/>
      <c r="C4" s="283" t="s">
        <v>19</v>
      </c>
      <c r="D4" s="282" t="s">
        <v>24</v>
      </c>
      <c r="E4" s="284"/>
      <c r="G4" s="285"/>
      <c r="H4" s="286" t="s">
        <v>25</v>
      </c>
      <c r="I4" s="287"/>
      <c r="J4" s="288"/>
      <c r="K4" s="289"/>
      <c r="L4" s="289"/>
      <c r="M4" s="289"/>
      <c r="N4" s="288"/>
      <c r="O4" s="290"/>
      <c r="P4" s="290"/>
      <c r="Q4" s="291"/>
    </row>
    <row r="5" spans="1:17" s="281" customFormat="1" ht="13.8" thickBot="1" x14ac:dyDescent="0.3">
      <c r="A5" s="292" t="e">
        <f>[1]Altalanos!$A$10</f>
        <v>#REF!</v>
      </c>
      <c r="B5" s="292"/>
      <c r="C5" s="293" t="e">
        <f>[1]Altalanos!$C$10</f>
        <v>#REF!</v>
      </c>
      <c r="D5" s="294" t="e">
        <f>[1]Altalanos!$D$10</f>
        <v>#REF!</v>
      </c>
      <c r="E5" s="294"/>
      <c r="F5" s="294"/>
      <c r="G5" s="294"/>
      <c r="H5" s="295" t="e">
        <f>[1]Altalanos!$E$10</f>
        <v>#REF!</v>
      </c>
      <c r="I5" s="296"/>
      <c r="J5" s="297"/>
      <c r="K5" s="298"/>
      <c r="L5" s="298"/>
      <c r="M5" s="298"/>
      <c r="N5" s="297"/>
      <c r="O5" s="294"/>
      <c r="P5" s="294"/>
      <c r="Q5" s="299"/>
    </row>
    <row r="6" spans="1:17" ht="30" customHeight="1" thickBot="1" x14ac:dyDescent="0.3">
      <c r="A6" s="300" t="s">
        <v>30</v>
      </c>
      <c r="B6" s="301" t="s">
        <v>22</v>
      </c>
      <c r="C6" s="301" t="s">
        <v>23</v>
      </c>
      <c r="D6" s="301" t="s">
        <v>26</v>
      </c>
      <c r="E6" s="302" t="s">
        <v>27</v>
      </c>
      <c r="F6" s="302" t="s">
        <v>31</v>
      </c>
      <c r="G6" s="302" t="s">
        <v>95</v>
      </c>
      <c r="H6" s="303" t="s">
        <v>32</v>
      </c>
      <c r="I6" s="304"/>
      <c r="J6" s="305" t="s">
        <v>14</v>
      </c>
      <c r="K6" s="306" t="s">
        <v>12</v>
      </c>
      <c r="L6" s="307" t="s">
        <v>0</v>
      </c>
      <c r="M6" s="308" t="s">
        <v>13</v>
      </c>
      <c r="N6" s="309" t="s">
        <v>40</v>
      </c>
      <c r="O6" s="310" t="s">
        <v>33</v>
      </c>
      <c r="P6" s="311" t="s">
        <v>1</v>
      </c>
      <c r="Q6" s="302" t="s">
        <v>34</v>
      </c>
    </row>
    <row r="7" spans="1:17" s="323" customFormat="1" ht="18.899999999999999" customHeight="1" x14ac:dyDescent="0.25">
      <c r="A7" s="312">
        <v>1</v>
      </c>
      <c r="B7" s="327" t="s">
        <v>161</v>
      </c>
      <c r="C7" s="327" t="s">
        <v>162</v>
      </c>
      <c r="D7" s="316" t="s">
        <v>163</v>
      </c>
      <c r="E7" s="328" t="s">
        <v>164</v>
      </c>
      <c r="F7" s="452"/>
      <c r="G7" s="315"/>
      <c r="H7" s="316"/>
      <c r="I7" s="316"/>
      <c r="J7" s="317"/>
      <c r="K7" s="318"/>
      <c r="L7" s="319"/>
      <c r="M7" s="318"/>
      <c r="N7" s="320"/>
      <c r="O7" s="316">
        <v>33</v>
      </c>
      <c r="P7" s="321"/>
      <c r="Q7" s="322"/>
    </row>
    <row r="8" spans="1:17" s="323" customFormat="1" ht="18.899999999999999" customHeight="1" x14ac:dyDescent="0.25">
      <c r="A8" s="312">
        <v>2</v>
      </c>
      <c r="B8" s="327" t="s">
        <v>165</v>
      </c>
      <c r="C8" s="327" t="s">
        <v>166</v>
      </c>
      <c r="D8" s="316" t="s">
        <v>116</v>
      </c>
      <c r="E8" s="328" t="s">
        <v>167</v>
      </c>
      <c r="F8" s="329"/>
      <c r="G8" s="324"/>
      <c r="H8" s="316"/>
      <c r="I8" s="316"/>
      <c r="J8" s="317"/>
      <c r="K8" s="318"/>
      <c r="L8" s="319"/>
      <c r="M8" s="318"/>
      <c r="N8" s="320"/>
      <c r="O8" s="316">
        <v>57</v>
      </c>
      <c r="P8" s="321"/>
      <c r="Q8" s="322"/>
    </row>
    <row r="9" spans="1:17" s="323" customFormat="1" ht="18.899999999999999" customHeight="1" x14ac:dyDescent="0.25">
      <c r="A9" s="312">
        <v>3</v>
      </c>
      <c r="B9" s="327" t="s">
        <v>114</v>
      </c>
      <c r="C9" s="327" t="s">
        <v>168</v>
      </c>
      <c r="D9" s="316" t="s">
        <v>169</v>
      </c>
      <c r="E9" s="328" t="s">
        <v>170</v>
      </c>
      <c r="F9" s="329"/>
      <c r="G9" s="324"/>
      <c r="H9" s="316"/>
      <c r="I9" s="316"/>
      <c r="J9" s="317"/>
      <c r="K9" s="318"/>
      <c r="L9" s="319"/>
      <c r="M9" s="318"/>
      <c r="N9" s="320"/>
      <c r="O9" s="316">
        <v>22</v>
      </c>
      <c r="P9" s="325"/>
      <c r="Q9" s="326"/>
    </row>
    <row r="10" spans="1:17" s="323" customFormat="1" ht="18.899999999999999" customHeight="1" x14ac:dyDescent="0.25">
      <c r="A10" s="312">
        <v>4</v>
      </c>
      <c r="B10" s="327"/>
      <c r="C10" s="327"/>
      <c r="D10" s="316"/>
      <c r="E10" s="328"/>
      <c r="F10" s="329"/>
      <c r="G10" s="324"/>
      <c r="H10" s="316"/>
      <c r="I10" s="316"/>
      <c r="J10" s="317"/>
      <c r="K10" s="318"/>
      <c r="L10" s="319"/>
      <c r="M10" s="318"/>
      <c r="N10" s="320"/>
      <c r="O10" s="316"/>
      <c r="P10" s="330"/>
      <c r="Q10" s="331"/>
    </row>
    <row r="11" spans="1:17" s="323" customFormat="1" ht="18.899999999999999" customHeight="1" x14ac:dyDescent="0.25">
      <c r="A11" s="312">
        <v>5</v>
      </c>
      <c r="B11" s="327"/>
      <c r="C11" s="327"/>
      <c r="D11" s="316"/>
      <c r="E11" s="328"/>
      <c r="F11" s="329"/>
      <c r="G11" s="324"/>
      <c r="H11" s="316"/>
      <c r="I11" s="316"/>
      <c r="J11" s="317"/>
      <c r="K11" s="318"/>
      <c r="L11" s="319"/>
      <c r="M11" s="318"/>
      <c r="N11" s="320"/>
      <c r="O11" s="316"/>
      <c r="P11" s="330"/>
      <c r="Q11" s="331"/>
    </row>
    <row r="12" spans="1:17" s="323" customFormat="1" ht="18.899999999999999" customHeight="1" x14ac:dyDescent="0.25">
      <c r="A12" s="312">
        <v>6</v>
      </c>
      <c r="B12" s="327"/>
      <c r="C12" s="327"/>
      <c r="D12" s="316"/>
      <c r="E12" s="328"/>
      <c r="F12" s="329"/>
      <c r="G12" s="324"/>
      <c r="H12" s="316"/>
      <c r="I12" s="316"/>
      <c r="J12" s="317"/>
      <c r="K12" s="318"/>
      <c r="L12" s="319"/>
      <c r="M12" s="318"/>
      <c r="N12" s="320"/>
      <c r="O12" s="316"/>
      <c r="P12" s="330"/>
      <c r="Q12" s="331"/>
    </row>
    <row r="13" spans="1:17" s="323" customFormat="1" ht="18.899999999999999" customHeight="1" x14ac:dyDescent="0.25">
      <c r="A13" s="312">
        <v>7</v>
      </c>
      <c r="B13" s="327"/>
      <c r="C13" s="327"/>
      <c r="D13" s="316"/>
      <c r="E13" s="328"/>
      <c r="F13" s="329"/>
      <c r="G13" s="324"/>
      <c r="H13" s="316"/>
      <c r="I13" s="316"/>
      <c r="J13" s="317"/>
      <c r="K13" s="318"/>
      <c r="L13" s="319"/>
      <c r="M13" s="318"/>
      <c r="N13" s="320"/>
      <c r="O13" s="316"/>
      <c r="P13" s="330"/>
      <c r="Q13" s="331"/>
    </row>
    <row r="14" spans="1:17" s="323" customFormat="1" ht="18.899999999999999" customHeight="1" x14ac:dyDescent="0.25">
      <c r="A14" s="312">
        <v>8</v>
      </c>
      <c r="B14" s="327"/>
      <c r="C14" s="327"/>
      <c r="D14" s="316"/>
      <c r="E14" s="328"/>
      <c r="F14" s="329"/>
      <c r="G14" s="324"/>
      <c r="H14" s="316"/>
      <c r="I14" s="316"/>
      <c r="J14" s="317"/>
      <c r="K14" s="318"/>
      <c r="L14" s="319"/>
      <c r="M14" s="318"/>
      <c r="N14" s="320"/>
      <c r="O14" s="316"/>
      <c r="P14" s="330"/>
      <c r="Q14" s="331"/>
    </row>
    <row r="15" spans="1:17" s="323" customFormat="1" ht="18.899999999999999" customHeight="1" x14ac:dyDescent="0.25">
      <c r="A15" s="312">
        <v>9</v>
      </c>
      <c r="B15" s="327"/>
      <c r="C15" s="327"/>
      <c r="D15" s="316"/>
      <c r="E15" s="328"/>
      <c r="F15" s="322"/>
      <c r="G15" s="322"/>
      <c r="H15" s="316"/>
      <c r="I15" s="316"/>
      <c r="J15" s="317"/>
      <c r="K15" s="318"/>
      <c r="L15" s="319"/>
      <c r="M15" s="332"/>
      <c r="N15" s="320"/>
      <c r="O15" s="316"/>
      <c r="P15" s="322"/>
      <c r="Q15" s="322"/>
    </row>
    <row r="16" spans="1:17" s="323" customFormat="1" ht="18.899999999999999" customHeight="1" x14ac:dyDescent="0.25">
      <c r="A16" s="312">
        <v>10</v>
      </c>
      <c r="B16" s="333"/>
      <c r="C16" s="327"/>
      <c r="D16" s="316"/>
      <c r="E16" s="328"/>
      <c r="F16" s="322"/>
      <c r="G16" s="322"/>
      <c r="H16" s="316"/>
      <c r="I16" s="316"/>
      <c r="J16" s="317"/>
      <c r="K16" s="318"/>
      <c r="L16" s="319"/>
      <c r="M16" s="332"/>
      <c r="N16" s="320"/>
      <c r="O16" s="316"/>
      <c r="P16" s="321"/>
      <c r="Q16" s="322"/>
    </row>
    <row r="17" spans="1:17" s="323" customFormat="1" ht="18.899999999999999" customHeight="1" x14ac:dyDescent="0.25">
      <c r="A17" s="312">
        <v>11</v>
      </c>
      <c r="B17" s="327"/>
      <c r="C17" s="327"/>
      <c r="D17" s="316"/>
      <c r="E17" s="328"/>
      <c r="F17" s="322"/>
      <c r="G17" s="322"/>
      <c r="H17" s="316"/>
      <c r="I17" s="316"/>
      <c r="J17" s="317"/>
      <c r="K17" s="318"/>
      <c r="L17" s="319"/>
      <c r="M17" s="332"/>
      <c r="N17" s="320"/>
      <c r="O17" s="316"/>
      <c r="P17" s="321"/>
      <c r="Q17" s="322"/>
    </row>
    <row r="18" spans="1:17" s="323" customFormat="1" ht="18.899999999999999" customHeight="1" x14ac:dyDescent="0.25">
      <c r="A18" s="312">
        <v>12</v>
      </c>
      <c r="B18" s="327"/>
      <c r="C18" s="327"/>
      <c r="D18" s="316"/>
      <c r="E18" s="328"/>
      <c r="F18" s="322"/>
      <c r="G18" s="322"/>
      <c r="H18" s="316"/>
      <c r="I18" s="316"/>
      <c r="J18" s="317"/>
      <c r="K18" s="318"/>
      <c r="L18" s="319"/>
      <c r="M18" s="332"/>
      <c r="N18" s="320"/>
      <c r="O18" s="316"/>
      <c r="P18" s="321"/>
      <c r="Q18" s="322"/>
    </row>
    <row r="19" spans="1:17" s="323" customFormat="1" ht="18.899999999999999" customHeight="1" x14ac:dyDescent="0.25">
      <c r="A19" s="312">
        <v>13</v>
      </c>
      <c r="B19" s="327"/>
      <c r="C19" s="327"/>
      <c r="D19" s="316"/>
      <c r="E19" s="328"/>
      <c r="F19" s="322"/>
      <c r="G19" s="322"/>
      <c r="H19" s="316"/>
      <c r="I19" s="316"/>
      <c r="J19" s="317"/>
      <c r="K19" s="318"/>
      <c r="L19" s="319"/>
      <c r="M19" s="332"/>
      <c r="N19" s="320"/>
      <c r="O19" s="316"/>
      <c r="P19" s="321"/>
      <c r="Q19" s="322"/>
    </row>
    <row r="20" spans="1:17" s="323" customFormat="1" ht="18.899999999999999" customHeight="1" x14ac:dyDescent="0.25">
      <c r="A20" s="312">
        <v>14</v>
      </c>
      <c r="B20" s="327"/>
      <c r="C20" s="327"/>
      <c r="D20" s="316"/>
      <c r="E20" s="328"/>
      <c r="F20" s="322"/>
      <c r="G20" s="322"/>
      <c r="H20" s="316"/>
      <c r="I20" s="316"/>
      <c r="J20" s="317"/>
      <c r="K20" s="318"/>
      <c r="L20" s="319"/>
      <c r="M20" s="332"/>
      <c r="N20" s="320"/>
      <c r="O20" s="316"/>
      <c r="P20" s="321"/>
      <c r="Q20" s="322"/>
    </row>
    <row r="21" spans="1:17" s="323" customFormat="1" ht="18.899999999999999" customHeight="1" x14ac:dyDescent="0.25">
      <c r="A21" s="312">
        <v>15</v>
      </c>
      <c r="B21" s="327"/>
      <c r="C21" s="327"/>
      <c r="D21" s="316"/>
      <c r="E21" s="328"/>
      <c r="F21" s="322"/>
      <c r="G21" s="322"/>
      <c r="H21" s="316"/>
      <c r="I21" s="316"/>
      <c r="J21" s="317"/>
      <c r="K21" s="318"/>
      <c r="L21" s="319"/>
      <c r="M21" s="332"/>
      <c r="N21" s="320"/>
      <c r="O21" s="316"/>
      <c r="P21" s="321"/>
      <c r="Q21" s="322"/>
    </row>
    <row r="22" spans="1:17" s="323" customFormat="1" ht="18.899999999999999" customHeight="1" x14ac:dyDescent="0.25">
      <c r="A22" s="312">
        <v>16</v>
      </c>
      <c r="B22" s="327"/>
      <c r="C22" s="327"/>
      <c r="D22" s="316"/>
      <c r="E22" s="328"/>
      <c r="F22" s="322"/>
      <c r="G22" s="322"/>
      <c r="H22" s="316"/>
      <c r="I22" s="316"/>
      <c r="J22" s="317"/>
      <c r="K22" s="318"/>
      <c r="L22" s="319"/>
      <c r="M22" s="332"/>
      <c r="N22" s="320"/>
      <c r="O22" s="316"/>
      <c r="P22" s="321"/>
      <c r="Q22" s="322"/>
    </row>
    <row r="23" spans="1:17" s="323" customFormat="1" ht="18.899999999999999" customHeight="1" x14ac:dyDescent="0.25">
      <c r="A23" s="312">
        <v>17</v>
      </c>
      <c r="B23" s="327"/>
      <c r="C23" s="327"/>
      <c r="D23" s="316"/>
      <c r="E23" s="328"/>
      <c r="F23" s="322"/>
      <c r="G23" s="322"/>
      <c r="H23" s="316"/>
      <c r="I23" s="316"/>
      <c r="J23" s="317"/>
      <c r="K23" s="318"/>
      <c r="L23" s="319"/>
      <c r="M23" s="332"/>
      <c r="N23" s="320"/>
      <c r="O23" s="316"/>
      <c r="P23" s="321"/>
      <c r="Q23" s="322"/>
    </row>
    <row r="24" spans="1:17" s="323" customFormat="1" ht="18.899999999999999" customHeight="1" x14ac:dyDescent="0.25">
      <c r="A24" s="312">
        <v>18</v>
      </c>
      <c r="B24" s="327"/>
      <c r="C24" s="327"/>
      <c r="D24" s="316"/>
      <c r="E24" s="328"/>
      <c r="F24" s="322"/>
      <c r="G24" s="322"/>
      <c r="H24" s="316"/>
      <c r="I24" s="316"/>
      <c r="J24" s="317"/>
      <c r="K24" s="318"/>
      <c r="L24" s="319"/>
      <c r="M24" s="332"/>
      <c r="N24" s="320"/>
      <c r="O24" s="316"/>
      <c r="P24" s="321"/>
      <c r="Q24" s="322"/>
    </row>
    <row r="25" spans="1:17" s="323" customFormat="1" ht="18.899999999999999" customHeight="1" x14ac:dyDescent="0.25">
      <c r="A25" s="312">
        <v>19</v>
      </c>
      <c r="B25" s="327"/>
      <c r="C25" s="327"/>
      <c r="D25" s="316"/>
      <c r="E25" s="328"/>
      <c r="F25" s="322"/>
      <c r="G25" s="322"/>
      <c r="H25" s="316"/>
      <c r="I25" s="316"/>
      <c r="J25" s="317"/>
      <c r="K25" s="318"/>
      <c r="L25" s="319"/>
      <c r="M25" s="332"/>
      <c r="N25" s="320"/>
      <c r="O25" s="316"/>
      <c r="P25" s="321"/>
      <c r="Q25" s="322"/>
    </row>
    <row r="26" spans="1:17" s="323" customFormat="1" ht="18.899999999999999" customHeight="1" x14ac:dyDescent="0.25">
      <c r="A26" s="312">
        <v>20</v>
      </c>
      <c r="B26" s="327"/>
      <c r="C26" s="327"/>
      <c r="D26" s="316"/>
      <c r="E26" s="328"/>
      <c r="F26" s="322"/>
      <c r="G26" s="322"/>
      <c r="H26" s="316"/>
      <c r="I26" s="316"/>
      <c r="J26" s="317"/>
      <c r="K26" s="318"/>
      <c r="L26" s="319"/>
      <c r="M26" s="332"/>
      <c r="N26" s="320"/>
      <c r="O26" s="316"/>
      <c r="P26" s="321"/>
      <c r="Q26" s="322"/>
    </row>
    <row r="27" spans="1:17" s="323" customFormat="1" ht="18.899999999999999" customHeight="1" x14ac:dyDescent="0.25">
      <c r="A27" s="312">
        <v>21</v>
      </c>
      <c r="B27" s="327"/>
      <c r="C27" s="327"/>
      <c r="D27" s="316"/>
      <c r="E27" s="328"/>
      <c r="F27" s="322"/>
      <c r="G27" s="322"/>
      <c r="H27" s="316"/>
      <c r="I27" s="316"/>
      <c r="J27" s="317"/>
      <c r="K27" s="318"/>
      <c r="L27" s="319"/>
      <c r="M27" s="332"/>
      <c r="N27" s="320"/>
      <c r="O27" s="316"/>
      <c r="P27" s="321"/>
      <c r="Q27" s="322"/>
    </row>
    <row r="28" spans="1:17" s="323" customFormat="1" ht="18.899999999999999" customHeight="1" x14ac:dyDescent="0.25">
      <c r="A28" s="312">
        <v>22</v>
      </c>
      <c r="B28" s="327"/>
      <c r="C28" s="327"/>
      <c r="D28" s="316"/>
      <c r="E28" s="334"/>
      <c r="F28" s="335"/>
      <c r="G28" s="326"/>
      <c r="H28" s="316"/>
      <c r="I28" s="316"/>
      <c r="J28" s="317"/>
      <c r="K28" s="318"/>
      <c r="L28" s="319"/>
      <c r="M28" s="332"/>
      <c r="N28" s="320"/>
      <c r="O28" s="316"/>
      <c r="P28" s="321"/>
      <c r="Q28" s="322"/>
    </row>
    <row r="29" spans="1:17" s="323" customFormat="1" ht="18.899999999999999" customHeight="1" x14ac:dyDescent="0.25">
      <c r="A29" s="312">
        <v>23</v>
      </c>
      <c r="B29" s="327"/>
      <c r="C29" s="327"/>
      <c r="D29" s="316"/>
      <c r="E29" s="336"/>
      <c r="F29" s="322"/>
      <c r="G29" s="322"/>
      <c r="H29" s="316"/>
      <c r="I29" s="316"/>
      <c r="J29" s="317"/>
      <c r="K29" s="318"/>
      <c r="L29" s="319"/>
      <c r="M29" s="332"/>
      <c r="N29" s="320"/>
      <c r="O29" s="316"/>
      <c r="P29" s="321"/>
      <c r="Q29" s="322"/>
    </row>
    <row r="30" spans="1:17" s="323" customFormat="1" ht="18.899999999999999" customHeight="1" x14ac:dyDescent="0.25">
      <c r="A30" s="312">
        <v>24</v>
      </c>
      <c r="B30" s="327"/>
      <c r="C30" s="327"/>
      <c r="D30" s="316"/>
      <c r="E30" s="328"/>
      <c r="F30" s="322"/>
      <c r="G30" s="322"/>
      <c r="H30" s="316"/>
      <c r="I30" s="316"/>
      <c r="J30" s="317"/>
      <c r="K30" s="318"/>
      <c r="L30" s="319"/>
      <c r="M30" s="332"/>
      <c r="N30" s="320"/>
      <c r="O30" s="316"/>
      <c r="P30" s="321"/>
      <c r="Q30" s="322"/>
    </row>
    <row r="31" spans="1:17" s="323" customFormat="1" ht="18.899999999999999" customHeight="1" x14ac:dyDescent="0.25">
      <c r="A31" s="312">
        <v>25</v>
      </c>
      <c r="B31" s="327"/>
      <c r="C31" s="327"/>
      <c r="D31" s="316"/>
      <c r="E31" s="328"/>
      <c r="F31" s="322"/>
      <c r="G31" s="322"/>
      <c r="H31" s="316"/>
      <c r="I31" s="316"/>
      <c r="J31" s="317"/>
      <c r="K31" s="318"/>
      <c r="L31" s="319"/>
      <c r="M31" s="332"/>
      <c r="N31" s="320"/>
      <c r="O31" s="316"/>
      <c r="P31" s="321"/>
      <c r="Q31" s="322"/>
    </row>
    <row r="32" spans="1:17" s="323" customFormat="1" ht="18.899999999999999" customHeight="1" x14ac:dyDescent="0.25">
      <c r="A32" s="312">
        <v>26</v>
      </c>
      <c r="B32" s="327"/>
      <c r="C32" s="327"/>
      <c r="D32" s="316"/>
      <c r="E32" s="337"/>
      <c r="F32" s="322"/>
      <c r="G32" s="322"/>
      <c r="H32" s="316"/>
      <c r="I32" s="316"/>
      <c r="J32" s="317"/>
      <c r="K32" s="318"/>
      <c r="L32" s="319"/>
      <c r="M32" s="332"/>
      <c r="N32" s="320"/>
      <c r="O32" s="316"/>
      <c r="P32" s="321"/>
      <c r="Q32" s="322"/>
    </row>
    <row r="33" spans="1:17" s="323" customFormat="1" ht="18.899999999999999" customHeight="1" x14ac:dyDescent="0.25">
      <c r="A33" s="312">
        <v>27</v>
      </c>
      <c r="B33" s="327"/>
      <c r="C33" s="327"/>
      <c r="D33" s="316"/>
      <c r="E33" s="328"/>
      <c r="F33" s="322"/>
      <c r="G33" s="322"/>
      <c r="H33" s="316"/>
      <c r="I33" s="316"/>
      <c r="J33" s="317"/>
      <c r="K33" s="318"/>
      <c r="L33" s="319"/>
      <c r="M33" s="332"/>
      <c r="N33" s="320"/>
      <c r="O33" s="316"/>
      <c r="P33" s="321"/>
      <c r="Q33" s="322"/>
    </row>
    <row r="34" spans="1:17" s="323" customFormat="1" ht="18.899999999999999" customHeight="1" x14ac:dyDescent="0.25">
      <c r="A34" s="312">
        <v>28</v>
      </c>
      <c r="B34" s="327"/>
      <c r="C34" s="327"/>
      <c r="D34" s="316"/>
      <c r="E34" s="328"/>
      <c r="F34" s="322"/>
      <c r="G34" s="322"/>
      <c r="H34" s="316"/>
      <c r="I34" s="316"/>
      <c r="J34" s="317"/>
      <c r="K34" s="318"/>
      <c r="L34" s="319"/>
      <c r="M34" s="332"/>
      <c r="N34" s="320"/>
      <c r="O34" s="316"/>
      <c r="P34" s="321"/>
      <c r="Q34" s="322"/>
    </row>
    <row r="35" spans="1:17" s="323" customFormat="1" ht="18.899999999999999" customHeight="1" x14ac:dyDescent="0.25">
      <c r="A35" s="312">
        <v>29</v>
      </c>
      <c r="B35" s="327"/>
      <c r="C35" s="327"/>
      <c r="D35" s="316"/>
      <c r="E35" s="328"/>
      <c r="F35" s="322"/>
      <c r="G35" s="322"/>
      <c r="H35" s="316"/>
      <c r="I35" s="316"/>
      <c r="J35" s="317"/>
      <c r="K35" s="318"/>
      <c r="L35" s="319"/>
      <c r="M35" s="332"/>
      <c r="N35" s="320"/>
      <c r="O35" s="316"/>
      <c r="P35" s="321"/>
      <c r="Q35" s="322"/>
    </row>
    <row r="36" spans="1:17" s="323" customFormat="1" ht="18.899999999999999" customHeight="1" x14ac:dyDescent="0.25">
      <c r="A36" s="312">
        <v>30</v>
      </c>
      <c r="B36" s="327"/>
      <c r="C36" s="327"/>
      <c r="D36" s="316"/>
      <c r="E36" s="328"/>
      <c r="F36" s="322"/>
      <c r="G36" s="322"/>
      <c r="H36" s="316"/>
      <c r="I36" s="316"/>
      <c r="J36" s="317"/>
      <c r="K36" s="318"/>
      <c r="L36" s="319"/>
      <c r="M36" s="332"/>
      <c r="N36" s="320"/>
      <c r="O36" s="316"/>
      <c r="P36" s="321"/>
      <c r="Q36" s="322"/>
    </row>
    <row r="37" spans="1:17" s="323" customFormat="1" ht="18.899999999999999" customHeight="1" x14ac:dyDescent="0.25">
      <c r="A37" s="312">
        <v>31</v>
      </c>
      <c r="B37" s="327"/>
      <c r="C37" s="327"/>
      <c r="D37" s="316"/>
      <c r="E37" s="328"/>
      <c r="F37" s="322"/>
      <c r="G37" s="322"/>
      <c r="H37" s="316"/>
      <c r="I37" s="316"/>
      <c r="J37" s="317"/>
      <c r="K37" s="318"/>
      <c r="L37" s="319"/>
      <c r="M37" s="332"/>
      <c r="N37" s="320"/>
      <c r="O37" s="316"/>
      <c r="P37" s="321"/>
      <c r="Q37" s="322"/>
    </row>
    <row r="38" spans="1:17" s="323" customFormat="1" ht="18.899999999999999" customHeight="1" x14ac:dyDescent="0.25">
      <c r="A38" s="312">
        <v>32</v>
      </c>
      <c r="B38" s="327"/>
      <c r="C38" s="327"/>
      <c r="D38" s="316"/>
      <c r="E38" s="328"/>
      <c r="F38" s="322"/>
      <c r="G38" s="322"/>
      <c r="H38" s="329"/>
      <c r="I38" s="324"/>
      <c r="J38" s="317"/>
      <c r="K38" s="318"/>
      <c r="L38" s="319"/>
      <c r="M38" s="332"/>
      <c r="N38" s="320"/>
      <c r="O38" s="322"/>
      <c r="P38" s="321"/>
      <c r="Q38" s="322"/>
    </row>
    <row r="39" spans="1:17" s="323" customFormat="1" ht="18.899999999999999" customHeight="1" x14ac:dyDescent="0.25">
      <c r="A39" s="312">
        <v>33</v>
      </c>
      <c r="B39" s="327"/>
      <c r="C39" s="327"/>
      <c r="D39" s="316"/>
      <c r="E39" s="328"/>
      <c r="F39" s="322"/>
      <c r="G39" s="322"/>
      <c r="H39" s="329"/>
      <c r="I39" s="324"/>
      <c r="J39" s="317"/>
      <c r="K39" s="318"/>
      <c r="L39" s="319"/>
      <c r="M39" s="332"/>
      <c r="N39" s="326"/>
      <c r="O39" s="322"/>
      <c r="P39" s="321"/>
      <c r="Q39" s="322"/>
    </row>
    <row r="40" spans="1:17" s="323" customFormat="1" ht="18.899999999999999" customHeight="1" x14ac:dyDescent="0.25">
      <c r="A40" s="312">
        <v>34</v>
      </c>
      <c r="B40" s="327"/>
      <c r="C40" s="327"/>
      <c r="D40" s="316"/>
      <c r="E40" s="328"/>
      <c r="F40" s="322"/>
      <c r="G40" s="322"/>
      <c r="H40" s="329"/>
      <c r="I40" s="324"/>
      <c r="J40" s="317" t="e">
        <f>IF(AND(Q40="",#REF!&gt;0,#REF!&lt;5),K40,)</f>
        <v>#REF!</v>
      </c>
      <c r="K40" s="318" t="str">
        <f>IF(D40="","ZZZ9",IF(AND(#REF!&gt;0,#REF!&lt;5),D40&amp;#REF!,D40&amp;"9"))</f>
        <v>ZZZ9</v>
      </c>
      <c r="L40" s="319">
        <f t="shared" ref="L40:L103" si="0">IF(Q40="",999,Q40)</f>
        <v>999</v>
      </c>
      <c r="M40" s="332">
        <f t="shared" ref="M40:M103" si="1">IF(P40=999,999,1)</f>
        <v>999</v>
      </c>
      <c r="N40" s="326"/>
      <c r="O40" s="322"/>
      <c r="P40" s="321">
        <f t="shared" ref="P40:P103" si="2">IF(N40="DA",1,IF(N40="WC",2,IF(N40="SE",3,IF(N40="Q",4,IF(N40="LL",5,999)))))</f>
        <v>999</v>
      </c>
      <c r="Q40" s="322"/>
    </row>
    <row r="41" spans="1:17" s="323" customFormat="1" ht="18.899999999999999" customHeight="1" x14ac:dyDescent="0.25">
      <c r="A41" s="312">
        <v>35</v>
      </c>
      <c r="B41" s="327"/>
      <c r="C41" s="327"/>
      <c r="D41" s="316"/>
      <c r="E41" s="328"/>
      <c r="F41" s="322"/>
      <c r="G41" s="322"/>
      <c r="H41" s="329"/>
      <c r="I41" s="324"/>
      <c r="J41" s="317" t="e">
        <f>IF(AND(Q41="",#REF!&gt;0,#REF!&lt;5),K41,)</f>
        <v>#REF!</v>
      </c>
      <c r="K41" s="318" t="str">
        <f>IF(D41="","ZZZ9",IF(AND(#REF!&gt;0,#REF!&lt;5),D41&amp;#REF!,D41&amp;"9"))</f>
        <v>ZZZ9</v>
      </c>
      <c r="L41" s="319">
        <f t="shared" si="0"/>
        <v>999</v>
      </c>
      <c r="M41" s="332">
        <f t="shared" si="1"/>
        <v>999</v>
      </c>
      <c r="N41" s="326"/>
      <c r="O41" s="322"/>
      <c r="P41" s="321">
        <f t="shared" si="2"/>
        <v>999</v>
      </c>
      <c r="Q41" s="322"/>
    </row>
    <row r="42" spans="1:17" s="323" customFormat="1" ht="18.899999999999999" customHeight="1" x14ac:dyDescent="0.25">
      <c r="A42" s="312">
        <v>36</v>
      </c>
      <c r="B42" s="327"/>
      <c r="C42" s="327"/>
      <c r="D42" s="316"/>
      <c r="E42" s="328"/>
      <c r="F42" s="322"/>
      <c r="G42" s="322"/>
      <c r="H42" s="329"/>
      <c r="I42" s="324"/>
      <c r="J42" s="317" t="e">
        <f>IF(AND(Q42="",#REF!&gt;0,#REF!&lt;5),K42,)</f>
        <v>#REF!</v>
      </c>
      <c r="K42" s="318" t="str">
        <f>IF(D42="","ZZZ9",IF(AND(#REF!&gt;0,#REF!&lt;5),D42&amp;#REF!,D42&amp;"9"))</f>
        <v>ZZZ9</v>
      </c>
      <c r="L42" s="319">
        <f t="shared" si="0"/>
        <v>999</v>
      </c>
      <c r="M42" s="332">
        <f t="shared" si="1"/>
        <v>999</v>
      </c>
      <c r="N42" s="326"/>
      <c r="O42" s="322"/>
      <c r="P42" s="321">
        <f t="shared" si="2"/>
        <v>999</v>
      </c>
      <c r="Q42" s="322"/>
    </row>
    <row r="43" spans="1:17" s="323" customFormat="1" ht="18.899999999999999" customHeight="1" x14ac:dyDescent="0.25">
      <c r="A43" s="312">
        <v>37</v>
      </c>
      <c r="B43" s="327"/>
      <c r="C43" s="327"/>
      <c r="D43" s="316"/>
      <c r="E43" s="328"/>
      <c r="F43" s="322"/>
      <c r="G43" s="322"/>
      <c r="H43" s="329"/>
      <c r="I43" s="324"/>
      <c r="J43" s="317" t="e">
        <f>IF(AND(Q43="",#REF!&gt;0,#REF!&lt;5),K43,)</f>
        <v>#REF!</v>
      </c>
      <c r="K43" s="318" t="str">
        <f>IF(D43="","ZZZ9",IF(AND(#REF!&gt;0,#REF!&lt;5),D43&amp;#REF!,D43&amp;"9"))</f>
        <v>ZZZ9</v>
      </c>
      <c r="L43" s="319">
        <f t="shared" si="0"/>
        <v>999</v>
      </c>
      <c r="M43" s="332">
        <f t="shared" si="1"/>
        <v>999</v>
      </c>
      <c r="N43" s="326"/>
      <c r="O43" s="322"/>
      <c r="P43" s="321">
        <f t="shared" si="2"/>
        <v>999</v>
      </c>
      <c r="Q43" s="322"/>
    </row>
    <row r="44" spans="1:17" s="323" customFormat="1" ht="18.899999999999999" customHeight="1" x14ac:dyDescent="0.25">
      <c r="A44" s="312">
        <v>38</v>
      </c>
      <c r="B44" s="327"/>
      <c r="C44" s="327"/>
      <c r="D44" s="316"/>
      <c r="E44" s="328"/>
      <c r="F44" s="322"/>
      <c r="G44" s="322"/>
      <c r="H44" s="329"/>
      <c r="I44" s="324"/>
      <c r="J44" s="317" t="e">
        <f>IF(AND(Q44="",#REF!&gt;0,#REF!&lt;5),K44,)</f>
        <v>#REF!</v>
      </c>
      <c r="K44" s="318" t="str">
        <f>IF(D44="","ZZZ9",IF(AND(#REF!&gt;0,#REF!&lt;5),D44&amp;#REF!,D44&amp;"9"))</f>
        <v>ZZZ9</v>
      </c>
      <c r="L44" s="319">
        <f t="shared" si="0"/>
        <v>999</v>
      </c>
      <c r="M44" s="332">
        <f t="shared" si="1"/>
        <v>999</v>
      </c>
      <c r="N44" s="326"/>
      <c r="O44" s="322"/>
      <c r="P44" s="321">
        <f t="shared" si="2"/>
        <v>999</v>
      </c>
      <c r="Q44" s="322"/>
    </row>
    <row r="45" spans="1:17" s="323" customFormat="1" ht="18.899999999999999" customHeight="1" x14ac:dyDescent="0.25">
      <c r="A45" s="312">
        <v>39</v>
      </c>
      <c r="B45" s="327"/>
      <c r="C45" s="327"/>
      <c r="D45" s="316"/>
      <c r="E45" s="328"/>
      <c r="F45" s="322"/>
      <c r="G45" s="322"/>
      <c r="H45" s="329"/>
      <c r="I45" s="324"/>
      <c r="J45" s="317" t="e">
        <f>IF(AND(Q45="",#REF!&gt;0,#REF!&lt;5),K45,)</f>
        <v>#REF!</v>
      </c>
      <c r="K45" s="318" t="str">
        <f>IF(D45="","ZZZ9",IF(AND(#REF!&gt;0,#REF!&lt;5),D45&amp;#REF!,D45&amp;"9"))</f>
        <v>ZZZ9</v>
      </c>
      <c r="L45" s="319">
        <f t="shared" si="0"/>
        <v>999</v>
      </c>
      <c r="M45" s="332">
        <f t="shared" si="1"/>
        <v>999</v>
      </c>
      <c r="N45" s="326"/>
      <c r="O45" s="322"/>
      <c r="P45" s="321">
        <f t="shared" si="2"/>
        <v>999</v>
      </c>
      <c r="Q45" s="322"/>
    </row>
    <row r="46" spans="1:17" s="323" customFormat="1" ht="18.899999999999999" customHeight="1" x14ac:dyDescent="0.25">
      <c r="A46" s="312">
        <v>40</v>
      </c>
      <c r="B46" s="327"/>
      <c r="C46" s="327"/>
      <c r="D46" s="316"/>
      <c r="E46" s="328"/>
      <c r="F46" s="322"/>
      <c r="G46" s="322"/>
      <c r="H46" s="329"/>
      <c r="I46" s="324"/>
      <c r="J46" s="317" t="e">
        <f>IF(AND(Q46="",#REF!&gt;0,#REF!&lt;5),K46,)</f>
        <v>#REF!</v>
      </c>
      <c r="K46" s="318" t="str">
        <f>IF(D46="","ZZZ9",IF(AND(#REF!&gt;0,#REF!&lt;5),D46&amp;#REF!,D46&amp;"9"))</f>
        <v>ZZZ9</v>
      </c>
      <c r="L46" s="319">
        <f t="shared" si="0"/>
        <v>999</v>
      </c>
      <c r="M46" s="332">
        <f t="shared" si="1"/>
        <v>999</v>
      </c>
      <c r="N46" s="326"/>
      <c r="O46" s="322"/>
      <c r="P46" s="321">
        <f t="shared" si="2"/>
        <v>999</v>
      </c>
      <c r="Q46" s="322"/>
    </row>
    <row r="47" spans="1:17" s="323" customFormat="1" ht="18.899999999999999" customHeight="1" x14ac:dyDescent="0.25">
      <c r="A47" s="312">
        <v>41</v>
      </c>
      <c r="B47" s="327"/>
      <c r="C47" s="327"/>
      <c r="D47" s="316"/>
      <c r="E47" s="328"/>
      <c r="F47" s="322"/>
      <c r="G47" s="322"/>
      <c r="H47" s="329"/>
      <c r="I47" s="324"/>
      <c r="J47" s="317" t="e">
        <f>IF(AND(Q47="",#REF!&gt;0,#REF!&lt;5),K47,)</f>
        <v>#REF!</v>
      </c>
      <c r="K47" s="318" t="str">
        <f>IF(D47="","ZZZ9",IF(AND(#REF!&gt;0,#REF!&lt;5),D47&amp;#REF!,D47&amp;"9"))</f>
        <v>ZZZ9</v>
      </c>
      <c r="L47" s="319">
        <f t="shared" si="0"/>
        <v>999</v>
      </c>
      <c r="M47" s="332">
        <f t="shared" si="1"/>
        <v>999</v>
      </c>
      <c r="N47" s="326"/>
      <c r="O47" s="322"/>
      <c r="P47" s="321">
        <f t="shared" si="2"/>
        <v>999</v>
      </c>
      <c r="Q47" s="322"/>
    </row>
    <row r="48" spans="1:17" s="323" customFormat="1" ht="18.899999999999999" customHeight="1" x14ac:dyDescent="0.25">
      <c r="A48" s="312">
        <v>42</v>
      </c>
      <c r="B48" s="327"/>
      <c r="C48" s="327"/>
      <c r="D48" s="316"/>
      <c r="E48" s="328"/>
      <c r="F48" s="322"/>
      <c r="G48" s="322"/>
      <c r="H48" s="329"/>
      <c r="I48" s="324"/>
      <c r="J48" s="317" t="e">
        <f>IF(AND(Q48="",#REF!&gt;0,#REF!&lt;5),K48,)</f>
        <v>#REF!</v>
      </c>
      <c r="K48" s="318" t="str">
        <f>IF(D48="","ZZZ9",IF(AND(#REF!&gt;0,#REF!&lt;5),D48&amp;#REF!,D48&amp;"9"))</f>
        <v>ZZZ9</v>
      </c>
      <c r="L48" s="319">
        <f t="shared" si="0"/>
        <v>999</v>
      </c>
      <c r="M48" s="332">
        <f t="shared" si="1"/>
        <v>999</v>
      </c>
      <c r="N48" s="326"/>
      <c r="O48" s="322"/>
      <c r="P48" s="321">
        <f t="shared" si="2"/>
        <v>999</v>
      </c>
      <c r="Q48" s="322"/>
    </row>
    <row r="49" spans="1:17" s="323" customFormat="1" ht="18.899999999999999" customHeight="1" x14ac:dyDescent="0.25">
      <c r="A49" s="312">
        <v>43</v>
      </c>
      <c r="B49" s="327"/>
      <c r="C49" s="327"/>
      <c r="D49" s="316"/>
      <c r="E49" s="328"/>
      <c r="F49" s="322"/>
      <c r="G49" s="322"/>
      <c r="H49" s="329"/>
      <c r="I49" s="324"/>
      <c r="J49" s="317" t="e">
        <f>IF(AND(Q49="",#REF!&gt;0,#REF!&lt;5),K49,)</f>
        <v>#REF!</v>
      </c>
      <c r="K49" s="318" t="str">
        <f>IF(D49="","ZZZ9",IF(AND(#REF!&gt;0,#REF!&lt;5),D49&amp;#REF!,D49&amp;"9"))</f>
        <v>ZZZ9</v>
      </c>
      <c r="L49" s="319">
        <f t="shared" si="0"/>
        <v>999</v>
      </c>
      <c r="M49" s="332">
        <f t="shared" si="1"/>
        <v>999</v>
      </c>
      <c r="N49" s="326"/>
      <c r="O49" s="322"/>
      <c r="P49" s="321">
        <f t="shared" si="2"/>
        <v>999</v>
      </c>
      <c r="Q49" s="322"/>
    </row>
    <row r="50" spans="1:17" s="323" customFormat="1" ht="18.899999999999999" customHeight="1" x14ac:dyDescent="0.25">
      <c r="A50" s="312">
        <v>44</v>
      </c>
      <c r="B50" s="327"/>
      <c r="C50" s="327"/>
      <c r="D50" s="316"/>
      <c r="E50" s="328"/>
      <c r="F50" s="322"/>
      <c r="G50" s="322"/>
      <c r="H50" s="329"/>
      <c r="I50" s="324"/>
      <c r="J50" s="317" t="e">
        <f>IF(AND(Q50="",#REF!&gt;0,#REF!&lt;5),K50,)</f>
        <v>#REF!</v>
      </c>
      <c r="K50" s="318" t="str">
        <f>IF(D50="","ZZZ9",IF(AND(#REF!&gt;0,#REF!&lt;5),D50&amp;#REF!,D50&amp;"9"))</f>
        <v>ZZZ9</v>
      </c>
      <c r="L50" s="319">
        <f t="shared" si="0"/>
        <v>999</v>
      </c>
      <c r="M50" s="332">
        <f t="shared" si="1"/>
        <v>999</v>
      </c>
      <c r="N50" s="326"/>
      <c r="O50" s="322"/>
      <c r="P50" s="321">
        <f t="shared" si="2"/>
        <v>999</v>
      </c>
      <c r="Q50" s="322"/>
    </row>
    <row r="51" spans="1:17" s="323" customFormat="1" ht="18.899999999999999" customHeight="1" x14ac:dyDescent="0.25">
      <c r="A51" s="312">
        <v>45</v>
      </c>
      <c r="B51" s="327"/>
      <c r="C51" s="327"/>
      <c r="D51" s="316"/>
      <c r="E51" s="328"/>
      <c r="F51" s="322"/>
      <c r="G51" s="322"/>
      <c r="H51" s="329"/>
      <c r="I51" s="324"/>
      <c r="J51" s="317" t="e">
        <f>IF(AND(Q51="",#REF!&gt;0,#REF!&lt;5),K51,)</f>
        <v>#REF!</v>
      </c>
      <c r="K51" s="318" t="str">
        <f>IF(D51="","ZZZ9",IF(AND(#REF!&gt;0,#REF!&lt;5),D51&amp;#REF!,D51&amp;"9"))</f>
        <v>ZZZ9</v>
      </c>
      <c r="L51" s="319">
        <f t="shared" si="0"/>
        <v>999</v>
      </c>
      <c r="M51" s="332">
        <f t="shared" si="1"/>
        <v>999</v>
      </c>
      <c r="N51" s="326"/>
      <c r="O51" s="322"/>
      <c r="P51" s="321">
        <f t="shared" si="2"/>
        <v>999</v>
      </c>
      <c r="Q51" s="322"/>
    </row>
    <row r="52" spans="1:17" s="323" customFormat="1" ht="18.899999999999999" customHeight="1" x14ac:dyDescent="0.25">
      <c r="A52" s="312">
        <v>46</v>
      </c>
      <c r="B52" s="327"/>
      <c r="C52" s="327"/>
      <c r="D52" s="316"/>
      <c r="E52" s="328"/>
      <c r="F52" s="322"/>
      <c r="G52" s="322"/>
      <c r="H52" s="329"/>
      <c r="I52" s="324"/>
      <c r="J52" s="317" t="e">
        <f>IF(AND(Q52="",#REF!&gt;0,#REF!&lt;5),K52,)</f>
        <v>#REF!</v>
      </c>
      <c r="K52" s="318" t="str">
        <f>IF(D52="","ZZZ9",IF(AND(#REF!&gt;0,#REF!&lt;5),D52&amp;#REF!,D52&amp;"9"))</f>
        <v>ZZZ9</v>
      </c>
      <c r="L52" s="319">
        <f t="shared" si="0"/>
        <v>999</v>
      </c>
      <c r="M52" s="332">
        <f t="shared" si="1"/>
        <v>999</v>
      </c>
      <c r="N52" s="326"/>
      <c r="O52" s="322"/>
      <c r="P52" s="321">
        <f t="shared" si="2"/>
        <v>999</v>
      </c>
      <c r="Q52" s="322"/>
    </row>
    <row r="53" spans="1:17" s="323" customFormat="1" ht="18.899999999999999" customHeight="1" x14ac:dyDescent="0.25">
      <c r="A53" s="312">
        <v>47</v>
      </c>
      <c r="B53" s="327"/>
      <c r="C53" s="327"/>
      <c r="D53" s="316"/>
      <c r="E53" s="328"/>
      <c r="F53" s="322"/>
      <c r="G53" s="322"/>
      <c r="H53" s="329"/>
      <c r="I53" s="324"/>
      <c r="J53" s="317" t="e">
        <f>IF(AND(Q53="",#REF!&gt;0,#REF!&lt;5),K53,)</f>
        <v>#REF!</v>
      </c>
      <c r="K53" s="318" t="str">
        <f>IF(D53="","ZZZ9",IF(AND(#REF!&gt;0,#REF!&lt;5),D53&amp;#REF!,D53&amp;"9"))</f>
        <v>ZZZ9</v>
      </c>
      <c r="L53" s="319">
        <f t="shared" si="0"/>
        <v>999</v>
      </c>
      <c r="M53" s="332">
        <f t="shared" si="1"/>
        <v>999</v>
      </c>
      <c r="N53" s="326"/>
      <c r="O53" s="322"/>
      <c r="P53" s="321">
        <f t="shared" si="2"/>
        <v>999</v>
      </c>
      <c r="Q53" s="322"/>
    </row>
    <row r="54" spans="1:17" s="323" customFormat="1" ht="18.899999999999999" customHeight="1" x14ac:dyDescent="0.25">
      <c r="A54" s="312">
        <v>48</v>
      </c>
      <c r="B54" s="327"/>
      <c r="C54" s="327"/>
      <c r="D54" s="316"/>
      <c r="E54" s="328"/>
      <c r="F54" s="322"/>
      <c r="G54" s="322"/>
      <c r="H54" s="329"/>
      <c r="I54" s="324"/>
      <c r="J54" s="317" t="e">
        <f>IF(AND(Q54="",#REF!&gt;0,#REF!&lt;5),K54,)</f>
        <v>#REF!</v>
      </c>
      <c r="K54" s="318" t="str">
        <f>IF(D54="","ZZZ9",IF(AND(#REF!&gt;0,#REF!&lt;5),D54&amp;#REF!,D54&amp;"9"))</f>
        <v>ZZZ9</v>
      </c>
      <c r="L54" s="319">
        <f t="shared" si="0"/>
        <v>999</v>
      </c>
      <c r="M54" s="332">
        <f t="shared" si="1"/>
        <v>999</v>
      </c>
      <c r="N54" s="326"/>
      <c r="O54" s="322"/>
      <c r="P54" s="321">
        <f t="shared" si="2"/>
        <v>999</v>
      </c>
      <c r="Q54" s="322"/>
    </row>
    <row r="55" spans="1:17" s="323" customFormat="1" ht="18.899999999999999" customHeight="1" x14ac:dyDescent="0.25">
      <c r="A55" s="312">
        <v>49</v>
      </c>
      <c r="B55" s="327"/>
      <c r="C55" s="327"/>
      <c r="D55" s="316"/>
      <c r="E55" s="328"/>
      <c r="F55" s="322"/>
      <c r="G55" s="322"/>
      <c r="H55" s="329"/>
      <c r="I55" s="324"/>
      <c r="J55" s="317" t="e">
        <f>IF(AND(Q55="",#REF!&gt;0,#REF!&lt;5),K55,)</f>
        <v>#REF!</v>
      </c>
      <c r="K55" s="318" t="str">
        <f>IF(D55="","ZZZ9",IF(AND(#REF!&gt;0,#REF!&lt;5),D55&amp;#REF!,D55&amp;"9"))</f>
        <v>ZZZ9</v>
      </c>
      <c r="L55" s="319">
        <f t="shared" si="0"/>
        <v>999</v>
      </c>
      <c r="M55" s="332">
        <f t="shared" si="1"/>
        <v>999</v>
      </c>
      <c r="N55" s="326"/>
      <c r="O55" s="322"/>
      <c r="P55" s="321">
        <f t="shared" si="2"/>
        <v>999</v>
      </c>
      <c r="Q55" s="322"/>
    </row>
    <row r="56" spans="1:17" s="323" customFormat="1" ht="18.899999999999999" customHeight="1" x14ac:dyDescent="0.25">
      <c r="A56" s="312">
        <v>50</v>
      </c>
      <c r="B56" s="327"/>
      <c r="C56" s="327"/>
      <c r="D56" s="316"/>
      <c r="E56" s="328"/>
      <c r="F56" s="322"/>
      <c r="G56" s="322"/>
      <c r="H56" s="329"/>
      <c r="I56" s="324"/>
      <c r="J56" s="317" t="e">
        <f>IF(AND(Q56="",#REF!&gt;0,#REF!&lt;5),K56,)</f>
        <v>#REF!</v>
      </c>
      <c r="K56" s="318" t="str">
        <f>IF(D56="","ZZZ9",IF(AND(#REF!&gt;0,#REF!&lt;5),D56&amp;#REF!,D56&amp;"9"))</f>
        <v>ZZZ9</v>
      </c>
      <c r="L56" s="319">
        <f t="shared" si="0"/>
        <v>999</v>
      </c>
      <c r="M56" s="332">
        <f t="shared" si="1"/>
        <v>999</v>
      </c>
      <c r="N56" s="326"/>
      <c r="O56" s="322"/>
      <c r="P56" s="321">
        <f t="shared" si="2"/>
        <v>999</v>
      </c>
      <c r="Q56" s="322"/>
    </row>
    <row r="57" spans="1:17" s="323" customFormat="1" ht="18.899999999999999" customHeight="1" x14ac:dyDescent="0.25">
      <c r="A57" s="312">
        <v>51</v>
      </c>
      <c r="B57" s="327"/>
      <c r="C57" s="327"/>
      <c r="D57" s="316"/>
      <c r="E57" s="328"/>
      <c r="F57" s="322"/>
      <c r="G57" s="322"/>
      <c r="H57" s="329"/>
      <c r="I57" s="324"/>
      <c r="J57" s="317" t="e">
        <f>IF(AND(Q57="",#REF!&gt;0,#REF!&lt;5),K57,)</f>
        <v>#REF!</v>
      </c>
      <c r="K57" s="318" t="str">
        <f>IF(D57="","ZZZ9",IF(AND(#REF!&gt;0,#REF!&lt;5),D57&amp;#REF!,D57&amp;"9"))</f>
        <v>ZZZ9</v>
      </c>
      <c r="L57" s="319">
        <f t="shared" si="0"/>
        <v>999</v>
      </c>
      <c r="M57" s="332">
        <f t="shared" si="1"/>
        <v>999</v>
      </c>
      <c r="N57" s="326"/>
      <c r="O57" s="322"/>
      <c r="P57" s="321">
        <f t="shared" si="2"/>
        <v>999</v>
      </c>
      <c r="Q57" s="322"/>
    </row>
    <row r="58" spans="1:17" s="323" customFormat="1" ht="18.899999999999999" customHeight="1" x14ac:dyDescent="0.25">
      <c r="A58" s="312">
        <v>52</v>
      </c>
      <c r="B58" s="327"/>
      <c r="C58" s="327"/>
      <c r="D58" s="316"/>
      <c r="E58" s="328"/>
      <c r="F58" s="322"/>
      <c r="G58" s="322"/>
      <c r="H58" s="329"/>
      <c r="I58" s="324"/>
      <c r="J58" s="317" t="e">
        <f>IF(AND(Q58="",#REF!&gt;0,#REF!&lt;5),K58,)</f>
        <v>#REF!</v>
      </c>
      <c r="K58" s="318" t="str">
        <f>IF(D58="","ZZZ9",IF(AND(#REF!&gt;0,#REF!&lt;5),D58&amp;#REF!,D58&amp;"9"))</f>
        <v>ZZZ9</v>
      </c>
      <c r="L58" s="319">
        <f t="shared" si="0"/>
        <v>999</v>
      </c>
      <c r="M58" s="332">
        <f t="shared" si="1"/>
        <v>999</v>
      </c>
      <c r="N58" s="326"/>
      <c r="O58" s="322"/>
      <c r="P58" s="321">
        <f t="shared" si="2"/>
        <v>999</v>
      </c>
      <c r="Q58" s="322"/>
    </row>
    <row r="59" spans="1:17" s="323" customFormat="1" ht="18.899999999999999" customHeight="1" x14ac:dyDescent="0.25">
      <c r="A59" s="312">
        <v>53</v>
      </c>
      <c r="B59" s="327"/>
      <c r="C59" s="327"/>
      <c r="D59" s="316"/>
      <c r="E59" s="328"/>
      <c r="F59" s="322"/>
      <c r="G59" s="322"/>
      <c r="H59" s="329"/>
      <c r="I59" s="324"/>
      <c r="J59" s="317" t="e">
        <f>IF(AND(Q59="",#REF!&gt;0,#REF!&lt;5),K59,)</f>
        <v>#REF!</v>
      </c>
      <c r="K59" s="318" t="str">
        <f>IF(D59="","ZZZ9",IF(AND(#REF!&gt;0,#REF!&lt;5),D59&amp;#REF!,D59&amp;"9"))</f>
        <v>ZZZ9</v>
      </c>
      <c r="L59" s="319">
        <f t="shared" si="0"/>
        <v>999</v>
      </c>
      <c r="M59" s="332">
        <f t="shared" si="1"/>
        <v>999</v>
      </c>
      <c r="N59" s="326"/>
      <c r="O59" s="322"/>
      <c r="P59" s="321">
        <f t="shared" si="2"/>
        <v>999</v>
      </c>
      <c r="Q59" s="322"/>
    </row>
    <row r="60" spans="1:17" s="323" customFormat="1" ht="18.899999999999999" customHeight="1" x14ac:dyDescent="0.25">
      <c r="A60" s="312">
        <v>54</v>
      </c>
      <c r="B60" s="327"/>
      <c r="C60" s="327"/>
      <c r="D60" s="316"/>
      <c r="E60" s="328"/>
      <c r="F60" s="322"/>
      <c r="G60" s="322"/>
      <c r="H60" s="329"/>
      <c r="I60" s="324"/>
      <c r="J60" s="317" t="e">
        <f>IF(AND(Q60="",#REF!&gt;0,#REF!&lt;5),K60,)</f>
        <v>#REF!</v>
      </c>
      <c r="K60" s="318" t="str">
        <f>IF(D60="","ZZZ9",IF(AND(#REF!&gt;0,#REF!&lt;5),D60&amp;#REF!,D60&amp;"9"))</f>
        <v>ZZZ9</v>
      </c>
      <c r="L60" s="319">
        <f t="shared" si="0"/>
        <v>999</v>
      </c>
      <c r="M60" s="332">
        <f t="shared" si="1"/>
        <v>999</v>
      </c>
      <c r="N60" s="326"/>
      <c r="O60" s="322"/>
      <c r="P60" s="321">
        <f t="shared" si="2"/>
        <v>999</v>
      </c>
      <c r="Q60" s="322"/>
    </row>
    <row r="61" spans="1:17" s="323" customFormat="1" ht="18.899999999999999" customHeight="1" x14ac:dyDescent="0.25">
      <c r="A61" s="312">
        <v>55</v>
      </c>
      <c r="B61" s="327"/>
      <c r="C61" s="327"/>
      <c r="D61" s="316"/>
      <c r="E61" s="328"/>
      <c r="F61" s="322"/>
      <c r="G61" s="322"/>
      <c r="H61" s="329"/>
      <c r="I61" s="324"/>
      <c r="J61" s="317" t="e">
        <f>IF(AND(Q61="",#REF!&gt;0,#REF!&lt;5),K61,)</f>
        <v>#REF!</v>
      </c>
      <c r="K61" s="318" t="str">
        <f>IF(D61="","ZZZ9",IF(AND(#REF!&gt;0,#REF!&lt;5),D61&amp;#REF!,D61&amp;"9"))</f>
        <v>ZZZ9</v>
      </c>
      <c r="L61" s="319">
        <f t="shared" si="0"/>
        <v>999</v>
      </c>
      <c r="M61" s="332">
        <f t="shared" si="1"/>
        <v>999</v>
      </c>
      <c r="N61" s="326"/>
      <c r="O61" s="322"/>
      <c r="P61" s="321">
        <f t="shared" si="2"/>
        <v>999</v>
      </c>
      <c r="Q61" s="322"/>
    </row>
    <row r="62" spans="1:17" s="323" customFormat="1" ht="18.899999999999999" customHeight="1" x14ac:dyDescent="0.25">
      <c r="A62" s="312">
        <v>56</v>
      </c>
      <c r="B62" s="327"/>
      <c r="C62" s="327"/>
      <c r="D62" s="316"/>
      <c r="E62" s="328"/>
      <c r="F62" s="322"/>
      <c r="G62" s="322"/>
      <c r="H62" s="329"/>
      <c r="I62" s="324"/>
      <c r="J62" s="317" t="e">
        <f>IF(AND(Q62="",#REF!&gt;0,#REF!&lt;5),K62,)</f>
        <v>#REF!</v>
      </c>
      <c r="K62" s="318" t="str">
        <f>IF(D62="","ZZZ9",IF(AND(#REF!&gt;0,#REF!&lt;5),D62&amp;#REF!,D62&amp;"9"))</f>
        <v>ZZZ9</v>
      </c>
      <c r="L62" s="319">
        <f t="shared" si="0"/>
        <v>999</v>
      </c>
      <c r="M62" s="332">
        <f t="shared" si="1"/>
        <v>999</v>
      </c>
      <c r="N62" s="326"/>
      <c r="O62" s="322"/>
      <c r="P62" s="321">
        <f t="shared" si="2"/>
        <v>999</v>
      </c>
      <c r="Q62" s="322"/>
    </row>
    <row r="63" spans="1:17" s="323" customFormat="1" ht="18.899999999999999" customHeight="1" x14ac:dyDescent="0.25">
      <c r="A63" s="312">
        <v>57</v>
      </c>
      <c r="B63" s="327"/>
      <c r="C63" s="327"/>
      <c r="D63" s="316"/>
      <c r="E63" s="328"/>
      <c r="F63" s="322"/>
      <c r="G63" s="322"/>
      <c r="H63" s="329"/>
      <c r="I63" s="324"/>
      <c r="J63" s="317" t="e">
        <f>IF(AND(Q63="",#REF!&gt;0,#REF!&lt;5),K63,)</f>
        <v>#REF!</v>
      </c>
      <c r="K63" s="318" t="str">
        <f>IF(D63="","ZZZ9",IF(AND(#REF!&gt;0,#REF!&lt;5),D63&amp;#REF!,D63&amp;"9"))</f>
        <v>ZZZ9</v>
      </c>
      <c r="L63" s="319">
        <f t="shared" si="0"/>
        <v>999</v>
      </c>
      <c r="M63" s="332">
        <f t="shared" si="1"/>
        <v>999</v>
      </c>
      <c r="N63" s="326"/>
      <c r="O63" s="322"/>
      <c r="P63" s="321">
        <f t="shared" si="2"/>
        <v>999</v>
      </c>
      <c r="Q63" s="322"/>
    </row>
    <row r="64" spans="1:17" s="323" customFormat="1" ht="18.899999999999999" customHeight="1" x14ac:dyDescent="0.25">
      <c r="A64" s="312">
        <v>58</v>
      </c>
      <c r="B64" s="327"/>
      <c r="C64" s="327"/>
      <c r="D64" s="316"/>
      <c r="E64" s="328"/>
      <c r="F64" s="322"/>
      <c r="G64" s="322"/>
      <c r="H64" s="329"/>
      <c r="I64" s="324"/>
      <c r="J64" s="317" t="e">
        <f>IF(AND(Q64="",#REF!&gt;0,#REF!&lt;5),K64,)</f>
        <v>#REF!</v>
      </c>
      <c r="K64" s="318" t="str">
        <f>IF(D64="","ZZZ9",IF(AND(#REF!&gt;0,#REF!&lt;5),D64&amp;#REF!,D64&amp;"9"))</f>
        <v>ZZZ9</v>
      </c>
      <c r="L64" s="319">
        <f t="shared" si="0"/>
        <v>999</v>
      </c>
      <c r="M64" s="332">
        <f t="shared" si="1"/>
        <v>999</v>
      </c>
      <c r="N64" s="326"/>
      <c r="O64" s="322"/>
      <c r="P64" s="321">
        <f t="shared" si="2"/>
        <v>999</v>
      </c>
      <c r="Q64" s="322"/>
    </row>
    <row r="65" spans="1:17" s="323" customFormat="1" ht="18.899999999999999" customHeight="1" x14ac:dyDescent="0.25">
      <c r="A65" s="312">
        <v>59</v>
      </c>
      <c r="B65" s="327"/>
      <c r="C65" s="327"/>
      <c r="D65" s="316"/>
      <c r="E65" s="328"/>
      <c r="F65" s="322"/>
      <c r="G65" s="322"/>
      <c r="H65" s="329"/>
      <c r="I65" s="324"/>
      <c r="J65" s="317" t="e">
        <f>IF(AND(Q65="",#REF!&gt;0,#REF!&lt;5),K65,)</f>
        <v>#REF!</v>
      </c>
      <c r="K65" s="318" t="str">
        <f>IF(D65="","ZZZ9",IF(AND(#REF!&gt;0,#REF!&lt;5),D65&amp;#REF!,D65&amp;"9"))</f>
        <v>ZZZ9</v>
      </c>
      <c r="L65" s="319">
        <f t="shared" si="0"/>
        <v>999</v>
      </c>
      <c r="M65" s="332">
        <f t="shared" si="1"/>
        <v>999</v>
      </c>
      <c r="N65" s="326"/>
      <c r="O65" s="322"/>
      <c r="P65" s="321">
        <f t="shared" si="2"/>
        <v>999</v>
      </c>
      <c r="Q65" s="322"/>
    </row>
    <row r="66" spans="1:17" s="323" customFormat="1" ht="18.899999999999999" customHeight="1" x14ac:dyDescent="0.25">
      <c r="A66" s="312">
        <v>60</v>
      </c>
      <c r="B66" s="327"/>
      <c r="C66" s="327"/>
      <c r="D66" s="316"/>
      <c r="E66" s="328"/>
      <c r="F66" s="322"/>
      <c r="G66" s="322"/>
      <c r="H66" s="329"/>
      <c r="I66" s="324"/>
      <c r="J66" s="317" t="e">
        <f>IF(AND(Q66="",#REF!&gt;0,#REF!&lt;5),K66,)</f>
        <v>#REF!</v>
      </c>
      <c r="K66" s="318" t="str">
        <f>IF(D66="","ZZZ9",IF(AND(#REF!&gt;0,#REF!&lt;5),D66&amp;#REF!,D66&amp;"9"))</f>
        <v>ZZZ9</v>
      </c>
      <c r="L66" s="319">
        <f t="shared" si="0"/>
        <v>999</v>
      </c>
      <c r="M66" s="332">
        <f t="shared" si="1"/>
        <v>999</v>
      </c>
      <c r="N66" s="326"/>
      <c r="O66" s="322"/>
      <c r="P66" s="321">
        <f t="shared" si="2"/>
        <v>999</v>
      </c>
      <c r="Q66" s="322"/>
    </row>
    <row r="67" spans="1:17" s="323" customFormat="1" ht="18.899999999999999" customHeight="1" x14ac:dyDescent="0.25">
      <c r="A67" s="312">
        <v>61</v>
      </c>
      <c r="B67" s="327"/>
      <c r="C67" s="327"/>
      <c r="D67" s="316"/>
      <c r="E67" s="328"/>
      <c r="F67" s="322"/>
      <c r="G67" s="322"/>
      <c r="H67" s="329"/>
      <c r="I67" s="324"/>
      <c r="J67" s="317" t="e">
        <f>IF(AND(Q67="",#REF!&gt;0,#REF!&lt;5),K67,)</f>
        <v>#REF!</v>
      </c>
      <c r="K67" s="318" t="str">
        <f>IF(D67="","ZZZ9",IF(AND(#REF!&gt;0,#REF!&lt;5),D67&amp;#REF!,D67&amp;"9"))</f>
        <v>ZZZ9</v>
      </c>
      <c r="L67" s="319">
        <f t="shared" si="0"/>
        <v>999</v>
      </c>
      <c r="M67" s="332">
        <f t="shared" si="1"/>
        <v>999</v>
      </c>
      <c r="N67" s="326"/>
      <c r="O67" s="322"/>
      <c r="P67" s="321">
        <f t="shared" si="2"/>
        <v>999</v>
      </c>
      <c r="Q67" s="322"/>
    </row>
    <row r="68" spans="1:17" s="323" customFormat="1" ht="18.899999999999999" customHeight="1" x14ac:dyDescent="0.25">
      <c r="A68" s="312">
        <v>62</v>
      </c>
      <c r="B68" s="327"/>
      <c r="C68" s="327"/>
      <c r="D68" s="316"/>
      <c r="E68" s="328"/>
      <c r="F68" s="322"/>
      <c r="G68" s="322"/>
      <c r="H68" s="329"/>
      <c r="I68" s="324"/>
      <c r="J68" s="317" t="e">
        <f>IF(AND(Q68="",#REF!&gt;0,#REF!&lt;5),K68,)</f>
        <v>#REF!</v>
      </c>
      <c r="K68" s="318" t="str">
        <f>IF(D68="","ZZZ9",IF(AND(#REF!&gt;0,#REF!&lt;5),D68&amp;#REF!,D68&amp;"9"))</f>
        <v>ZZZ9</v>
      </c>
      <c r="L68" s="319">
        <f t="shared" si="0"/>
        <v>999</v>
      </c>
      <c r="M68" s="332">
        <f t="shared" si="1"/>
        <v>999</v>
      </c>
      <c r="N68" s="326"/>
      <c r="O68" s="322"/>
      <c r="P68" s="321">
        <f t="shared" si="2"/>
        <v>999</v>
      </c>
      <c r="Q68" s="322"/>
    </row>
    <row r="69" spans="1:17" s="323" customFormat="1" ht="18.899999999999999" customHeight="1" x14ac:dyDescent="0.25">
      <c r="A69" s="312">
        <v>63</v>
      </c>
      <c r="B69" s="327"/>
      <c r="C69" s="327"/>
      <c r="D69" s="316"/>
      <c r="E69" s="328"/>
      <c r="F69" s="322"/>
      <c r="G69" s="322"/>
      <c r="H69" s="329"/>
      <c r="I69" s="324"/>
      <c r="J69" s="317" t="e">
        <f>IF(AND(Q69="",#REF!&gt;0,#REF!&lt;5),K69,)</f>
        <v>#REF!</v>
      </c>
      <c r="K69" s="318" t="str">
        <f>IF(D69="","ZZZ9",IF(AND(#REF!&gt;0,#REF!&lt;5),D69&amp;#REF!,D69&amp;"9"))</f>
        <v>ZZZ9</v>
      </c>
      <c r="L69" s="319">
        <f t="shared" si="0"/>
        <v>999</v>
      </c>
      <c r="M69" s="332">
        <f t="shared" si="1"/>
        <v>999</v>
      </c>
      <c r="N69" s="326"/>
      <c r="O69" s="322"/>
      <c r="P69" s="321">
        <f t="shared" si="2"/>
        <v>999</v>
      </c>
      <c r="Q69" s="322"/>
    </row>
    <row r="70" spans="1:17" s="323" customFormat="1" ht="18.899999999999999" customHeight="1" x14ac:dyDescent="0.25">
      <c r="A70" s="312">
        <v>64</v>
      </c>
      <c r="B70" s="327"/>
      <c r="C70" s="327"/>
      <c r="D70" s="316"/>
      <c r="E70" s="328"/>
      <c r="F70" s="322"/>
      <c r="G70" s="322"/>
      <c r="H70" s="329"/>
      <c r="I70" s="324"/>
      <c r="J70" s="317" t="e">
        <f>IF(AND(Q70="",#REF!&gt;0,#REF!&lt;5),K70,)</f>
        <v>#REF!</v>
      </c>
      <c r="K70" s="318" t="str">
        <f>IF(D70="","ZZZ9",IF(AND(#REF!&gt;0,#REF!&lt;5),D70&amp;#REF!,D70&amp;"9"))</f>
        <v>ZZZ9</v>
      </c>
      <c r="L70" s="319">
        <f t="shared" si="0"/>
        <v>999</v>
      </c>
      <c r="M70" s="332">
        <f t="shared" si="1"/>
        <v>999</v>
      </c>
      <c r="N70" s="326"/>
      <c r="O70" s="322"/>
      <c r="P70" s="321">
        <f t="shared" si="2"/>
        <v>999</v>
      </c>
      <c r="Q70" s="322"/>
    </row>
    <row r="71" spans="1:17" s="323" customFormat="1" ht="18.899999999999999" customHeight="1" x14ac:dyDescent="0.25">
      <c r="A71" s="312">
        <v>65</v>
      </c>
      <c r="B71" s="327"/>
      <c r="C71" s="327"/>
      <c r="D71" s="316"/>
      <c r="E71" s="328"/>
      <c r="F71" s="322"/>
      <c r="G71" s="322"/>
      <c r="H71" s="329"/>
      <c r="I71" s="324"/>
      <c r="J71" s="317" t="e">
        <f>IF(AND(Q71="",#REF!&gt;0,#REF!&lt;5),K71,)</f>
        <v>#REF!</v>
      </c>
      <c r="K71" s="318" t="str">
        <f>IF(D71="","ZZZ9",IF(AND(#REF!&gt;0,#REF!&lt;5),D71&amp;#REF!,D71&amp;"9"))</f>
        <v>ZZZ9</v>
      </c>
      <c r="L71" s="319">
        <f t="shared" si="0"/>
        <v>999</v>
      </c>
      <c r="M71" s="332">
        <f t="shared" si="1"/>
        <v>999</v>
      </c>
      <c r="N71" s="326"/>
      <c r="O71" s="322"/>
      <c r="P71" s="321">
        <f t="shared" si="2"/>
        <v>999</v>
      </c>
      <c r="Q71" s="322"/>
    </row>
    <row r="72" spans="1:17" s="323" customFormat="1" ht="18.899999999999999" customHeight="1" x14ac:dyDescent="0.25">
      <c r="A72" s="312">
        <v>66</v>
      </c>
      <c r="B72" s="327"/>
      <c r="C72" s="327"/>
      <c r="D72" s="316"/>
      <c r="E72" s="328"/>
      <c r="F72" s="322"/>
      <c r="G72" s="322"/>
      <c r="H72" s="329"/>
      <c r="I72" s="324"/>
      <c r="J72" s="317" t="e">
        <f>IF(AND(Q72="",#REF!&gt;0,#REF!&lt;5),K72,)</f>
        <v>#REF!</v>
      </c>
      <c r="K72" s="318" t="str">
        <f>IF(D72="","ZZZ9",IF(AND(#REF!&gt;0,#REF!&lt;5),D72&amp;#REF!,D72&amp;"9"))</f>
        <v>ZZZ9</v>
      </c>
      <c r="L72" s="319">
        <f t="shared" si="0"/>
        <v>999</v>
      </c>
      <c r="M72" s="332">
        <f t="shared" si="1"/>
        <v>999</v>
      </c>
      <c r="N72" s="326"/>
      <c r="O72" s="322"/>
      <c r="P72" s="321">
        <f t="shared" si="2"/>
        <v>999</v>
      </c>
      <c r="Q72" s="322"/>
    </row>
    <row r="73" spans="1:17" s="323" customFormat="1" ht="18.899999999999999" customHeight="1" x14ac:dyDescent="0.25">
      <c r="A73" s="312">
        <v>67</v>
      </c>
      <c r="B73" s="327"/>
      <c r="C73" s="327"/>
      <c r="D73" s="316"/>
      <c r="E73" s="328"/>
      <c r="F73" s="322"/>
      <c r="G73" s="322"/>
      <c r="H73" s="329"/>
      <c r="I73" s="324"/>
      <c r="J73" s="317" t="e">
        <f>IF(AND(Q73="",#REF!&gt;0,#REF!&lt;5),K73,)</f>
        <v>#REF!</v>
      </c>
      <c r="K73" s="318" t="str">
        <f>IF(D73="","ZZZ9",IF(AND(#REF!&gt;0,#REF!&lt;5),D73&amp;#REF!,D73&amp;"9"))</f>
        <v>ZZZ9</v>
      </c>
      <c r="L73" s="319">
        <f t="shared" si="0"/>
        <v>999</v>
      </c>
      <c r="M73" s="332">
        <f t="shared" si="1"/>
        <v>999</v>
      </c>
      <c r="N73" s="326"/>
      <c r="O73" s="322"/>
      <c r="P73" s="321">
        <f t="shared" si="2"/>
        <v>999</v>
      </c>
      <c r="Q73" s="322"/>
    </row>
    <row r="74" spans="1:17" s="323" customFormat="1" ht="18.899999999999999" customHeight="1" x14ac:dyDescent="0.25">
      <c r="A74" s="312">
        <v>68</v>
      </c>
      <c r="B74" s="327"/>
      <c r="C74" s="327"/>
      <c r="D74" s="316"/>
      <c r="E74" s="328"/>
      <c r="F74" s="322"/>
      <c r="G74" s="322"/>
      <c r="H74" s="329"/>
      <c r="I74" s="324"/>
      <c r="J74" s="317" t="e">
        <f>IF(AND(Q74="",#REF!&gt;0,#REF!&lt;5),K74,)</f>
        <v>#REF!</v>
      </c>
      <c r="K74" s="318" t="str">
        <f>IF(D74="","ZZZ9",IF(AND(#REF!&gt;0,#REF!&lt;5),D74&amp;#REF!,D74&amp;"9"))</f>
        <v>ZZZ9</v>
      </c>
      <c r="L74" s="319">
        <f t="shared" si="0"/>
        <v>999</v>
      </c>
      <c r="M74" s="332">
        <f t="shared" si="1"/>
        <v>999</v>
      </c>
      <c r="N74" s="326"/>
      <c r="O74" s="322"/>
      <c r="P74" s="321">
        <f t="shared" si="2"/>
        <v>999</v>
      </c>
      <c r="Q74" s="322"/>
    </row>
    <row r="75" spans="1:17" s="323" customFormat="1" ht="18.899999999999999" customHeight="1" x14ac:dyDescent="0.25">
      <c r="A75" s="312">
        <v>69</v>
      </c>
      <c r="B75" s="327"/>
      <c r="C75" s="327"/>
      <c r="D75" s="316"/>
      <c r="E75" s="328"/>
      <c r="F75" s="322"/>
      <c r="G75" s="322"/>
      <c r="H75" s="329"/>
      <c r="I75" s="324"/>
      <c r="J75" s="317" t="e">
        <f>IF(AND(Q75="",#REF!&gt;0,#REF!&lt;5),K75,)</f>
        <v>#REF!</v>
      </c>
      <c r="K75" s="318" t="str">
        <f>IF(D75="","ZZZ9",IF(AND(#REF!&gt;0,#REF!&lt;5),D75&amp;#REF!,D75&amp;"9"))</f>
        <v>ZZZ9</v>
      </c>
      <c r="L75" s="319">
        <f t="shared" si="0"/>
        <v>999</v>
      </c>
      <c r="M75" s="332">
        <f t="shared" si="1"/>
        <v>999</v>
      </c>
      <c r="N75" s="326"/>
      <c r="O75" s="322"/>
      <c r="P75" s="321">
        <f t="shared" si="2"/>
        <v>999</v>
      </c>
      <c r="Q75" s="322"/>
    </row>
    <row r="76" spans="1:17" s="323" customFormat="1" ht="18.899999999999999" customHeight="1" x14ac:dyDescent="0.25">
      <c r="A76" s="312">
        <v>70</v>
      </c>
      <c r="B76" s="327"/>
      <c r="C76" s="327"/>
      <c r="D76" s="316"/>
      <c r="E76" s="328"/>
      <c r="F76" s="322"/>
      <c r="G76" s="322"/>
      <c r="H76" s="329"/>
      <c r="I76" s="324"/>
      <c r="J76" s="317" t="e">
        <f>IF(AND(Q76="",#REF!&gt;0,#REF!&lt;5),K76,)</f>
        <v>#REF!</v>
      </c>
      <c r="K76" s="318" t="str">
        <f>IF(D76="","ZZZ9",IF(AND(#REF!&gt;0,#REF!&lt;5),D76&amp;#REF!,D76&amp;"9"))</f>
        <v>ZZZ9</v>
      </c>
      <c r="L76" s="319">
        <f t="shared" si="0"/>
        <v>999</v>
      </c>
      <c r="M76" s="332">
        <f t="shared" si="1"/>
        <v>999</v>
      </c>
      <c r="N76" s="326"/>
      <c r="O76" s="322"/>
      <c r="P76" s="321">
        <f t="shared" si="2"/>
        <v>999</v>
      </c>
      <c r="Q76" s="322"/>
    </row>
    <row r="77" spans="1:17" s="323" customFormat="1" ht="18.899999999999999" customHeight="1" x14ac:dyDescent="0.25">
      <c r="A77" s="312">
        <v>71</v>
      </c>
      <c r="B77" s="327"/>
      <c r="C77" s="327"/>
      <c r="D77" s="316"/>
      <c r="E77" s="328"/>
      <c r="F77" s="322"/>
      <c r="G77" s="322"/>
      <c r="H77" s="329"/>
      <c r="I77" s="324"/>
      <c r="J77" s="317" t="e">
        <f>IF(AND(Q77="",#REF!&gt;0,#REF!&lt;5),K77,)</f>
        <v>#REF!</v>
      </c>
      <c r="K77" s="318" t="str">
        <f>IF(D77="","ZZZ9",IF(AND(#REF!&gt;0,#REF!&lt;5),D77&amp;#REF!,D77&amp;"9"))</f>
        <v>ZZZ9</v>
      </c>
      <c r="L77" s="319">
        <f t="shared" si="0"/>
        <v>999</v>
      </c>
      <c r="M77" s="332">
        <f t="shared" si="1"/>
        <v>999</v>
      </c>
      <c r="N77" s="326"/>
      <c r="O77" s="322"/>
      <c r="P77" s="321">
        <f t="shared" si="2"/>
        <v>999</v>
      </c>
      <c r="Q77" s="322"/>
    </row>
    <row r="78" spans="1:17" s="323" customFormat="1" ht="18.899999999999999" customHeight="1" x14ac:dyDescent="0.25">
      <c r="A78" s="312">
        <v>72</v>
      </c>
      <c r="B78" s="327"/>
      <c r="C78" s="327"/>
      <c r="D78" s="316"/>
      <c r="E78" s="328"/>
      <c r="F78" s="322"/>
      <c r="G78" s="322"/>
      <c r="H78" s="329"/>
      <c r="I78" s="324"/>
      <c r="J78" s="317" t="e">
        <f>IF(AND(Q78="",#REF!&gt;0,#REF!&lt;5),K78,)</f>
        <v>#REF!</v>
      </c>
      <c r="K78" s="318" t="str">
        <f>IF(D78="","ZZZ9",IF(AND(#REF!&gt;0,#REF!&lt;5),D78&amp;#REF!,D78&amp;"9"))</f>
        <v>ZZZ9</v>
      </c>
      <c r="L78" s="319">
        <f t="shared" si="0"/>
        <v>999</v>
      </c>
      <c r="M78" s="332">
        <f t="shared" si="1"/>
        <v>999</v>
      </c>
      <c r="N78" s="326"/>
      <c r="O78" s="322"/>
      <c r="P78" s="321">
        <f t="shared" si="2"/>
        <v>999</v>
      </c>
      <c r="Q78" s="322"/>
    </row>
    <row r="79" spans="1:17" s="323" customFormat="1" ht="18.899999999999999" customHeight="1" x14ac:dyDescent="0.25">
      <c r="A79" s="312">
        <v>73</v>
      </c>
      <c r="B79" s="327"/>
      <c r="C79" s="327"/>
      <c r="D79" s="316"/>
      <c r="E79" s="328"/>
      <c r="F79" s="322"/>
      <c r="G79" s="322"/>
      <c r="H79" s="329"/>
      <c r="I79" s="324"/>
      <c r="J79" s="317" t="e">
        <f>IF(AND(Q79="",#REF!&gt;0,#REF!&lt;5),K79,)</f>
        <v>#REF!</v>
      </c>
      <c r="K79" s="318" t="str">
        <f>IF(D79="","ZZZ9",IF(AND(#REF!&gt;0,#REF!&lt;5),D79&amp;#REF!,D79&amp;"9"))</f>
        <v>ZZZ9</v>
      </c>
      <c r="L79" s="319">
        <f t="shared" si="0"/>
        <v>999</v>
      </c>
      <c r="M79" s="332">
        <f t="shared" si="1"/>
        <v>999</v>
      </c>
      <c r="N79" s="326"/>
      <c r="O79" s="322"/>
      <c r="P79" s="321">
        <f t="shared" si="2"/>
        <v>999</v>
      </c>
      <c r="Q79" s="322"/>
    </row>
    <row r="80" spans="1:17" s="323" customFormat="1" ht="18.899999999999999" customHeight="1" x14ac:dyDescent="0.25">
      <c r="A80" s="312">
        <v>74</v>
      </c>
      <c r="B80" s="327"/>
      <c r="C80" s="327"/>
      <c r="D80" s="316"/>
      <c r="E80" s="328"/>
      <c r="F80" s="322"/>
      <c r="G80" s="322"/>
      <c r="H80" s="329"/>
      <c r="I80" s="324"/>
      <c r="J80" s="317" t="e">
        <f>IF(AND(Q80="",#REF!&gt;0,#REF!&lt;5),K80,)</f>
        <v>#REF!</v>
      </c>
      <c r="K80" s="318" t="str">
        <f>IF(D80="","ZZZ9",IF(AND(#REF!&gt;0,#REF!&lt;5),D80&amp;#REF!,D80&amp;"9"))</f>
        <v>ZZZ9</v>
      </c>
      <c r="L80" s="319">
        <f t="shared" si="0"/>
        <v>999</v>
      </c>
      <c r="M80" s="332">
        <f t="shared" si="1"/>
        <v>999</v>
      </c>
      <c r="N80" s="326"/>
      <c r="O80" s="322"/>
      <c r="P80" s="321">
        <f t="shared" si="2"/>
        <v>999</v>
      </c>
      <c r="Q80" s="322"/>
    </row>
    <row r="81" spans="1:17" s="323" customFormat="1" ht="18.899999999999999" customHeight="1" x14ac:dyDescent="0.25">
      <c r="A81" s="312">
        <v>75</v>
      </c>
      <c r="B81" s="327"/>
      <c r="C81" s="327"/>
      <c r="D81" s="316"/>
      <c r="E81" s="328"/>
      <c r="F81" s="322"/>
      <c r="G81" s="322"/>
      <c r="H81" s="329"/>
      <c r="I81" s="324"/>
      <c r="J81" s="317" t="e">
        <f>IF(AND(Q81="",#REF!&gt;0,#REF!&lt;5),K81,)</f>
        <v>#REF!</v>
      </c>
      <c r="K81" s="318" t="str">
        <f>IF(D81="","ZZZ9",IF(AND(#REF!&gt;0,#REF!&lt;5),D81&amp;#REF!,D81&amp;"9"))</f>
        <v>ZZZ9</v>
      </c>
      <c r="L81" s="319">
        <f t="shared" si="0"/>
        <v>999</v>
      </c>
      <c r="M81" s="332">
        <f t="shared" si="1"/>
        <v>999</v>
      </c>
      <c r="N81" s="326"/>
      <c r="O81" s="322"/>
      <c r="P81" s="321">
        <f t="shared" si="2"/>
        <v>999</v>
      </c>
      <c r="Q81" s="322"/>
    </row>
    <row r="82" spans="1:17" s="323" customFormat="1" ht="18.899999999999999" customHeight="1" x14ac:dyDescent="0.25">
      <c r="A82" s="312">
        <v>76</v>
      </c>
      <c r="B82" s="327"/>
      <c r="C82" s="327"/>
      <c r="D82" s="316"/>
      <c r="E82" s="328"/>
      <c r="F82" s="322"/>
      <c r="G82" s="322"/>
      <c r="H82" s="329"/>
      <c r="I82" s="324"/>
      <c r="J82" s="317" t="e">
        <f>IF(AND(Q82="",#REF!&gt;0,#REF!&lt;5),K82,)</f>
        <v>#REF!</v>
      </c>
      <c r="K82" s="318" t="str">
        <f>IF(D82="","ZZZ9",IF(AND(#REF!&gt;0,#REF!&lt;5),D82&amp;#REF!,D82&amp;"9"))</f>
        <v>ZZZ9</v>
      </c>
      <c r="L82" s="319">
        <f t="shared" si="0"/>
        <v>999</v>
      </c>
      <c r="M82" s="332">
        <f t="shared" si="1"/>
        <v>999</v>
      </c>
      <c r="N82" s="326"/>
      <c r="O82" s="322"/>
      <c r="P82" s="321">
        <f t="shared" si="2"/>
        <v>999</v>
      </c>
      <c r="Q82" s="322"/>
    </row>
    <row r="83" spans="1:17" s="323" customFormat="1" ht="18.899999999999999" customHeight="1" x14ac:dyDescent="0.25">
      <c r="A83" s="312">
        <v>77</v>
      </c>
      <c r="B83" s="327"/>
      <c r="C83" s="327"/>
      <c r="D83" s="316"/>
      <c r="E83" s="328"/>
      <c r="F83" s="322"/>
      <c r="G83" s="322"/>
      <c r="H83" s="329"/>
      <c r="I83" s="324"/>
      <c r="J83" s="317" t="e">
        <f>IF(AND(Q83="",#REF!&gt;0,#REF!&lt;5),K83,)</f>
        <v>#REF!</v>
      </c>
      <c r="K83" s="318" t="str">
        <f>IF(D83="","ZZZ9",IF(AND(#REF!&gt;0,#REF!&lt;5),D83&amp;#REF!,D83&amp;"9"))</f>
        <v>ZZZ9</v>
      </c>
      <c r="L83" s="319">
        <f t="shared" si="0"/>
        <v>999</v>
      </c>
      <c r="M83" s="332">
        <f t="shared" si="1"/>
        <v>999</v>
      </c>
      <c r="N83" s="326"/>
      <c r="O83" s="322"/>
      <c r="P83" s="321">
        <f t="shared" si="2"/>
        <v>999</v>
      </c>
      <c r="Q83" s="322"/>
    </row>
    <row r="84" spans="1:17" s="323" customFormat="1" ht="18.899999999999999" customHeight="1" x14ac:dyDescent="0.25">
      <c r="A84" s="312">
        <v>78</v>
      </c>
      <c r="B84" s="327"/>
      <c r="C84" s="327"/>
      <c r="D84" s="316"/>
      <c r="E84" s="328"/>
      <c r="F84" s="322"/>
      <c r="G84" s="322"/>
      <c r="H84" s="329"/>
      <c r="I84" s="324"/>
      <c r="J84" s="317" t="e">
        <f>IF(AND(Q84="",#REF!&gt;0,#REF!&lt;5),K84,)</f>
        <v>#REF!</v>
      </c>
      <c r="K84" s="318" t="str">
        <f>IF(D84="","ZZZ9",IF(AND(#REF!&gt;0,#REF!&lt;5),D84&amp;#REF!,D84&amp;"9"))</f>
        <v>ZZZ9</v>
      </c>
      <c r="L84" s="319">
        <f t="shared" si="0"/>
        <v>999</v>
      </c>
      <c r="M84" s="332">
        <f t="shared" si="1"/>
        <v>999</v>
      </c>
      <c r="N84" s="326"/>
      <c r="O84" s="322"/>
      <c r="P84" s="321">
        <f t="shared" si="2"/>
        <v>999</v>
      </c>
      <c r="Q84" s="322"/>
    </row>
    <row r="85" spans="1:17" s="323" customFormat="1" ht="18.899999999999999" customHeight="1" x14ac:dyDescent="0.25">
      <c r="A85" s="312">
        <v>79</v>
      </c>
      <c r="B85" s="327"/>
      <c r="C85" s="327"/>
      <c r="D85" s="316"/>
      <c r="E85" s="328"/>
      <c r="F85" s="322"/>
      <c r="G85" s="322"/>
      <c r="H85" s="329"/>
      <c r="I85" s="324"/>
      <c r="J85" s="317" t="e">
        <f>IF(AND(Q85="",#REF!&gt;0,#REF!&lt;5),K85,)</f>
        <v>#REF!</v>
      </c>
      <c r="K85" s="318" t="str">
        <f>IF(D85="","ZZZ9",IF(AND(#REF!&gt;0,#REF!&lt;5),D85&amp;#REF!,D85&amp;"9"))</f>
        <v>ZZZ9</v>
      </c>
      <c r="L85" s="319">
        <f t="shared" si="0"/>
        <v>999</v>
      </c>
      <c r="M85" s="332">
        <f t="shared" si="1"/>
        <v>999</v>
      </c>
      <c r="N85" s="326"/>
      <c r="O85" s="322"/>
      <c r="P85" s="321">
        <f t="shared" si="2"/>
        <v>999</v>
      </c>
      <c r="Q85" s="322"/>
    </row>
    <row r="86" spans="1:17" s="323" customFormat="1" ht="18.899999999999999" customHeight="1" x14ac:dyDescent="0.25">
      <c r="A86" s="312">
        <v>80</v>
      </c>
      <c r="B86" s="327"/>
      <c r="C86" s="327"/>
      <c r="D86" s="316"/>
      <c r="E86" s="328"/>
      <c r="F86" s="322"/>
      <c r="G86" s="322"/>
      <c r="H86" s="329"/>
      <c r="I86" s="324"/>
      <c r="J86" s="317" t="e">
        <f>IF(AND(Q86="",#REF!&gt;0,#REF!&lt;5),K86,)</f>
        <v>#REF!</v>
      </c>
      <c r="K86" s="318" t="str">
        <f>IF(D86="","ZZZ9",IF(AND(#REF!&gt;0,#REF!&lt;5),D86&amp;#REF!,D86&amp;"9"))</f>
        <v>ZZZ9</v>
      </c>
      <c r="L86" s="319">
        <f t="shared" si="0"/>
        <v>999</v>
      </c>
      <c r="M86" s="332">
        <f t="shared" si="1"/>
        <v>999</v>
      </c>
      <c r="N86" s="326"/>
      <c r="O86" s="322"/>
      <c r="P86" s="321">
        <f t="shared" si="2"/>
        <v>999</v>
      </c>
      <c r="Q86" s="322"/>
    </row>
    <row r="87" spans="1:17" s="323" customFormat="1" ht="18.899999999999999" customHeight="1" x14ac:dyDescent="0.25">
      <c r="A87" s="312">
        <v>81</v>
      </c>
      <c r="B87" s="327"/>
      <c r="C87" s="327"/>
      <c r="D87" s="316"/>
      <c r="E87" s="328"/>
      <c r="F87" s="322"/>
      <c r="G87" s="322"/>
      <c r="H87" s="329"/>
      <c r="I87" s="324"/>
      <c r="J87" s="317" t="e">
        <f>IF(AND(Q87="",#REF!&gt;0,#REF!&lt;5),K87,)</f>
        <v>#REF!</v>
      </c>
      <c r="K87" s="318" t="str">
        <f>IF(D87="","ZZZ9",IF(AND(#REF!&gt;0,#REF!&lt;5),D87&amp;#REF!,D87&amp;"9"))</f>
        <v>ZZZ9</v>
      </c>
      <c r="L87" s="319">
        <f t="shared" si="0"/>
        <v>999</v>
      </c>
      <c r="M87" s="332">
        <f t="shared" si="1"/>
        <v>999</v>
      </c>
      <c r="N87" s="326"/>
      <c r="O87" s="322"/>
      <c r="P87" s="321">
        <f t="shared" si="2"/>
        <v>999</v>
      </c>
      <c r="Q87" s="322"/>
    </row>
    <row r="88" spans="1:17" s="323" customFormat="1" ht="18.899999999999999" customHeight="1" x14ac:dyDescent="0.25">
      <c r="A88" s="312">
        <v>82</v>
      </c>
      <c r="B88" s="327"/>
      <c r="C88" s="327"/>
      <c r="D88" s="316"/>
      <c r="E88" s="328"/>
      <c r="F88" s="322"/>
      <c r="G88" s="322"/>
      <c r="H88" s="329"/>
      <c r="I88" s="324"/>
      <c r="J88" s="317" t="e">
        <f>IF(AND(Q88="",#REF!&gt;0,#REF!&lt;5),K88,)</f>
        <v>#REF!</v>
      </c>
      <c r="K88" s="318" t="str">
        <f>IF(D88="","ZZZ9",IF(AND(#REF!&gt;0,#REF!&lt;5),D88&amp;#REF!,D88&amp;"9"))</f>
        <v>ZZZ9</v>
      </c>
      <c r="L88" s="319">
        <f t="shared" si="0"/>
        <v>999</v>
      </c>
      <c r="M88" s="332">
        <f t="shared" si="1"/>
        <v>999</v>
      </c>
      <c r="N88" s="326"/>
      <c r="O88" s="322"/>
      <c r="P88" s="321">
        <f t="shared" si="2"/>
        <v>999</v>
      </c>
      <c r="Q88" s="322"/>
    </row>
    <row r="89" spans="1:17" s="323" customFormat="1" ht="18.899999999999999" customHeight="1" x14ac:dyDescent="0.25">
      <c r="A89" s="312">
        <v>83</v>
      </c>
      <c r="B89" s="327"/>
      <c r="C89" s="327"/>
      <c r="D89" s="316"/>
      <c r="E89" s="328"/>
      <c r="F89" s="322"/>
      <c r="G89" s="322"/>
      <c r="H89" s="329"/>
      <c r="I89" s="324"/>
      <c r="J89" s="317" t="e">
        <f>IF(AND(Q89="",#REF!&gt;0,#REF!&lt;5),K89,)</f>
        <v>#REF!</v>
      </c>
      <c r="K89" s="318" t="str">
        <f>IF(D89="","ZZZ9",IF(AND(#REF!&gt;0,#REF!&lt;5),D89&amp;#REF!,D89&amp;"9"))</f>
        <v>ZZZ9</v>
      </c>
      <c r="L89" s="319">
        <f t="shared" si="0"/>
        <v>999</v>
      </c>
      <c r="M89" s="332">
        <f t="shared" si="1"/>
        <v>999</v>
      </c>
      <c r="N89" s="326"/>
      <c r="O89" s="322"/>
      <c r="P89" s="321">
        <f t="shared" si="2"/>
        <v>999</v>
      </c>
      <c r="Q89" s="322"/>
    </row>
    <row r="90" spans="1:17" s="323" customFormat="1" ht="18.899999999999999" customHeight="1" x14ac:dyDescent="0.25">
      <c r="A90" s="312">
        <v>84</v>
      </c>
      <c r="B90" s="327"/>
      <c r="C90" s="327"/>
      <c r="D90" s="316"/>
      <c r="E90" s="328"/>
      <c r="F90" s="322"/>
      <c r="G90" s="322"/>
      <c r="H90" s="329"/>
      <c r="I90" s="324"/>
      <c r="J90" s="317" t="e">
        <f>IF(AND(Q90="",#REF!&gt;0,#REF!&lt;5),K90,)</f>
        <v>#REF!</v>
      </c>
      <c r="K90" s="318" t="str">
        <f>IF(D90="","ZZZ9",IF(AND(#REF!&gt;0,#REF!&lt;5),D90&amp;#REF!,D90&amp;"9"))</f>
        <v>ZZZ9</v>
      </c>
      <c r="L90" s="319">
        <f t="shared" si="0"/>
        <v>999</v>
      </c>
      <c r="M90" s="332">
        <f t="shared" si="1"/>
        <v>999</v>
      </c>
      <c r="N90" s="326"/>
      <c r="O90" s="322"/>
      <c r="P90" s="321">
        <f t="shared" si="2"/>
        <v>999</v>
      </c>
      <c r="Q90" s="322"/>
    </row>
    <row r="91" spans="1:17" s="323" customFormat="1" ht="18.899999999999999" customHeight="1" x14ac:dyDescent="0.25">
      <c r="A91" s="312">
        <v>85</v>
      </c>
      <c r="B91" s="327"/>
      <c r="C91" s="327"/>
      <c r="D91" s="316"/>
      <c r="E91" s="328"/>
      <c r="F91" s="322"/>
      <c r="G91" s="322"/>
      <c r="H91" s="329"/>
      <c r="I91" s="324"/>
      <c r="J91" s="317" t="e">
        <f>IF(AND(Q91="",#REF!&gt;0,#REF!&lt;5),K91,)</f>
        <v>#REF!</v>
      </c>
      <c r="K91" s="318" t="str">
        <f>IF(D91="","ZZZ9",IF(AND(#REF!&gt;0,#REF!&lt;5),D91&amp;#REF!,D91&amp;"9"))</f>
        <v>ZZZ9</v>
      </c>
      <c r="L91" s="319">
        <f t="shared" si="0"/>
        <v>999</v>
      </c>
      <c r="M91" s="332">
        <f t="shared" si="1"/>
        <v>999</v>
      </c>
      <c r="N91" s="326"/>
      <c r="O91" s="322"/>
      <c r="P91" s="321">
        <f t="shared" si="2"/>
        <v>999</v>
      </c>
      <c r="Q91" s="322"/>
    </row>
    <row r="92" spans="1:17" s="323" customFormat="1" ht="18.899999999999999" customHeight="1" x14ac:dyDescent="0.25">
      <c r="A92" s="312">
        <v>86</v>
      </c>
      <c r="B92" s="327"/>
      <c r="C92" s="327"/>
      <c r="D92" s="316"/>
      <c r="E92" s="328"/>
      <c r="F92" s="322"/>
      <c r="G92" s="322"/>
      <c r="H92" s="329"/>
      <c r="I92" s="324"/>
      <c r="J92" s="317" t="e">
        <f>IF(AND(Q92="",#REF!&gt;0,#REF!&lt;5),K92,)</f>
        <v>#REF!</v>
      </c>
      <c r="K92" s="318" t="str">
        <f>IF(D92="","ZZZ9",IF(AND(#REF!&gt;0,#REF!&lt;5),D92&amp;#REF!,D92&amp;"9"))</f>
        <v>ZZZ9</v>
      </c>
      <c r="L92" s="319">
        <f t="shared" si="0"/>
        <v>999</v>
      </c>
      <c r="M92" s="332">
        <f t="shared" si="1"/>
        <v>999</v>
      </c>
      <c r="N92" s="326"/>
      <c r="O92" s="322"/>
      <c r="P92" s="321">
        <f t="shared" si="2"/>
        <v>999</v>
      </c>
      <c r="Q92" s="322"/>
    </row>
    <row r="93" spans="1:17" s="323" customFormat="1" ht="18.899999999999999" customHeight="1" x14ac:dyDescent="0.25">
      <c r="A93" s="312">
        <v>87</v>
      </c>
      <c r="B93" s="327"/>
      <c r="C93" s="327"/>
      <c r="D93" s="316"/>
      <c r="E93" s="328"/>
      <c r="F93" s="322"/>
      <c r="G93" s="322"/>
      <c r="H93" s="329"/>
      <c r="I93" s="324"/>
      <c r="J93" s="317" t="e">
        <f>IF(AND(Q93="",#REF!&gt;0,#REF!&lt;5),K93,)</f>
        <v>#REF!</v>
      </c>
      <c r="K93" s="318" t="str">
        <f>IF(D93="","ZZZ9",IF(AND(#REF!&gt;0,#REF!&lt;5),D93&amp;#REF!,D93&amp;"9"))</f>
        <v>ZZZ9</v>
      </c>
      <c r="L93" s="319">
        <f t="shared" si="0"/>
        <v>999</v>
      </c>
      <c r="M93" s="332">
        <f t="shared" si="1"/>
        <v>999</v>
      </c>
      <c r="N93" s="326"/>
      <c r="O93" s="322"/>
      <c r="P93" s="321">
        <f t="shared" si="2"/>
        <v>999</v>
      </c>
      <c r="Q93" s="322"/>
    </row>
    <row r="94" spans="1:17" s="323" customFormat="1" ht="18.899999999999999" customHeight="1" x14ac:dyDescent="0.25">
      <c r="A94" s="312">
        <v>88</v>
      </c>
      <c r="B94" s="327"/>
      <c r="C94" s="327"/>
      <c r="D94" s="316"/>
      <c r="E94" s="328"/>
      <c r="F94" s="322"/>
      <c r="G94" s="322"/>
      <c r="H94" s="329"/>
      <c r="I94" s="324"/>
      <c r="J94" s="317" t="e">
        <f>IF(AND(Q94="",#REF!&gt;0,#REF!&lt;5),K94,)</f>
        <v>#REF!</v>
      </c>
      <c r="K94" s="318" t="str">
        <f>IF(D94="","ZZZ9",IF(AND(#REF!&gt;0,#REF!&lt;5),D94&amp;#REF!,D94&amp;"9"))</f>
        <v>ZZZ9</v>
      </c>
      <c r="L94" s="319">
        <f t="shared" si="0"/>
        <v>999</v>
      </c>
      <c r="M94" s="332">
        <f t="shared" si="1"/>
        <v>999</v>
      </c>
      <c r="N94" s="326"/>
      <c r="O94" s="322"/>
      <c r="P94" s="321">
        <f t="shared" si="2"/>
        <v>999</v>
      </c>
      <c r="Q94" s="322"/>
    </row>
    <row r="95" spans="1:17" s="323" customFormat="1" ht="18.899999999999999" customHeight="1" x14ac:dyDescent="0.25">
      <c r="A95" s="312">
        <v>89</v>
      </c>
      <c r="B95" s="327"/>
      <c r="C95" s="327"/>
      <c r="D95" s="316"/>
      <c r="E95" s="328"/>
      <c r="F95" s="322"/>
      <c r="G95" s="322"/>
      <c r="H95" s="329"/>
      <c r="I95" s="324"/>
      <c r="J95" s="317" t="e">
        <f>IF(AND(Q95="",#REF!&gt;0,#REF!&lt;5),K95,)</f>
        <v>#REF!</v>
      </c>
      <c r="K95" s="318" t="str">
        <f>IF(D95="","ZZZ9",IF(AND(#REF!&gt;0,#REF!&lt;5),D95&amp;#REF!,D95&amp;"9"))</f>
        <v>ZZZ9</v>
      </c>
      <c r="L95" s="319">
        <f t="shared" si="0"/>
        <v>999</v>
      </c>
      <c r="M95" s="332">
        <f t="shared" si="1"/>
        <v>999</v>
      </c>
      <c r="N95" s="326"/>
      <c r="O95" s="322"/>
      <c r="P95" s="321">
        <f t="shared" si="2"/>
        <v>999</v>
      </c>
      <c r="Q95" s="322"/>
    </row>
    <row r="96" spans="1:17" s="323" customFormat="1" ht="18.899999999999999" customHeight="1" x14ac:dyDescent="0.25">
      <c r="A96" s="312">
        <v>90</v>
      </c>
      <c r="B96" s="327"/>
      <c r="C96" s="327"/>
      <c r="D96" s="316"/>
      <c r="E96" s="328"/>
      <c r="F96" s="322"/>
      <c r="G96" s="322"/>
      <c r="H96" s="329"/>
      <c r="I96" s="324"/>
      <c r="J96" s="317" t="e">
        <f>IF(AND(Q96="",#REF!&gt;0,#REF!&lt;5),K96,)</f>
        <v>#REF!</v>
      </c>
      <c r="K96" s="318" t="str">
        <f>IF(D96="","ZZZ9",IF(AND(#REF!&gt;0,#REF!&lt;5),D96&amp;#REF!,D96&amp;"9"))</f>
        <v>ZZZ9</v>
      </c>
      <c r="L96" s="319">
        <f t="shared" si="0"/>
        <v>999</v>
      </c>
      <c r="M96" s="332">
        <f t="shared" si="1"/>
        <v>999</v>
      </c>
      <c r="N96" s="326"/>
      <c r="O96" s="322"/>
      <c r="P96" s="321">
        <f t="shared" si="2"/>
        <v>999</v>
      </c>
      <c r="Q96" s="322"/>
    </row>
    <row r="97" spans="1:17" s="323" customFormat="1" ht="18.899999999999999" customHeight="1" x14ac:dyDescent="0.25">
      <c r="A97" s="312">
        <v>91</v>
      </c>
      <c r="B97" s="327"/>
      <c r="C97" s="327"/>
      <c r="D97" s="316"/>
      <c r="E97" s="328"/>
      <c r="F97" s="322"/>
      <c r="G97" s="322"/>
      <c r="H97" s="329"/>
      <c r="I97" s="324"/>
      <c r="J97" s="317" t="e">
        <f>IF(AND(Q97="",#REF!&gt;0,#REF!&lt;5),K97,)</f>
        <v>#REF!</v>
      </c>
      <c r="K97" s="318" t="str">
        <f>IF(D97="","ZZZ9",IF(AND(#REF!&gt;0,#REF!&lt;5),D97&amp;#REF!,D97&amp;"9"))</f>
        <v>ZZZ9</v>
      </c>
      <c r="L97" s="319">
        <f t="shared" si="0"/>
        <v>999</v>
      </c>
      <c r="M97" s="332">
        <f t="shared" si="1"/>
        <v>999</v>
      </c>
      <c r="N97" s="326"/>
      <c r="O97" s="322"/>
      <c r="P97" s="321">
        <f t="shared" si="2"/>
        <v>999</v>
      </c>
      <c r="Q97" s="322"/>
    </row>
    <row r="98" spans="1:17" s="323" customFormat="1" ht="18.899999999999999" customHeight="1" x14ac:dyDescent="0.25">
      <c r="A98" s="312">
        <v>92</v>
      </c>
      <c r="B98" s="327"/>
      <c r="C98" s="327"/>
      <c r="D98" s="316"/>
      <c r="E98" s="328"/>
      <c r="F98" s="322"/>
      <c r="G98" s="322"/>
      <c r="H98" s="329"/>
      <c r="I98" s="324"/>
      <c r="J98" s="317" t="e">
        <f>IF(AND(Q98="",#REF!&gt;0,#REF!&lt;5),K98,)</f>
        <v>#REF!</v>
      </c>
      <c r="K98" s="318" t="str">
        <f>IF(D98="","ZZZ9",IF(AND(#REF!&gt;0,#REF!&lt;5),D98&amp;#REF!,D98&amp;"9"))</f>
        <v>ZZZ9</v>
      </c>
      <c r="L98" s="319">
        <f t="shared" si="0"/>
        <v>999</v>
      </c>
      <c r="M98" s="332">
        <f t="shared" si="1"/>
        <v>999</v>
      </c>
      <c r="N98" s="326"/>
      <c r="O98" s="322"/>
      <c r="P98" s="321">
        <f t="shared" si="2"/>
        <v>999</v>
      </c>
      <c r="Q98" s="322"/>
    </row>
    <row r="99" spans="1:17" s="323" customFormat="1" ht="18.899999999999999" customHeight="1" x14ac:dyDescent="0.25">
      <c r="A99" s="312">
        <v>93</v>
      </c>
      <c r="B99" s="327"/>
      <c r="C99" s="327"/>
      <c r="D99" s="316"/>
      <c r="E99" s="328"/>
      <c r="F99" s="322"/>
      <c r="G99" s="322"/>
      <c r="H99" s="329"/>
      <c r="I99" s="324"/>
      <c r="J99" s="317" t="e">
        <f>IF(AND(Q99="",#REF!&gt;0,#REF!&lt;5),K99,)</f>
        <v>#REF!</v>
      </c>
      <c r="K99" s="318" t="str">
        <f>IF(D99="","ZZZ9",IF(AND(#REF!&gt;0,#REF!&lt;5),D99&amp;#REF!,D99&amp;"9"))</f>
        <v>ZZZ9</v>
      </c>
      <c r="L99" s="319">
        <f t="shared" si="0"/>
        <v>999</v>
      </c>
      <c r="M99" s="332">
        <f t="shared" si="1"/>
        <v>999</v>
      </c>
      <c r="N99" s="326"/>
      <c r="O99" s="322"/>
      <c r="P99" s="321">
        <f t="shared" si="2"/>
        <v>999</v>
      </c>
      <c r="Q99" s="322"/>
    </row>
    <row r="100" spans="1:17" s="323" customFormat="1" ht="18.899999999999999" customHeight="1" x14ac:dyDescent="0.25">
      <c r="A100" s="312">
        <v>94</v>
      </c>
      <c r="B100" s="327"/>
      <c r="C100" s="327"/>
      <c r="D100" s="316"/>
      <c r="E100" s="328"/>
      <c r="F100" s="322"/>
      <c r="G100" s="322"/>
      <c r="H100" s="329"/>
      <c r="I100" s="324"/>
      <c r="J100" s="317" t="e">
        <f>IF(AND(Q100="",#REF!&gt;0,#REF!&lt;5),K100,)</f>
        <v>#REF!</v>
      </c>
      <c r="K100" s="318" t="str">
        <f>IF(D100="","ZZZ9",IF(AND(#REF!&gt;0,#REF!&lt;5),D100&amp;#REF!,D100&amp;"9"))</f>
        <v>ZZZ9</v>
      </c>
      <c r="L100" s="319">
        <f t="shared" si="0"/>
        <v>999</v>
      </c>
      <c r="M100" s="332">
        <f t="shared" si="1"/>
        <v>999</v>
      </c>
      <c r="N100" s="326"/>
      <c r="O100" s="322"/>
      <c r="P100" s="321">
        <f t="shared" si="2"/>
        <v>999</v>
      </c>
      <c r="Q100" s="322"/>
    </row>
    <row r="101" spans="1:17" s="323" customFormat="1" ht="18.899999999999999" customHeight="1" x14ac:dyDescent="0.25">
      <c r="A101" s="312">
        <v>95</v>
      </c>
      <c r="B101" s="327"/>
      <c r="C101" s="327"/>
      <c r="D101" s="316"/>
      <c r="E101" s="328"/>
      <c r="F101" s="322"/>
      <c r="G101" s="322"/>
      <c r="H101" s="329"/>
      <c r="I101" s="324"/>
      <c r="J101" s="317" t="e">
        <f>IF(AND(Q101="",#REF!&gt;0,#REF!&lt;5),K101,)</f>
        <v>#REF!</v>
      </c>
      <c r="K101" s="318" t="str">
        <f>IF(D101="","ZZZ9",IF(AND(#REF!&gt;0,#REF!&lt;5),D101&amp;#REF!,D101&amp;"9"))</f>
        <v>ZZZ9</v>
      </c>
      <c r="L101" s="319">
        <f t="shared" si="0"/>
        <v>999</v>
      </c>
      <c r="M101" s="332">
        <f t="shared" si="1"/>
        <v>999</v>
      </c>
      <c r="N101" s="326"/>
      <c r="O101" s="322"/>
      <c r="P101" s="321">
        <f t="shared" si="2"/>
        <v>999</v>
      </c>
      <c r="Q101" s="322"/>
    </row>
    <row r="102" spans="1:17" s="323" customFormat="1" ht="18.899999999999999" customHeight="1" x14ac:dyDescent="0.25">
      <c r="A102" s="312">
        <v>96</v>
      </c>
      <c r="B102" s="327"/>
      <c r="C102" s="327"/>
      <c r="D102" s="316"/>
      <c r="E102" s="328"/>
      <c r="F102" s="322"/>
      <c r="G102" s="322"/>
      <c r="H102" s="329"/>
      <c r="I102" s="324"/>
      <c r="J102" s="317" t="e">
        <f>IF(AND(Q102="",#REF!&gt;0,#REF!&lt;5),K102,)</f>
        <v>#REF!</v>
      </c>
      <c r="K102" s="318" t="str">
        <f>IF(D102="","ZZZ9",IF(AND(#REF!&gt;0,#REF!&lt;5),D102&amp;#REF!,D102&amp;"9"))</f>
        <v>ZZZ9</v>
      </c>
      <c r="L102" s="319">
        <f t="shared" si="0"/>
        <v>999</v>
      </c>
      <c r="M102" s="332">
        <f t="shared" si="1"/>
        <v>999</v>
      </c>
      <c r="N102" s="326"/>
      <c r="O102" s="322"/>
      <c r="P102" s="321">
        <f t="shared" si="2"/>
        <v>999</v>
      </c>
      <c r="Q102" s="322"/>
    </row>
    <row r="103" spans="1:17" s="323" customFormat="1" ht="18.899999999999999" customHeight="1" x14ac:dyDescent="0.25">
      <c r="A103" s="312">
        <v>97</v>
      </c>
      <c r="B103" s="327"/>
      <c r="C103" s="327"/>
      <c r="D103" s="316"/>
      <c r="E103" s="328"/>
      <c r="F103" s="322"/>
      <c r="G103" s="322"/>
      <c r="H103" s="329"/>
      <c r="I103" s="324"/>
      <c r="J103" s="317" t="e">
        <f>IF(AND(Q103="",#REF!&gt;0,#REF!&lt;5),K103,)</f>
        <v>#REF!</v>
      </c>
      <c r="K103" s="318" t="str">
        <f>IF(D103="","ZZZ9",IF(AND(#REF!&gt;0,#REF!&lt;5),D103&amp;#REF!,D103&amp;"9"))</f>
        <v>ZZZ9</v>
      </c>
      <c r="L103" s="319">
        <f t="shared" si="0"/>
        <v>999</v>
      </c>
      <c r="M103" s="332">
        <f t="shared" si="1"/>
        <v>999</v>
      </c>
      <c r="N103" s="326"/>
      <c r="O103" s="322"/>
      <c r="P103" s="321">
        <f t="shared" si="2"/>
        <v>999</v>
      </c>
      <c r="Q103" s="322"/>
    </row>
    <row r="104" spans="1:17" s="323" customFormat="1" ht="18.899999999999999" customHeight="1" x14ac:dyDescent="0.25">
      <c r="A104" s="312">
        <v>98</v>
      </c>
      <c r="B104" s="327"/>
      <c r="C104" s="327"/>
      <c r="D104" s="316"/>
      <c r="E104" s="328"/>
      <c r="F104" s="322"/>
      <c r="G104" s="322"/>
      <c r="H104" s="329"/>
      <c r="I104" s="324"/>
      <c r="J104" s="317" t="e">
        <f>IF(AND(Q104="",#REF!&gt;0,#REF!&lt;5),K104,)</f>
        <v>#REF!</v>
      </c>
      <c r="K104" s="318" t="str">
        <f>IF(D104="","ZZZ9",IF(AND(#REF!&gt;0,#REF!&lt;5),D104&amp;#REF!,D104&amp;"9"))</f>
        <v>ZZZ9</v>
      </c>
      <c r="L104" s="319">
        <f t="shared" ref="L104:L156" si="3">IF(Q104="",999,Q104)</f>
        <v>999</v>
      </c>
      <c r="M104" s="332">
        <f t="shared" ref="M104:M156" si="4">IF(P104=999,999,1)</f>
        <v>999</v>
      </c>
      <c r="N104" s="326"/>
      <c r="O104" s="322"/>
      <c r="P104" s="321">
        <f t="shared" ref="P104:P156" si="5">IF(N104="DA",1,IF(N104="WC",2,IF(N104="SE",3,IF(N104="Q",4,IF(N104="LL",5,999)))))</f>
        <v>999</v>
      </c>
      <c r="Q104" s="322"/>
    </row>
    <row r="105" spans="1:17" s="323" customFormat="1" ht="18.899999999999999" customHeight="1" x14ac:dyDescent="0.25">
      <c r="A105" s="312">
        <v>99</v>
      </c>
      <c r="B105" s="327"/>
      <c r="C105" s="327"/>
      <c r="D105" s="316"/>
      <c r="E105" s="328"/>
      <c r="F105" s="322"/>
      <c r="G105" s="322"/>
      <c r="H105" s="329"/>
      <c r="I105" s="324"/>
      <c r="J105" s="317" t="e">
        <f>IF(AND(Q105="",#REF!&gt;0,#REF!&lt;5),K105,)</f>
        <v>#REF!</v>
      </c>
      <c r="K105" s="318" t="str">
        <f>IF(D105="","ZZZ9",IF(AND(#REF!&gt;0,#REF!&lt;5),D105&amp;#REF!,D105&amp;"9"))</f>
        <v>ZZZ9</v>
      </c>
      <c r="L105" s="319">
        <f t="shared" si="3"/>
        <v>999</v>
      </c>
      <c r="M105" s="332">
        <f t="shared" si="4"/>
        <v>999</v>
      </c>
      <c r="N105" s="326"/>
      <c r="O105" s="322"/>
      <c r="P105" s="321">
        <f t="shared" si="5"/>
        <v>999</v>
      </c>
      <c r="Q105" s="322"/>
    </row>
    <row r="106" spans="1:17" s="323" customFormat="1" ht="18.899999999999999" customHeight="1" x14ac:dyDescent="0.25">
      <c r="A106" s="312">
        <v>100</v>
      </c>
      <c r="B106" s="327"/>
      <c r="C106" s="327"/>
      <c r="D106" s="316"/>
      <c r="E106" s="328"/>
      <c r="F106" s="322"/>
      <c r="G106" s="322"/>
      <c r="H106" s="329"/>
      <c r="I106" s="324"/>
      <c r="J106" s="317" t="e">
        <f>IF(AND(Q106="",#REF!&gt;0,#REF!&lt;5),K106,)</f>
        <v>#REF!</v>
      </c>
      <c r="K106" s="318" t="str">
        <f>IF(D106="","ZZZ9",IF(AND(#REF!&gt;0,#REF!&lt;5),D106&amp;#REF!,D106&amp;"9"))</f>
        <v>ZZZ9</v>
      </c>
      <c r="L106" s="319">
        <f t="shared" si="3"/>
        <v>999</v>
      </c>
      <c r="M106" s="332">
        <f t="shared" si="4"/>
        <v>999</v>
      </c>
      <c r="N106" s="326"/>
      <c r="O106" s="322"/>
      <c r="P106" s="321">
        <f t="shared" si="5"/>
        <v>999</v>
      </c>
      <c r="Q106" s="322"/>
    </row>
    <row r="107" spans="1:17" s="323" customFormat="1" ht="18.899999999999999" customHeight="1" x14ac:dyDescent="0.25">
      <c r="A107" s="312">
        <v>101</v>
      </c>
      <c r="B107" s="327"/>
      <c r="C107" s="327"/>
      <c r="D107" s="316"/>
      <c r="E107" s="328"/>
      <c r="F107" s="322"/>
      <c r="G107" s="322"/>
      <c r="H107" s="329"/>
      <c r="I107" s="324"/>
      <c r="J107" s="317" t="e">
        <f>IF(AND(Q107="",#REF!&gt;0,#REF!&lt;5),K107,)</f>
        <v>#REF!</v>
      </c>
      <c r="K107" s="318" t="str">
        <f>IF(D107="","ZZZ9",IF(AND(#REF!&gt;0,#REF!&lt;5),D107&amp;#REF!,D107&amp;"9"))</f>
        <v>ZZZ9</v>
      </c>
      <c r="L107" s="319">
        <f t="shared" si="3"/>
        <v>999</v>
      </c>
      <c r="M107" s="332">
        <f t="shared" si="4"/>
        <v>999</v>
      </c>
      <c r="N107" s="326"/>
      <c r="O107" s="322"/>
      <c r="P107" s="321">
        <f t="shared" si="5"/>
        <v>999</v>
      </c>
      <c r="Q107" s="322"/>
    </row>
    <row r="108" spans="1:17" s="323" customFormat="1" ht="18.899999999999999" customHeight="1" x14ac:dyDescent="0.25">
      <c r="A108" s="312">
        <v>102</v>
      </c>
      <c r="B108" s="327"/>
      <c r="C108" s="327"/>
      <c r="D108" s="316"/>
      <c r="E108" s="328"/>
      <c r="F108" s="322"/>
      <c r="G108" s="322"/>
      <c r="H108" s="329"/>
      <c r="I108" s="324"/>
      <c r="J108" s="317" t="e">
        <f>IF(AND(Q108="",#REF!&gt;0,#REF!&lt;5),K108,)</f>
        <v>#REF!</v>
      </c>
      <c r="K108" s="318" t="str">
        <f>IF(D108="","ZZZ9",IF(AND(#REF!&gt;0,#REF!&lt;5),D108&amp;#REF!,D108&amp;"9"))</f>
        <v>ZZZ9</v>
      </c>
      <c r="L108" s="319">
        <f t="shared" si="3"/>
        <v>999</v>
      </c>
      <c r="M108" s="332">
        <f t="shared" si="4"/>
        <v>999</v>
      </c>
      <c r="N108" s="326"/>
      <c r="O108" s="322"/>
      <c r="P108" s="321">
        <f t="shared" si="5"/>
        <v>999</v>
      </c>
      <c r="Q108" s="322"/>
    </row>
    <row r="109" spans="1:17" s="323" customFormat="1" ht="18.899999999999999" customHeight="1" x14ac:dyDescent="0.25">
      <c r="A109" s="312">
        <v>103</v>
      </c>
      <c r="B109" s="327"/>
      <c r="C109" s="327"/>
      <c r="D109" s="316"/>
      <c r="E109" s="328"/>
      <c r="F109" s="322"/>
      <c r="G109" s="322"/>
      <c r="H109" s="329"/>
      <c r="I109" s="324"/>
      <c r="J109" s="317" t="e">
        <f>IF(AND(Q109="",#REF!&gt;0,#REF!&lt;5),K109,)</f>
        <v>#REF!</v>
      </c>
      <c r="K109" s="318" t="str">
        <f>IF(D109="","ZZZ9",IF(AND(#REF!&gt;0,#REF!&lt;5),D109&amp;#REF!,D109&amp;"9"))</f>
        <v>ZZZ9</v>
      </c>
      <c r="L109" s="319">
        <f t="shared" si="3"/>
        <v>999</v>
      </c>
      <c r="M109" s="332">
        <f t="shared" si="4"/>
        <v>999</v>
      </c>
      <c r="N109" s="326"/>
      <c r="O109" s="322"/>
      <c r="P109" s="321">
        <f t="shared" si="5"/>
        <v>999</v>
      </c>
      <c r="Q109" s="322"/>
    </row>
    <row r="110" spans="1:17" s="323" customFormat="1" ht="18.899999999999999" customHeight="1" x14ac:dyDescent="0.25">
      <c r="A110" s="312">
        <v>104</v>
      </c>
      <c r="B110" s="327"/>
      <c r="C110" s="327"/>
      <c r="D110" s="316"/>
      <c r="E110" s="328"/>
      <c r="F110" s="322"/>
      <c r="G110" s="322"/>
      <c r="H110" s="329"/>
      <c r="I110" s="324"/>
      <c r="J110" s="317" t="e">
        <f>IF(AND(Q110="",#REF!&gt;0,#REF!&lt;5),K110,)</f>
        <v>#REF!</v>
      </c>
      <c r="K110" s="318" t="str">
        <f>IF(D110="","ZZZ9",IF(AND(#REF!&gt;0,#REF!&lt;5),D110&amp;#REF!,D110&amp;"9"))</f>
        <v>ZZZ9</v>
      </c>
      <c r="L110" s="319">
        <f t="shared" si="3"/>
        <v>999</v>
      </c>
      <c r="M110" s="332">
        <f t="shared" si="4"/>
        <v>999</v>
      </c>
      <c r="N110" s="326"/>
      <c r="O110" s="322"/>
      <c r="P110" s="321">
        <f t="shared" si="5"/>
        <v>999</v>
      </c>
      <c r="Q110" s="322"/>
    </row>
    <row r="111" spans="1:17" s="323" customFormat="1" ht="18.899999999999999" customHeight="1" x14ac:dyDescent="0.25">
      <c r="A111" s="312">
        <v>105</v>
      </c>
      <c r="B111" s="327"/>
      <c r="C111" s="327"/>
      <c r="D111" s="316"/>
      <c r="E111" s="328"/>
      <c r="F111" s="322"/>
      <c r="G111" s="322"/>
      <c r="H111" s="329"/>
      <c r="I111" s="324"/>
      <c r="J111" s="317" t="e">
        <f>IF(AND(Q111="",#REF!&gt;0,#REF!&lt;5),K111,)</f>
        <v>#REF!</v>
      </c>
      <c r="K111" s="318" t="str">
        <f>IF(D111="","ZZZ9",IF(AND(#REF!&gt;0,#REF!&lt;5),D111&amp;#REF!,D111&amp;"9"))</f>
        <v>ZZZ9</v>
      </c>
      <c r="L111" s="319">
        <f t="shared" si="3"/>
        <v>999</v>
      </c>
      <c r="M111" s="332">
        <f t="shared" si="4"/>
        <v>999</v>
      </c>
      <c r="N111" s="326"/>
      <c r="O111" s="322"/>
      <c r="P111" s="321">
        <f t="shared" si="5"/>
        <v>999</v>
      </c>
      <c r="Q111" s="322"/>
    </row>
    <row r="112" spans="1:17" s="323" customFormat="1" ht="18.899999999999999" customHeight="1" x14ac:dyDescent="0.25">
      <c r="A112" s="312">
        <v>106</v>
      </c>
      <c r="B112" s="327"/>
      <c r="C112" s="327"/>
      <c r="D112" s="316"/>
      <c r="E112" s="328"/>
      <c r="F112" s="322"/>
      <c r="G112" s="322"/>
      <c r="H112" s="329"/>
      <c r="I112" s="324"/>
      <c r="J112" s="317" t="e">
        <f>IF(AND(Q112="",#REF!&gt;0,#REF!&lt;5),K112,)</f>
        <v>#REF!</v>
      </c>
      <c r="K112" s="318" t="str">
        <f>IF(D112="","ZZZ9",IF(AND(#REF!&gt;0,#REF!&lt;5),D112&amp;#REF!,D112&amp;"9"))</f>
        <v>ZZZ9</v>
      </c>
      <c r="L112" s="319">
        <f t="shared" si="3"/>
        <v>999</v>
      </c>
      <c r="M112" s="332">
        <f t="shared" si="4"/>
        <v>999</v>
      </c>
      <c r="N112" s="326"/>
      <c r="O112" s="322"/>
      <c r="P112" s="321">
        <f t="shared" si="5"/>
        <v>999</v>
      </c>
      <c r="Q112" s="322"/>
    </row>
    <row r="113" spans="1:17" s="323" customFormat="1" ht="18.899999999999999" customHeight="1" x14ac:dyDescent="0.25">
      <c r="A113" s="312">
        <v>107</v>
      </c>
      <c r="B113" s="327"/>
      <c r="C113" s="327"/>
      <c r="D113" s="316"/>
      <c r="E113" s="328"/>
      <c r="F113" s="322"/>
      <c r="G113" s="322"/>
      <c r="H113" s="329"/>
      <c r="I113" s="324"/>
      <c r="J113" s="317" t="e">
        <f>IF(AND(Q113="",#REF!&gt;0,#REF!&lt;5),K113,)</f>
        <v>#REF!</v>
      </c>
      <c r="K113" s="318" t="str">
        <f>IF(D113="","ZZZ9",IF(AND(#REF!&gt;0,#REF!&lt;5),D113&amp;#REF!,D113&amp;"9"))</f>
        <v>ZZZ9</v>
      </c>
      <c r="L113" s="319">
        <f t="shared" si="3"/>
        <v>999</v>
      </c>
      <c r="M113" s="332">
        <f t="shared" si="4"/>
        <v>999</v>
      </c>
      <c r="N113" s="326"/>
      <c r="O113" s="322"/>
      <c r="P113" s="321">
        <f t="shared" si="5"/>
        <v>999</v>
      </c>
      <c r="Q113" s="322"/>
    </row>
    <row r="114" spans="1:17" s="323" customFormat="1" ht="18.899999999999999" customHeight="1" x14ac:dyDescent="0.25">
      <c r="A114" s="312">
        <v>108</v>
      </c>
      <c r="B114" s="327"/>
      <c r="C114" s="327"/>
      <c r="D114" s="316"/>
      <c r="E114" s="328"/>
      <c r="F114" s="322"/>
      <c r="G114" s="322"/>
      <c r="H114" s="329"/>
      <c r="I114" s="324"/>
      <c r="J114" s="317" t="e">
        <f>IF(AND(Q114="",#REF!&gt;0,#REF!&lt;5),K114,)</f>
        <v>#REF!</v>
      </c>
      <c r="K114" s="318" t="str">
        <f>IF(D114="","ZZZ9",IF(AND(#REF!&gt;0,#REF!&lt;5),D114&amp;#REF!,D114&amp;"9"))</f>
        <v>ZZZ9</v>
      </c>
      <c r="L114" s="319">
        <f t="shared" si="3"/>
        <v>999</v>
      </c>
      <c r="M114" s="332">
        <f t="shared" si="4"/>
        <v>999</v>
      </c>
      <c r="N114" s="326"/>
      <c r="O114" s="322"/>
      <c r="P114" s="321">
        <f t="shared" si="5"/>
        <v>999</v>
      </c>
      <c r="Q114" s="322"/>
    </row>
    <row r="115" spans="1:17" s="323" customFormat="1" ht="18.899999999999999" customHeight="1" x14ac:dyDescent="0.25">
      <c r="A115" s="312">
        <v>109</v>
      </c>
      <c r="B115" s="327"/>
      <c r="C115" s="327"/>
      <c r="D115" s="316"/>
      <c r="E115" s="328"/>
      <c r="F115" s="322"/>
      <c r="G115" s="322"/>
      <c r="H115" s="329"/>
      <c r="I115" s="324"/>
      <c r="J115" s="317" t="e">
        <f>IF(AND(Q115="",#REF!&gt;0,#REF!&lt;5),K115,)</f>
        <v>#REF!</v>
      </c>
      <c r="K115" s="318" t="str">
        <f>IF(D115="","ZZZ9",IF(AND(#REF!&gt;0,#REF!&lt;5),D115&amp;#REF!,D115&amp;"9"))</f>
        <v>ZZZ9</v>
      </c>
      <c r="L115" s="319">
        <f t="shared" si="3"/>
        <v>999</v>
      </c>
      <c r="M115" s="332">
        <f t="shared" si="4"/>
        <v>999</v>
      </c>
      <c r="N115" s="326"/>
      <c r="O115" s="322"/>
      <c r="P115" s="321">
        <f t="shared" si="5"/>
        <v>999</v>
      </c>
      <c r="Q115" s="322"/>
    </row>
    <row r="116" spans="1:17" s="323" customFormat="1" ht="18.899999999999999" customHeight="1" x14ac:dyDescent="0.25">
      <c r="A116" s="312">
        <v>110</v>
      </c>
      <c r="B116" s="327"/>
      <c r="C116" s="327"/>
      <c r="D116" s="316"/>
      <c r="E116" s="328"/>
      <c r="F116" s="322"/>
      <c r="G116" s="322"/>
      <c r="H116" s="329"/>
      <c r="I116" s="324"/>
      <c r="J116" s="317" t="e">
        <f>IF(AND(Q116="",#REF!&gt;0,#REF!&lt;5),K116,)</f>
        <v>#REF!</v>
      </c>
      <c r="K116" s="318" t="str">
        <f>IF(D116="","ZZZ9",IF(AND(#REF!&gt;0,#REF!&lt;5),D116&amp;#REF!,D116&amp;"9"))</f>
        <v>ZZZ9</v>
      </c>
      <c r="L116" s="319">
        <f t="shared" si="3"/>
        <v>999</v>
      </c>
      <c r="M116" s="332">
        <f t="shared" si="4"/>
        <v>999</v>
      </c>
      <c r="N116" s="326"/>
      <c r="O116" s="322"/>
      <c r="P116" s="321">
        <f t="shared" si="5"/>
        <v>999</v>
      </c>
      <c r="Q116" s="322"/>
    </row>
    <row r="117" spans="1:17" s="323" customFormat="1" ht="18.899999999999999" customHeight="1" x14ac:dyDescent="0.25">
      <c r="A117" s="312">
        <v>111</v>
      </c>
      <c r="B117" s="327"/>
      <c r="C117" s="327"/>
      <c r="D117" s="316"/>
      <c r="E117" s="328"/>
      <c r="F117" s="322"/>
      <c r="G117" s="322"/>
      <c r="H117" s="329"/>
      <c r="I117" s="324"/>
      <c r="J117" s="317" t="e">
        <f>IF(AND(Q117="",#REF!&gt;0,#REF!&lt;5),K117,)</f>
        <v>#REF!</v>
      </c>
      <c r="K117" s="318" t="str">
        <f>IF(D117="","ZZZ9",IF(AND(#REF!&gt;0,#REF!&lt;5),D117&amp;#REF!,D117&amp;"9"))</f>
        <v>ZZZ9</v>
      </c>
      <c r="L117" s="319">
        <f t="shared" si="3"/>
        <v>999</v>
      </c>
      <c r="M117" s="332">
        <f t="shared" si="4"/>
        <v>999</v>
      </c>
      <c r="N117" s="326"/>
      <c r="O117" s="322"/>
      <c r="P117" s="321">
        <f t="shared" si="5"/>
        <v>999</v>
      </c>
      <c r="Q117" s="322"/>
    </row>
    <row r="118" spans="1:17" s="323" customFormat="1" ht="18.899999999999999" customHeight="1" x14ac:dyDescent="0.25">
      <c r="A118" s="312">
        <v>112</v>
      </c>
      <c r="B118" s="327"/>
      <c r="C118" s="327"/>
      <c r="D118" s="316"/>
      <c r="E118" s="328"/>
      <c r="F118" s="322"/>
      <c r="G118" s="322"/>
      <c r="H118" s="329"/>
      <c r="I118" s="324"/>
      <c r="J118" s="317" t="e">
        <f>IF(AND(Q118="",#REF!&gt;0,#REF!&lt;5),K118,)</f>
        <v>#REF!</v>
      </c>
      <c r="K118" s="318" t="str">
        <f>IF(D118="","ZZZ9",IF(AND(#REF!&gt;0,#REF!&lt;5),D118&amp;#REF!,D118&amp;"9"))</f>
        <v>ZZZ9</v>
      </c>
      <c r="L118" s="319">
        <f t="shared" si="3"/>
        <v>999</v>
      </c>
      <c r="M118" s="332">
        <f t="shared" si="4"/>
        <v>999</v>
      </c>
      <c r="N118" s="326"/>
      <c r="O118" s="322"/>
      <c r="P118" s="321">
        <f t="shared" si="5"/>
        <v>999</v>
      </c>
      <c r="Q118" s="322"/>
    </row>
    <row r="119" spans="1:17" s="323" customFormat="1" ht="18.899999999999999" customHeight="1" x14ac:dyDescent="0.25">
      <c r="A119" s="312">
        <v>113</v>
      </c>
      <c r="B119" s="327"/>
      <c r="C119" s="327"/>
      <c r="D119" s="316"/>
      <c r="E119" s="328"/>
      <c r="F119" s="322"/>
      <c r="G119" s="322"/>
      <c r="H119" s="329"/>
      <c r="I119" s="324"/>
      <c r="J119" s="317" t="e">
        <f>IF(AND(Q119="",#REF!&gt;0,#REF!&lt;5),K119,)</f>
        <v>#REF!</v>
      </c>
      <c r="K119" s="318" t="str">
        <f>IF(D119="","ZZZ9",IF(AND(#REF!&gt;0,#REF!&lt;5),D119&amp;#REF!,D119&amp;"9"))</f>
        <v>ZZZ9</v>
      </c>
      <c r="L119" s="319">
        <f t="shared" si="3"/>
        <v>999</v>
      </c>
      <c r="M119" s="332">
        <f t="shared" si="4"/>
        <v>999</v>
      </c>
      <c r="N119" s="326"/>
      <c r="O119" s="322"/>
      <c r="P119" s="321">
        <f t="shared" si="5"/>
        <v>999</v>
      </c>
      <c r="Q119" s="322"/>
    </row>
    <row r="120" spans="1:17" s="323" customFormat="1" ht="18.899999999999999" customHeight="1" x14ac:dyDescent="0.25">
      <c r="A120" s="312">
        <v>114</v>
      </c>
      <c r="B120" s="327"/>
      <c r="C120" s="327"/>
      <c r="D120" s="316"/>
      <c r="E120" s="328"/>
      <c r="F120" s="322"/>
      <c r="G120" s="322"/>
      <c r="H120" s="329"/>
      <c r="I120" s="324"/>
      <c r="J120" s="317" t="e">
        <f>IF(AND(Q120="",#REF!&gt;0,#REF!&lt;5),K120,)</f>
        <v>#REF!</v>
      </c>
      <c r="K120" s="318" t="str">
        <f>IF(D120="","ZZZ9",IF(AND(#REF!&gt;0,#REF!&lt;5),D120&amp;#REF!,D120&amp;"9"))</f>
        <v>ZZZ9</v>
      </c>
      <c r="L120" s="319">
        <f t="shared" si="3"/>
        <v>999</v>
      </c>
      <c r="M120" s="332">
        <f t="shared" si="4"/>
        <v>999</v>
      </c>
      <c r="N120" s="326"/>
      <c r="O120" s="322"/>
      <c r="P120" s="321">
        <f t="shared" si="5"/>
        <v>999</v>
      </c>
      <c r="Q120" s="322"/>
    </row>
    <row r="121" spans="1:17" s="323" customFormat="1" ht="18.899999999999999" customHeight="1" x14ac:dyDescent="0.25">
      <c r="A121" s="312">
        <v>115</v>
      </c>
      <c r="B121" s="327"/>
      <c r="C121" s="327"/>
      <c r="D121" s="316"/>
      <c r="E121" s="328"/>
      <c r="F121" s="322"/>
      <c r="G121" s="322"/>
      <c r="H121" s="329"/>
      <c r="I121" s="324"/>
      <c r="J121" s="317" t="e">
        <f>IF(AND(Q121="",#REF!&gt;0,#REF!&lt;5),K121,)</f>
        <v>#REF!</v>
      </c>
      <c r="K121" s="318" t="str">
        <f>IF(D121="","ZZZ9",IF(AND(#REF!&gt;0,#REF!&lt;5),D121&amp;#REF!,D121&amp;"9"))</f>
        <v>ZZZ9</v>
      </c>
      <c r="L121" s="319">
        <f t="shared" si="3"/>
        <v>999</v>
      </c>
      <c r="M121" s="332">
        <f t="shared" si="4"/>
        <v>999</v>
      </c>
      <c r="N121" s="326"/>
      <c r="O121" s="322"/>
      <c r="P121" s="321">
        <f t="shared" si="5"/>
        <v>999</v>
      </c>
      <c r="Q121" s="322"/>
    </row>
    <row r="122" spans="1:17" s="323" customFormat="1" ht="18.899999999999999" customHeight="1" x14ac:dyDescent="0.25">
      <c r="A122" s="312">
        <v>116</v>
      </c>
      <c r="B122" s="327"/>
      <c r="C122" s="327"/>
      <c r="D122" s="316"/>
      <c r="E122" s="328"/>
      <c r="F122" s="322"/>
      <c r="G122" s="322"/>
      <c r="H122" s="329"/>
      <c r="I122" s="324"/>
      <c r="J122" s="317" t="e">
        <f>IF(AND(Q122="",#REF!&gt;0,#REF!&lt;5),K122,)</f>
        <v>#REF!</v>
      </c>
      <c r="K122" s="318" t="str">
        <f>IF(D122="","ZZZ9",IF(AND(#REF!&gt;0,#REF!&lt;5),D122&amp;#REF!,D122&amp;"9"))</f>
        <v>ZZZ9</v>
      </c>
      <c r="L122" s="319">
        <f t="shared" si="3"/>
        <v>999</v>
      </c>
      <c r="M122" s="332">
        <f t="shared" si="4"/>
        <v>999</v>
      </c>
      <c r="N122" s="326"/>
      <c r="O122" s="322"/>
      <c r="P122" s="321">
        <f t="shared" si="5"/>
        <v>999</v>
      </c>
      <c r="Q122" s="322"/>
    </row>
    <row r="123" spans="1:17" s="323" customFormat="1" ht="18.899999999999999" customHeight="1" x14ac:dyDescent="0.25">
      <c r="A123" s="312">
        <v>117</v>
      </c>
      <c r="B123" s="327"/>
      <c r="C123" s="327"/>
      <c r="D123" s="316"/>
      <c r="E123" s="328"/>
      <c r="F123" s="322"/>
      <c r="G123" s="322"/>
      <c r="H123" s="329"/>
      <c r="I123" s="324"/>
      <c r="J123" s="317" t="e">
        <f>IF(AND(Q123="",#REF!&gt;0,#REF!&lt;5),K123,)</f>
        <v>#REF!</v>
      </c>
      <c r="K123" s="318" t="str">
        <f>IF(D123="","ZZZ9",IF(AND(#REF!&gt;0,#REF!&lt;5),D123&amp;#REF!,D123&amp;"9"))</f>
        <v>ZZZ9</v>
      </c>
      <c r="L123" s="319">
        <f t="shared" si="3"/>
        <v>999</v>
      </c>
      <c r="M123" s="332">
        <f t="shared" si="4"/>
        <v>999</v>
      </c>
      <c r="N123" s="326"/>
      <c r="O123" s="322"/>
      <c r="P123" s="321">
        <f t="shared" si="5"/>
        <v>999</v>
      </c>
      <c r="Q123" s="322"/>
    </row>
    <row r="124" spans="1:17" s="323" customFormat="1" ht="18.899999999999999" customHeight="1" x14ac:dyDescent="0.25">
      <c r="A124" s="312">
        <v>118</v>
      </c>
      <c r="B124" s="327"/>
      <c r="C124" s="327"/>
      <c r="D124" s="316"/>
      <c r="E124" s="328"/>
      <c r="F124" s="322"/>
      <c r="G124" s="322"/>
      <c r="H124" s="329"/>
      <c r="I124" s="324"/>
      <c r="J124" s="317" t="e">
        <f>IF(AND(Q124="",#REF!&gt;0,#REF!&lt;5),K124,)</f>
        <v>#REF!</v>
      </c>
      <c r="K124" s="318" t="str">
        <f>IF(D124="","ZZZ9",IF(AND(#REF!&gt;0,#REF!&lt;5),D124&amp;#REF!,D124&amp;"9"))</f>
        <v>ZZZ9</v>
      </c>
      <c r="L124" s="319">
        <f t="shared" si="3"/>
        <v>999</v>
      </c>
      <c r="M124" s="332">
        <f t="shared" si="4"/>
        <v>999</v>
      </c>
      <c r="N124" s="326"/>
      <c r="O124" s="322"/>
      <c r="P124" s="321">
        <f t="shared" si="5"/>
        <v>999</v>
      </c>
      <c r="Q124" s="322"/>
    </row>
    <row r="125" spans="1:17" s="323" customFormat="1" ht="18.899999999999999" customHeight="1" x14ac:dyDescent="0.25">
      <c r="A125" s="312">
        <v>119</v>
      </c>
      <c r="B125" s="327"/>
      <c r="C125" s="327"/>
      <c r="D125" s="316"/>
      <c r="E125" s="328"/>
      <c r="F125" s="322"/>
      <c r="G125" s="322"/>
      <c r="H125" s="329"/>
      <c r="I125" s="324"/>
      <c r="J125" s="317" t="e">
        <f>IF(AND(Q125="",#REF!&gt;0,#REF!&lt;5),K125,)</f>
        <v>#REF!</v>
      </c>
      <c r="K125" s="318" t="str">
        <f>IF(D125="","ZZZ9",IF(AND(#REF!&gt;0,#REF!&lt;5),D125&amp;#REF!,D125&amp;"9"))</f>
        <v>ZZZ9</v>
      </c>
      <c r="L125" s="319">
        <f t="shared" si="3"/>
        <v>999</v>
      </c>
      <c r="M125" s="332">
        <f t="shared" si="4"/>
        <v>999</v>
      </c>
      <c r="N125" s="326"/>
      <c r="O125" s="322"/>
      <c r="P125" s="321">
        <f t="shared" si="5"/>
        <v>999</v>
      </c>
      <c r="Q125" s="322"/>
    </row>
    <row r="126" spans="1:17" s="323" customFormat="1" ht="18.899999999999999" customHeight="1" x14ac:dyDescent="0.25">
      <c r="A126" s="312">
        <v>120</v>
      </c>
      <c r="B126" s="327"/>
      <c r="C126" s="327"/>
      <c r="D126" s="316"/>
      <c r="E126" s="328"/>
      <c r="F126" s="322"/>
      <c r="G126" s="322"/>
      <c r="H126" s="329"/>
      <c r="I126" s="324"/>
      <c r="J126" s="317" t="e">
        <f>IF(AND(Q126="",#REF!&gt;0,#REF!&lt;5),K126,)</f>
        <v>#REF!</v>
      </c>
      <c r="K126" s="318" t="str">
        <f>IF(D126="","ZZZ9",IF(AND(#REF!&gt;0,#REF!&lt;5),D126&amp;#REF!,D126&amp;"9"))</f>
        <v>ZZZ9</v>
      </c>
      <c r="L126" s="319">
        <f t="shared" si="3"/>
        <v>999</v>
      </c>
      <c r="M126" s="332">
        <f t="shared" si="4"/>
        <v>999</v>
      </c>
      <c r="N126" s="326"/>
      <c r="O126" s="322"/>
      <c r="P126" s="321">
        <f t="shared" si="5"/>
        <v>999</v>
      </c>
      <c r="Q126" s="322"/>
    </row>
    <row r="127" spans="1:17" s="323" customFormat="1" ht="18.899999999999999" customHeight="1" x14ac:dyDescent="0.25">
      <c r="A127" s="312">
        <v>121</v>
      </c>
      <c r="B127" s="327"/>
      <c r="C127" s="327"/>
      <c r="D127" s="316"/>
      <c r="E127" s="328"/>
      <c r="F127" s="322"/>
      <c r="G127" s="322"/>
      <c r="H127" s="329"/>
      <c r="I127" s="324"/>
      <c r="J127" s="317" t="e">
        <f>IF(AND(Q127="",#REF!&gt;0,#REF!&lt;5),K127,)</f>
        <v>#REF!</v>
      </c>
      <c r="K127" s="318" t="str">
        <f>IF(D127="","ZZZ9",IF(AND(#REF!&gt;0,#REF!&lt;5),D127&amp;#REF!,D127&amp;"9"))</f>
        <v>ZZZ9</v>
      </c>
      <c r="L127" s="319">
        <f t="shared" si="3"/>
        <v>999</v>
      </c>
      <c r="M127" s="332">
        <f t="shared" si="4"/>
        <v>999</v>
      </c>
      <c r="N127" s="326"/>
      <c r="O127" s="322"/>
      <c r="P127" s="321">
        <f t="shared" si="5"/>
        <v>999</v>
      </c>
      <c r="Q127" s="322"/>
    </row>
    <row r="128" spans="1:17" s="323" customFormat="1" ht="18.899999999999999" customHeight="1" x14ac:dyDescent="0.25">
      <c r="A128" s="312">
        <v>122</v>
      </c>
      <c r="B128" s="327"/>
      <c r="C128" s="327"/>
      <c r="D128" s="316"/>
      <c r="E128" s="328"/>
      <c r="F128" s="322"/>
      <c r="G128" s="322"/>
      <c r="H128" s="329"/>
      <c r="I128" s="324"/>
      <c r="J128" s="317" t="e">
        <f>IF(AND(Q128="",#REF!&gt;0,#REF!&lt;5),K128,)</f>
        <v>#REF!</v>
      </c>
      <c r="K128" s="318" t="str">
        <f>IF(D128="","ZZZ9",IF(AND(#REF!&gt;0,#REF!&lt;5),D128&amp;#REF!,D128&amp;"9"))</f>
        <v>ZZZ9</v>
      </c>
      <c r="L128" s="319">
        <f t="shared" si="3"/>
        <v>999</v>
      </c>
      <c r="M128" s="332">
        <f t="shared" si="4"/>
        <v>999</v>
      </c>
      <c r="N128" s="326"/>
      <c r="O128" s="322"/>
      <c r="P128" s="321">
        <f t="shared" si="5"/>
        <v>999</v>
      </c>
      <c r="Q128" s="322"/>
    </row>
    <row r="129" spans="1:17" s="323" customFormat="1" ht="18.899999999999999" customHeight="1" x14ac:dyDescent="0.25">
      <c r="A129" s="312">
        <v>123</v>
      </c>
      <c r="B129" s="327"/>
      <c r="C129" s="327"/>
      <c r="D129" s="316"/>
      <c r="E129" s="328"/>
      <c r="F129" s="322"/>
      <c r="G129" s="322"/>
      <c r="H129" s="329"/>
      <c r="I129" s="324"/>
      <c r="J129" s="317" t="e">
        <f>IF(AND(Q129="",#REF!&gt;0,#REF!&lt;5),K129,)</f>
        <v>#REF!</v>
      </c>
      <c r="K129" s="318" t="str">
        <f>IF(D129="","ZZZ9",IF(AND(#REF!&gt;0,#REF!&lt;5),D129&amp;#REF!,D129&amp;"9"))</f>
        <v>ZZZ9</v>
      </c>
      <c r="L129" s="319">
        <f t="shared" si="3"/>
        <v>999</v>
      </c>
      <c r="M129" s="332">
        <f t="shared" si="4"/>
        <v>999</v>
      </c>
      <c r="N129" s="326"/>
      <c r="O129" s="322"/>
      <c r="P129" s="321">
        <f t="shared" si="5"/>
        <v>999</v>
      </c>
      <c r="Q129" s="322"/>
    </row>
    <row r="130" spans="1:17" s="323" customFormat="1" ht="18.899999999999999" customHeight="1" x14ac:dyDescent="0.25">
      <c r="A130" s="312">
        <v>124</v>
      </c>
      <c r="B130" s="327"/>
      <c r="C130" s="327"/>
      <c r="D130" s="316"/>
      <c r="E130" s="328"/>
      <c r="F130" s="322"/>
      <c r="G130" s="322"/>
      <c r="H130" s="329"/>
      <c r="I130" s="324"/>
      <c r="J130" s="317" t="e">
        <f>IF(AND(Q130="",#REF!&gt;0,#REF!&lt;5),K130,)</f>
        <v>#REF!</v>
      </c>
      <c r="K130" s="318" t="str">
        <f>IF(D130="","ZZZ9",IF(AND(#REF!&gt;0,#REF!&lt;5),D130&amp;#REF!,D130&amp;"9"))</f>
        <v>ZZZ9</v>
      </c>
      <c r="L130" s="319">
        <f t="shared" si="3"/>
        <v>999</v>
      </c>
      <c r="M130" s="332">
        <f t="shared" si="4"/>
        <v>999</v>
      </c>
      <c r="N130" s="326"/>
      <c r="O130" s="322"/>
      <c r="P130" s="321">
        <f t="shared" si="5"/>
        <v>999</v>
      </c>
      <c r="Q130" s="322"/>
    </row>
    <row r="131" spans="1:17" s="323" customFormat="1" ht="18.899999999999999" customHeight="1" x14ac:dyDescent="0.25">
      <c r="A131" s="312">
        <v>125</v>
      </c>
      <c r="B131" s="327"/>
      <c r="C131" s="327"/>
      <c r="D131" s="316"/>
      <c r="E131" s="328"/>
      <c r="F131" s="322"/>
      <c r="G131" s="322"/>
      <c r="H131" s="329"/>
      <c r="I131" s="324"/>
      <c r="J131" s="317" t="e">
        <f>IF(AND(Q131="",#REF!&gt;0,#REF!&lt;5),K131,)</f>
        <v>#REF!</v>
      </c>
      <c r="K131" s="318" t="str">
        <f>IF(D131="","ZZZ9",IF(AND(#REF!&gt;0,#REF!&lt;5),D131&amp;#REF!,D131&amp;"9"))</f>
        <v>ZZZ9</v>
      </c>
      <c r="L131" s="319">
        <f t="shared" si="3"/>
        <v>999</v>
      </c>
      <c r="M131" s="332">
        <f t="shared" si="4"/>
        <v>999</v>
      </c>
      <c r="N131" s="326"/>
      <c r="O131" s="322"/>
      <c r="P131" s="321">
        <f t="shared" si="5"/>
        <v>999</v>
      </c>
      <c r="Q131" s="322"/>
    </row>
    <row r="132" spans="1:17" s="323" customFormat="1" ht="18.899999999999999" customHeight="1" x14ac:dyDescent="0.25">
      <c r="A132" s="312">
        <v>126</v>
      </c>
      <c r="B132" s="327"/>
      <c r="C132" s="327"/>
      <c r="D132" s="316"/>
      <c r="E132" s="328"/>
      <c r="F132" s="322"/>
      <c r="G132" s="322"/>
      <c r="H132" s="329"/>
      <c r="I132" s="324"/>
      <c r="J132" s="317" t="e">
        <f>IF(AND(Q132="",#REF!&gt;0,#REF!&lt;5),K132,)</f>
        <v>#REF!</v>
      </c>
      <c r="K132" s="318" t="str">
        <f>IF(D132="","ZZZ9",IF(AND(#REF!&gt;0,#REF!&lt;5),D132&amp;#REF!,D132&amp;"9"))</f>
        <v>ZZZ9</v>
      </c>
      <c r="L132" s="319">
        <f t="shared" si="3"/>
        <v>999</v>
      </c>
      <c r="M132" s="332">
        <f t="shared" si="4"/>
        <v>999</v>
      </c>
      <c r="N132" s="326"/>
      <c r="O132" s="322"/>
      <c r="P132" s="321">
        <f t="shared" si="5"/>
        <v>999</v>
      </c>
      <c r="Q132" s="322"/>
    </row>
    <row r="133" spans="1:17" s="323" customFormat="1" ht="18.899999999999999" customHeight="1" x14ac:dyDescent="0.25">
      <c r="A133" s="312">
        <v>127</v>
      </c>
      <c r="B133" s="327"/>
      <c r="C133" s="327"/>
      <c r="D133" s="316"/>
      <c r="E133" s="328"/>
      <c r="F133" s="322"/>
      <c r="G133" s="322"/>
      <c r="H133" s="329"/>
      <c r="I133" s="324"/>
      <c r="J133" s="317" t="e">
        <f>IF(AND(Q133="",#REF!&gt;0,#REF!&lt;5),K133,)</f>
        <v>#REF!</v>
      </c>
      <c r="K133" s="318" t="str">
        <f>IF(D133="","ZZZ9",IF(AND(#REF!&gt;0,#REF!&lt;5),D133&amp;#REF!,D133&amp;"9"))</f>
        <v>ZZZ9</v>
      </c>
      <c r="L133" s="319">
        <f t="shared" si="3"/>
        <v>999</v>
      </c>
      <c r="M133" s="332">
        <f t="shared" si="4"/>
        <v>999</v>
      </c>
      <c r="N133" s="326"/>
      <c r="O133" s="322"/>
      <c r="P133" s="321">
        <f t="shared" si="5"/>
        <v>999</v>
      </c>
      <c r="Q133" s="322"/>
    </row>
    <row r="134" spans="1:17" s="323" customFormat="1" ht="18.899999999999999" customHeight="1" x14ac:dyDescent="0.25">
      <c r="A134" s="312">
        <v>128</v>
      </c>
      <c r="B134" s="327"/>
      <c r="C134" s="327"/>
      <c r="D134" s="316"/>
      <c r="E134" s="328"/>
      <c r="F134" s="322"/>
      <c r="G134" s="322"/>
      <c r="H134" s="329"/>
      <c r="I134" s="324"/>
      <c r="J134" s="317" t="e">
        <f>IF(AND(Q134="",#REF!&gt;0,#REF!&lt;5),K134,)</f>
        <v>#REF!</v>
      </c>
      <c r="K134" s="318" t="str">
        <f>IF(D134="","ZZZ9",IF(AND(#REF!&gt;0,#REF!&lt;5),D134&amp;#REF!,D134&amp;"9"))</f>
        <v>ZZZ9</v>
      </c>
      <c r="L134" s="319">
        <f t="shared" si="3"/>
        <v>999</v>
      </c>
      <c r="M134" s="332">
        <f t="shared" si="4"/>
        <v>999</v>
      </c>
      <c r="N134" s="326"/>
      <c r="O134" s="324"/>
      <c r="P134" s="338">
        <f t="shared" si="5"/>
        <v>999</v>
      </c>
      <c r="Q134" s="324"/>
    </row>
    <row r="135" spans="1:17" x14ac:dyDescent="0.25">
      <c r="A135" s="312">
        <v>129</v>
      </c>
      <c r="B135" s="327"/>
      <c r="C135" s="327"/>
      <c r="D135" s="316"/>
      <c r="E135" s="328"/>
      <c r="F135" s="322"/>
      <c r="G135" s="322"/>
      <c r="H135" s="329"/>
      <c r="I135" s="324"/>
      <c r="J135" s="317" t="e">
        <f>IF(AND(Q135="",#REF!&gt;0,#REF!&lt;5),K135,)</f>
        <v>#REF!</v>
      </c>
      <c r="K135" s="318" t="str">
        <f>IF(D135="","ZZZ9",IF(AND(#REF!&gt;0,#REF!&lt;5),D135&amp;#REF!,D135&amp;"9"))</f>
        <v>ZZZ9</v>
      </c>
      <c r="L135" s="319">
        <f t="shared" si="3"/>
        <v>999</v>
      </c>
      <c r="M135" s="332">
        <f t="shared" si="4"/>
        <v>999</v>
      </c>
      <c r="N135" s="326"/>
      <c r="O135" s="322"/>
      <c r="P135" s="321">
        <f t="shared" si="5"/>
        <v>999</v>
      </c>
      <c r="Q135" s="322"/>
    </row>
    <row r="136" spans="1:17" x14ac:dyDescent="0.25">
      <c r="A136" s="312">
        <v>130</v>
      </c>
      <c r="B136" s="327"/>
      <c r="C136" s="327"/>
      <c r="D136" s="316"/>
      <c r="E136" s="328"/>
      <c r="F136" s="322"/>
      <c r="G136" s="322"/>
      <c r="H136" s="329"/>
      <c r="I136" s="324"/>
      <c r="J136" s="317" t="e">
        <f>IF(AND(Q136="",#REF!&gt;0,#REF!&lt;5),K136,)</f>
        <v>#REF!</v>
      </c>
      <c r="K136" s="318" t="str">
        <f>IF(D136="","ZZZ9",IF(AND(#REF!&gt;0,#REF!&lt;5),D136&amp;#REF!,D136&amp;"9"))</f>
        <v>ZZZ9</v>
      </c>
      <c r="L136" s="319">
        <f t="shared" si="3"/>
        <v>999</v>
      </c>
      <c r="M136" s="332">
        <f t="shared" si="4"/>
        <v>999</v>
      </c>
      <c r="N136" s="326"/>
      <c r="O136" s="322"/>
      <c r="P136" s="321">
        <f t="shared" si="5"/>
        <v>999</v>
      </c>
      <c r="Q136" s="322"/>
    </row>
    <row r="137" spans="1:17" x14ac:dyDescent="0.25">
      <c r="A137" s="312">
        <v>131</v>
      </c>
      <c r="B137" s="327"/>
      <c r="C137" s="327"/>
      <c r="D137" s="316"/>
      <c r="E137" s="328"/>
      <c r="F137" s="322"/>
      <c r="G137" s="322"/>
      <c r="H137" s="329"/>
      <c r="I137" s="324"/>
      <c r="J137" s="317" t="e">
        <f>IF(AND(Q137="",#REF!&gt;0,#REF!&lt;5),K137,)</f>
        <v>#REF!</v>
      </c>
      <c r="K137" s="318" t="str">
        <f>IF(D137="","ZZZ9",IF(AND(#REF!&gt;0,#REF!&lt;5),D137&amp;#REF!,D137&amp;"9"))</f>
        <v>ZZZ9</v>
      </c>
      <c r="L137" s="319">
        <f t="shared" si="3"/>
        <v>999</v>
      </c>
      <c r="M137" s="332">
        <f t="shared" si="4"/>
        <v>999</v>
      </c>
      <c r="N137" s="326"/>
      <c r="O137" s="322"/>
      <c r="P137" s="321">
        <f t="shared" si="5"/>
        <v>999</v>
      </c>
      <c r="Q137" s="322"/>
    </row>
    <row r="138" spans="1:17" x14ac:dyDescent="0.25">
      <c r="A138" s="312">
        <v>132</v>
      </c>
      <c r="B138" s="327"/>
      <c r="C138" s="327"/>
      <c r="D138" s="316"/>
      <c r="E138" s="328"/>
      <c r="F138" s="322"/>
      <c r="G138" s="322"/>
      <c r="H138" s="329"/>
      <c r="I138" s="324"/>
      <c r="J138" s="317" t="e">
        <f>IF(AND(Q138="",#REF!&gt;0,#REF!&lt;5),K138,)</f>
        <v>#REF!</v>
      </c>
      <c r="K138" s="318" t="str">
        <f>IF(D138="","ZZZ9",IF(AND(#REF!&gt;0,#REF!&lt;5),D138&amp;#REF!,D138&amp;"9"))</f>
        <v>ZZZ9</v>
      </c>
      <c r="L138" s="319">
        <f t="shared" si="3"/>
        <v>999</v>
      </c>
      <c r="M138" s="332">
        <f t="shared" si="4"/>
        <v>999</v>
      </c>
      <c r="N138" s="326"/>
      <c r="O138" s="322"/>
      <c r="P138" s="321">
        <f t="shared" si="5"/>
        <v>999</v>
      </c>
      <c r="Q138" s="322"/>
    </row>
    <row r="139" spans="1:17" x14ac:dyDescent="0.25">
      <c r="A139" s="312">
        <v>133</v>
      </c>
      <c r="B139" s="327"/>
      <c r="C139" s="327"/>
      <c r="D139" s="316"/>
      <c r="E139" s="328"/>
      <c r="F139" s="322"/>
      <c r="G139" s="322"/>
      <c r="H139" s="329"/>
      <c r="I139" s="324"/>
      <c r="J139" s="317" t="e">
        <f>IF(AND(Q139="",#REF!&gt;0,#REF!&lt;5),K139,)</f>
        <v>#REF!</v>
      </c>
      <c r="K139" s="318" t="str">
        <f>IF(D139="","ZZZ9",IF(AND(#REF!&gt;0,#REF!&lt;5),D139&amp;#REF!,D139&amp;"9"))</f>
        <v>ZZZ9</v>
      </c>
      <c r="L139" s="319">
        <f t="shared" si="3"/>
        <v>999</v>
      </c>
      <c r="M139" s="332">
        <f t="shared" si="4"/>
        <v>999</v>
      </c>
      <c r="N139" s="326"/>
      <c r="O139" s="322"/>
      <c r="P139" s="321">
        <f t="shared" si="5"/>
        <v>999</v>
      </c>
      <c r="Q139" s="322"/>
    </row>
    <row r="140" spans="1:17" x14ac:dyDescent="0.25">
      <c r="A140" s="312">
        <v>134</v>
      </c>
      <c r="B140" s="327"/>
      <c r="C140" s="327"/>
      <c r="D140" s="316"/>
      <c r="E140" s="328"/>
      <c r="F140" s="322"/>
      <c r="G140" s="322"/>
      <c r="H140" s="329"/>
      <c r="I140" s="324"/>
      <c r="J140" s="317" t="e">
        <f>IF(AND(Q140="",#REF!&gt;0,#REF!&lt;5),K140,)</f>
        <v>#REF!</v>
      </c>
      <c r="K140" s="318" t="str">
        <f>IF(D140="","ZZZ9",IF(AND(#REF!&gt;0,#REF!&lt;5),D140&amp;#REF!,D140&amp;"9"))</f>
        <v>ZZZ9</v>
      </c>
      <c r="L140" s="319">
        <f t="shared" si="3"/>
        <v>999</v>
      </c>
      <c r="M140" s="332">
        <f t="shared" si="4"/>
        <v>999</v>
      </c>
      <c r="N140" s="326"/>
      <c r="O140" s="322"/>
      <c r="P140" s="321">
        <f t="shared" si="5"/>
        <v>999</v>
      </c>
      <c r="Q140" s="322"/>
    </row>
    <row r="141" spans="1:17" x14ac:dyDescent="0.25">
      <c r="A141" s="312">
        <v>135</v>
      </c>
      <c r="B141" s="327"/>
      <c r="C141" s="327"/>
      <c r="D141" s="316"/>
      <c r="E141" s="328"/>
      <c r="F141" s="322"/>
      <c r="G141" s="322"/>
      <c r="H141" s="329"/>
      <c r="I141" s="324"/>
      <c r="J141" s="317" t="e">
        <f>IF(AND(Q141="",#REF!&gt;0,#REF!&lt;5),K141,)</f>
        <v>#REF!</v>
      </c>
      <c r="K141" s="318" t="str">
        <f>IF(D141="","ZZZ9",IF(AND(#REF!&gt;0,#REF!&lt;5),D141&amp;#REF!,D141&amp;"9"))</f>
        <v>ZZZ9</v>
      </c>
      <c r="L141" s="319">
        <f t="shared" si="3"/>
        <v>999</v>
      </c>
      <c r="M141" s="332">
        <f t="shared" si="4"/>
        <v>999</v>
      </c>
      <c r="N141" s="326"/>
      <c r="O141" s="324"/>
      <c r="P141" s="338">
        <f t="shared" si="5"/>
        <v>999</v>
      </c>
      <c r="Q141" s="324"/>
    </row>
    <row r="142" spans="1:17" x14ac:dyDescent="0.25">
      <c r="A142" s="312">
        <v>136</v>
      </c>
      <c r="B142" s="327"/>
      <c r="C142" s="327"/>
      <c r="D142" s="316"/>
      <c r="E142" s="328"/>
      <c r="F142" s="322"/>
      <c r="G142" s="322"/>
      <c r="H142" s="329"/>
      <c r="I142" s="324"/>
      <c r="J142" s="317" t="e">
        <f>IF(AND(Q142="",#REF!&gt;0,#REF!&lt;5),K142,)</f>
        <v>#REF!</v>
      </c>
      <c r="K142" s="318" t="str">
        <f>IF(D142="","ZZZ9",IF(AND(#REF!&gt;0,#REF!&lt;5),D142&amp;#REF!,D142&amp;"9"))</f>
        <v>ZZZ9</v>
      </c>
      <c r="L142" s="319">
        <f t="shared" si="3"/>
        <v>999</v>
      </c>
      <c r="M142" s="332">
        <f t="shared" si="4"/>
        <v>999</v>
      </c>
      <c r="N142" s="326"/>
      <c r="O142" s="322"/>
      <c r="P142" s="321">
        <f t="shared" si="5"/>
        <v>999</v>
      </c>
      <c r="Q142" s="322"/>
    </row>
    <row r="143" spans="1:17" x14ac:dyDescent="0.25">
      <c r="A143" s="312">
        <v>137</v>
      </c>
      <c r="B143" s="327"/>
      <c r="C143" s="327"/>
      <c r="D143" s="316"/>
      <c r="E143" s="328"/>
      <c r="F143" s="322"/>
      <c r="G143" s="322"/>
      <c r="H143" s="329"/>
      <c r="I143" s="324"/>
      <c r="J143" s="317" t="e">
        <f>IF(AND(Q143="",#REF!&gt;0,#REF!&lt;5),K143,)</f>
        <v>#REF!</v>
      </c>
      <c r="K143" s="318" t="str">
        <f>IF(D143="","ZZZ9",IF(AND(#REF!&gt;0,#REF!&lt;5),D143&amp;#REF!,D143&amp;"9"))</f>
        <v>ZZZ9</v>
      </c>
      <c r="L143" s="319">
        <f t="shared" si="3"/>
        <v>999</v>
      </c>
      <c r="M143" s="332">
        <f t="shared" si="4"/>
        <v>999</v>
      </c>
      <c r="N143" s="326"/>
      <c r="O143" s="322"/>
      <c r="P143" s="321">
        <f t="shared" si="5"/>
        <v>999</v>
      </c>
      <c r="Q143" s="322"/>
    </row>
    <row r="144" spans="1:17" x14ac:dyDescent="0.25">
      <c r="A144" s="312">
        <v>138</v>
      </c>
      <c r="B144" s="327"/>
      <c r="C144" s="327"/>
      <c r="D144" s="316"/>
      <c r="E144" s="328"/>
      <c r="F144" s="322"/>
      <c r="G144" s="322"/>
      <c r="H144" s="329"/>
      <c r="I144" s="324"/>
      <c r="J144" s="317" t="e">
        <f>IF(AND(Q144="",#REF!&gt;0,#REF!&lt;5),K144,)</f>
        <v>#REF!</v>
      </c>
      <c r="K144" s="318" t="str">
        <f>IF(D144="","ZZZ9",IF(AND(#REF!&gt;0,#REF!&lt;5),D144&amp;#REF!,D144&amp;"9"))</f>
        <v>ZZZ9</v>
      </c>
      <c r="L144" s="319">
        <f t="shared" si="3"/>
        <v>999</v>
      </c>
      <c r="M144" s="332">
        <f t="shared" si="4"/>
        <v>999</v>
      </c>
      <c r="N144" s="326"/>
      <c r="O144" s="322"/>
      <c r="P144" s="321">
        <f t="shared" si="5"/>
        <v>999</v>
      </c>
      <c r="Q144" s="322"/>
    </row>
    <row r="145" spans="1:17" x14ac:dyDescent="0.25">
      <c r="A145" s="312">
        <v>139</v>
      </c>
      <c r="B145" s="327"/>
      <c r="C145" s="327"/>
      <c r="D145" s="316"/>
      <c r="E145" s="328"/>
      <c r="F145" s="322"/>
      <c r="G145" s="322"/>
      <c r="H145" s="329"/>
      <c r="I145" s="324"/>
      <c r="J145" s="317" t="e">
        <f>IF(AND(Q145="",#REF!&gt;0,#REF!&lt;5),K145,)</f>
        <v>#REF!</v>
      </c>
      <c r="K145" s="318" t="str">
        <f>IF(D145="","ZZZ9",IF(AND(#REF!&gt;0,#REF!&lt;5),D145&amp;#REF!,D145&amp;"9"))</f>
        <v>ZZZ9</v>
      </c>
      <c r="L145" s="319">
        <f t="shared" si="3"/>
        <v>999</v>
      </c>
      <c r="M145" s="332">
        <f t="shared" si="4"/>
        <v>999</v>
      </c>
      <c r="N145" s="326"/>
      <c r="O145" s="322"/>
      <c r="P145" s="321">
        <f t="shared" si="5"/>
        <v>999</v>
      </c>
      <c r="Q145" s="322"/>
    </row>
    <row r="146" spans="1:17" x14ac:dyDescent="0.25">
      <c r="A146" s="312">
        <v>140</v>
      </c>
      <c r="B146" s="327"/>
      <c r="C146" s="327"/>
      <c r="D146" s="316"/>
      <c r="E146" s="328"/>
      <c r="F146" s="322"/>
      <c r="G146" s="322"/>
      <c r="H146" s="329"/>
      <c r="I146" s="324"/>
      <c r="J146" s="317" t="e">
        <f>IF(AND(Q146="",#REF!&gt;0,#REF!&lt;5),K146,)</f>
        <v>#REF!</v>
      </c>
      <c r="K146" s="318" t="str">
        <f>IF(D146="","ZZZ9",IF(AND(#REF!&gt;0,#REF!&lt;5),D146&amp;#REF!,D146&amp;"9"))</f>
        <v>ZZZ9</v>
      </c>
      <c r="L146" s="319">
        <f t="shared" si="3"/>
        <v>999</v>
      </c>
      <c r="M146" s="332">
        <f t="shared" si="4"/>
        <v>999</v>
      </c>
      <c r="N146" s="326"/>
      <c r="O146" s="322"/>
      <c r="P146" s="321">
        <f t="shared" si="5"/>
        <v>999</v>
      </c>
      <c r="Q146" s="322"/>
    </row>
    <row r="147" spans="1:17" x14ac:dyDescent="0.25">
      <c r="A147" s="312">
        <v>141</v>
      </c>
      <c r="B147" s="327"/>
      <c r="C147" s="327"/>
      <c r="D147" s="316"/>
      <c r="E147" s="328"/>
      <c r="F147" s="322"/>
      <c r="G147" s="322"/>
      <c r="H147" s="329"/>
      <c r="I147" s="324"/>
      <c r="J147" s="317" t="e">
        <f>IF(AND(Q147="",#REF!&gt;0,#REF!&lt;5),K147,)</f>
        <v>#REF!</v>
      </c>
      <c r="K147" s="318" t="str">
        <f>IF(D147="","ZZZ9",IF(AND(#REF!&gt;0,#REF!&lt;5),D147&amp;#REF!,D147&amp;"9"))</f>
        <v>ZZZ9</v>
      </c>
      <c r="L147" s="319">
        <f t="shared" si="3"/>
        <v>999</v>
      </c>
      <c r="M147" s="332">
        <f t="shared" si="4"/>
        <v>999</v>
      </c>
      <c r="N147" s="326"/>
      <c r="O147" s="322"/>
      <c r="P147" s="321">
        <f t="shared" si="5"/>
        <v>999</v>
      </c>
      <c r="Q147" s="322"/>
    </row>
    <row r="148" spans="1:17" x14ac:dyDescent="0.25">
      <c r="A148" s="312">
        <v>142</v>
      </c>
      <c r="B148" s="327"/>
      <c r="C148" s="327"/>
      <c r="D148" s="316"/>
      <c r="E148" s="328"/>
      <c r="F148" s="322"/>
      <c r="G148" s="322"/>
      <c r="H148" s="329"/>
      <c r="I148" s="324"/>
      <c r="J148" s="317" t="e">
        <f>IF(AND(Q148="",#REF!&gt;0,#REF!&lt;5),K148,)</f>
        <v>#REF!</v>
      </c>
      <c r="K148" s="318" t="str">
        <f>IF(D148="","ZZZ9",IF(AND(#REF!&gt;0,#REF!&lt;5),D148&amp;#REF!,D148&amp;"9"))</f>
        <v>ZZZ9</v>
      </c>
      <c r="L148" s="319">
        <f t="shared" si="3"/>
        <v>999</v>
      </c>
      <c r="M148" s="332">
        <f t="shared" si="4"/>
        <v>999</v>
      </c>
      <c r="N148" s="326"/>
      <c r="O148" s="324"/>
      <c r="P148" s="338">
        <f t="shared" si="5"/>
        <v>999</v>
      </c>
      <c r="Q148" s="324"/>
    </row>
    <row r="149" spans="1:17" x14ac:dyDescent="0.25">
      <c r="A149" s="312">
        <v>143</v>
      </c>
      <c r="B149" s="327"/>
      <c r="C149" s="327"/>
      <c r="D149" s="316"/>
      <c r="E149" s="328"/>
      <c r="F149" s="322"/>
      <c r="G149" s="322"/>
      <c r="H149" s="329"/>
      <c r="I149" s="324"/>
      <c r="J149" s="317" t="e">
        <f>IF(AND(Q149="",#REF!&gt;0,#REF!&lt;5),K149,)</f>
        <v>#REF!</v>
      </c>
      <c r="K149" s="318" t="str">
        <f>IF(D149="","ZZZ9",IF(AND(#REF!&gt;0,#REF!&lt;5),D149&amp;#REF!,D149&amp;"9"))</f>
        <v>ZZZ9</v>
      </c>
      <c r="L149" s="319">
        <f t="shared" si="3"/>
        <v>999</v>
      </c>
      <c r="M149" s="332">
        <f t="shared" si="4"/>
        <v>999</v>
      </c>
      <c r="N149" s="326"/>
      <c r="O149" s="322"/>
      <c r="P149" s="321">
        <f t="shared" si="5"/>
        <v>999</v>
      </c>
      <c r="Q149" s="322"/>
    </row>
    <row r="150" spans="1:17" x14ac:dyDescent="0.25">
      <c r="A150" s="312">
        <v>144</v>
      </c>
      <c r="B150" s="327"/>
      <c r="C150" s="327"/>
      <c r="D150" s="316"/>
      <c r="E150" s="328"/>
      <c r="F150" s="322"/>
      <c r="G150" s="322"/>
      <c r="H150" s="329"/>
      <c r="I150" s="324"/>
      <c r="J150" s="317" t="e">
        <f>IF(AND(Q150="",#REF!&gt;0,#REF!&lt;5),K150,)</f>
        <v>#REF!</v>
      </c>
      <c r="K150" s="318" t="str">
        <f>IF(D150="","ZZZ9",IF(AND(#REF!&gt;0,#REF!&lt;5),D150&amp;#REF!,D150&amp;"9"))</f>
        <v>ZZZ9</v>
      </c>
      <c r="L150" s="319">
        <f t="shared" si="3"/>
        <v>999</v>
      </c>
      <c r="M150" s="332">
        <f t="shared" si="4"/>
        <v>999</v>
      </c>
      <c r="N150" s="326"/>
      <c r="O150" s="322"/>
      <c r="P150" s="321">
        <f t="shared" si="5"/>
        <v>999</v>
      </c>
      <c r="Q150" s="322"/>
    </row>
    <row r="151" spans="1:17" x14ac:dyDescent="0.25">
      <c r="A151" s="312">
        <v>145</v>
      </c>
      <c r="B151" s="327"/>
      <c r="C151" s="327"/>
      <c r="D151" s="316"/>
      <c r="E151" s="328"/>
      <c r="F151" s="322"/>
      <c r="G151" s="322"/>
      <c r="H151" s="329"/>
      <c r="I151" s="324"/>
      <c r="J151" s="317" t="e">
        <f>IF(AND(Q151="",#REF!&gt;0,#REF!&lt;5),K151,)</f>
        <v>#REF!</v>
      </c>
      <c r="K151" s="318" t="str">
        <f>IF(D151="","ZZZ9",IF(AND(#REF!&gt;0,#REF!&lt;5),D151&amp;#REF!,D151&amp;"9"))</f>
        <v>ZZZ9</v>
      </c>
      <c r="L151" s="319">
        <f t="shared" si="3"/>
        <v>999</v>
      </c>
      <c r="M151" s="332">
        <f t="shared" si="4"/>
        <v>999</v>
      </c>
      <c r="N151" s="326"/>
      <c r="O151" s="322"/>
      <c r="P151" s="321">
        <f t="shared" si="5"/>
        <v>999</v>
      </c>
      <c r="Q151" s="322"/>
    </row>
    <row r="152" spans="1:17" x14ac:dyDescent="0.25">
      <c r="A152" s="312">
        <v>146</v>
      </c>
      <c r="B152" s="327"/>
      <c r="C152" s="327"/>
      <c r="D152" s="316"/>
      <c r="E152" s="328"/>
      <c r="F152" s="322"/>
      <c r="G152" s="322"/>
      <c r="H152" s="329"/>
      <c r="I152" s="324"/>
      <c r="J152" s="317" t="e">
        <f>IF(AND(Q152="",#REF!&gt;0,#REF!&lt;5),K152,)</f>
        <v>#REF!</v>
      </c>
      <c r="K152" s="318" t="str">
        <f>IF(D152="","ZZZ9",IF(AND(#REF!&gt;0,#REF!&lt;5),D152&amp;#REF!,D152&amp;"9"))</f>
        <v>ZZZ9</v>
      </c>
      <c r="L152" s="319">
        <f t="shared" si="3"/>
        <v>999</v>
      </c>
      <c r="M152" s="332">
        <f t="shared" si="4"/>
        <v>999</v>
      </c>
      <c r="N152" s="326"/>
      <c r="O152" s="322"/>
      <c r="P152" s="321">
        <f t="shared" si="5"/>
        <v>999</v>
      </c>
      <c r="Q152" s="322"/>
    </row>
    <row r="153" spans="1:17" x14ac:dyDescent="0.25">
      <c r="A153" s="312">
        <v>147</v>
      </c>
      <c r="B153" s="327"/>
      <c r="C153" s="327"/>
      <c r="D153" s="316"/>
      <c r="E153" s="328"/>
      <c r="F153" s="322"/>
      <c r="G153" s="322"/>
      <c r="H153" s="329"/>
      <c r="I153" s="324"/>
      <c r="J153" s="317" t="e">
        <f>IF(AND(Q153="",#REF!&gt;0,#REF!&lt;5),K153,)</f>
        <v>#REF!</v>
      </c>
      <c r="K153" s="318" t="str">
        <f>IF(D153="","ZZZ9",IF(AND(#REF!&gt;0,#REF!&lt;5),D153&amp;#REF!,D153&amp;"9"))</f>
        <v>ZZZ9</v>
      </c>
      <c r="L153" s="319">
        <f t="shared" si="3"/>
        <v>999</v>
      </c>
      <c r="M153" s="332">
        <f t="shared" si="4"/>
        <v>999</v>
      </c>
      <c r="N153" s="326"/>
      <c r="O153" s="322"/>
      <c r="P153" s="321">
        <f t="shared" si="5"/>
        <v>999</v>
      </c>
      <c r="Q153" s="322"/>
    </row>
    <row r="154" spans="1:17" x14ac:dyDescent="0.25">
      <c r="A154" s="312">
        <v>148</v>
      </c>
      <c r="B154" s="327"/>
      <c r="C154" s="327"/>
      <c r="D154" s="316"/>
      <c r="E154" s="328"/>
      <c r="F154" s="322"/>
      <c r="G154" s="322"/>
      <c r="H154" s="329"/>
      <c r="I154" s="324"/>
      <c r="J154" s="317" t="e">
        <f>IF(AND(Q154="",#REF!&gt;0,#REF!&lt;5),K154,)</f>
        <v>#REF!</v>
      </c>
      <c r="K154" s="318" t="str">
        <f>IF(D154="","ZZZ9",IF(AND(#REF!&gt;0,#REF!&lt;5),D154&amp;#REF!,D154&amp;"9"))</f>
        <v>ZZZ9</v>
      </c>
      <c r="L154" s="319">
        <f t="shared" si="3"/>
        <v>999</v>
      </c>
      <c r="M154" s="332">
        <f t="shared" si="4"/>
        <v>999</v>
      </c>
      <c r="N154" s="326"/>
      <c r="O154" s="322"/>
      <c r="P154" s="321">
        <f t="shared" si="5"/>
        <v>999</v>
      </c>
      <c r="Q154" s="322"/>
    </row>
    <row r="155" spans="1:17" x14ac:dyDescent="0.25">
      <c r="A155" s="312">
        <v>149</v>
      </c>
      <c r="B155" s="327"/>
      <c r="C155" s="327"/>
      <c r="D155" s="316"/>
      <c r="E155" s="328"/>
      <c r="F155" s="322"/>
      <c r="G155" s="322"/>
      <c r="H155" s="329"/>
      <c r="I155" s="324"/>
      <c r="J155" s="317" t="e">
        <f>IF(AND(Q155="",#REF!&gt;0,#REF!&lt;5),K155,)</f>
        <v>#REF!</v>
      </c>
      <c r="K155" s="318" t="str">
        <f>IF(D155="","ZZZ9",IF(AND(#REF!&gt;0,#REF!&lt;5),D155&amp;#REF!,D155&amp;"9"))</f>
        <v>ZZZ9</v>
      </c>
      <c r="L155" s="319">
        <f t="shared" si="3"/>
        <v>999</v>
      </c>
      <c r="M155" s="332">
        <f t="shared" si="4"/>
        <v>999</v>
      </c>
      <c r="N155" s="326"/>
      <c r="O155" s="322"/>
      <c r="P155" s="321">
        <f t="shared" si="5"/>
        <v>999</v>
      </c>
      <c r="Q155" s="322"/>
    </row>
    <row r="156" spans="1:17" x14ac:dyDescent="0.25">
      <c r="A156" s="312">
        <v>150</v>
      </c>
      <c r="B156" s="327"/>
      <c r="C156" s="327"/>
      <c r="D156" s="316"/>
      <c r="E156" s="328"/>
      <c r="F156" s="322"/>
      <c r="G156" s="322"/>
      <c r="H156" s="329"/>
      <c r="I156" s="324"/>
      <c r="J156" s="317" t="e">
        <f>IF(AND(Q156="",#REF!&gt;0,#REF!&lt;5),K156,)</f>
        <v>#REF!</v>
      </c>
      <c r="K156" s="318" t="str">
        <f>IF(D156="","ZZZ9",IF(AND(#REF!&gt;0,#REF!&lt;5),D156&amp;#REF!,D156&amp;"9"))</f>
        <v>ZZZ9</v>
      </c>
      <c r="L156" s="319">
        <f t="shared" si="3"/>
        <v>999</v>
      </c>
      <c r="M156" s="332">
        <f t="shared" si="4"/>
        <v>999</v>
      </c>
      <c r="N156" s="326"/>
      <c r="O156" s="322"/>
      <c r="P156" s="321">
        <f t="shared" si="5"/>
        <v>999</v>
      </c>
      <c r="Q156" s="322"/>
    </row>
  </sheetData>
  <conditionalFormatting sqref="A7:D156">
    <cfRule type="expression" dxfId="319" priority="14" stopIfTrue="1">
      <formula>$Q7&gt;=1</formula>
    </cfRule>
  </conditionalFormatting>
  <conditionalFormatting sqref="B7:D37">
    <cfRule type="expression" dxfId="318" priority="1" stopIfTrue="1">
      <formula>$Q7&gt;=1</formula>
    </cfRule>
  </conditionalFormatting>
  <conditionalFormatting sqref="E7:E14">
    <cfRule type="expression" dxfId="317" priority="6" stopIfTrue="1">
      <formula>AND(ROUNDDOWN(($A$4-E7)/365.25,0)&lt;=13,G7&lt;&gt;"OK")</formula>
    </cfRule>
    <cfRule type="expression" dxfId="316" priority="7" stopIfTrue="1">
      <formula>AND(ROUNDDOWN(($A$4-E7)/365.25,0)&lt;=14,G7&lt;&gt;"OK")</formula>
    </cfRule>
    <cfRule type="expression" dxfId="315" priority="8" stopIfTrue="1">
      <formula>AND(ROUNDDOWN(($A$4-E7)/365.25,0)&lt;=17,G7&lt;&gt;"OK")</formula>
    </cfRule>
    <cfRule type="expression" dxfId="314" priority="11" stopIfTrue="1">
      <formula>AND(ROUNDDOWN(($A$4-E7)/365.25,0)&lt;=13,G7&lt;&gt;"OK")</formula>
    </cfRule>
    <cfRule type="expression" dxfId="313" priority="12" stopIfTrue="1">
      <formula>AND(ROUNDDOWN(($A$4-E7)/365.25,0)&lt;=14,G7&lt;&gt;"OK")</formula>
    </cfRule>
    <cfRule type="expression" dxfId="312" priority="13" stopIfTrue="1">
      <formula>AND(ROUNDDOWN(($A$4-E7)/365.25,0)&lt;=17,G7&lt;&gt;"OK")</formula>
    </cfRule>
  </conditionalFormatting>
  <conditionalFormatting sqref="E7:E27 E29:E37">
    <cfRule type="expression" dxfId="311" priority="2" stopIfTrue="1">
      <formula>AND(ROUNDDOWN(($A$4-E7)/365.25,0)&lt;=13,G7&lt;&gt;"OK")</formula>
    </cfRule>
    <cfRule type="expression" dxfId="310" priority="3" stopIfTrue="1">
      <formula>AND(ROUNDDOWN(($A$4-E7)/365.25,0)&lt;=14,G7&lt;&gt;"OK")</formula>
    </cfRule>
    <cfRule type="expression" dxfId="309" priority="4" stopIfTrue="1">
      <formula>AND(ROUNDDOWN(($A$4-E7)/365.25,0)&lt;=17,G7&lt;&gt;"OK")</formula>
    </cfRule>
  </conditionalFormatting>
  <conditionalFormatting sqref="E7:E156">
    <cfRule type="expression" dxfId="308" priority="16" stopIfTrue="1">
      <formula>AND(ROUNDDOWN(($A$4-E7)/365.25,0)&lt;=13,G7&lt;&gt;"OK")</formula>
    </cfRule>
    <cfRule type="expression" dxfId="307" priority="17" stopIfTrue="1">
      <formula>AND(ROUNDDOWN(($A$4-E7)/365.25,0)&lt;=14,G7&lt;&gt;"OK")</formula>
    </cfRule>
    <cfRule type="expression" dxfId="306" priority="18" stopIfTrue="1">
      <formula>AND(ROUNDDOWN(($A$4-E7)/365.25,0)&lt;=17,G7&lt;&gt;"OK")</formula>
    </cfRule>
  </conditionalFormatting>
  <conditionalFormatting sqref="J7:J156">
    <cfRule type="cellIs" dxfId="305"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70049"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2B61-DF86-4ABA-B467-E6EEB828B0CC}">
  <sheetPr codeName="Munka34">
    <tabColor indexed="11"/>
  </sheetPr>
  <dimension ref="A1:AK41"/>
  <sheetViews>
    <sheetView workbookViewId="0">
      <selection activeCell="T26" sqref="T26"/>
    </sheetView>
  </sheetViews>
  <sheetFormatPr defaultRowHeight="13.2" x14ac:dyDescent="0.25"/>
  <cols>
    <col min="1" max="1" width="5.44140625" style="266" customWidth="1"/>
    <col min="2" max="2" width="4.44140625" style="266" customWidth="1"/>
    <col min="3" max="3" width="8.33203125" style="266" customWidth="1"/>
    <col min="4" max="4" width="7.109375" style="266" customWidth="1"/>
    <col min="5" max="5" width="9.33203125" style="266" customWidth="1"/>
    <col min="6" max="6" width="7.109375" style="266" customWidth="1"/>
    <col min="7" max="7" width="9.33203125" style="266" customWidth="1"/>
    <col min="8" max="8" width="7.109375" style="266" customWidth="1"/>
    <col min="9" max="9" width="9.33203125" style="266" customWidth="1"/>
    <col min="10" max="10" width="23.33203125" style="266" customWidth="1"/>
    <col min="11" max="13" width="8.5546875" style="266" customWidth="1"/>
    <col min="14" max="14" width="8.88671875" style="266"/>
    <col min="15" max="15" width="5.5546875" style="266" customWidth="1"/>
    <col min="16" max="16" width="4.5546875" style="266" customWidth="1"/>
    <col min="17" max="17" width="11.6640625" style="266" customWidth="1"/>
    <col min="18" max="24" width="8.88671875" style="266"/>
    <col min="25" max="25" width="10.33203125" style="266" hidden="1" customWidth="1"/>
    <col min="26" max="37" width="0" style="266" hidden="1" customWidth="1"/>
    <col min="38" max="16384" width="8.88671875" style="266"/>
  </cols>
  <sheetData>
    <row r="1" spans="1:37" ht="24.6" x14ac:dyDescent="0.25">
      <c r="A1" s="1087" t="e">
        <f>[1]Altalanos!$A$6</f>
        <v>#REF!</v>
      </c>
      <c r="B1" s="1087"/>
      <c r="C1" s="1087"/>
      <c r="D1" s="1087"/>
      <c r="E1" s="1087"/>
      <c r="F1" s="1087"/>
      <c r="G1" s="342"/>
      <c r="H1" s="343" t="s">
        <v>44</v>
      </c>
      <c r="I1" s="344"/>
      <c r="J1" s="345"/>
      <c r="L1" s="346"/>
      <c r="M1" s="347"/>
      <c r="N1" s="348"/>
      <c r="O1" s="348" t="s">
        <v>11</v>
      </c>
      <c r="P1" s="348"/>
      <c r="Q1" s="349"/>
      <c r="R1" s="348"/>
      <c r="AB1" s="350" t="e">
        <f>IF(Y5=1,CONCATENATE(VLOOKUP(Y3,AA16:AH27,2)),CONCATENATE(VLOOKUP(Y3,AA2:AK13,2)))</f>
        <v>#REF!</v>
      </c>
      <c r="AC1" s="350" t="e">
        <f>IF(Y5=1,CONCATENATE(VLOOKUP(Y3,AA16:AK27,3)),CONCATENATE(VLOOKUP(Y3,AA2:AK13,3)))</f>
        <v>#REF!</v>
      </c>
      <c r="AD1" s="350" t="e">
        <f>IF(Y5=1,CONCATENATE(VLOOKUP(Y3,AA16:AK27,4)),CONCATENATE(VLOOKUP(Y3,AA2:AK13,4)))</f>
        <v>#REF!</v>
      </c>
      <c r="AE1" s="350" t="e">
        <f>IF(Y5=1,CONCATENATE(VLOOKUP(Y3,AA16:AK27,5)),CONCATENATE(VLOOKUP(Y3,AA2:AK13,5)))</f>
        <v>#REF!</v>
      </c>
      <c r="AF1" s="350" t="e">
        <f>IF(Y5=1,CONCATENATE(VLOOKUP(Y3,AA16:AK27,6)),CONCATENATE(VLOOKUP(Y3,AA2:AK13,6)))</f>
        <v>#REF!</v>
      </c>
      <c r="AG1" s="350" t="e">
        <f>IF(Y5=1,CONCATENATE(VLOOKUP(Y3,AA16:AK27,7)),CONCATENATE(VLOOKUP(Y3,AA2:AK13,7)))</f>
        <v>#REF!</v>
      </c>
      <c r="AH1" s="350" t="e">
        <f>IF(Y5=1,CONCATENATE(VLOOKUP(Y3,AA16:AK27,8)),CONCATENATE(VLOOKUP(Y3,AA2:AK13,8)))</f>
        <v>#REF!</v>
      </c>
      <c r="AI1" s="350" t="e">
        <f>IF(Y5=1,CONCATENATE(VLOOKUP(Y3,AA16:AK27,9)),CONCATENATE(VLOOKUP(Y3,AA2:AK13,9)))</f>
        <v>#REF!</v>
      </c>
      <c r="AJ1" s="350" t="e">
        <f>IF(Y5=1,CONCATENATE(VLOOKUP(Y3,AA16:AK27,10)),CONCATENATE(VLOOKUP(Y3,AA2:AK13,10)))</f>
        <v>#REF!</v>
      </c>
      <c r="AK1" s="350" t="e">
        <f>IF(Y5=1,CONCATENATE(VLOOKUP(Y3,AA16:AK27,11)),CONCATENATE(VLOOKUP(Y3,AA2:AK13,11)))</f>
        <v>#REF!</v>
      </c>
    </row>
    <row r="2" spans="1:37" x14ac:dyDescent="0.25">
      <c r="A2" s="351" t="s">
        <v>43</v>
      </c>
      <c r="B2" s="352"/>
      <c r="C2" s="352"/>
      <c r="D2" s="352"/>
      <c r="E2" s="453" t="e">
        <f>[1]Altalanos!$D$8</f>
        <v>#REF!</v>
      </c>
      <c r="F2" s="352"/>
      <c r="G2" s="353"/>
      <c r="H2" s="354"/>
      <c r="I2" s="354"/>
      <c r="J2" s="355"/>
      <c r="K2" s="346"/>
      <c r="L2" s="346"/>
      <c r="M2" s="346"/>
      <c r="N2" s="356"/>
      <c r="O2" s="357"/>
      <c r="P2" s="356"/>
      <c r="Q2" s="357"/>
      <c r="R2" s="356"/>
      <c r="Y2" s="358"/>
      <c r="Z2" s="359"/>
      <c r="AA2" s="359" t="s">
        <v>53</v>
      </c>
      <c r="AB2" s="360">
        <v>150</v>
      </c>
      <c r="AC2" s="360">
        <v>120</v>
      </c>
      <c r="AD2" s="360">
        <v>100</v>
      </c>
      <c r="AE2" s="360">
        <v>80</v>
      </c>
      <c r="AF2" s="360">
        <v>70</v>
      </c>
      <c r="AG2" s="360">
        <v>60</v>
      </c>
      <c r="AH2" s="360">
        <v>55</v>
      </c>
      <c r="AI2" s="360">
        <v>50</v>
      </c>
      <c r="AJ2" s="360">
        <v>45</v>
      </c>
      <c r="AK2" s="360">
        <v>40</v>
      </c>
    </row>
    <row r="3" spans="1:37" x14ac:dyDescent="0.25">
      <c r="A3" s="282" t="s">
        <v>21</v>
      </c>
      <c r="B3" s="282"/>
      <c r="C3" s="282"/>
      <c r="D3" s="282"/>
      <c r="E3" s="282" t="s">
        <v>19</v>
      </c>
      <c r="F3" s="282"/>
      <c r="G3" s="282"/>
      <c r="H3" s="282" t="s">
        <v>24</v>
      </c>
      <c r="I3" s="282"/>
      <c r="J3" s="361"/>
      <c r="K3" s="282"/>
      <c r="L3" s="362" t="s">
        <v>25</v>
      </c>
      <c r="M3" s="282"/>
      <c r="N3" s="363"/>
      <c r="O3" s="364"/>
      <c r="P3" s="363"/>
      <c r="Q3" s="365" t="s">
        <v>66</v>
      </c>
      <c r="R3" s="360" t="s">
        <v>72</v>
      </c>
      <c r="Y3" s="359">
        <f>IF(H4="OB","A",IF(H4="IX","W",H4))</f>
        <v>0</v>
      </c>
      <c r="Z3" s="359"/>
      <c r="AA3" s="359" t="s">
        <v>76</v>
      </c>
      <c r="AB3" s="360">
        <v>120</v>
      </c>
      <c r="AC3" s="360">
        <v>90</v>
      </c>
      <c r="AD3" s="360">
        <v>65</v>
      </c>
      <c r="AE3" s="360">
        <v>55</v>
      </c>
      <c r="AF3" s="360">
        <v>50</v>
      </c>
      <c r="AG3" s="360">
        <v>45</v>
      </c>
      <c r="AH3" s="360">
        <v>40</v>
      </c>
      <c r="AI3" s="360">
        <v>35</v>
      </c>
      <c r="AJ3" s="360">
        <v>25</v>
      </c>
      <c r="AK3" s="360">
        <v>20</v>
      </c>
    </row>
    <row r="4" spans="1:37" ht="13.8" thickBot="1" x14ac:dyDescent="0.3">
      <c r="A4" s="1088" t="e">
        <f>[1]Altalanos!$A$10</f>
        <v>#REF!</v>
      </c>
      <c r="B4" s="1088"/>
      <c r="C4" s="1088"/>
      <c r="D4" s="366"/>
      <c r="E4" s="367" t="e">
        <f>[1]Altalanos!$C$10</f>
        <v>#REF!</v>
      </c>
      <c r="F4" s="367"/>
      <c r="G4" s="367"/>
      <c r="H4" s="140"/>
      <c r="I4" s="367"/>
      <c r="J4" s="368"/>
      <c r="K4" s="140"/>
      <c r="L4" s="369" t="e">
        <f>[1]Altalanos!$E$10</f>
        <v>#REF!</v>
      </c>
      <c r="M4" s="140"/>
      <c r="N4" s="370"/>
      <c r="O4" s="371"/>
      <c r="P4" s="370"/>
      <c r="Q4" s="372" t="s">
        <v>73</v>
      </c>
      <c r="R4" s="373" t="s">
        <v>68</v>
      </c>
      <c r="Y4" s="359"/>
      <c r="Z4" s="359"/>
      <c r="AA4" s="359" t="s">
        <v>77</v>
      </c>
      <c r="AB4" s="360">
        <v>90</v>
      </c>
      <c r="AC4" s="360">
        <v>60</v>
      </c>
      <c r="AD4" s="360">
        <v>45</v>
      </c>
      <c r="AE4" s="360">
        <v>34</v>
      </c>
      <c r="AF4" s="360">
        <v>27</v>
      </c>
      <c r="AG4" s="360">
        <v>22</v>
      </c>
      <c r="AH4" s="360">
        <v>18</v>
      </c>
      <c r="AI4" s="360">
        <v>15</v>
      </c>
      <c r="AJ4" s="360">
        <v>12</v>
      </c>
      <c r="AK4" s="360">
        <v>9</v>
      </c>
    </row>
    <row r="5" spans="1:37" x14ac:dyDescent="0.25">
      <c r="A5" s="374"/>
      <c r="B5" s="374" t="s">
        <v>41</v>
      </c>
      <c r="C5" s="374" t="s">
        <v>51</v>
      </c>
      <c r="D5" s="374" t="s">
        <v>35</v>
      </c>
      <c r="E5" s="374" t="s">
        <v>56</v>
      </c>
      <c r="F5" s="374"/>
      <c r="G5" s="374" t="s">
        <v>23</v>
      </c>
      <c r="H5" s="374"/>
      <c r="I5" s="374" t="s">
        <v>26</v>
      </c>
      <c r="J5" s="374"/>
      <c r="K5" s="375" t="s">
        <v>57</v>
      </c>
      <c r="L5" s="375" t="s">
        <v>58</v>
      </c>
      <c r="M5" s="375" t="s">
        <v>59</v>
      </c>
      <c r="Q5" s="376" t="s">
        <v>74</v>
      </c>
      <c r="R5" s="377" t="s">
        <v>70</v>
      </c>
      <c r="Y5" s="359" t="e">
        <f>IF(OR([1]Altalanos!$A$8="F1",[1]Altalanos!$A$8="F2",[1]Altalanos!$A$8="N1",[1]Altalanos!$A$8="N2"),1,2)</f>
        <v>#REF!</v>
      </c>
      <c r="Z5" s="359"/>
      <c r="AA5" s="359" t="s">
        <v>78</v>
      </c>
      <c r="AB5" s="360">
        <v>60</v>
      </c>
      <c r="AC5" s="360">
        <v>40</v>
      </c>
      <c r="AD5" s="360">
        <v>30</v>
      </c>
      <c r="AE5" s="360">
        <v>20</v>
      </c>
      <c r="AF5" s="360">
        <v>18</v>
      </c>
      <c r="AG5" s="360">
        <v>15</v>
      </c>
      <c r="AH5" s="360">
        <v>12</v>
      </c>
      <c r="AI5" s="360">
        <v>10</v>
      </c>
      <c r="AJ5" s="360">
        <v>8</v>
      </c>
      <c r="AK5" s="360">
        <v>6</v>
      </c>
    </row>
    <row r="6" spans="1:37" x14ac:dyDescent="0.25">
      <c r="A6" s="378"/>
      <c r="B6" s="378"/>
      <c r="C6" s="378"/>
      <c r="D6" s="378"/>
      <c r="E6" s="378"/>
      <c r="F6" s="378"/>
      <c r="G6" s="378"/>
      <c r="H6" s="378"/>
      <c r="I6" s="378"/>
      <c r="J6" s="378"/>
      <c r="K6" s="378"/>
      <c r="L6" s="378"/>
      <c r="M6" s="378"/>
      <c r="Y6" s="359"/>
      <c r="Z6" s="359"/>
      <c r="AA6" s="359" t="s">
        <v>79</v>
      </c>
      <c r="AB6" s="360">
        <v>40</v>
      </c>
      <c r="AC6" s="360">
        <v>25</v>
      </c>
      <c r="AD6" s="360">
        <v>18</v>
      </c>
      <c r="AE6" s="360">
        <v>13</v>
      </c>
      <c r="AF6" s="360">
        <v>10</v>
      </c>
      <c r="AG6" s="360">
        <v>8</v>
      </c>
      <c r="AH6" s="360">
        <v>6</v>
      </c>
      <c r="AI6" s="360">
        <v>5</v>
      </c>
      <c r="AJ6" s="360">
        <v>4</v>
      </c>
      <c r="AK6" s="360">
        <v>3</v>
      </c>
    </row>
    <row r="7" spans="1:37" x14ac:dyDescent="0.25">
      <c r="A7" s="379" t="s">
        <v>53</v>
      </c>
      <c r="B7" s="380">
        <v>2</v>
      </c>
      <c r="C7" s="381" t="str">
        <f>IF($B7="","",VLOOKUP($B7,'A-V.kcs.-U14-L elo'!$A$7:$O$22,5))</f>
        <v>130612</v>
      </c>
      <c r="D7" s="381">
        <f>IF($B7="","",VLOOKUP($B7,'A-V.kcs.-U14-L elo'!$A$7:$O$22,15))</f>
        <v>57</v>
      </c>
      <c r="E7" s="382" t="str">
        <f>UPPER(IF($B7="","",VLOOKUP($B7,'A-V.kcs.-U14-L elo'!$A$7:$O$22,2)))</f>
        <v>FÁSKERTI</v>
      </c>
      <c r="F7" s="383"/>
      <c r="G7" s="382" t="str">
        <f>IF($B7="","",VLOOKUP($B7,'A-V.kcs.-U14-L elo'!$A$7:$O$22,3))</f>
        <v>Lujza</v>
      </c>
      <c r="H7" s="383"/>
      <c r="I7" s="382" t="str">
        <f>IF($B7="","",VLOOKUP($B7,'A-V.kcs.-U14-L elo'!$A$7:$O$22,4))</f>
        <v>PTE Gyakorló Ált. Isk., Gimn. és Óvoda</v>
      </c>
      <c r="J7" s="378"/>
      <c r="K7" s="384"/>
      <c r="L7" s="385" t="str">
        <f>IF(K7="","",CONCATENATE(VLOOKUP($Y$3,$AB$1:$AK$1,K7)," pont"))</f>
        <v/>
      </c>
      <c r="M7" s="386"/>
      <c r="Y7" s="359"/>
      <c r="Z7" s="359"/>
      <c r="AA7" s="359" t="s">
        <v>80</v>
      </c>
      <c r="AB7" s="360">
        <v>25</v>
      </c>
      <c r="AC7" s="360">
        <v>15</v>
      </c>
      <c r="AD7" s="360">
        <v>13</v>
      </c>
      <c r="AE7" s="360">
        <v>8</v>
      </c>
      <c r="AF7" s="360">
        <v>6</v>
      </c>
      <c r="AG7" s="360">
        <v>4</v>
      </c>
      <c r="AH7" s="360">
        <v>3</v>
      </c>
      <c r="AI7" s="360">
        <v>2</v>
      </c>
      <c r="AJ7" s="360">
        <v>1</v>
      </c>
      <c r="AK7" s="360">
        <v>0</v>
      </c>
    </row>
    <row r="8" spans="1:37" x14ac:dyDescent="0.25">
      <c r="A8" s="379"/>
      <c r="B8" s="387"/>
      <c r="C8" s="378"/>
      <c r="D8" s="378"/>
      <c r="E8" s="378"/>
      <c r="F8" s="378"/>
      <c r="G8" s="378"/>
      <c r="H8" s="378"/>
      <c r="I8" s="378"/>
      <c r="J8" s="378"/>
      <c r="K8" s="379"/>
      <c r="L8" s="379"/>
      <c r="M8" s="388"/>
      <c r="Y8" s="359"/>
      <c r="Z8" s="359"/>
      <c r="AA8" s="359" t="s">
        <v>81</v>
      </c>
      <c r="AB8" s="360">
        <v>15</v>
      </c>
      <c r="AC8" s="360">
        <v>10</v>
      </c>
      <c r="AD8" s="360">
        <v>7</v>
      </c>
      <c r="AE8" s="360">
        <v>5</v>
      </c>
      <c r="AF8" s="360">
        <v>4</v>
      </c>
      <c r="AG8" s="360">
        <v>3</v>
      </c>
      <c r="AH8" s="360">
        <v>2</v>
      </c>
      <c r="AI8" s="360">
        <v>1</v>
      </c>
      <c r="AJ8" s="360">
        <v>0</v>
      </c>
      <c r="AK8" s="360">
        <v>0</v>
      </c>
    </row>
    <row r="9" spans="1:37" x14ac:dyDescent="0.25">
      <c r="A9" s="379" t="s">
        <v>54</v>
      </c>
      <c r="B9" s="380">
        <v>1</v>
      </c>
      <c r="C9" s="381" t="str">
        <f>IF($B9="","",VLOOKUP($B9,'A-V.kcs.-U14-L elo'!$A$7:$O$22,5))</f>
        <v>120221</v>
      </c>
      <c r="D9" s="381">
        <f>IF($B9="","",VLOOKUP($B9,'A-V.kcs.-U14-L elo'!$A$7:$O$22,15))</f>
        <v>33</v>
      </c>
      <c r="E9" s="382" t="str">
        <f>UPPER(IF($B9="","",VLOOKUP($B9,'A-V.kcs.-U14-L elo'!$A$7:$O$22,2)))</f>
        <v>BENOVICS</v>
      </c>
      <c r="F9" s="383"/>
      <c r="G9" s="382" t="str">
        <f>IF($B9="","",VLOOKUP($B9,'A-V.kcs.-U14-L elo'!$A$7:$O$22,3))</f>
        <v>Málna</v>
      </c>
      <c r="H9" s="383"/>
      <c r="I9" s="382" t="str">
        <f>IF($B9="","",VLOOKUP($B9,'A-V.kcs.-U14-L elo'!$A$7:$O$22,4))</f>
        <v>Miroslav Krleža Horvát Ó, Ált.Isk.,Gimn. és Koll.</v>
      </c>
      <c r="J9" s="378"/>
      <c r="K9" s="384"/>
      <c r="L9" s="385" t="str">
        <f>IF(K9="","",CONCATENATE(VLOOKUP($Y$3,$AB$1:$AK$1,K9)," pont"))</f>
        <v/>
      </c>
      <c r="M9" s="386"/>
      <c r="Y9" s="359"/>
      <c r="Z9" s="359"/>
      <c r="AA9" s="359" t="s">
        <v>82</v>
      </c>
      <c r="AB9" s="360">
        <v>10</v>
      </c>
      <c r="AC9" s="360">
        <v>6</v>
      </c>
      <c r="AD9" s="360">
        <v>4</v>
      </c>
      <c r="AE9" s="360">
        <v>2</v>
      </c>
      <c r="AF9" s="360">
        <v>1</v>
      </c>
      <c r="AG9" s="360">
        <v>0</v>
      </c>
      <c r="AH9" s="360">
        <v>0</v>
      </c>
      <c r="AI9" s="360">
        <v>0</v>
      </c>
      <c r="AJ9" s="360">
        <v>0</v>
      </c>
      <c r="AK9" s="360">
        <v>0</v>
      </c>
    </row>
    <row r="10" spans="1:37" x14ac:dyDescent="0.25">
      <c r="A10" s="379"/>
      <c r="B10" s="387"/>
      <c r="C10" s="378"/>
      <c r="D10" s="378"/>
      <c r="E10" s="378"/>
      <c r="F10" s="378"/>
      <c r="G10" s="378"/>
      <c r="H10" s="378"/>
      <c r="I10" s="378"/>
      <c r="J10" s="378"/>
      <c r="K10" s="379"/>
      <c r="L10" s="379"/>
      <c r="M10" s="388"/>
      <c r="Y10" s="359"/>
      <c r="Z10" s="359"/>
      <c r="AA10" s="359" t="s">
        <v>83</v>
      </c>
      <c r="AB10" s="360">
        <v>6</v>
      </c>
      <c r="AC10" s="360">
        <v>3</v>
      </c>
      <c r="AD10" s="360">
        <v>2</v>
      </c>
      <c r="AE10" s="360">
        <v>1</v>
      </c>
      <c r="AF10" s="360">
        <v>0</v>
      </c>
      <c r="AG10" s="360">
        <v>0</v>
      </c>
      <c r="AH10" s="360">
        <v>0</v>
      </c>
      <c r="AI10" s="360">
        <v>0</v>
      </c>
      <c r="AJ10" s="360">
        <v>0</v>
      </c>
      <c r="AK10" s="360">
        <v>0</v>
      </c>
    </row>
    <row r="11" spans="1:37" x14ac:dyDescent="0.25">
      <c r="A11" s="379" t="s">
        <v>55</v>
      </c>
      <c r="B11" s="380">
        <v>3</v>
      </c>
      <c r="C11" s="381" t="str">
        <f>IF($B11="","",VLOOKUP($B11,'A-V.kcs.-U14-L elo'!$A$7:$O$22,5))</f>
        <v>130520</v>
      </c>
      <c r="D11" s="381">
        <f>IF($B11="","",VLOOKUP($B11,'A-V.kcs.-U14-L elo'!$A$7:$O$22,15))</f>
        <v>22</v>
      </c>
      <c r="E11" s="382" t="str">
        <f>UPPER(IF($B11="","",VLOOKUP($B11,'A-V.kcs.-U14-L elo'!$A$7:$O$22,2)))</f>
        <v>VARGA</v>
      </c>
      <c r="F11" s="383"/>
      <c r="G11" s="382" t="str">
        <f>IF($B11="","",VLOOKUP($B11,'A-V.kcs.-U14-L elo'!$A$7:$O$22,3))</f>
        <v>Hanna Lilien</v>
      </c>
      <c r="H11" s="383"/>
      <c r="I11" s="382" t="str">
        <f>IF($B11="","",VLOOKUP($B11,'A-V.kcs.-U14-L elo'!$A$7:$O$22,4))</f>
        <v>Sztárai Mihály Ált.Isk., Óvoda és AMI</v>
      </c>
      <c r="J11" s="378"/>
      <c r="K11" s="384"/>
      <c r="L11" s="385" t="str">
        <f>IF(K11="","",CONCATENATE(VLOOKUP($Y$3,$AB$1:$AK$1,K11)," pont"))</f>
        <v/>
      </c>
      <c r="M11" s="386"/>
      <c r="Y11" s="359"/>
      <c r="Z11" s="359"/>
      <c r="AA11" s="359" t="s">
        <v>88</v>
      </c>
      <c r="AB11" s="360">
        <v>3</v>
      </c>
      <c r="AC11" s="360">
        <v>2</v>
      </c>
      <c r="AD11" s="360">
        <v>1</v>
      </c>
      <c r="AE11" s="360">
        <v>0</v>
      </c>
      <c r="AF11" s="360">
        <v>0</v>
      </c>
      <c r="AG11" s="360">
        <v>0</v>
      </c>
      <c r="AH11" s="360">
        <v>0</v>
      </c>
      <c r="AI11" s="360">
        <v>0</v>
      </c>
      <c r="AJ11" s="360">
        <v>0</v>
      </c>
      <c r="AK11" s="360">
        <v>0</v>
      </c>
    </row>
    <row r="12" spans="1:37" x14ac:dyDescent="0.25">
      <c r="A12" s="378"/>
      <c r="B12" s="378"/>
      <c r="C12" s="378"/>
      <c r="D12" s="378"/>
      <c r="E12" s="378"/>
      <c r="F12" s="378"/>
      <c r="G12" s="378"/>
      <c r="H12" s="378"/>
      <c r="I12" s="378"/>
      <c r="J12" s="378"/>
      <c r="K12" s="378"/>
      <c r="L12" s="378"/>
      <c r="M12" s="378"/>
      <c r="Y12" s="359"/>
      <c r="Z12" s="359"/>
      <c r="AA12" s="359" t="s">
        <v>84</v>
      </c>
      <c r="AB12" s="389">
        <v>0</v>
      </c>
      <c r="AC12" s="389">
        <v>0</v>
      </c>
      <c r="AD12" s="389">
        <v>0</v>
      </c>
      <c r="AE12" s="389">
        <v>0</v>
      </c>
      <c r="AF12" s="389">
        <v>0</v>
      </c>
      <c r="AG12" s="389">
        <v>0</v>
      </c>
      <c r="AH12" s="389">
        <v>0</v>
      </c>
      <c r="AI12" s="389">
        <v>0</v>
      </c>
      <c r="AJ12" s="389">
        <v>0</v>
      </c>
      <c r="AK12" s="389">
        <v>0</v>
      </c>
    </row>
    <row r="13" spans="1:37" x14ac:dyDescent="0.25">
      <c r="A13" s="378"/>
      <c r="B13" s="378"/>
      <c r="C13" s="378"/>
      <c r="D13" s="378"/>
      <c r="E13" s="378"/>
      <c r="F13" s="378"/>
      <c r="G13" s="378"/>
      <c r="H13" s="378"/>
      <c r="I13" s="378"/>
      <c r="J13" s="378"/>
      <c r="K13" s="378"/>
      <c r="L13" s="378"/>
      <c r="M13" s="378"/>
      <c r="Y13" s="359"/>
      <c r="Z13" s="359"/>
      <c r="AA13" s="359" t="s">
        <v>85</v>
      </c>
      <c r="AB13" s="389">
        <v>0</v>
      </c>
      <c r="AC13" s="389">
        <v>0</v>
      </c>
      <c r="AD13" s="389">
        <v>0</v>
      </c>
      <c r="AE13" s="389">
        <v>0</v>
      </c>
      <c r="AF13" s="389">
        <v>0</v>
      </c>
      <c r="AG13" s="389">
        <v>0</v>
      </c>
      <c r="AH13" s="389">
        <v>0</v>
      </c>
      <c r="AI13" s="389">
        <v>0</v>
      </c>
      <c r="AJ13" s="389">
        <v>0</v>
      </c>
      <c r="AK13" s="389">
        <v>0</v>
      </c>
    </row>
    <row r="14" spans="1:37" x14ac:dyDescent="0.25">
      <c r="A14" s="378"/>
      <c r="B14" s="378"/>
      <c r="C14" s="378"/>
      <c r="D14" s="378"/>
      <c r="E14" s="378"/>
      <c r="F14" s="378"/>
      <c r="G14" s="378"/>
      <c r="H14" s="378"/>
      <c r="I14" s="378"/>
      <c r="J14" s="378"/>
      <c r="K14" s="378"/>
      <c r="L14" s="378"/>
      <c r="M14" s="378"/>
      <c r="Y14" s="359"/>
      <c r="Z14" s="359"/>
      <c r="AA14" s="359"/>
      <c r="AB14" s="359"/>
      <c r="AC14" s="359"/>
      <c r="AD14" s="359"/>
      <c r="AE14" s="359"/>
      <c r="AF14" s="359"/>
      <c r="AG14" s="359"/>
      <c r="AH14" s="359"/>
      <c r="AI14" s="359"/>
      <c r="AJ14" s="359"/>
      <c r="AK14" s="359"/>
    </row>
    <row r="15" spans="1:37" x14ac:dyDescent="0.25">
      <c r="A15" s="378"/>
      <c r="B15" s="378"/>
      <c r="C15" s="378"/>
      <c r="D15" s="378"/>
      <c r="E15" s="378"/>
      <c r="F15" s="378"/>
      <c r="G15" s="378"/>
      <c r="H15" s="378"/>
      <c r="I15" s="378"/>
      <c r="J15" s="378"/>
      <c r="K15" s="378"/>
      <c r="L15" s="378"/>
      <c r="M15" s="378"/>
      <c r="Y15" s="359"/>
      <c r="Z15" s="359"/>
      <c r="AA15" s="359"/>
      <c r="AB15" s="359"/>
      <c r="AC15" s="359"/>
      <c r="AD15" s="359"/>
      <c r="AE15" s="359"/>
      <c r="AF15" s="359"/>
      <c r="AG15" s="359"/>
      <c r="AH15" s="359"/>
      <c r="AI15" s="359"/>
      <c r="AJ15" s="359"/>
      <c r="AK15" s="359"/>
    </row>
    <row r="16" spans="1:37" x14ac:dyDescent="0.25">
      <c r="A16" s="378"/>
      <c r="B16" s="378"/>
      <c r="C16" s="378"/>
      <c r="D16" s="378"/>
      <c r="E16" s="378"/>
      <c r="F16" s="378"/>
      <c r="G16" s="378"/>
      <c r="H16" s="378"/>
      <c r="I16" s="378"/>
      <c r="J16" s="378"/>
      <c r="K16" s="378"/>
      <c r="L16" s="378"/>
      <c r="M16" s="378"/>
      <c r="Y16" s="359"/>
      <c r="Z16" s="359"/>
      <c r="AA16" s="359" t="s">
        <v>53</v>
      </c>
      <c r="AB16" s="359">
        <v>300</v>
      </c>
      <c r="AC16" s="359">
        <v>250</v>
      </c>
      <c r="AD16" s="359">
        <v>220</v>
      </c>
      <c r="AE16" s="359">
        <v>180</v>
      </c>
      <c r="AF16" s="359">
        <v>160</v>
      </c>
      <c r="AG16" s="359">
        <v>150</v>
      </c>
      <c r="AH16" s="359">
        <v>140</v>
      </c>
      <c r="AI16" s="359">
        <v>130</v>
      </c>
      <c r="AJ16" s="359">
        <v>120</v>
      </c>
      <c r="AK16" s="359">
        <v>110</v>
      </c>
    </row>
    <row r="17" spans="1:37" x14ac:dyDescent="0.25">
      <c r="A17" s="378"/>
      <c r="B17" s="378"/>
      <c r="C17" s="378"/>
      <c r="D17" s="378"/>
      <c r="E17" s="378"/>
      <c r="F17" s="378"/>
      <c r="G17" s="378"/>
      <c r="H17" s="378"/>
      <c r="I17" s="378"/>
      <c r="J17" s="378"/>
      <c r="K17" s="378"/>
      <c r="L17" s="378"/>
      <c r="M17" s="378"/>
      <c r="Y17" s="359"/>
      <c r="Z17" s="359"/>
      <c r="AA17" s="359" t="s">
        <v>76</v>
      </c>
      <c r="AB17" s="359">
        <v>250</v>
      </c>
      <c r="AC17" s="359">
        <v>200</v>
      </c>
      <c r="AD17" s="359">
        <v>160</v>
      </c>
      <c r="AE17" s="359">
        <v>140</v>
      </c>
      <c r="AF17" s="359">
        <v>120</v>
      </c>
      <c r="AG17" s="359">
        <v>110</v>
      </c>
      <c r="AH17" s="359">
        <v>100</v>
      </c>
      <c r="AI17" s="359">
        <v>90</v>
      </c>
      <c r="AJ17" s="359">
        <v>80</v>
      </c>
      <c r="AK17" s="359">
        <v>70</v>
      </c>
    </row>
    <row r="18" spans="1:37" ht="18.75" customHeight="1" x14ac:dyDescent="0.25">
      <c r="A18" s="378"/>
      <c r="B18" s="1089"/>
      <c r="C18" s="1089"/>
      <c r="D18" s="1086" t="str">
        <f>E7</f>
        <v>FÁSKERTI</v>
      </c>
      <c r="E18" s="1086"/>
      <c r="F18" s="1086" t="str">
        <f>E9</f>
        <v>BENOVICS</v>
      </c>
      <c r="G18" s="1086"/>
      <c r="H18" s="1086" t="str">
        <f>E11</f>
        <v>VARGA</v>
      </c>
      <c r="I18" s="1086"/>
      <c r="J18" s="378"/>
      <c r="K18" s="378"/>
      <c r="L18" s="378"/>
      <c r="M18" s="378"/>
      <c r="Y18" s="359"/>
      <c r="Z18" s="359"/>
      <c r="AA18" s="359" t="s">
        <v>77</v>
      </c>
      <c r="AB18" s="359">
        <v>200</v>
      </c>
      <c r="AC18" s="359">
        <v>150</v>
      </c>
      <c r="AD18" s="359">
        <v>130</v>
      </c>
      <c r="AE18" s="359">
        <v>110</v>
      </c>
      <c r="AF18" s="359">
        <v>95</v>
      </c>
      <c r="AG18" s="359">
        <v>80</v>
      </c>
      <c r="AH18" s="359">
        <v>70</v>
      </c>
      <c r="AI18" s="359">
        <v>60</v>
      </c>
      <c r="AJ18" s="359">
        <v>55</v>
      </c>
      <c r="AK18" s="359">
        <v>50</v>
      </c>
    </row>
    <row r="19" spans="1:37" ht="18.75" customHeight="1" x14ac:dyDescent="0.25">
      <c r="A19" s="390" t="s">
        <v>53</v>
      </c>
      <c r="B19" s="1091" t="str">
        <f>E7</f>
        <v>FÁSKERTI</v>
      </c>
      <c r="C19" s="1091"/>
      <c r="D19" s="1092"/>
      <c r="E19" s="1092"/>
      <c r="F19" s="1093"/>
      <c r="G19" s="1093"/>
      <c r="H19" s="1093"/>
      <c r="I19" s="1093"/>
      <c r="J19" s="378"/>
      <c r="K19" s="378"/>
      <c r="L19" s="378"/>
      <c r="M19" s="378"/>
      <c r="Y19" s="359"/>
      <c r="Z19" s="359"/>
      <c r="AA19" s="359" t="s">
        <v>78</v>
      </c>
      <c r="AB19" s="359">
        <v>150</v>
      </c>
      <c r="AC19" s="359">
        <v>120</v>
      </c>
      <c r="AD19" s="359">
        <v>100</v>
      </c>
      <c r="AE19" s="359">
        <v>80</v>
      </c>
      <c r="AF19" s="359">
        <v>70</v>
      </c>
      <c r="AG19" s="359">
        <v>60</v>
      </c>
      <c r="AH19" s="359">
        <v>55</v>
      </c>
      <c r="AI19" s="359">
        <v>50</v>
      </c>
      <c r="AJ19" s="359">
        <v>45</v>
      </c>
      <c r="AK19" s="359">
        <v>40</v>
      </c>
    </row>
    <row r="20" spans="1:37" ht="18.75" customHeight="1" x14ac:dyDescent="0.25">
      <c r="A20" s="390" t="s">
        <v>54</v>
      </c>
      <c r="B20" s="1091" t="str">
        <f>E9</f>
        <v>BENOVICS</v>
      </c>
      <c r="C20" s="1091"/>
      <c r="D20" s="1093"/>
      <c r="E20" s="1093"/>
      <c r="F20" s="1092"/>
      <c r="G20" s="1092"/>
      <c r="H20" s="1093"/>
      <c r="I20" s="1093"/>
      <c r="J20" s="378"/>
      <c r="K20" s="378"/>
      <c r="L20" s="378"/>
      <c r="M20" s="378"/>
      <c r="Y20" s="359"/>
      <c r="Z20" s="359"/>
      <c r="AA20" s="359" t="s">
        <v>79</v>
      </c>
      <c r="AB20" s="359">
        <v>120</v>
      </c>
      <c r="AC20" s="359">
        <v>90</v>
      </c>
      <c r="AD20" s="359">
        <v>65</v>
      </c>
      <c r="AE20" s="359">
        <v>55</v>
      </c>
      <c r="AF20" s="359">
        <v>50</v>
      </c>
      <c r="AG20" s="359">
        <v>45</v>
      </c>
      <c r="AH20" s="359">
        <v>40</v>
      </c>
      <c r="AI20" s="359">
        <v>35</v>
      </c>
      <c r="AJ20" s="359">
        <v>25</v>
      </c>
      <c r="AK20" s="359">
        <v>20</v>
      </c>
    </row>
    <row r="21" spans="1:37" ht="18.75" customHeight="1" x14ac:dyDescent="0.25">
      <c r="A21" s="390" t="s">
        <v>55</v>
      </c>
      <c r="B21" s="1091" t="str">
        <f>E11</f>
        <v>VARGA</v>
      </c>
      <c r="C21" s="1091"/>
      <c r="D21" s="1093"/>
      <c r="E21" s="1093"/>
      <c r="F21" s="1093"/>
      <c r="G21" s="1093"/>
      <c r="H21" s="1092"/>
      <c r="I21" s="1092"/>
      <c r="J21" s="378"/>
      <c r="K21" s="378"/>
      <c r="L21" s="378"/>
      <c r="M21" s="378"/>
      <c r="Y21" s="359"/>
      <c r="Z21" s="359"/>
      <c r="AA21" s="359" t="s">
        <v>80</v>
      </c>
      <c r="AB21" s="359">
        <v>90</v>
      </c>
      <c r="AC21" s="359">
        <v>60</v>
      </c>
      <c r="AD21" s="359">
        <v>45</v>
      </c>
      <c r="AE21" s="359">
        <v>34</v>
      </c>
      <c r="AF21" s="359">
        <v>27</v>
      </c>
      <c r="AG21" s="359">
        <v>22</v>
      </c>
      <c r="AH21" s="359">
        <v>18</v>
      </c>
      <c r="AI21" s="359">
        <v>15</v>
      </c>
      <c r="AJ21" s="359">
        <v>12</v>
      </c>
      <c r="AK21" s="359">
        <v>9</v>
      </c>
    </row>
    <row r="22" spans="1:37" x14ac:dyDescent="0.25">
      <c r="A22" s="378"/>
      <c r="B22" s="378"/>
      <c r="C22" s="378"/>
      <c r="D22" s="378"/>
      <c r="E22" s="378"/>
      <c r="F22" s="378"/>
      <c r="G22" s="378"/>
      <c r="H22" s="378"/>
      <c r="I22" s="378"/>
      <c r="J22" s="378"/>
      <c r="K22" s="378"/>
      <c r="L22" s="378"/>
      <c r="M22" s="378"/>
      <c r="Y22" s="359"/>
      <c r="Z22" s="359"/>
      <c r="AA22" s="359" t="s">
        <v>81</v>
      </c>
      <c r="AB22" s="359">
        <v>60</v>
      </c>
      <c r="AC22" s="359">
        <v>40</v>
      </c>
      <c r="AD22" s="359">
        <v>30</v>
      </c>
      <c r="AE22" s="359">
        <v>20</v>
      </c>
      <c r="AF22" s="359">
        <v>18</v>
      </c>
      <c r="AG22" s="359">
        <v>15</v>
      </c>
      <c r="AH22" s="359">
        <v>12</v>
      </c>
      <c r="AI22" s="359">
        <v>10</v>
      </c>
      <c r="AJ22" s="359">
        <v>8</v>
      </c>
      <c r="AK22" s="359">
        <v>6</v>
      </c>
    </row>
    <row r="23" spans="1:37" x14ac:dyDescent="0.25">
      <c r="A23" s="378"/>
      <c r="B23" s="378"/>
      <c r="C23" s="378"/>
      <c r="D23" s="378"/>
      <c r="E23" s="378"/>
      <c r="F23" s="378"/>
      <c r="G23" s="378"/>
      <c r="H23" s="378"/>
      <c r="I23" s="378"/>
      <c r="J23" s="378"/>
      <c r="K23" s="378"/>
      <c r="L23" s="378"/>
      <c r="M23" s="378"/>
      <c r="Y23" s="359"/>
      <c r="Z23" s="359"/>
      <c r="AA23" s="359" t="s">
        <v>82</v>
      </c>
      <c r="AB23" s="359">
        <v>40</v>
      </c>
      <c r="AC23" s="359">
        <v>25</v>
      </c>
      <c r="AD23" s="359">
        <v>18</v>
      </c>
      <c r="AE23" s="359">
        <v>13</v>
      </c>
      <c r="AF23" s="359">
        <v>8</v>
      </c>
      <c r="AG23" s="359">
        <v>7</v>
      </c>
      <c r="AH23" s="359">
        <v>6</v>
      </c>
      <c r="AI23" s="359">
        <v>5</v>
      </c>
      <c r="AJ23" s="359">
        <v>4</v>
      </c>
      <c r="AK23" s="359">
        <v>3</v>
      </c>
    </row>
    <row r="24" spans="1:37" x14ac:dyDescent="0.25">
      <c r="A24" s="378"/>
      <c r="B24" s="378"/>
      <c r="C24" s="378"/>
      <c r="D24" s="378"/>
      <c r="E24" s="378"/>
      <c r="F24" s="378"/>
      <c r="G24" s="378"/>
      <c r="H24" s="378"/>
      <c r="I24" s="378"/>
      <c r="J24" s="378"/>
      <c r="K24" s="378"/>
      <c r="L24" s="378"/>
      <c r="M24" s="378"/>
      <c r="Y24" s="359"/>
      <c r="Z24" s="359"/>
      <c r="AA24" s="359" t="s">
        <v>83</v>
      </c>
      <c r="AB24" s="359">
        <v>25</v>
      </c>
      <c r="AC24" s="359">
        <v>15</v>
      </c>
      <c r="AD24" s="359">
        <v>13</v>
      </c>
      <c r="AE24" s="359">
        <v>7</v>
      </c>
      <c r="AF24" s="359">
        <v>6</v>
      </c>
      <c r="AG24" s="359">
        <v>5</v>
      </c>
      <c r="AH24" s="359">
        <v>4</v>
      </c>
      <c r="AI24" s="359">
        <v>3</v>
      </c>
      <c r="AJ24" s="359">
        <v>2</v>
      </c>
      <c r="AK24" s="359">
        <v>1</v>
      </c>
    </row>
    <row r="25" spans="1:37" x14ac:dyDescent="0.25">
      <c r="A25" s="378"/>
      <c r="B25" s="378"/>
      <c r="C25" s="378"/>
      <c r="D25" s="378"/>
      <c r="E25" s="378"/>
      <c r="F25" s="378"/>
      <c r="G25" s="378"/>
      <c r="H25" s="378"/>
      <c r="I25" s="378"/>
      <c r="J25" s="378"/>
      <c r="K25" s="378"/>
      <c r="L25" s="378"/>
      <c r="M25" s="378"/>
      <c r="Y25" s="359"/>
      <c r="Z25" s="359"/>
      <c r="AA25" s="359" t="s">
        <v>88</v>
      </c>
      <c r="AB25" s="359">
        <v>15</v>
      </c>
      <c r="AC25" s="359">
        <v>10</v>
      </c>
      <c r="AD25" s="359">
        <v>8</v>
      </c>
      <c r="AE25" s="359">
        <v>4</v>
      </c>
      <c r="AF25" s="359">
        <v>3</v>
      </c>
      <c r="AG25" s="359">
        <v>2</v>
      </c>
      <c r="AH25" s="359">
        <v>1</v>
      </c>
      <c r="AI25" s="359">
        <v>0</v>
      </c>
      <c r="AJ25" s="359">
        <v>0</v>
      </c>
      <c r="AK25" s="359">
        <v>0</v>
      </c>
    </row>
    <row r="26" spans="1:37" x14ac:dyDescent="0.25">
      <c r="A26" s="378"/>
      <c r="B26" s="378"/>
      <c r="C26" s="378"/>
      <c r="D26" s="378"/>
      <c r="E26" s="378"/>
      <c r="F26" s="378"/>
      <c r="G26" s="378"/>
      <c r="H26" s="378"/>
      <c r="I26" s="378"/>
      <c r="J26" s="378"/>
      <c r="K26" s="378"/>
      <c r="L26" s="378"/>
      <c r="M26" s="378"/>
      <c r="Y26" s="359"/>
      <c r="Z26" s="359"/>
      <c r="AA26" s="359" t="s">
        <v>84</v>
      </c>
      <c r="AB26" s="359">
        <v>10</v>
      </c>
      <c r="AC26" s="359">
        <v>6</v>
      </c>
      <c r="AD26" s="359">
        <v>4</v>
      </c>
      <c r="AE26" s="359">
        <v>2</v>
      </c>
      <c r="AF26" s="359">
        <v>1</v>
      </c>
      <c r="AG26" s="359">
        <v>0</v>
      </c>
      <c r="AH26" s="359">
        <v>0</v>
      </c>
      <c r="AI26" s="359">
        <v>0</v>
      </c>
      <c r="AJ26" s="359">
        <v>0</v>
      </c>
      <c r="AK26" s="359">
        <v>0</v>
      </c>
    </row>
    <row r="27" spans="1:37" x14ac:dyDescent="0.25">
      <c r="A27" s="378"/>
      <c r="B27" s="378"/>
      <c r="C27" s="378"/>
      <c r="D27" s="378"/>
      <c r="E27" s="378"/>
      <c r="F27" s="378"/>
      <c r="G27" s="378"/>
      <c r="H27" s="378"/>
      <c r="I27" s="378"/>
      <c r="J27" s="378"/>
      <c r="K27" s="378"/>
      <c r="L27" s="378"/>
      <c r="M27" s="378"/>
      <c r="Y27" s="359"/>
      <c r="Z27" s="359"/>
      <c r="AA27" s="359" t="s">
        <v>85</v>
      </c>
      <c r="AB27" s="359">
        <v>3</v>
      </c>
      <c r="AC27" s="359">
        <v>2</v>
      </c>
      <c r="AD27" s="359">
        <v>1</v>
      </c>
      <c r="AE27" s="359">
        <v>0</v>
      </c>
      <c r="AF27" s="359">
        <v>0</v>
      </c>
      <c r="AG27" s="359">
        <v>0</v>
      </c>
      <c r="AH27" s="359">
        <v>0</v>
      </c>
      <c r="AI27" s="359">
        <v>0</v>
      </c>
      <c r="AJ27" s="359">
        <v>0</v>
      </c>
      <c r="AK27" s="359">
        <v>0</v>
      </c>
    </row>
    <row r="28" spans="1:37" x14ac:dyDescent="0.25">
      <c r="A28" s="378"/>
      <c r="B28" s="378"/>
      <c r="C28" s="378"/>
      <c r="D28" s="378"/>
      <c r="E28" s="378"/>
      <c r="F28" s="378"/>
      <c r="G28" s="378"/>
      <c r="H28" s="378"/>
      <c r="I28" s="378"/>
      <c r="J28" s="378"/>
      <c r="K28" s="378"/>
      <c r="L28" s="378"/>
      <c r="M28" s="378"/>
    </row>
    <row r="29" spans="1:37" x14ac:dyDescent="0.25">
      <c r="A29" s="378"/>
      <c r="B29" s="378"/>
      <c r="C29" s="378"/>
      <c r="D29" s="378"/>
      <c r="E29" s="378"/>
      <c r="F29" s="378"/>
      <c r="G29" s="378"/>
      <c r="H29" s="378"/>
      <c r="I29" s="378"/>
      <c r="J29" s="378"/>
      <c r="K29" s="378"/>
      <c r="L29" s="378"/>
      <c r="M29" s="378"/>
    </row>
    <row r="30" spans="1:37" x14ac:dyDescent="0.25">
      <c r="A30" s="378"/>
      <c r="B30" s="378"/>
      <c r="C30" s="378"/>
      <c r="D30" s="378"/>
      <c r="E30" s="378"/>
      <c r="F30" s="378"/>
      <c r="G30" s="378"/>
      <c r="H30" s="378"/>
      <c r="I30" s="378"/>
      <c r="J30" s="378"/>
      <c r="K30" s="378"/>
      <c r="L30" s="378"/>
      <c r="M30" s="378"/>
    </row>
    <row r="31" spans="1:37" x14ac:dyDescent="0.25">
      <c r="A31" s="378"/>
      <c r="B31" s="378"/>
      <c r="C31" s="378"/>
      <c r="D31" s="378"/>
      <c r="E31" s="378"/>
      <c r="F31" s="378"/>
      <c r="G31" s="378"/>
      <c r="H31" s="378"/>
      <c r="I31" s="378"/>
      <c r="J31" s="378"/>
      <c r="K31" s="378"/>
      <c r="L31" s="378"/>
      <c r="M31" s="378"/>
    </row>
    <row r="32" spans="1:37" x14ac:dyDescent="0.25">
      <c r="A32" s="378"/>
      <c r="B32" s="378"/>
      <c r="C32" s="378"/>
      <c r="D32" s="378"/>
      <c r="E32" s="378"/>
      <c r="F32" s="378"/>
      <c r="G32" s="378"/>
      <c r="H32" s="378"/>
      <c r="I32" s="378"/>
      <c r="J32" s="378"/>
      <c r="K32" s="378"/>
      <c r="L32" s="383"/>
      <c r="M32" s="383"/>
    </row>
    <row r="33" spans="1:18" x14ac:dyDescent="0.25">
      <c r="A33" s="391" t="s">
        <v>35</v>
      </c>
      <c r="B33" s="392"/>
      <c r="C33" s="393"/>
      <c r="D33" s="394" t="s">
        <v>2</v>
      </c>
      <c r="E33" s="395" t="s">
        <v>37</v>
      </c>
      <c r="F33" s="396"/>
      <c r="G33" s="394" t="s">
        <v>2</v>
      </c>
      <c r="H33" s="395" t="s">
        <v>46</v>
      </c>
      <c r="I33" s="397"/>
      <c r="J33" s="395" t="s">
        <v>47</v>
      </c>
      <c r="K33" s="398" t="s">
        <v>48</v>
      </c>
      <c r="L33" s="374"/>
      <c r="M33" s="399"/>
      <c r="N33" s="400"/>
      <c r="P33" s="401"/>
      <c r="Q33" s="401"/>
      <c r="R33" s="402"/>
    </row>
    <row r="34" spans="1:18" x14ac:dyDescent="0.25">
      <c r="A34" s="403" t="s">
        <v>36</v>
      </c>
      <c r="B34" s="404"/>
      <c r="C34" s="405"/>
      <c r="D34" s="406"/>
      <c r="E34" s="1094"/>
      <c r="F34" s="1094"/>
      <c r="G34" s="407" t="s">
        <v>3</v>
      </c>
      <c r="H34" s="404"/>
      <c r="I34" s="408"/>
      <c r="J34" s="409"/>
      <c r="K34" s="410" t="s">
        <v>38</v>
      </c>
      <c r="L34" s="411"/>
      <c r="M34" s="412"/>
      <c r="P34" s="413"/>
      <c r="Q34" s="413"/>
      <c r="R34" s="414"/>
    </row>
    <row r="35" spans="1:18" x14ac:dyDescent="0.25">
      <c r="A35" s="415" t="s">
        <v>45</v>
      </c>
      <c r="B35" s="416"/>
      <c r="C35" s="417"/>
      <c r="D35" s="418"/>
      <c r="E35" s="1090"/>
      <c r="F35" s="1090"/>
      <c r="G35" s="419" t="s">
        <v>4</v>
      </c>
      <c r="H35" s="420"/>
      <c r="I35" s="421"/>
      <c r="J35" s="422"/>
      <c r="K35" s="423"/>
      <c r="L35" s="383"/>
      <c r="M35" s="424"/>
      <c r="P35" s="414"/>
      <c r="Q35" s="425"/>
      <c r="R35" s="414"/>
    </row>
    <row r="36" spans="1:18" x14ac:dyDescent="0.25">
      <c r="A36" s="426"/>
      <c r="B36" s="427"/>
      <c r="C36" s="428"/>
      <c r="D36" s="418"/>
      <c r="E36" s="429"/>
      <c r="F36" s="378"/>
      <c r="G36" s="419" t="s">
        <v>5</v>
      </c>
      <c r="H36" s="420"/>
      <c r="I36" s="421"/>
      <c r="J36" s="422"/>
      <c r="K36" s="410" t="s">
        <v>39</v>
      </c>
      <c r="L36" s="411"/>
      <c r="M36" s="430"/>
      <c r="P36" s="413"/>
      <c r="Q36" s="413"/>
      <c r="R36" s="414"/>
    </row>
    <row r="37" spans="1:18" x14ac:dyDescent="0.25">
      <c r="A37" s="431"/>
      <c r="B37" s="432"/>
      <c r="C37" s="433"/>
      <c r="D37" s="418"/>
      <c r="E37" s="429"/>
      <c r="F37" s="378"/>
      <c r="G37" s="419" t="s">
        <v>6</v>
      </c>
      <c r="H37" s="420"/>
      <c r="I37" s="421"/>
      <c r="J37" s="422"/>
      <c r="K37" s="434"/>
      <c r="L37" s="378"/>
      <c r="M37" s="412"/>
      <c r="P37" s="414"/>
      <c r="Q37" s="425"/>
      <c r="R37" s="414"/>
    </row>
    <row r="38" spans="1:18" x14ac:dyDescent="0.25">
      <c r="A38" s="435"/>
      <c r="B38" s="436"/>
      <c r="C38" s="437"/>
      <c r="D38" s="418"/>
      <c r="E38" s="429"/>
      <c r="F38" s="378"/>
      <c r="G38" s="419" t="s">
        <v>7</v>
      </c>
      <c r="H38" s="420"/>
      <c r="I38" s="421"/>
      <c r="J38" s="422"/>
      <c r="K38" s="415"/>
      <c r="L38" s="383"/>
      <c r="M38" s="424"/>
      <c r="P38" s="414"/>
      <c r="Q38" s="425"/>
      <c r="R38" s="414"/>
    </row>
    <row r="39" spans="1:18" x14ac:dyDescent="0.25">
      <c r="A39" s="438"/>
      <c r="B39" s="439"/>
      <c r="C39" s="433"/>
      <c r="D39" s="418"/>
      <c r="E39" s="429"/>
      <c r="F39" s="378"/>
      <c r="G39" s="419" t="s">
        <v>8</v>
      </c>
      <c r="H39" s="420"/>
      <c r="I39" s="421"/>
      <c r="J39" s="422"/>
      <c r="K39" s="410" t="s">
        <v>28</v>
      </c>
      <c r="L39" s="411"/>
      <c r="M39" s="430"/>
      <c r="P39" s="413"/>
      <c r="Q39" s="413"/>
      <c r="R39" s="414"/>
    </row>
    <row r="40" spans="1:18" x14ac:dyDescent="0.25">
      <c r="A40" s="438"/>
      <c r="B40" s="439"/>
      <c r="C40" s="440"/>
      <c r="D40" s="418"/>
      <c r="E40" s="429"/>
      <c r="F40" s="378"/>
      <c r="G40" s="419" t="s">
        <v>9</v>
      </c>
      <c r="H40" s="420"/>
      <c r="I40" s="421"/>
      <c r="J40" s="422"/>
      <c r="K40" s="434"/>
      <c r="L40" s="378"/>
      <c r="M40" s="412"/>
      <c r="P40" s="414"/>
      <c r="Q40" s="425"/>
      <c r="R40" s="414"/>
    </row>
    <row r="41" spans="1:18" x14ac:dyDescent="0.25">
      <c r="A41" s="441"/>
      <c r="B41" s="442"/>
      <c r="C41" s="443"/>
      <c r="D41" s="444"/>
      <c r="E41" s="445"/>
      <c r="F41" s="383"/>
      <c r="G41" s="446" t="s">
        <v>10</v>
      </c>
      <c r="H41" s="416"/>
      <c r="I41" s="447"/>
      <c r="J41" s="448"/>
      <c r="K41" s="415" t="e">
        <f>L4</f>
        <v>#REF!</v>
      </c>
      <c r="L41" s="383"/>
      <c r="M41" s="424"/>
      <c r="P41" s="414"/>
      <c r="Q41" s="425"/>
      <c r="R41" s="449"/>
    </row>
  </sheetData>
  <mergeCells count="20">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 ref="H18:I18"/>
    <mergeCell ref="A1:F1"/>
    <mergeCell ref="A4:C4"/>
    <mergeCell ref="B18:C18"/>
    <mergeCell ref="D18:E18"/>
    <mergeCell ref="F18:G18"/>
  </mergeCells>
  <conditionalFormatting sqref="E7 E9 E11">
    <cfRule type="cellIs" dxfId="304" priority="2" stopIfTrue="1" operator="equal">
      <formula>"Bye"</formula>
    </cfRule>
  </conditionalFormatting>
  <conditionalFormatting sqref="R41">
    <cfRule type="expression" dxfId="303"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42"/>
  </sheetPr>
  <dimension ref="A1:Q156"/>
  <sheetViews>
    <sheetView showGridLines="0" showZeros="0" workbookViewId="0">
      <pane ySplit="6" topLeftCell="A7" activePane="bottomLeft" state="frozen"/>
      <selection activeCell="C12" sqref="C12"/>
      <selection pane="bottomLeft"/>
    </sheetView>
  </sheetViews>
  <sheetFormatPr defaultRowHeight="13.2" x14ac:dyDescent="0.25"/>
  <cols>
    <col min="1" max="1" width="3.88671875" customWidth="1"/>
    <col min="2" max="2" width="13" customWidth="1"/>
    <col min="3" max="3" width="14.33203125" customWidth="1"/>
    <col min="4" max="4" width="37.5546875" style="34" bestFit="1" customWidth="1"/>
    <col min="5" max="5" width="10.5546875" style="237" customWidth="1"/>
    <col min="6" max="6" width="6.109375" style="47" hidden="1" customWidth="1"/>
    <col min="7" max="7" width="28.664062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7" ht="24.6" x14ac:dyDescent="0.4">
      <c r="A1" s="456" t="str">
        <f>Altalanos!$A$6</f>
        <v>Baranya Vármegyei Tenisz DO A kategória</v>
      </c>
      <c r="B1" s="42"/>
      <c r="C1" s="42"/>
      <c r="D1" s="92"/>
      <c r="E1" s="110" t="s">
        <v>44</v>
      </c>
      <c r="F1" s="58"/>
      <c r="G1" s="101"/>
      <c r="H1" s="43"/>
      <c r="I1" s="43"/>
      <c r="J1" s="102"/>
      <c r="K1" s="102"/>
      <c r="L1" s="102"/>
      <c r="M1" s="102"/>
      <c r="N1" s="102"/>
      <c r="O1" s="102"/>
      <c r="P1" s="102"/>
      <c r="Q1" s="103"/>
    </row>
    <row r="2" spans="1:17" ht="13.8" thickBot="1" x14ac:dyDescent="0.3">
      <c r="B2" s="44" t="s">
        <v>43</v>
      </c>
      <c r="C2" s="44" t="str">
        <f>Altalanos!$A$8</f>
        <v>A-VI.kcs-U16-F</v>
      </c>
      <c r="D2" s="58"/>
      <c r="E2" s="110" t="s">
        <v>29</v>
      </c>
      <c r="F2" s="48"/>
      <c r="G2" s="48"/>
      <c r="H2" s="230"/>
      <c r="I2" s="230"/>
      <c r="J2" s="43"/>
      <c r="K2" s="43"/>
      <c r="L2" s="43"/>
      <c r="M2" s="43"/>
      <c r="N2" s="52"/>
      <c r="O2" s="38"/>
      <c r="P2" s="38"/>
      <c r="Q2" s="52"/>
    </row>
    <row r="3" spans="1:17" s="2" customFormat="1" ht="13.8" thickBot="1" x14ac:dyDescent="0.3">
      <c r="A3" s="224" t="s">
        <v>42</v>
      </c>
      <c r="B3" s="228"/>
      <c r="C3" s="228"/>
      <c r="D3" s="228"/>
      <c r="E3" s="228"/>
      <c r="F3" s="228"/>
      <c r="G3" s="228"/>
      <c r="H3" s="228"/>
      <c r="I3" s="229"/>
      <c r="J3" s="53"/>
      <c r="K3" s="59"/>
      <c r="L3" s="59"/>
      <c r="M3" s="59"/>
      <c r="N3" s="126" t="s">
        <v>28</v>
      </c>
      <c r="O3" s="54"/>
      <c r="P3" s="60"/>
      <c r="Q3" s="111"/>
    </row>
    <row r="4" spans="1:17" s="2" customFormat="1" x14ac:dyDescent="0.25">
      <c r="A4" s="36" t="s">
        <v>21</v>
      </c>
      <c r="B4" s="36"/>
      <c r="C4" s="35" t="s">
        <v>19</v>
      </c>
      <c r="D4" s="36" t="s">
        <v>24</v>
      </c>
      <c r="E4" s="39"/>
      <c r="G4" s="61"/>
      <c r="H4" s="239" t="s">
        <v>25</v>
      </c>
      <c r="I4" s="234"/>
      <c r="J4" s="62"/>
      <c r="K4" s="63"/>
      <c r="L4" s="63"/>
      <c r="M4" s="63"/>
      <c r="N4" s="62"/>
      <c r="O4" s="112"/>
      <c r="P4" s="112"/>
      <c r="Q4" s="64"/>
    </row>
    <row r="5" spans="1:17" s="2" customFormat="1" ht="13.8" thickBot="1" x14ac:dyDescent="0.3">
      <c r="A5" s="104" t="str">
        <f>Altalanos!$A$10</f>
        <v>2026.05.14-15.</v>
      </c>
      <c r="B5" s="104"/>
      <c r="C5" s="45" t="str">
        <f>Altalanos!$C$10</f>
        <v>Pécs</v>
      </c>
      <c r="D5" s="46" t="str">
        <f>Altalanos!$D$10</f>
        <v xml:space="preserve">  </v>
      </c>
      <c r="E5" s="46"/>
      <c r="F5" s="46"/>
      <c r="G5" s="46"/>
      <c r="H5" s="123" t="str">
        <f>Altalanos!$E$10</f>
        <v>Nagyistók-Nádasi Judit</v>
      </c>
      <c r="I5" s="240"/>
      <c r="J5" s="65"/>
      <c r="K5" s="40"/>
      <c r="L5" s="40"/>
      <c r="M5" s="40"/>
      <c r="N5" s="65"/>
      <c r="O5" s="46"/>
      <c r="P5" s="46"/>
      <c r="Q5" s="242"/>
    </row>
    <row r="6" spans="1:17" ht="30" customHeight="1" thickBot="1" x14ac:dyDescent="0.3">
      <c r="A6" s="94" t="s">
        <v>30</v>
      </c>
      <c r="B6" s="55" t="s">
        <v>22</v>
      </c>
      <c r="C6" s="55" t="s">
        <v>23</v>
      </c>
      <c r="D6" s="55" t="s">
        <v>26</v>
      </c>
      <c r="E6" s="56" t="s">
        <v>27</v>
      </c>
      <c r="F6" s="56" t="s">
        <v>31</v>
      </c>
      <c r="G6" s="56" t="s">
        <v>95</v>
      </c>
      <c r="H6" s="231" t="s">
        <v>32</v>
      </c>
      <c r="I6" s="232"/>
      <c r="J6" s="96" t="s">
        <v>14</v>
      </c>
      <c r="K6" s="57" t="s">
        <v>12</v>
      </c>
      <c r="L6" s="98" t="s">
        <v>0</v>
      </c>
      <c r="M6" s="74" t="s">
        <v>13</v>
      </c>
      <c r="N6" s="117" t="s">
        <v>40</v>
      </c>
      <c r="O6" s="108" t="s">
        <v>33</v>
      </c>
      <c r="P6" s="109" t="s">
        <v>1</v>
      </c>
      <c r="Q6" s="56" t="s">
        <v>34</v>
      </c>
    </row>
    <row r="7" spans="1:17" s="11" customFormat="1" ht="18.899999999999999" customHeight="1" x14ac:dyDescent="0.25">
      <c r="A7" s="100">
        <v>1</v>
      </c>
      <c r="B7" s="49" t="s">
        <v>103</v>
      </c>
      <c r="C7" s="49" t="s">
        <v>104</v>
      </c>
      <c r="D7" s="50" t="s">
        <v>105</v>
      </c>
      <c r="E7" s="113" t="s">
        <v>120</v>
      </c>
      <c r="F7" s="225"/>
      <c r="G7" s="226"/>
      <c r="H7" s="50" t="s">
        <v>126</v>
      </c>
      <c r="I7" s="50"/>
      <c r="J7" s="97"/>
      <c r="K7" s="95"/>
      <c r="L7" s="99"/>
      <c r="M7" s="95"/>
      <c r="N7" s="93"/>
      <c r="O7" s="50"/>
      <c r="P7" s="66"/>
      <c r="Q7" s="51"/>
    </row>
    <row r="8" spans="1:17" s="11" customFormat="1" ht="18.899999999999999" customHeight="1" x14ac:dyDescent="0.25">
      <c r="A8" s="100">
        <v>2</v>
      </c>
      <c r="B8" s="49" t="s">
        <v>106</v>
      </c>
      <c r="C8" s="49" t="s">
        <v>107</v>
      </c>
      <c r="D8" s="50" t="s">
        <v>108</v>
      </c>
      <c r="E8" s="113" t="s">
        <v>121</v>
      </c>
      <c r="F8" s="227"/>
      <c r="G8" s="121"/>
      <c r="H8" s="50" t="s">
        <v>126</v>
      </c>
      <c r="I8" s="50"/>
      <c r="J8" s="97"/>
      <c r="K8" s="95"/>
      <c r="L8" s="99"/>
      <c r="M8" s="95"/>
      <c r="N8" s="93"/>
      <c r="O8" s="50"/>
      <c r="P8" s="66"/>
      <c r="Q8" s="51"/>
    </row>
    <row r="9" spans="1:17" s="11" customFormat="1" ht="18.899999999999999" customHeight="1" x14ac:dyDescent="0.25">
      <c r="A9" s="100">
        <v>3</v>
      </c>
      <c r="B9" s="49" t="s">
        <v>109</v>
      </c>
      <c r="C9" s="49" t="s">
        <v>110</v>
      </c>
      <c r="D9" s="50" t="s">
        <v>108</v>
      </c>
      <c r="E9" s="113" t="s">
        <v>142</v>
      </c>
      <c r="F9" s="227"/>
      <c r="G9" s="121"/>
      <c r="H9" s="50">
        <v>156</v>
      </c>
      <c r="I9" s="50"/>
      <c r="J9" s="97"/>
      <c r="K9" s="95"/>
      <c r="L9" s="99"/>
      <c r="M9" s="95"/>
      <c r="N9" s="93"/>
      <c r="O9" s="50">
        <v>156</v>
      </c>
      <c r="P9" s="236"/>
      <c r="Q9" s="118"/>
    </row>
    <row r="10" spans="1:17" s="11" customFormat="1" ht="18.899999999999999" customHeight="1" x14ac:dyDescent="0.25">
      <c r="A10" s="100">
        <v>4</v>
      </c>
      <c r="B10" s="49" t="s">
        <v>111</v>
      </c>
      <c r="C10" s="49" t="s">
        <v>112</v>
      </c>
      <c r="D10" s="50" t="s">
        <v>113</v>
      </c>
      <c r="E10" s="113" t="s">
        <v>122</v>
      </c>
      <c r="F10" s="227"/>
      <c r="G10" s="121"/>
      <c r="H10" s="50" t="s">
        <v>126</v>
      </c>
      <c r="I10" s="50"/>
      <c r="J10" s="97"/>
      <c r="K10" s="95"/>
      <c r="L10" s="99"/>
      <c r="M10" s="95"/>
      <c r="N10" s="93"/>
      <c r="O10" s="50"/>
      <c r="P10" s="235"/>
      <c r="Q10" s="233"/>
    </row>
    <row r="11" spans="1:17" s="11" customFormat="1" ht="18.899999999999999" customHeight="1" x14ac:dyDescent="0.25">
      <c r="A11" s="100">
        <v>5</v>
      </c>
      <c r="B11" s="49" t="s">
        <v>114</v>
      </c>
      <c r="C11" s="49" t="s">
        <v>115</v>
      </c>
      <c r="D11" s="50" t="s">
        <v>116</v>
      </c>
      <c r="E11" s="113" t="s">
        <v>123</v>
      </c>
      <c r="F11" s="227"/>
      <c r="G11" s="121"/>
      <c r="H11" s="50">
        <v>11</v>
      </c>
      <c r="I11" s="50"/>
      <c r="J11" s="97"/>
      <c r="K11" s="95"/>
      <c r="L11" s="99"/>
      <c r="M11" s="95"/>
      <c r="N11" s="93"/>
      <c r="O11" s="50">
        <v>11</v>
      </c>
      <c r="P11" s="235"/>
      <c r="Q11" s="233"/>
    </row>
    <row r="12" spans="1:17" s="11" customFormat="1" ht="18.899999999999999" customHeight="1" x14ac:dyDescent="0.25">
      <c r="A12" s="100">
        <v>6</v>
      </c>
      <c r="B12" s="49" t="s">
        <v>117</v>
      </c>
      <c r="C12" s="49" t="s">
        <v>118</v>
      </c>
      <c r="D12" s="50" t="s">
        <v>119</v>
      </c>
      <c r="E12" s="113" t="s">
        <v>124</v>
      </c>
      <c r="F12" s="227"/>
      <c r="G12" s="121"/>
      <c r="H12" s="50"/>
      <c r="I12" s="50"/>
      <c r="J12" s="97"/>
      <c r="K12" s="95"/>
      <c r="L12" s="99"/>
      <c r="M12" s="95"/>
      <c r="N12" s="93"/>
      <c r="O12" s="50"/>
      <c r="P12" s="235"/>
      <c r="Q12" s="233"/>
    </row>
    <row r="13" spans="1:17" s="11" customFormat="1" ht="18.899999999999999" customHeight="1" x14ac:dyDescent="0.25">
      <c r="A13" s="100">
        <v>7</v>
      </c>
      <c r="B13" s="49"/>
      <c r="C13" s="49"/>
      <c r="D13" s="50"/>
      <c r="E13" s="113"/>
      <c r="F13" s="227"/>
      <c r="G13" s="121"/>
      <c r="H13" s="50"/>
      <c r="I13" s="50"/>
      <c r="J13" s="97"/>
      <c r="K13" s="95"/>
      <c r="L13" s="99"/>
      <c r="M13" s="95"/>
      <c r="N13" s="93"/>
      <c r="O13" s="50"/>
      <c r="P13" s="235"/>
      <c r="Q13" s="233"/>
    </row>
    <row r="14" spans="1:17" s="11" customFormat="1" ht="18.899999999999999" customHeight="1" x14ac:dyDescent="0.25">
      <c r="A14" s="100">
        <v>8</v>
      </c>
      <c r="B14" s="49"/>
      <c r="C14" s="49"/>
      <c r="D14" s="50"/>
      <c r="E14" s="113"/>
      <c r="F14" s="227"/>
      <c r="G14" s="121"/>
      <c r="H14" s="50"/>
      <c r="I14" s="50"/>
      <c r="J14" s="97"/>
      <c r="K14" s="95"/>
      <c r="L14" s="99"/>
      <c r="M14" s="95"/>
      <c r="N14" s="93"/>
      <c r="O14" s="50"/>
      <c r="P14" s="235"/>
      <c r="Q14" s="233"/>
    </row>
    <row r="15" spans="1:17" s="11" customFormat="1" ht="18.899999999999999" customHeight="1" x14ac:dyDescent="0.25">
      <c r="A15" s="100">
        <v>9</v>
      </c>
      <c r="B15" s="49"/>
      <c r="C15" s="49"/>
      <c r="D15" s="50"/>
      <c r="E15" s="113"/>
      <c r="F15" s="51"/>
      <c r="G15" s="51"/>
      <c r="H15" s="50"/>
      <c r="I15" s="50"/>
      <c r="J15" s="97"/>
      <c r="K15" s="95"/>
      <c r="L15" s="99"/>
      <c r="M15" s="120"/>
      <c r="N15" s="93"/>
      <c r="O15" s="50"/>
      <c r="P15" s="51"/>
      <c r="Q15" s="51"/>
    </row>
    <row r="16" spans="1:17" s="11" customFormat="1" ht="18.899999999999999" customHeight="1" x14ac:dyDescent="0.25">
      <c r="A16" s="100">
        <v>10</v>
      </c>
      <c r="B16" s="246"/>
      <c r="C16" s="49"/>
      <c r="D16" s="50"/>
      <c r="E16" s="113"/>
      <c r="F16" s="51"/>
      <c r="G16" s="51"/>
      <c r="H16" s="50"/>
      <c r="I16" s="50"/>
      <c r="J16" s="97"/>
      <c r="K16" s="95"/>
      <c r="L16" s="99"/>
      <c r="M16" s="120"/>
      <c r="N16" s="93"/>
      <c r="O16" s="50"/>
      <c r="P16" s="66"/>
      <c r="Q16" s="51"/>
    </row>
    <row r="17" spans="1:17" s="11" customFormat="1" ht="18.899999999999999" customHeight="1" x14ac:dyDescent="0.25">
      <c r="A17" s="100">
        <v>11</v>
      </c>
      <c r="B17" s="49"/>
      <c r="C17" s="49"/>
      <c r="D17" s="50"/>
      <c r="E17" s="113"/>
      <c r="F17" s="51"/>
      <c r="G17" s="51"/>
      <c r="H17" s="50"/>
      <c r="I17" s="50"/>
      <c r="J17" s="97"/>
      <c r="K17" s="95"/>
      <c r="L17" s="99"/>
      <c r="M17" s="120"/>
      <c r="N17" s="93"/>
      <c r="O17" s="50"/>
      <c r="P17" s="66"/>
      <c r="Q17" s="51"/>
    </row>
    <row r="18" spans="1:17" s="11" customFormat="1" ht="18.899999999999999" customHeight="1" x14ac:dyDescent="0.25">
      <c r="A18" s="100">
        <v>12</v>
      </c>
      <c r="B18" s="49"/>
      <c r="C18" s="49"/>
      <c r="D18" s="50"/>
      <c r="E18" s="113"/>
      <c r="F18" s="51"/>
      <c r="G18" s="51"/>
      <c r="H18" s="50"/>
      <c r="I18" s="50"/>
      <c r="J18" s="97"/>
      <c r="K18" s="95"/>
      <c r="L18" s="99"/>
      <c r="M18" s="120"/>
      <c r="N18" s="93"/>
      <c r="O18" s="50"/>
      <c r="P18" s="66"/>
      <c r="Q18" s="51"/>
    </row>
    <row r="19" spans="1:17" s="11" customFormat="1" ht="18.899999999999999" customHeight="1" x14ac:dyDescent="0.25">
      <c r="A19" s="100">
        <v>13</v>
      </c>
      <c r="B19" s="49"/>
      <c r="C19" s="49"/>
      <c r="D19" s="50"/>
      <c r="E19" s="113"/>
      <c r="F19" s="51"/>
      <c r="G19" s="51"/>
      <c r="H19" s="50"/>
      <c r="I19" s="50"/>
      <c r="J19" s="97"/>
      <c r="K19" s="95"/>
      <c r="L19" s="99"/>
      <c r="M19" s="120"/>
      <c r="N19" s="93"/>
      <c r="O19" s="50"/>
      <c r="P19" s="66"/>
      <c r="Q19" s="51"/>
    </row>
    <row r="20" spans="1:17" s="11" customFormat="1" ht="18.899999999999999" customHeight="1" x14ac:dyDescent="0.25">
      <c r="A20" s="100">
        <v>14</v>
      </c>
      <c r="B20" s="49"/>
      <c r="C20" s="49"/>
      <c r="D20" s="50"/>
      <c r="E20" s="113"/>
      <c r="F20" s="51"/>
      <c r="G20" s="51"/>
      <c r="H20" s="50"/>
      <c r="I20" s="50"/>
      <c r="J20" s="97"/>
      <c r="K20" s="95"/>
      <c r="L20" s="99"/>
      <c r="M20" s="120"/>
      <c r="N20" s="93"/>
      <c r="O20" s="50"/>
      <c r="P20" s="66"/>
      <c r="Q20" s="51"/>
    </row>
    <row r="21" spans="1:17" s="11" customFormat="1" ht="18.899999999999999" customHeight="1" x14ac:dyDescent="0.25">
      <c r="A21" s="100">
        <v>15</v>
      </c>
      <c r="B21" s="49"/>
      <c r="C21" s="49"/>
      <c r="D21" s="50"/>
      <c r="E21" s="113"/>
      <c r="F21" s="51"/>
      <c r="G21" s="51"/>
      <c r="H21" s="50"/>
      <c r="I21" s="50"/>
      <c r="J21" s="97"/>
      <c r="K21" s="95"/>
      <c r="L21" s="99"/>
      <c r="M21" s="120"/>
      <c r="N21" s="93"/>
      <c r="O21" s="50"/>
      <c r="P21" s="66"/>
      <c r="Q21" s="51"/>
    </row>
    <row r="22" spans="1:17" s="11" customFormat="1" ht="18.899999999999999" customHeight="1" x14ac:dyDescent="0.25">
      <c r="A22" s="100">
        <v>16</v>
      </c>
      <c r="B22" s="49"/>
      <c r="C22" s="49"/>
      <c r="D22" s="50"/>
      <c r="E22" s="113"/>
      <c r="F22" s="51"/>
      <c r="G22" s="51"/>
      <c r="H22" s="50"/>
      <c r="I22" s="50"/>
      <c r="J22" s="97"/>
      <c r="K22" s="95"/>
      <c r="L22" s="99"/>
      <c r="M22" s="120"/>
      <c r="N22" s="93"/>
      <c r="O22" s="50"/>
      <c r="P22" s="66"/>
      <c r="Q22" s="51"/>
    </row>
    <row r="23" spans="1:17" s="11" customFormat="1" ht="18.899999999999999" customHeight="1" x14ac:dyDescent="0.25">
      <c r="A23" s="100">
        <v>17</v>
      </c>
      <c r="B23" s="49"/>
      <c r="C23" s="49"/>
      <c r="D23" s="50"/>
      <c r="E23" s="113"/>
      <c r="F23" s="51"/>
      <c r="G23" s="51"/>
      <c r="H23" s="50"/>
      <c r="I23" s="50"/>
      <c r="J23" s="97"/>
      <c r="K23" s="95"/>
      <c r="L23" s="99"/>
      <c r="M23" s="120"/>
      <c r="N23" s="93"/>
      <c r="O23" s="50"/>
      <c r="P23" s="66"/>
      <c r="Q23" s="51"/>
    </row>
    <row r="24" spans="1:17" s="11" customFormat="1" ht="18.899999999999999" customHeight="1" x14ac:dyDescent="0.25">
      <c r="A24" s="100">
        <v>18</v>
      </c>
      <c r="B24" s="49"/>
      <c r="C24" s="49"/>
      <c r="D24" s="50"/>
      <c r="E24" s="113"/>
      <c r="F24" s="51"/>
      <c r="G24" s="51"/>
      <c r="H24" s="50"/>
      <c r="I24" s="50"/>
      <c r="J24" s="97"/>
      <c r="K24" s="95"/>
      <c r="L24" s="99"/>
      <c r="M24" s="120"/>
      <c r="N24" s="93"/>
      <c r="O24" s="50"/>
      <c r="P24" s="66"/>
      <c r="Q24" s="51"/>
    </row>
    <row r="25" spans="1:17" s="11" customFormat="1" ht="18.899999999999999" customHeight="1" x14ac:dyDescent="0.25">
      <c r="A25" s="100">
        <v>19</v>
      </c>
      <c r="B25" s="49"/>
      <c r="C25" s="49"/>
      <c r="D25" s="50"/>
      <c r="E25" s="113"/>
      <c r="F25" s="51"/>
      <c r="G25" s="51"/>
      <c r="H25" s="50"/>
      <c r="I25" s="50"/>
      <c r="J25" s="97"/>
      <c r="K25" s="95"/>
      <c r="L25" s="99"/>
      <c r="M25" s="120"/>
      <c r="N25" s="93"/>
      <c r="O25" s="50"/>
      <c r="P25" s="66"/>
      <c r="Q25" s="51"/>
    </row>
    <row r="26" spans="1:17" s="11" customFormat="1" ht="18.899999999999999" customHeight="1" x14ac:dyDescent="0.25">
      <c r="A26" s="100">
        <v>20</v>
      </c>
      <c r="B26" s="49"/>
      <c r="C26" s="49"/>
      <c r="D26" s="50"/>
      <c r="E26" s="113"/>
      <c r="F26" s="51"/>
      <c r="G26" s="51"/>
      <c r="H26" s="50"/>
      <c r="I26" s="50"/>
      <c r="J26" s="97"/>
      <c r="K26" s="95"/>
      <c r="L26" s="99"/>
      <c r="M26" s="120"/>
      <c r="N26" s="93"/>
      <c r="O26" s="50"/>
      <c r="P26" s="66"/>
      <c r="Q26" s="51"/>
    </row>
    <row r="27" spans="1:17" s="11" customFormat="1" ht="18.899999999999999" customHeight="1" x14ac:dyDescent="0.25">
      <c r="A27" s="100">
        <v>21</v>
      </c>
      <c r="B27" s="49"/>
      <c r="C27" s="49"/>
      <c r="D27" s="50"/>
      <c r="E27" s="113"/>
      <c r="F27" s="51"/>
      <c r="G27" s="51"/>
      <c r="H27" s="50"/>
      <c r="I27" s="50"/>
      <c r="J27" s="97"/>
      <c r="K27" s="95"/>
      <c r="L27" s="99"/>
      <c r="M27" s="120"/>
      <c r="N27" s="93"/>
      <c r="O27" s="50"/>
      <c r="P27" s="66"/>
      <c r="Q27" s="51"/>
    </row>
    <row r="28" spans="1:17" s="11" customFormat="1" ht="18.899999999999999" customHeight="1" x14ac:dyDescent="0.25">
      <c r="A28" s="100">
        <v>22</v>
      </c>
      <c r="B28" s="49"/>
      <c r="C28" s="49"/>
      <c r="D28" s="50"/>
      <c r="E28" s="247"/>
      <c r="F28" s="241"/>
      <c r="G28" s="118"/>
      <c r="H28" s="50"/>
      <c r="I28" s="50"/>
      <c r="J28" s="97"/>
      <c r="K28" s="95"/>
      <c r="L28" s="99"/>
      <c r="M28" s="120"/>
      <c r="N28" s="93"/>
      <c r="O28" s="50"/>
      <c r="P28" s="66"/>
      <c r="Q28" s="51"/>
    </row>
    <row r="29" spans="1:17" s="11" customFormat="1" ht="18.899999999999999" customHeight="1" x14ac:dyDescent="0.25">
      <c r="A29" s="100">
        <v>23</v>
      </c>
      <c r="B29" s="49"/>
      <c r="C29" s="49"/>
      <c r="D29" s="50"/>
      <c r="E29" s="248"/>
      <c r="F29" s="51"/>
      <c r="G29" s="51"/>
      <c r="H29" s="50"/>
      <c r="I29" s="50"/>
      <c r="J29" s="97"/>
      <c r="K29" s="95"/>
      <c r="L29" s="99"/>
      <c r="M29" s="120"/>
      <c r="N29" s="93"/>
      <c r="O29" s="50"/>
      <c r="P29" s="66"/>
      <c r="Q29" s="51"/>
    </row>
    <row r="30" spans="1:17" s="11" customFormat="1" ht="18.899999999999999" customHeight="1" x14ac:dyDescent="0.25">
      <c r="A30" s="100">
        <v>24</v>
      </c>
      <c r="B30" s="49"/>
      <c r="C30" s="49"/>
      <c r="D30" s="50"/>
      <c r="E30" s="113"/>
      <c r="F30" s="51"/>
      <c r="G30" s="51"/>
      <c r="H30" s="50"/>
      <c r="I30" s="50"/>
      <c r="J30" s="97"/>
      <c r="K30" s="95"/>
      <c r="L30" s="99"/>
      <c r="M30" s="120"/>
      <c r="N30" s="93"/>
      <c r="O30" s="50"/>
      <c r="P30" s="66"/>
      <c r="Q30" s="51"/>
    </row>
    <row r="31" spans="1:17" s="11" customFormat="1" ht="18.899999999999999" customHeight="1" x14ac:dyDescent="0.25">
      <c r="A31" s="100">
        <v>25</v>
      </c>
      <c r="B31" s="49"/>
      <c r="C31" s="49"/>
      <c r="D31" s="50"/>
      <c r="E31" s="113"/>
      <c r="F31" s="51"/>
      <c r="G31" s="51"/>
      <c r="H31" s="50"/>
      <c r="I31" s="50"/>
      <c r="J31" s="97"/>
      <c r="K31" s="95"/>
      <c r="L31" s="99"/>
      <c r="M31" s="120"/>
      <c r="N31" s="93"/>
      <c r="O31" s="50"/>
      <c r="P31" s="66"/>
      <c r="Q31" s="51"/>
    </row>
    <row r="32" spans="1:17" s="11" customFormat="1" ht="18.899999999999999" customHeight="1" x14ac:dyDescent="0.25">
      <c r="A32" s="100">
        <v>26</v>
      </c>
      <c r="B32" s="49"/>
      <c r="C32" s="49"/>
      <c r="D32" s="50"/>
      <c r="E32" s="238"/>
      <c r="F32" s="51"/>
      <c r="G32" s="51"/>
      <c r="H32" s="50"/>
      <c r="I32" s="50"/>
      <c r="J32" s="97"/>
      <c r="K32" s="95"/>
      <c r="L32" s="99"/>
      <c r="M32" s="120"/>
      <c r="N32" s="93"/>
      <c r="O32" s="50"/>
      <c r="P32" s="66"/>
      <c r="Q32" s="51"/>
    </row>
    <row r="33" spans="1:17" s="11" customFormat="1" ht="18.899999999999999" customHeight="1" x14ac:dyDescent="0.25">
      <c r="A33" s="100">
        <v>27</v>
      </c>
      <c r="B33" s="49"/>
      <c r="C33" s="49"/>
      <c r="D33" s="50"/>
      <c r="E33" s="113"/>
      <c r="F33" s="51"/>
      <c r="G33" s="51"/>
      <c r="H33" s="50"/>
      <c r="I33" s="50"/>
      <c r="J33" s="97"/>
      <c r="K33" s="95"/>
      <c r="L33" s="99"/>
      <c r="M33" s="120"/>
      <c r="N33" s="93"/>
      <c r="O33" s="50"/>
      <c r="P33" s="66"/>
      <c r="Q33" s="51"/>
    </row>
    <row r="34" spans="1:17" s="11" customFormat="1" ht="18.899999999999999" customHeight="1" x14ac:dyDescent="0.25">
      <c r="A34" s="100">
        <v>28</v>
      </c>
      <c r="B34" s="49"/>
      <c r="C34" s="49"/>
      <c r="D34" s="50"/>
      <c r="E34" s="113"/>
      <c r="F34" s="51"/>
      <c r="G34" s="51"/>
      <c r="H34" s="50"/>
      <c r="I34" s="50"/>
      <c r="J34" s="97"/>
      <c r="K34" s="95"/>
      <c r="L34" s="99"/>
      <c r="M34" s="120"/>
      <c r="N34" s="93"/>
      <c r="O34" s="50"/>
      <c r="P34" s="66"/>
      <c r="Q34" s="51"/>
    </row>
    <row r="35" spans="1:17" s="11" customFormat="1" ht="18.899999999999999" customHeight="1" x14ac:dyDescent="0.25">
      <c r="A35" s="100">
        <v>29</v>
      </c>
      <c r="B35" s="49"/>
      <c r="C35" s="49"/>
      <c r="D35" s="50"/>
      <c r="E35" s="113"/>
      <c r="F35" s="51"/>
      <c r="G35" s="51"/>
      <c r="H35" s="50"/>
      <c r="I35" s="50"/>
      <c r="J35" s="97"/>
      <c r="K35" s="95"/>
      <c r="L35" s="99"/>
      <c r="M35" s="120"/>
      <c r="N35" s="93"/>
      <c r="O35" s="50"/>
      <c r="P35" s="66"/>
      <c r="Q35" s="51"/>
    </row>
    <row r="36" spans="1:17" s="11" customFormat="1" ht="18.899999999999999" customHeight="1" x14ac:dyDescent="0.25">
      <c r="A36" s="100">
        <v>30</v>
      </c>
      <c r="B36" s="49"/>
      <c r="C36" s="49"/>
      <c r="D36" s="50"/>
      <c r="E36" s="113"/>
      <c r="F36" s="51"/>
      <c r="G36" s="51"/>
      <c r="H36" s="50"/>
      <c r="I36" s="50"/>
      <c r="J36" s="97"/>
      <c r="K36" s="95"/>
      <c r="L36" s="99"/>
      <c r="M36" s="120"/>
      <c r="N36" s="93"/>
      <c r="O36" s="50"/>
      <c r="P36" s="66"/>
      <c r="Q36" s="51"/>
    </row>
    <row r="37" spans="1:17" s="11" customFormat="1" ht="18.899999999999999" customHeight="1" x14ac:dyDescent="0.25">
      <c r="A37" s="100">
        <v>31</v>
      </c>
      <c r="B37" s="49"/>
      <c r="C37" s="49"/>
      <c r="D37" s="50"/>
      <c r="E37" s="113"/>
      <c r="F37" s="51"/>
      <c r="G37" s="51"/>
      <c r="H37" s="50"/>
      <c r="I37" s="50"/>
      <c r="J37" s="97"/>
      <c r="K37" s="95"/>
      <c r="L37" s="99"/>
      <c r="M37" s="120"/>
      <c r="N37" s="93"/>
      <c r="O37" s="50"/>
      <c r="P37" s="66"/>
      <c r="Q37" s="51"/>
    </row>
    <row r="38" spans="1:17" s="11" customFormat="1" ht="18.899999999999999" customHeight="1" x14ac:dyDescent="0.25">
      <c r="A38" s="100">
        <v>32</v>
      </c>
      <c r="B38" s="49"/>
      <c r="C38" s="49"/>
      <c r="D38" s="50"/>
      <c r="E38" s="113"/>
      <c r="F38" s="51"/>
      <c r="G38" s="51"/>
      <c r="H38" s="227"/>
      <c r="I38" s="121"/>
      <c r="J38" s="97"/>
      <c r="K38" s="95"/>
      <c r="L38" s="99"/>
      <c r="M38" s="120"/>
      <c r="N38" s="93"/>
      <c r="O38" s="51"/>
      <c r="P38" s="66"/>
      <c r="Q38" s="51"/>
    </row>
    <row r="39" spans="1:17" s="11" customFormat="1" ht="18.899999999999999" customHeight="1" x14ac:dyDescent="0.25">
      <c r="A39" s="100">
        <v>33</v>
      </c>
      <c r="B39" s="49"/>
      <c r="C39" s="49"/>
      <c r="D39" s="50"/>
      <c r="E39" s="113"/>
      <c r="F39" s="51"/>
      <c r="G39" s="51"/>
      <c r="H39" s="227"/>
      <c r="I39" s="121"/>
      <c r="J39" s="97"/>
      <c r="K39" s="95"/>
      <c r="L39" s="99"/>
      <c r="M39" s="120"/>
      <c r="N39" s="118"/>
      <c r="O39" s="51"/>
      <c r="P39" s="66"/>
      <c r="Q39" s="51"/>
    </row>
    <row r="40" spans="1:17" s="11" customFormat="1" ht="18.899999999999999" customHeight="1" x14ac:dyDescent="0.25">
      <c r="A40" s="100">
        <v>34</v>
      </c>
      <c r="B40" s="49"/>
      <c r="C40" s="49"/>
      <c r="D40" s="50"/>
      <c r="E40" s="113"/>
      <c r="F40" s="51"/>
      <c r="G40" s="51"/>
      <c r="H40" s="227"/>
      <c r="I40" s="121"/>
      <c r="J40" s="97" t="e">
        <f>IF(AND(Q40="",#REF!&gt;0,#REF!&lt;5),K40,)</f>
        <v>#REF!</v>
      </c>
      <c r="K40" s="95" t="str">
        <f>IF(D40="","ZZZ9",IF(AND(#REF!&gt;0,#REF!&lt;5),D40&amp;#REF!,D40&amp;"9"))</f>
        <v>ZZZ9</v>
      </c>
      <c r="L40" s="99">
        <f t="shared" ref="L40:L71" si="0">IF(Q40="",999,Q40)</f>
        <v>999</v>
      </c>
      <c r="M40" s="120">
        <f t="shared" ref="M40:M71" si="1">IF(P40=999,999,1)</f>
        <v>999</v>
      </c>
      <c r="N40" s="118"/>
      <c r="O40" s="51"/>
      <c r="P40" s="66">
        <f t="shared" ref="P40:P71" si="2">IF(N40="DA",1,IF(N40="WC",2,IF(N40="SE",3,IF(N40="Q",4,IF(N40="LL",5,999)))))</f>
        <v>999</v>
      </c>
      <c r="Q40" s="51"/>
    </row>
    <row r="41" spans="1:17" s="11" customFormat="1" ht="18.899999999999999" customHeight="1" x14ac:dyDescent="0.25">
      <c r="A41" s="100">
        <v>35</v>
      </c>
      <c r="B41" s="49"/>
      <c r="C41" s="49"/>
      <c r="D41" s="50"/>
      <c r="E41" s="113"/>
      <c r="F41" s="51"/>
      <c r="G41" s="51"/>
      <c r="H41" s="227"/>
      <c r="I41" s="121"/>
      <c r="J41" s="97" t="e">
        <f>IF(AND(Q41="",#REF!&gt;0,#REF!&lt;5),K41,)</f>
        <v>#REF!</v>
      </c>
      <c r="K41" s="95" t="str">
        <f>IF(D41="","ZZZ9",IF(AND(#REF!&gt;0,#REF!&lt;5),D41&amp;#REF!,D41&amp;"9"))</f>
        <v>ZZZ9</v>
      </c>
      <c r="L41" s="99">
        <f t="shared" si="0"/>
        <v>999</v>
      </c>
      <c r="M41" s="120">
        <f t="shared" si="1"/>
        <v>999</v>
      </c>
      <c r="N41" s="118"/>
      <c r="O41" s="51"/>
      <c r="P41" s="66">
        <f t="shared" si="2"/>
        <v>999</v>
      </c>
      <c r="Q41" s="51"/>
    </row>
    <row r="42" spans="1:17" s="11" customFormat="1" ht="18.899999999999999" customHeight="1" x14ac:dyDescent="0.25">
      <c r="A42" s="100">
        <v>36</v>
      </c>
      <c r="B42" s="49"/>
      <c r="C42" s="49"/>
      <c r="D42" s="50"/>
      <c r="E42" s="113"/>
      <c r="F42" s="51"/>
      <c r="G42" s="51"/>
      <c r="H42" s="227"/>
      <c r="I42" s="121"/>
      <c r="J42" s="97" t="e">
        <f>IF(AND(Q42="",#REF!&gt;0,#REF!&lt;5),K42,)</f>
        <v>#REF!</v>
      </c>
      <c r="K42" s="95" t="str">
        <f>IF(D42="","ZZZ9",IF(AND(#REF!&gt;0,#REF!&lt;5),D42&amp;#REF!,D42&amp;"9"))</f>
        <v>ZZZ9</v>
      </c>
      <c r="L42" s="99">
        <f t="shared" si="0"/>
        <v>999</v>
      </c>
      <c r="M42" s="120">
        <f t="shared" si="1"/>
        <v>999</v>
      </c>
      <c r="N42" s="118"/>
      <c r="O42" s="51"/>
      <c r="P42" s="66">
        <f t="shared" si="2"/>
        <v>999</v>
      </c>
      <c r="Q42" s="51"/>
    </row>
    <row r="43" spans="1:17" s="11" customFormat="1" ht="18.899999999999999" customHeight="1" x14ac:dyDescent="0.25">
      <c r="A43" s="100">
        <v>37</v>
      </c>
      <c r="B43" s="49"/>
      <c r="C43" s="49"/>
      <c r="D43" s="50"/>
      <c r="E43" s="113"/>
      <c r="F43" s="51"/>
      <c r="G43" s="51"/>
      <c r="H43" s="227"/>
      <c r="I43" s="121"/>
      <c r="J43" s="97" t="e">
        <f>IF(AND(Q43="",#REF!&gt;0,#REF!&lt;5),K43,)</f>
        <v>#REF!</v>
      </c>
      <c r="K43" s="95" t="str">
        <f>IF(D43="","ZZZ9",IF(AND(#REF!&gt;0,#REF!&lt;5),D43&amp;#REF!,D43&amp;"9"))</f>
        <v>ZZZ9</v>
      </c>
      <c r="L43" s="99">
        <f t="shared" si="0"/>
        <v>999</v>
      </c>
      <c r="M43" s="120">
        <f t="shared" si="1"/>
        <v>999</v>
      </c>
      <c r="N43" s="118"/>
      <c r="O43" s="51"/>
      <c r="P43" s="66">
        <f t="shared" si="2"/>
        <v>999</v>
      </c>
      <c r="Q43" s="51"/>
    </row>
    <row r="44" spans="1:17" s="11" customFormat="1" ht="18.899999999999999" customHeight="1" x14ac:dyDescent="0.25">
      <c r="A44" s="100">
        <v>38</v>
      </c>
      <c r="B44" s="49"/>
      <c r="C44" s="49"/>
      <c r="D44" s="50"/>
      <c r="E44" s="113"/>
      <c r="F44" s="51"/>
      <c r="G44" s="51"/>
      <c r="H44" s="227"/>
      <c r="I44" s="121"/>
      <c r="J44" s="97" t="e">
        <f>IF(AND(Q44="",#REF!&gt;0,#REF!&lt;5),K44,)</f>
        <v>#REF!</v>
      </c>
      <c r="K44" s="95" t="str">
        <f>IF(D44="","ZZZ9",IF(AND(#REF!&gt;0,#REF!&lt;5),D44&amp;#REF!,D44&amp;"9"))</f>
        <v>ZZZ9</v>
      </c>
      <c r="L44" s="99">
        <f t="shared" si="0"/>
        <v>999</v>
      </c>
      <c r="M44" s="120">
        <f t="shared" si="1"/>
        <v>999</v>
      </c>
      <c r="N44" s="118"/>
      <c r="O44" s="51"/>
      <c r="P44" s="66">
        <f t="shared" si="2"/>
        <v>999</v>
      </c>
      <c r="Q44" s="51"/>
    </row>
    <row r="45" spans="1:17" s="11" customFormat="1" ht="18.899999999999999" customHeight="1" x14ac:dyDescent="0.25">
      <c r="A45" s="100">
        <v>39</v>
      </c>
      <c r="B45" s="49"/>
      <c r="C45" s="49"/>
      <c r="D45" s="50"/>
      <c r="E45" s="113"/>
      <c r="F45" s="51"/>
      <c r="G45" s="51"/>
      <c r="H45" s="227"/>
      <c r="I45" s="121"/>
      <c r="J45" s="97" t="e">
        <f>IF(AND(Q45="",#REF!&gt;0,#REF!&lt;5),K45,)</f>
        <v>#REF!</v>
      </c>
      <c r="K45" s="95" t="str">
        <f>IF(D45="","ZZZ9",IF(AND(#REF!&gt;0,#REF!&lt;5),D45&amp;#REF!,D45&amp;"9"))</f>
        <v>ZZZ9</v>
      </c>
      <c r="L45" s="99">
        <f t="shared" si="0"/>
        <v>999</v>
      </c>
      <c r="M45" s="120">
        <f t="shared" si="1"/>
        <v>999</v>
      </c>
      <c r="N45" s="118"/>
      <c r="O45" s="51"/>
      <c r="P45" s="66">
        <f t="shared" si="2"/>
        <v>999</v>
      </c>
      <c r="Q45" s="51"/>
    </row>
    <row r="46" spans="1:17" s="11" customFormat="1" ht="18.899999999999999" customHeight="1" x14ac:dyDescent="0.25">
      <c r="A46" s="100">
        <v>40</v>
      </c>
      <c r="B46" s="49"/>
      <c r="C46" s="49"/>
      <c r="D46" s="50"/>
      <c r="E46" s="113"/>
      <c r="F46" s="51"/>
      <c r="G46" s="51"/>
      <c r="H46" s="227"/>
      <c r="I46" s="121"/>
      <c r="J46" s="97" t="e">
        <f>IF(AND(Q46="",#REF!&gt;0,#REF!&lt;5),K46,)</f>
        <v>#REF!</v>
      </c>
      <c r="K46" s="95" t="str">
        <f>IF(D46="","ZZZ9",IF(AND(#REF!&gt;0,#REF!&lt;5),D46&amp;#REF!,D46&amp;"9"))</f>
        <v>ZZZ9</v>
      </c>
      <c r="L46" s="99">
        <f t="shared" si="0"/>
        <v>999</v>
      </c>
      <c r="M46" s="120">
        <f t="shared" si="1"/>
        <v>999</v>
      </c>
      <c r="N46" s="118"/>
      <c r="O46" s="51"/>
      <c r="P46" s="66">
        <f t="shared" si="2"/>
        <v>999</v>
      </c>
      <c r="Q46" s="51"/>
    </row>
    <row r="47" spans="1:17" s="11" customFormat="1" ht="18.899999999999999" customHeight="1" x14ac:dyDescent="0.25">
      <c r="A47" s="100">
        <v>41</v>
      </c>
      <c r="B47" s="49"/>
      <c r="C47" s="49"/>
      <c r="D47" s="50"/>
      <c r="E47" s="113"/>
      <c r="F47" s="51"/>
      <c r="G47" s="51"/>
      <c r="H47" s="227"/>
      <c r="I47" s="121"/>
      <c r="J47" s="97" t="e">
        <f>IF(AND(Q47="",#REF!&gt;0,#REF!&lt;5),K47,)</f>
        <v>#REF!</v>
      </c>
      <c r="K47" s="95" t="str">
        <f>IF(D47="","ZZZ9",IF(AND(#REF!&gt;0,#REF!&lt;5),D47&amp;#REF!,D47&amp;"9"))</f>
        <v>ZZZ9</v>
      </c>
      <c r="L47" s="99">
        <f t="shared" si="0"/>
        <v>999</v>
      </c>
      <c r="M47" s="120">
        <f t="shared" si="1"/>
        <v>999</v>
      </c>
      <c r="N47" s="118"/>
      <c r="O47" s="51"/>
      <c r="P47" s="66">
        <f t="shared" si="2"/>
        <v>999</v>
      </c>
      <c r="Q47" s="51"/>
    </row>
    <row r="48" spans="1:17" s="11" customFormat="1" ht="18.899999999999999" customHeight="1" x14ac:dyDescent="0.25">
      <c r="A48" s="100">
        <v>42</v>
      </c>
      <c r="B48" s="49"/>
      <c r="C48" s="49"/>
      <c r="D48" s="50"/>
      <c r="E48" s="113"/>
      <c r="F48" s="51"/>
      <c r="G48" s="51"/>
      <c r="H48" s="227"/>
      <c r="I48" s="121"/>
      <c r="J48" s="97" t="e">
        <f>IF(AND(Q48="",#REF!&gt;0,#REF!&lt;5),K48,)</f>
        <v>#REF!</v>
      </c>
      <c r="K48" s="95" t="str">
        <f>IF(D48="","ZZZ9",IF(AND(#REF!&gt;0,#REF!&lt;5),D48&amp;#REF!,D48&amp;"9"))</f>
        <v>ZZZ9</v>
      </c>
      <c r="L48" s="99">
        <f t="shared" si="0"/>
        <v>999</v>
      </c>
      <c r="M48" s="120">
        <f t="shared" si="1"/>
        <v>999</v>
      </c>
      <c r="N48" s="118"/>
      <c r="O48" s="51"/>
      <c r="P48" s="66">
        <f t="shared" si="2"/>
        <v>999</v>
      </c>
      <c r="Q48" s="51"/>
    </row>
    <row r="49" spans="1:17" s="11" customFormat="1" ht="18.899999999999999" customHeight="1" x14ac:dyDescent="0.25">
      <c r="A49" s="100">
        <v>43</v>
      </c>
      <c r="B49" s="49"/>
      <c r="C49" s="49"/>
      <c r="D49" s="50"/>
      <c r="E49" s="113"/>
      <c r="F49" s="51"/>
      <c r="G49" s="51"/>
      <c r="H49" s="227"/>
      <c r="I49" s="121"/>
      <c r="J49" s="97" t="e">
        <f>IF(AND(Q49="",#REF!&gt;0,#REF!&lt;5),K49,)</f>
        <v>#REF!</v>
      </c>
      <c r="K49" s="95" t="str">
        <f>IF(D49="","ZZZ9",IF(AND(#REF!&gt;0,#REF!&lt;5),D49&amp;#REF!,D49&amp;"9"))</f>
        <v>ZZZ9</v>
      </c>
      <c r="L49" s="99">
        <f t="shared" si="0"/>
        <v>999</v>
      </c>
      <c r="M49" s="120">
        <f t="shared" si="1"/>
        <v>999</v>
      </c>
      <c r="N49" s="118"/>
      <c r="O49" s="51"/>
      <c r="P49" s="66">
        <f t="shared" si="2"/>
        <v>999</v>
      </c>
      <c r="Q49" s="51"/>
    </row>
    <row r="50" spans="1:17" s="11" customFormat="1" ht="18.899999999999999" customHeight="1" x14ac:dyDescent="0.25">
      <c r="A50" s="100">
        <v>44</v>
      </c>
      <c r="B50" s="49"/>
      <c r="C50" s="49"/>
      <c r="D50" s="50"/>
      <c r="E50" s="113"/>
      <c r="F50" s="51"/>
      <c r="G50" s="51"/>
      <c r="H50" s="227"/>
      <c r="I50" s="121"/>
      <c r="J50" s="97" t="e">
        <f>IF(AND(Q50="",#REF!&gt;0,#REF!&lt;5),K50,)</f>
        <v>#REF!</v>
      </c>
      <c r="K50" s="95" t="str">
        <f>IF(D50="","ZZZ9",IF(AND(#REF!&gt;0,#REF!&lt;5),D50&amp;#REF!,D50&amp;"9"))</f>
        <v>ZZZ9</v>
      </c>
      <c r="L50" s="99">
        <f t="shared" si="0"/>
        <v>999</v>
      </c>
      <c r="M50" s="120">
        <f t="shared" si="1"/>
        <v>999</v>
      </c>
      <c r="N50" s="118"/>
      <c r="O50" s="51"/>
      <c r="P50" s="66">
        <f t="shared" si="2"/>
        <v>999</v>
      </c>
      <c r="Q50" s="51"/>
    </row>
    <row r="51" spans="1:17" s="11" customFormat="1" ht="18.899999999999999" customHeight="1" x14ac:dyDescent="0.25">
      <c r="A51" s="100">
        <v>45</v>
      </c>
      <c r="B51" s="49"/>
      <c r="C51" s="49"/>
      <c r="D51" s="50"/>
      <c r="E51" s="113"/>
      <c r="F51" s="51"/>
      <c r="G51" s="51"/>
      <c r="H51" s="227"/>
      <c r="I51" s="121"/>
      <c r="J51" s="97" t="e">
        <f>IF(AND(Q51="",#REF!&gt;0,#REF!&lt;5),K51,)</f>
        <v>#REF!</v>
      </c>
      <c r="K51" s="95" t="str">
        <f>IF(D51="","ZZZ9",IF(AND(#REF!&gt;0,#REF!&lt;5),D51&amp;#REF!,D51&amp;"9"))</f>
        <v>ZZZ9</v>
      </c>
      <c r="L51" s="99">
        <f t="shared" si="0"/>
        <v>999</v>
      </c>
      <c r="M51" s="120">
        <f t="shared" si="1"/>
        <v>999</v>
      </c>
      <c r="N51" s="118"/>
      <c r="O51" s="51"/>
      <c r="P51" s="66">
        <f t="shared" si="2"/>
        <v>999</v>
      </c>
      <c r="Q51" s="51"/>
    </row>
    <row r="52" spans="1:17" s="11" customFormat="1" ht="18.899999999999999" customHeight="1" x14ac:dyDescent="0.25">
      <c r="A52" s="100">
        <v>46</v>
      </c>
      <c r="B52" s="49"/>
      <c r="C52" s="49"/>
      <c r="D52" s="50"/>
      <c r="E52" s="113"/>
      <c r="F52" s="51"/>
      <c r="G52" s="51"/>
      <c r="H52" s="227"/>
      <c r="I52" s="121"/>
      <c r="J52" s="97" t="e">
        <f>IF(AND(Q52="",#REF!&gt;0,#REF!&lt;5),K52,)</f>
        <v>#REF!</v>
      </c>
      <c r="K52" s="95" t="str">
        <f>IF(D52="","ZZZ9",IF(AND(#REF!&gt;0,#REF!&lt;5),D52&amp;#REF!,D52&amp;"9"))</f>
        <v>ZZZ9</v>
      </c>
      <c r="L52" s="99">
        <f t="shared" si="0"/>
        <v>999</v>
      </c>
      <c r="M52" s="120">
        <f t="shared" si="1"/>
        <v>999</v>
      </c>
      <c r="N52" s="118"/>
      <c r="O52" s="51"/>
      <c r="P52" s="66">
        <f t="shared" si="2"/>
        <v>999</v>
      </c>
      <c r="Q52" s="51"/>
    </row>
    <row r="53" spans="1:17" s="11" customFormat="1" ht="18.899999999999999" customHeight="1" x14ac:dyDescent="0.25">
      <c r="A53" s="100">
        <v>47</v>
      </c>
      <c r="B53" s="49"/>
      <c r="C53" s="49"/>
      <c r="D53" s="50"/>
      <c r="E53" s="113"/>
      <c r="F53" s="51"/>
      <c r="G53" s="51"/>
      <c r="H53" s="227"/>
      <c r="I53" s="121"/>
      <c r="J53" s="97" t="e">
        <f>IF(AND(Q53="",#REF!&gt;0,#REF!&lt;5),K53,)</f>
        <v>#REF!</v>
      </c>
      <c r="K53" s="95" t="str">
        <f>IF(D53="","ZZZ9",IF(AND(#REF!&gt;0,#REF!&lt;5),D53&amp;#REF!,D53&amp;"9"))</f>
        <v>ZZZ9</v>
      </c>
      <c r="L53" s="99">
        <f t="shared" si="0"/>
        <v>999</v>
      </c>
      <c r="M53" s="120">
        <f t="shared" si="1"/>
        <v>999</v>
      </c>
      <c r="N53" s="118"/>
      <c r="O53" s="51"/>
      <c r="P53" s="66">
        <f t="shared" si="2"/>
        <v>999</v>
      </c>
      <c r="Q53" s="51"/>
    </row>
    <row r="54" spans="1:17" s="11" customFormat="1" ht="18.899999999999999" customHeight="1" x14ac:dyDescent="0.25">
      <c r="A54" s="100">
        <v>48</v>
      </c>
      <c r="B54" s="49"/>
      <c r="C54" s="49"/>
      <c r="D54" s="50"/>
      <c r="E54" s="113"/>
      <c r="F54" s="51"/>
      <c r="G54" s="51"/>
      <c r="H54" s="227"/>
      <c r="I54" s="121"/>
      <c r="J54" s="97" t="e">
        <f>IF(AND(Q54="",#REF!&gt;0,#REF!&lt;5),K54,)</f>
        <v>#REF!</v>
      </c>
      <c r="K54" s="95" t="str">
        <f>IF(D54="","ZZZ9",IF(AND(#REF!&gt;0,#REF!&lt;5),D54&amp;#REF!,D54&amp;"9"))</f>
        <v>ZZZ9</v>
      </c>
      <c r="L54" s="99">
        <f t="shared" si="0"/>
        <v>999</v>
      </c>
      <c r="M54" s="120">
        <f t="shared" si="1"/>
        <v>999</v>
      </c>
      <c r="N54" s="118"/>
      <c r="O54" s="51"/>
      <c r="P54" s="66">
        <f t="shared" si="2"/>
        <v>999</v>
      </c>
      <c r="Q54" s="51"/>
    </row>
    <row r="55" spans="1:17" s="11" customFormat="1" ht="18.899999999999999" customHeight="1" x14ac:dyDescent="0.25">
      <c r="A55" s="100">
        <v>49</v>
      </c>
      <c r="B55" s="49"/>
      <c r="C55" s="49"/>
      <c r="D55" s="50"/>
      <c r="E55" s="113"/>
      <c r="F55" s="51"/>
      <c r="G55" s="51"/>
      <c r="H55" s="227"/>
      <c r="I55" s="121"/>
      <c r="J55" s="97" t="e">
        <f>IF(AND(Q55="",#REF!&gt;0,#REF!&lt;5),K55,)</f>
        <v>#REF!</v>
      </c>
      <c r="K55" s="95" t="str">
        <f>IF(D55="","ZZZ9",IF(AND(#REF!&gt;0,#REF!&lt;5),D55&amp;#REF!,D55&amp;"9"))</f>
        <v>ZZZ9</v>
      </c>
      <c r="L55" s="99">
        <f t="shared" si="0"/>
        <v>999</v>
      </c>
      <c r="M55" s="120">
        <f t="shared" si="1"/>
        <v>999</v>
      </c>
      <c r="N55" s="118"/>
      <c r="O55" s="51"/>
      <c r="P55" s="66">
        <f t="shared" si="2"/>
        <v>999</v>
      </c>
      <c r="Q55" s="51"/>
    </row>
    <row r="56" spans="1:17" s="11" customFormat="1" ht="18.899999999999999" customHeight="1" x14ac:dyDescent="0.25">
      <c r="A56" s="100">
        <v>50</v>
      </c>
      <c r="B56" s="49"/>
      <c r="C56" s="49"/>
      <c r="D56" s="50"/>
      <c r="E56" s="113"/>
      <c r="F56" s="51"/>
      <c r="G56" s="51"/>
      <c r="H56" s="227"/>
      <c r="I56" s="121"/>
      <c r="J56" s="97" t="e">
        <f>IF(AND(Q56="",#REF!&gt;0,#REF!&lt;5),K56,)</f>
        <v>#REF!</v>
      </c>
      <c r="K56" s="95" t="str">
        <f>IF(D56="","ZZZ9",IF(AND(#REF!&gt;0,#REF!&lt;5),D56&amp;#REF!,D56&amp;"9"))</f>
        <v>ZZZ9</v>
      </c>
      <c r="L56" s="99">
        <f t="shared" si="0"/>
        <v>999</v>
      </c>
      <c r="M56" s="120">
        <f t="shared" si="1"/>
        <v>999</v>
      </c>
      <c r="N56" s="118"/>
      <c r="O56" s="51"/>
      <c r="P56" s="66">
        <f t="shared" si="2"/>
        <v>999</v>
      </c>
      <c r="Q56" s="51"/>
    </row>
    <row r="57" spans="1:17" s="11" customFormat="1" ht="18.899999999999999" customHeight="1" x14ac:dyDescent="0.25">
      <c r="A57" s="100">
        <v>51</v>
      </c>
      <c r="B57" s="49"/>
      <c r="C57" s="49"/>
      <c r="D57" s="50"/>
      <c r="E57" s="113"/>
      <c r="F57" s="51"/>
      <c r="G57" s="51"/>
      <c r="H57" s="227"/>
      <c r="I57" s="121"/>
      <c r="J57" s="97" t="e">
        <f>IF(AND(Q57="",#REF!&gt;0,#REF!&lt;5),K57,)</f>
        <v>#REF!</v>
      </c>
      <c r="K57" s="95" t="str">
        <f>IF(D57="","ZZZ9",IF(AND(#REF!&gt;0,#REF!&lt;5),D57&amp;#REF!,D57&amp;"9"))</f>
        <v>ZZZ9</v>
      </c>
      <c r="L57" s="99">
        <f t="shared" si="0"/>
        <v>999</v>
      </c>
      <c r="M57" s="120">
        <f t="shared" si="1"/>
        <v>999</v>
      </c>
      <c r="N57" s="118"/>
      <c r="O57" s="51"/>
      <c r="P57" s="66">
        <f t="shared" si="2"/>
        <v>999</v>
      </c>
      <c r="Q57" s="51"/>
    </row>
    <row r="58" spans="1:17" s="11" customFormat="1" ht="18.899999999999999" customHeight="1" x14ac:dyDescent="0.25">
      <c r="A58" s="100">
        <v>52</v>
      </c>
      <c r="B58" s="49"/>
      <c r="C58" s="49"/>
      <c r="D58" s="50"/>
      <c r="E58" s="113"/>
      <c r="F58" s="51"/>
      <c r="G58" s="51"/>
      <c r="H58" s="227"/>
      <c r="I58" s="121"/>
      <c r="J58" s="97" t="e">
        <f>IF(AND(Q58="",#REF!&gt;0,#REF!&lt;5),K58,)</f>
        <v>#REF!</v>
      </c>
      <c r="K58" s="95" t="str">
        <f>IF(D58="","ZZZ9",IF(AND(#REF!&gt;0,#REF!&lt;5),D58&amp;#REF!,D58&amp;"9"))</f>
        <v>ZZZ9</v>
      </c>
      <c r="L58" s="99">
        <f t="shared" si="0"/>
        <v>999</v>
      </c>
      <c r="M58" s="120">
        <f t="shared" si="1"/>
        <v>999</v>
      </c>
      <c r="N58" s="118"/>
      <c r="O58" s="51"/>
      <c r="P58" s="66">
        <f t="shared" si="2"/>
        <v>999</v>
      </c>
      <c r="Q58" s="51"/>
    </row>
    <row r="59" spans="1:17" s="11" customFormat="1" ht="18.899999999999999" customHeight="1" x14ac:dyDescent="0.25">
      <c r="A59" s="100">
        <v>53</v>
      </c>
      <c r="B59" s="49"/>
      <c r="C59" s="49"/>
      <c r="D59" s="50"/>
      <c r="E59" s="113"/>
      <c r="F59" s="51"/>
      <c r="G59" s="51"/>
      <c r="H59" s="227"/>
      <c r="I59" s="121"/>
      <c r="J59" s="97" t="e">
        <f>IF(AND(Q59="",#REF!&gt;0,#REF!&lt;5),K59,)</f>
        <v>#REF!</v>
      </c>
      <c r="K59" s="95" t="str">
        <f>IF(D59="","ZZZ9",IF(AND(#REF!&gt;0,#REF!&lt;5),D59&amp;#REF!,D59&amp;"9"))</f>
        <v>ZZZ9</v>
      </c>
      <c r="L59" s="99">
        <f t="shared" si="0"/>
        <v>999</v>
      </c>
      <c r="M59" s="120">
        <f t="shared" si="1"/>
        <v>999</v>
      </c>
      <c r="N59" s="118"/>
      <c r="O59" s="51"/>
      <c r="P59" s="66">
        <f t="shared" si="2"/>
        <v>999</v>
      </c>
      <c r="Q59" s="51"/>
    </row>
    <row r="60" spans="1:17" s="11" customFormat="1" ht="18.899999999999999" customHeight="1" x14ac:dyDescent="0.25">
      <c r="A60" s="100">
        <v>54</v>
      </c>
      <c r="B60" s="49"/>
      <c r="C60" s="49"/>
      <c r="D60" s="50"/>
      <c r="E60" s="113"/>
      <c r="F60" s="51"/>
      <c r="G60" s="51"/>
      <c r="H60" s="227"/>
      <c r="I60" s="121"/>
      <c r="J60" s="97" t="e">
        <f>IF(AND(Q60="",#REF!&gt;0,#REF!&lt;5),K60,)</f>
        <v>#REF!</v>
      </c>
      <c r="K60" s="95" t="str">
        <f>IF(D60="","ZZZ9",IF(AND(#REF!&gt;0,#REF!&lt;5),D60&amp;#REF!,D60&amp;"9"))</f>
        <v>ZZZ9</v>
      </c>
      <c r="L60" s="99">
        <f t="shared" si="0"/>
        <v>999</v>
      </c>
      <c r="M60" s="120">
        <f t="shared" si="1"/>
        <v>999</v>
      </c>
      <c r="N60" s="118"/>
      <c r="O60" s="51"/>
      <c r="P60" s="66">
        <f t="shared" si="2"/>
        <v>999</v>
      </c>
      <c r="Q60" s="51"/>
    </row>
    <row r="61" spans="1:17" s="11" customFormat="1" ht="18.899999999999999" customHeight="1" x14ac:dyDescent="0.25">
      <c r="A61" s="100">
        <v>55</v>
      </c>
      <c r="B61" s="49"/>
      <c r="C61" s="49"/>
      <c r="D61" s="50"/>
      <c r="E61" s="113"/>
      <c r="F61" s="51"/>
      <c r="G61" s="51"/>
      <c r="H61" s="227"/>
      <c r="I61" s="121"/>
      <c r="J61" s="97" t="e">
        <f>IF(AND(Q61="",#REF!&gt;0,#REF!&lt;5),K61,)</f>
        <v>#REF!</v>
      </c>
      <c r="K61" s="95" t="str">
        <f>IF(D61="","ZZZ9",IF(AND(#REF!&gt;0,#REF!&lt;5),D61&amp;#REF!,D61&amp;"9"))</f>
        <v>ZZZ9</v>
      </c>
      <c r="L61" s="99">
        <f t="shared" si="0"/>
        <v>999</v>
      </c>
      <c r="M61" s="120">
        <f t="shared" si="1"/>
        <v>999</v>
      </c>
      <c r="N61" s="118"/>
      <c r="O61" s="51"/>
      <c r="P61" s="66">
        <f t="shared" si="2"/>
        <v>999</v>
      </c>
      <c r="Q61" s="51"/>
    </row>
    <row r="62" spans="1:17" s="11" customFormat="1" ht="18.899999999999999" customHeight="1" x14ac:dyDescent="0.25">
      <c r="A62" s="100">
        <v>56</v>
      </c>
      <c r="B62" s="49"/>
      <c r="C62" s="49"/>
      <c r="D62" s="50"/>
      <c r="E62" s="113"/>
      <c r="F62" s="51"/>
      <c r="G62" s="51"/>
      <c r="H62" s="227"/>
      <c r="I62" s="121"/>
      <c r="J62" s="97" t="e">
        <f>IF(AND(Q62="",#REF!&gt;0,#REF!&lt;5),K62,)</f>
        <v>#REF!</v>
      </c>
      <c r="K62" s="95" t="str">
        <f>IF(D62="","ZZZ9",IF(AND(#REF!&gt;0,#REF!&lt;5),D62&amp;#REF!,D62&amp;"9"))</f>
        <v>ZZZ9</v>
      </c>
      <c r="L62" s="99">
        <f t="shared" si="0"/>
        <v>999</v>
      </c>
      <c r="M62" s="120">
        <f t="shared" si="1"/>
        <v>999</v>
      </c>
      <c r="N62" s="118"/>
      <c r="O62" s="51"/>
      <c r="P62" s="66">
        <f t="shared" si="2"/>
        <v>999</v>
      </c>
      <c r="Q62" s="51"/>
    </row>
    <row r="63" spans="1:17" s="11" customFormat="1" ht="18.899999999999999" customHeight="1" x14ac:dyDescent="0.25">
      <c r="A63" s="100">
        <v>57</v>
      </c>
      <c r="B63" s="49"/>
      <c r="C63" s="49"/>
      <c r="D63" s="50"/>
      <c r="E63" s="113"/>
      <c r="F63" s="51"/>
      <c r="G63" s="51"/>
      <c r="H63" s="227"/>
      <c r="I63" s="121"/>
      <c r="J63" s="97" t="e">
        <f>IF(AND(Q63="",#REF!&gt;0,#REF!&lt;5),K63,)</f>
        <v>#REF!</v>
      </c>
      <c r="K63" s="95" t="str">
        <f>IF(D63="","ZZZ9",IF(AND(#REF!&gt;0,#REF!&lt;5),D63&amp;#REF!,D63&amp;"9"))</f>
        <v>ZZZ9</v>
      </c>
      <c r="L63" s="99">
        <f t="shared" si="0"/>
        <v>999</v>
      </c>
      <c r="M63" s="120">
        <f t="shared" si="1"/>
        <v>999</v>
      </c>
      <c r="N63" s="118"/>
      <c r="O63" s="51"/>
      <c r="P63" s="66">
        <f t="shared" si="2"/>
        <v>999</v>
      </c>
      <c r="Q63" s="51"/>
    </row>
    <row r="64" spans="1:17" s="11" customFormat="1" ht="18.899999999999999" customHeight="1" x14ac:dyDescent="0.25">
      <c r="A64" s="100">
        <v>58</v>
      </c>
      <c r="B64" s="49"/>
      <c r="C64" s="49"/>
      <c r="D64" s="50"/>
      <c r="E64" s="113"/>
      <c r="F64" s="51"/>
      <c r="G64" s="51"/>
      <c r="H64" s="227"/>
      <c r="I64" s="121"/>
      <c r="J64" s="97" t="e">
        <f>IF(AND(Q64="",#REF!&gt;0,#REF!&lt;5),K64,)</f>
        <v>#REF!</v>
      </c>
      <c r="K64" s="95" t="str">
        <f>IF(D64="","ZZZ9",IF(AND(#REF!&gt;0,#REF!&lt;5),D64&amp;#REF!,D64&amp;"9"))</f>
        <v>ZZZ9</v>
      </c>
      <c r="L64" s="99">
        <f t="shared" si="0"/>
        <v>999</v>
      </c>
      <c r="M64" s="120">
        <f t="shared" si="1"/>
        <v>999</v>
      </c>
      <c r="N64" s="118"/>
      <c r="O64" s="51"/>
      <c r="P64" s="66">
        <f t="shared" si="2"/>
        <v>999</v>
      </c>
      <c r="Q64" s="51"/>
    </row>
    <row r="65" spans="1:17" s="11" customFormat="1" ht="18.899999999999999" customHeight="1" x14ac:dyDescent="0.25">
      <c r="A65" s="100">
        <v>59</v>
      </c>
      <c r="B65" s="49"/>
      <c r="C65" s="49"/>
      <c r="D65" s="50"/>
      <c r="E65" s="113"/>
      <c r="F65" s="51"/>
      <c r="G65" s="51"/>
      <c r="H65" s="227"/>
      <c r="I65" s="121"/>
      <c r="J65" s="97" t="e">
        <f>IF(AND(Q65="",#REF!&gt;0,#REF!&lt;5),K65,)</f>
        <v>#REF!</v>
      </c>
      <c r="K65" s="95" t="str">
        <f>IF(D65="","ZZZ9",IF(AND(#REF!&gt;0,#REF!&lt;5),D65&amp;#REF!,D65&amp;"9"))</f>
        <v>ZZZ9</v>
      </c>
      <c r="L65" s="99">
        <f t="shared" si="0"/>
        <v>999</v>
      </c>
      <c r="M65" s="120">
        <f t="shared" si="1"/>
        <v>999</v>
      </c>
      <c r="N65" s="118"/>
      <c r="O65" s="51"/>
      <c r="P65" s="66">
        <f t="shared" si="2"/>
        <v>999</v>
      </c>
      <c r="Q65" s="51"/>
    </row>
    <row r="66" spans="1:17" s="11" customFormat="1" ht="18.899999999999999" customHeight="1" x14ac:dyDescent="0.25">
      <c r="A66" s="100">
        <v>60</v>
      </c>
      <c r="B66" s="49"/>
      <c r="C66" s="49"/>
      <c r="D66" s="50"/>
      <c r="E66" s="113"/>
      <c r="F66" s="51"/>
      <c r="G66" s="51"/>
      <c r="H66" s="227"/>
      <c r="I66" s="121"/>
      <c r="J66" s="97" t="e">
        <f>IF(AND(Q66="",#REF!&gt;0,#REF!&lt;5),K66,)</f>
        <v>#REF!</v>
      </c>
      <c r="K66" s="95" t="str">
        <f>IF(D66="","ZZZ9",IF(AND(#REF!&gt;0,#REF!&lt;5),D66&amp;#REF!,D66&amp;"9"))</f>
        <v>ZZZ9</v>
      </c>
      <c r="L66" s="99">
        <f t="shared" si="0"/>
        <v>999</v>
      </c>
      <c r="M66" s="120">
        <f t="shared" si="1"/>
        <v>999</v>
      </c>
      <c r="N66" s="118"/>
      <c r="O66" s="51"/>
      <c r="P66" s="66">
        <f t="shared" si="2"/>
        <v>999</v>
      </c>
      <c r="Q66" s="51"/>
    </row>
    <row r="67" spans="1:17" s="11" customFormat="1" ht="18.899999999999999" customHeight="1" x14ac:dyDescent="0.25">
      <c r="A67" s="100">
        <v>61</v>
      </c>
      <c r="B67" s="49"/>
      <c r="C67" s="49"/>
      <c r="D67" s="50"/>
      <c r="E67" s="113"/>
      <c r="F67" s="51"/>
      <c r="G67" s="51"/>
      <c r="H67" s="227"/>
      <c r="I67" s="121"/>
      <c r="J67" s="97" t="e">
        <f>IF(AND(Q67="",#REF!&gt;0,#REF!&lt;5),K67,)</f>
        <v>#REF!</v>
      </c>
      <c r="K67" s="95" t="str">
        <f>IF(D67="","ZZZ9",IF(AND(#REF!&gt;0,#REF!&lt;5),D67&amp;#REF!,D67&amp;"9"))</f>
        <v>ZZZ9</v>
      </c>
      <c r="L67" s="99">
        <f t="shared" si="0"/>
        <v>999</v>
      </c>
      <c r="M67" s="120">
        <f t="shared" si="1"/>
        <v>999</v>
      </c>
      <c r="N67" s="118"/>
      <c r="O67" s="51"/>
      <c r="P67" s="66">
        <f t="shared" si="2"/>
        <v>999</v>
      </c>
      <c r="Q67" s="51"/>
    </row>
    <row r="68" spans="1:17" s="11" customFormat="1" ht="18.899999999999999" customHeight="1" x14ac:dyDescent="0.25">
      <c r="A68" s="100">
        <v>62</v>
      </c>
      <c r="B68" s="49"/>
      <c r="C68" s="49"/>
      <c r="D68" s="50"/>
      <c r="E68" s="113"/>
      <c r="F68" s="51"/>
      <c r="G68" s="51"/>
      <c r="H68" s="227"/>
      <c r="I68" s="121"/>
      <c r="J68" s="97" t="e">
        <f>IF(AND(Q68="",#REF!&gt;0,#REF!&lt;5),K68,)</f>
        <v>#REF!</v>
      </c>
      <c r="K68" s="95" t="str">
        <f>IF(D68="","ZZZ9",IF(AND(#REF!&gt;0,#REF!&lt;5),D68&amp;#REF!,D68&amp;"9"))</f>
        <v>ZZZ9</v>
      </c>
      <c r="L68" s="99">
        <f t="shared" si="0"/>
        <v>999</v>
      </c>
      <c r="M68" s="120">
        <f t="shared" si="1"/>
        <v>999</v>
      </c>
      <c r="N68" s="118"/>
      <c r="O68" s="51"/>
      <c r="P68" s="66">
        <f t="shared" si="2"/>
        <v>999</v>
      </c>
      <c r="Q68" s="51"/>
    </row>
    <row r="69" spans="1:17" s="11" customFormat="1" ht="18.899999999999999" customHeight="1" x14ac:dyDescent="0.25">
      <c r="A69" s="100">
        <v>63</v>
      </c>
      <c r="B69" s="49"/>
      <c r="C69" s="49"/>
      <c r="D69" s="50"/>
      <c r="E69" s="113"/>
      <c r="F69" s="51"/>
      <c r="G69" s="51"/>
      <c r="H69" s="227"/>
      <c r="I69" s="121"/>
      <c r="J69" s="97" t="e">
        <f>IF(AND(Q69="",#REF!&gt;0,#REF!&lt;5),K69,)</f>
        <v>#REF!</v>
      </c>
      <c r="K69" s="95" t="str">
        <f>IF(D69="","ZZZ9",IF(AND(#REF!&gt;0,#REF!&lt;5),D69&amp;#REF!,D69&amp;"9"))</f>
        <v>ZZZ9</v>
      </c>
      <c r="L69" s="99">
        <f t="shared" si="0"/>
        <v>999</v>
      </c>
      <c r="M69" s="120">
        <f t="shared" si="1"/>
        <v>999</v>
      </c>
      <c r="N69" s="118"/>
      <c r="O69" s="51"/>
      <c r="P69" s="66">
        <f t="shared" si="2"/>
        <v>999</v>
      </c>
      <c r="Q69" s="51"/>
    </row>
    <row r="70" spans="1:17" s="11" customFormat="1" ht="18.899999999999999" customHeight="1" x14ac:dyDescent="0.25">
      <c r="A70" s="100">
        <v>64</v>
      </c>
      <c r="B70" s="49"/>
      <c r="C70" s="49"/>
      <c r="D70" s="50"/>
      <c r="E70" s="113"/>
      <c r="F70" s="51"/>
      <c r="G70" s="51"/>
      <c r="H70" s="227"/>
      <c r="I70" s="121"/>
      <c r="J70" s="97" t="e">
        <f>IF(AND(Q70="",#REF!&gt;0,#REF!&lt;5),K70,)</f>
        <v>#REF!</v>
      </c>
      <c r="K70" s="95" t="str">
        <f>IF(D70="","ZZZ9",IF(AND(#REF!&gt;0,#REF!&lt;5),D70&amp;#REF!,D70&amp;"9"))</f>
        <v>ZZZ9</v>
      </c>
      <c r="L70" s="99">
        <f t="shared" si="0"/>
        <v>999</v>
      </c>
      <c r="M70" s="120">
        <f t="shared" si="1"/>
        <v>999</v>
      </c>
      <c r="N70" s="118"/>
      <c r="O70" s="51"/>
      <c r="P70" s="66">
        <f t="shared" si="2"/>
        <v>999</v>
      </c>
      <c r="Q70" s="51"/>
    </row>
    <row r="71" spans="1:17" s="11" customFormat="1" ht="18.899999999999999" customHeight="1" x14ac:dyDescent="0.25">
      <c r="A71" s="100">
        <v>65</v>
      </c>
      <c r="B71" s="49"/>
      <c r="C71" s="49"/>
      <c r="D71" s="50"/>
      <c r="E71" s="113"/>
      <c r="F71" s="51"/>
      <c r="G71" s="51"/>
      <c r="H71" s="227"/>
      <c r="I71" s="121"/>
      <c r="J71" s="97" t="e">
        <f>IF(AND(Q71="",#REF!&gt;0,#REF!&lt;5),K71,)</f>
        <v>#REF!</v>
      </c>
      <c r="K71" s="95" t="str">
        <f>IF(D71="","ZZZ9",IF(AND(#REF!&gt;0,#REF!&lt;5),D71&amp;#REF!,D71&amp;"9"))</f>
        <v>ZZZ9</v>
      </c>
      <c r="L71" s="99">
        <f t="shared" si="0"/>
        <v>999</v>
      </c>
      <c r="M71" s="120">
        <f t="shared" si="1"/>
        <v>999</v>
      </c>
      <c r="N71" s="118"/>
      <c r="O71" s="51"/>
      <c r="P71" s="66">
        <f t="shared" si="2"/>
        <v>999</v>
      </c>
      <c r="Q71" s="51"/>
    </row>
    <row r="72" spans="1:17" s="11" customFormat="1" ht="18.899999999999999" customHeight="1" x14ac:dyDescent="0.25">
      <c r="A72" s="100">
        <v>66</v>
      </c>
      <c r="B72" s="49"/>
      <c r="C72" s="49"/>
      <c r="D72" s="50"/>
      <c r="E72" s="113"/>
      <c r="F72" s="51"/>
      <c r="G72" s="51"/>
      <c r="H72" s="227"/>
      <c r="I72" s="121"/>
      <c r="J72" s="97" t="e">
        <f>IF(AND(Q72="",#REF!&gt;0,#REF!&lt;5),K72,)</f>
        <v>#REF!</v>
      </c>
      <c r="K72" s="95" t="str">
        <f>IF(D72="","ZZZ9",IF(AND(#REF!&gt;0,#REF!&lt;5),D72&amp;#REF!,D72&amp;"9"))</f>
        <v>ZZZ9</v>
      </c>
      <c r="L72" s="99">
        <f t="shared" ref="L72:L100" si="3">IF(Q72="",999,Q72)</f>
        <v>999</v>
      </c>
      <c r="M72" s="120">
        <f t="shared" ref="M72:M100" si="4">IF(P72=999,999,1)</f>
        <v>999</v>
      </c>
      <c r="N72" s="118"/>
      <c r="O72" s="51"/>
      <c r="P72" s="66">
        <f t="shared" ref="P72:P100" si="5">IF(N72="DA",1,IF(N72="WC",2,IF(N72="SE",3,IF(N72="Q",4,IF(N72="LL",5,999)))))</f>
        <v>999</v>
      </c>
      <c r="Q72" s="51"/>
    </row>
    <row r="73" spans="1:17" s="11" customFormat="1" ht="18.899999999999999" customHeight="1" x14ac:dyDescent="0.25">
      <c r="A73" s="100">
        <v>67</v>
      </c>
      <c r="B73" s="49"/>
      <c r="C73" s="49"/>
      <c r="D73" s="50"/>
      <c r="E73" s="113"/>
      <c r="F73" s="51"/>
      <c r="G73" s="51"/>
      <c r="H73" s="227"/>
      <c r="I73" s="121"/>
      <c r="J73" s="97" t="e">
        <f>IF(AND(Q73="",#REF!&gt;0,#REF!&lt;5),K73,)</f>
        <v>#REF!</v>
      </c>
      <c r="K73" s="95" t="str">
        <f>IF(D73="","ZZZ9",IF(AND(#REF!&gt;0,#REF!&lt;5),D73&amp;#REF!,D73&amp;"9"))</f>
        <v>ZZZ9</v>
      </c>
      <c r="L73" s="99">
        <f t="shared" si="3"/>
        <v>999</v>
      </c>
      <c r="M73" s="120">
        <f t="shared" si="4"/>
        <v>999</v>
      </c>
      <c r="N73" s="118"/>
      <c r="O73" s="51"/>
      <c r="P73" s="66">
        <f t="shared" si="5"/>
        <v>999</v>
      </c>
      <c r="Q73" s="51"/>
    </row>
    <row r="74" spans="1:17" s="11" customFormat="1" ht="18.899999999999999" customHeight="1" x14ac:dyDescent="0.25">
      <c r="A74" s="100">
        <v>68</v>
      </c>
      <c r="B74" s="49"/>
      <c r="C74" s="49"/>
      <c r="D74" s="50"/>
      <c r="E74" s="113"/>
      <c r="F74" s="51"/>
      <c r="G74" s="51"/>
      <c r="H74" s="227"/>
      <c r="I74" s="121"/>
      <c r="J74" s="97" t="e">
        <f>IF(AND(Q74="",#REF!&gt;0,#REF!&lt;5),K74,)</f>
        <v>#REF!</v>
      </c>
      <c r="K74" s="95" t="str">
        <f>IF(D74="","ZZZ9",IF(AND(#REF!&gt;0,#REF!&lt;5),D74&amp;#REF!,D74&amp;"9"))</f>
        <v>ZZZ9</v>
      </c>
      <c r="L74" s="99">
        <f t="shared" si="3"/>
        <v>999</v>
      </c>
      <c r="M74" s="120">
        <f t="shared" si="4"/>
        <v>999</v>
      </c>
      <c r="N74" s="118"/>
      <c r="O74" s="51"/>
      <c r="P74" s="66">
        <f t="shared" si="5"/>
        <v>999</v>
      </c>
      <c r="Q74" s="51"/>
    </row>
    <row r="75" spans="1:17" s="11" customFormat="1" ht="18.899999999999999" customHeight="1" x14ac:dyDescent="0.25">
      <c r="A75" s="100">
        <v>69</v>
      </c>
      <c r="B75" s="49"/>
      <c r="C75" s="49"/>
      <c r="D75" s="50"/>
      <c r="E75" s="113"/>
      <c r="F75" s="51"/>
      <c r="G75" s="51"/>
      <c r="H75" s="227"/>
      <c r="I75" s="121"/>
      <c r="J75" s="97" t="e">
        <f>IF(AND(Q75="",#REF!&gt;0,#REF!&lt;5),K75,)</f>
        <v>#REF!</v>
      </c>
      <c r="K75" s="95" t="str">
        <f>IF(D75="","ZZZ9",IF(AND(#REF!&gt;0,#REF!&lt;5),D75&amp;#REF!,D75&amp;"9"))</f>
        <v>ZZZ9</v>
      </c>
      <c r="L75" s="99">
        <f t="shared" si="3"/>
        <v>999</v>
      </c>
      <c r="M75" s="120">
        <f t="shared" si="4"/>
        <v>999</v>
      </c>
      <c r="N75" s="118"/>
      <c r="O75" s="51"/>
      <c r="P75" s="66">
        <f t="shared" si="5"/>
        <v>999</v>
      </c>
      <c r="Q75" s="51"/>
    </row>
    <row r="76" spans="1:17" s="11" customFormat="1" ht="18.899999999999999" customHeight="1" x14ac:dyDescent="0.25">
      <c r="A76" s="100">
        <v>70</v>
      </c>
      <c r="B76" s="49"/>
      <c r="C76" s="49"/>
      <c r="D76" s="50"/>
      <c r="E76" s="113"/>
      <c r="F76" s="51"/>
      <c r="G76" s="51"/>
      <c r="H76" s="227"/>
      <c r="I76" s="121"/>
      <c r="J76" s="97" t="e">
        <f>IF(AND(Q76="",#REF!&gt;0,#REF!&lt;5),K76,)</f>
        <v>#REF!</v>
      </c>
      <c r="K76" s="95" t="str">
        <f>IF(D76="","ZZZ9",IF(AND(#REF!&gt;0,#REF!&lt;5),D76&amp;#REF!,D76&amp;"9"))</f>
        <v>ZZZ9</v>
      </c>
      <c r="L76" s="99">
        <f t="shared" si="3"/>
        <v>999</v>
      </c>
      <c r="M76" s="120">
        <f t="shared" si="4"/>
        <v>999</v>
      </c>
      <c r="N76" s="118"/>
      <c r="O76" s="51"/>
      <c r="P76" s="66">
        <f t="shared" si="5"/>
        <v>999</v>
      </c>
      <c r="Q76" s="51"/>
    </row>
    <row r="77" spans="1:17" s="11" customFormat="1" ht="18.899999999999999" customHeight="1" x14ac:dyDescent="0.25">
      <c r="A77" s="100">
        <v>71</v>
      </c>
      <c r="B77" s="49"/>
      <c r="C77" s="49"/>
      <c r="D77" s="50"/>
      <c r="E77" s="113"/>
      <c r="F77" s="51"/>
      <c r="G77" s="51"/>
      <c r="H77" s="227"/>
      <c r="I77" s="121"/>
      <c r="J77" s="97" t="e">
        <f>IF(AND(Q77="",#REF!&gt;0,#REF!&lt;5),K77,)</f>
        <v>#REF!</v>
      </c>
      <c r="K77" s="95" t="str">
        <f>IF(D77="","ZZZ9",IF(AND(#REF!&gt;0,#REF!&lt;5),D77&amp;#REF!,D77&amp;"9"))</f>
        <v>ZZZ9</v>
      </c>
      <c r="L77" s="99">
        <f t="shared" si="3"/>
        <v>999</v>
      </c>
      <c r="M77" s="120">
        <f t="shared" si="4"/>
        <v>999</v>
      </c>
      <c r="N77" s="118"/>
      <c r="O77" s="51"/>
      <c r="P77" s="66">
        <f t="shared" si="5"/>
        <v>999</v>
      </c>
      <c r="Q77" s="51"/>
    </row>
    <row r="78" spans="1:17" s="11" customFormat="1" ht="18.899999999999999" customHeight="1" x14ac:dyDescent="0.25">
      <c r="A78" s="100">
        <v>72</v>
      </c>
      <c r="B78" s="49"/>
      <c r="C78" s="49"/>
      <c r="D78" s="50"/>
      <c r="E78" s="113"/>
      <c r="F78" s="51"/>
      <c r="G78" s="51"/>
      <c r="H78" s="227"/>
      <c r="I78" s="121"/>
      <c r="J78" s="97" t="e">
        <f>IF(AND(Q78="",#REF!&gt;0,#REF!&lt;5),K78,)</f>
        <v>#REF!</v>
      </c>
      <c r="K78" s="95" t="str">
        <f>IF(D78="","ZZZ9",IF(AND(#REF!&gt;0,#REF!&lt;5),D78&amp;#REF!,D78&amp;"9"))</f>
        <v>ZZZ9</v>
      </c>
      <c r="L78" s="99">
        <f t="shared" si="3"/>
        <v>999</v>
      </c>
      <c r="M78" s="120">
        <f t="shared" si="4"/>
        <v>999</v>
      </c>
      <c r="N78" s="118"/>
      <c r="O78" s="51"/>
      <c r="P78" s="66">
        <f t="shared" si="5"/>
        <v>999</v>
      </c>
      <c r="Q78" s="51"/>
    </row>
    <row r="79" spans="1:17" s="11" customFormat="1" ht="18.899999999999999" customHeight="1" x14ac:dyDescent="0.25">
      <c r="A79" s="100">
        <v>73</v>
      </c>
      <c r="B79" s="49"/>
      <c r="C79" s="49"/>
      <c r="D79" s="50"/>
      <c r="E79" s="113"/>
      <c r="F79" s="51"/>
      <c r="G79" s="51"/>
      <c r="H79" s="227"/>
      <c r="I79" s="121"/>
      <c r="J79" s="97" t="e">
        <f>IF(AND(Q79="",#REF!&gt;0,#REF!&lt;5),K79,)</f>
        <v>#REF!</v>
      </c>
      <c r="K79" s="95" t="str">
        <f>IF(D79="","ZZZ9",IF(AND(#REF!&gt;0,#REF!&lt;5),D79&amp;#REF!,D79&amp;"9"))</f>
        <v>ZZZ9</v>
      </c>
      <c r="L79" s="99">
        <f t="shared" si="3"/>
        <v>999</v>
      </c>
      <c r="M79" s="120">
        <f t="shared" si="4"/>
        <v>999</v>
      </c>
      <c r="N79" s="118"/>
      <c r="O79" s="51"/>
      <c r="P79" s="66">
        <f t="shared" si="5"/>
        <v>999</v>
      </c>
      <c r="Q79" s="51"/>
    </row>
    <row r="80" spans="1:17" s="11" customFormat="1" ht="18.899999999999999" customHeight="1" x14ac:dyDescent="0.25">
      <c r="A80" s="100">
        <v>74</v>
      </c>
      <c r="B80" s="49"/>
      <c r="C80" s="49"/>
      <c r="D80" s="50"/>
      <c r="E80" s="113"/>
      <c r="F80" s="51"/>
      <c r="G80" s="51"/>
      <c r="H80" s="227"/>
      <c r="I80" s="121"/>
      <c r="J80" s="97" t="e">
        <f>IF(AND(Q80="",#REF!&gt;0,#REF!&lt;5),K80,)</f>
        <v>#REF!</v>
      </c>
      <c r="K80" s="95" t="str">
        <f>IF(D80="","ZZZ9",IF(AND(#REF!&gt;0,#REF!&lt;5),D80&amp;#REF!,D80&amp;"9"))</f>
        <v>ZZZ9</v>
      </c>
      <c r="L80" s="99">
        <f t="shared" si="3"/>
        <v>999</v>
      </c>
      <c r="M80" s="120">
        <f t="shared" si="4"/>
        <v>999</v>
      </c>
      <c r="N80" s="118"/>
      <c r="O80" s="51"/>
      <c r="P80" s="66">
        <f t="shared" si="5"/>
        <v>999</v>
      </c>
      <c r="Q80" s="51"/>
    </row>
    <row r="81" spans="1:17" s="11" customFormat="1" ht="18.899999999999999" customHeight="1" x14ac:dyDescent="0.25">
      <c r="A81" s="100">
        <v>75</v>
      </c>
      <c r="B81" s="49"/>
      <c r="C81" s="49"/>
      <c r="D81" s="50"/>
      <c r="E81" s="113"/>
      <c r="F81" s="51"/>
      <c r="G81" s="51"/>
      <c r="H81" s="227"/>
      <c r="I81" s="121"/>
      <c r="J81" s="97" t="e">
        <f>IF(AND(Q81="",#REF!&gt;0,#REF!&lt;5),K81,)</f>
        <v>#REF!</v>
      </c>
      <c r="K81" s="95" t="str">
        <f>IF(D81="","ZZZ9",IF(AND(#REF!&gt;0,#REF!&lt;5),D81&amp;#REF!,D81&amp;"9"))</f>
        <v>ZZZ9</v>
      </c>
      <c r="L81" s="99">
        <f t="shared" si="3"/>
        <v>999</v>
      </c>
      <c r="M81" s="120">
        <f t="shared" si="4"/>
        <v>999</v>
      </c>
      <c r="N81" s="118"/>
      <c r="O81" s="51"/>
      <c r="P81" s="66">
        <f t="shared" si="5"/>
        <v>999</v>
      </c>
      <c r="Q81" s="51"/>
    </row>
    <row r="82" spans="1:17" s="11" customFormat="1" ht="18.899999999999999" customHeight="1" x14ac:dyDescent="0.25">
      <c r="A82" s="100">
        <v>76</v>
      </c>
      <c r="B82" s="49"/>
      <c r="C82" s="49"/>
      <c r="D82" s="50"/>
      <c r="E82" s="113"/>
      <c r="F82" s="51"/>
      <c r="G82" s="51"/>
      <c r="H82" s="227"/>
      <c r="I82" s="121"/>
      <c r="J82" s="97" t="e">
        <f>IF(AND(Q82="",#REF!&gt;0,#REF!&lt;5),K82,)</f>
        <v>#REF!</v>
      </c>
      <c r="K82" s="95" t="str">
        <f>IF(D82="","ZZZ9",IF(AND(#REF!&gt;0,#REF!&lt;5),D82&amp;#REF!,D82&amp;"9"))</f>
        <v>ZZZ9</v>
      </c>
      <c r="L82" s="99">
        <f t="shared" si="3"/>
        <v>999</v>
      </c>
      <c r="M82" s="120">
        <f t="shared" si="4"/>
        <v>999</v>
      </c>
      <c r="N82" s="118"/>
      <c r="O82" s="51"/>
      <c r="P82" s="66">
        <f t="shared" si="5"/>
        <v>999</v>
      </c>
      <c r="Q82" s="51"/>
    </row>
    <row r="83" spans="1:17" s="11" customFormat="1" ht="18.899999999999999" customHeight="1" x14ac:dyDescent="0.25">
      <c r="A83" s="100">
        <v>77</v>
      </c>
      <c r="B83" s="49"/>
      <c r="C83" s="49"/>
      <c r="D83" s="50"/>
      <c r="E83" s="113"/>
      <c r="F83" s="51"/>
      <c r="G83" s="51"/>
      <c r="H83" s="227"/>
      <c r="I83" s="121"/>
      <c r="J83" s="97" t="e">
        <f>IF(AND(Q83="",#REF!&gt;0,#REF!&lt;5),K83,)</f>
        <v>#REF!</v>
      </c>
      <c r="K83" s="95" t="str">
        <f>IF(D83="","ZZZ9",IF(AND(#REF!&gt;0,#REF!&lt;5),D83&amp;#REF!,D83&amp;"9"))</f>
        <v>ZZZ9</v>
      </c>
      <c r="L83" s="99">
        <f t="shared" si="3"/>
        <v>999</v>
      </c>
      <c r="M83" s="120">
        <f t="shared" si="4"/>
        <v>999</v>
      </c>
      <c r="N83" s="118"/>
      <c r="O83" s="51"/>
      <c r="P83" s="66">
        <f t="shared" si="5"/>
        <v>999</v>
      </c>
      <c r="Q83" s="51"/>
    </row>
    <row r="84" spans="1:17" s="11" customFormat="1" ht="18.899999999999999" customHeight="1" x14ac:dyDescent="0.25">
      <c r="A84" s="100">
        <v>78</v>
      </c>
      <c r="B84" s="49"/>
      <c r="C84" s="49"/>
      <c r="D84" s="50"/>
      <c r="E84" s="113"/>
      <c r="F84" s="51"/>
      <c r="G84" s="51"/>
      <c r="H84" s="227"/>
      <c r="I84" s="121"/>
      <c r="J84" s="97" t="e">
        <f>IF(AND(Q84="",#REF!&gt;0,#REF!&lt;5),K84,)</f>
        <v>#REF!</v>
      </c>
      <c r="K84" s="95" t="str">
        <f>IF(D84="","ZZZ9",IF(AND(#REF!&gt;0,#REF!&lt;5),D84&amp;#REF!,D84&amp;"9"))</f>
        <v>ZZZ9</v>
      </c>
      <c r="L84" s="99">
        <f t="shared" si="3"/>
        <v>999</v>
      </c>
      <c r="M84" s="120">
        <f t="shared" si="4"/>
        <v>999</v>
      </c>
      <c r="N84" s="118"/>
      <c r="O84" s="51"/>
      <c r="P84" s="66">
        <f t="shared" si="5"/>
        <v>999</v>
      </c>
      <c r="Q84" s="51"/>
    </row>
    <row r="85" spans="1:17" s="11" customFormat="1" ht="18.899999999999999" customHeight="1" x14ac:dyDescent="0.25">
      <c r="A85" s="100">
        <v>79</v>
      </c>
      <c r="B85" s="49"/>
      <c r="C85" s="49"/>
      <c r="D85" s="50"/>
      <c r="E85" s="113"/>
      <c r="F85" s="51"/>
      <c r="G85" s="51"/>
      <c r="H85" s="227"/>
      <c r="I85" s="121"/>
      <c r="J85" s="97" t="e">
        <f>IF(AND(Q85="",#REF!&gt;0,#REF!&lt;5),K85,)</f>
        <v>#REF!</v>
      </c>
      <c r="K85" s="95" t="str">
        <f>IF(D85="","ZZZ9",IF(AND(#REF!&gt;0,#REF!&lt;5),D85&amp;#REF!,D85&amp;"9"))</f>
        <v>ZZZ9</v>
      </c>
      <c r="L85" s="99">
        <f t="shared" si="3"/>
        <v>999</v>
      </c>
      <c r="M85" s="120">
        <f t="shared" si="4"/>
        <v>999</v>
      </c>
      <c r="N85" s="118"/>
      <c r="O85" s="51"/>
      <c r="P85" s="66">
        <f t="shared" si="5"/>
        <v>999</v>
      </c>
      <c r="Q85" s="51"/>
    </row>
    <row r="86" spans="1:17" s="11" customFormat="1" ht="18.899999999999999" customHeight="1" x14ac:dyDescent="0.25">
      <c r="A86" s="100">
        <v>80</v>
      </c>
      <c r="B86" s="49"/>
      <c r="C86" s="49"/>
      <c r="D86" s="50"/>
      <c r="E86" s="113"/>
      <c r="F86" s="51"/>
      <c r="G86" s="51"/>
      <c r="H86" s="227"/>
      <c r="I86" s="121"/>
      <c r="J86" s="97" t="e">
        <f>IF(AND(Q86="",#REF!&gt;0,#REF!&lt;5),K86,)</f>
        <v>#REF!</v>
      </c>
      <c r="K86" s="95" t="str">
        <f>IF(D86="","ZZZ9",IF(AND(#REF!&gt;0,#REF!&lt;5),D86&amp;#REF!,D86&amp;"9"))</f>
        <v>ZZZ9</v>
      </c>
      <c r="L86" s="99">
        <f t="shared" si="3"/>
        <v>999</v>
      </c>
      <c r="M86" s="120">
        <f t="shared" si="4"/>
        <v>999</v>
      </c>
      <c r="N86" s="118"/>
      <c r="O86" s="51"/>
      <c r="P86" s="66">
        <f t="shared" si="5"/>
        <v>999</v>
      </c>
      <c r="Q86" s="51"/>
    </row>
    <row r="87" spans="1:17" s="11" customFormat="1" ht="18.899999999999999" customHeight="1" x14ac:dyDescent="0.25">
      <c r="A87" s="100">
        <v>81</v>
      </c>
      <c r="B87" s="49"/>
      <c r="C87" s="49"/>
      <c r="D87" s="50"/>
      <c r="E87" s="113"/>
      <c r="F87" s="51"/>
      <c r="G87" s="51"/>
      <c r="H87" s="227"/>
      <c r="I87" s="121"/>
      <c r="J87" s="97" t="e">
        <f>IF(AND(Q87="",#REF!&gt;0,#REF!&lt;5),K87,)</f>
        <v>#REF!</v>
      </c>
      <c r="K87" s="95" t="str">
        <f>IF(D87="","ZZZ9",IF(AND(#REF!&gt;0,#REF!&lt;5),D87&amp;#REF!,D87&amp;"9"))</f>
        <v>ZZZ9</v>
      </c>
      <c r="L87" s="99">
        <f t="shared" si="3"/>
        <v>999</v>
      </c>
      <c r="M87" s="120">
        <f t="shared" si="4"/>
        <v>999</v>
      </c>
      <c r="N87" s="118"/>
      <c r="O87" s="51"/>
      <c r="P87" s="66">
        <f t="shared" si="5"/>
        <v>999</v>
      </c>
      <c r="Q87" s="51"/>
    </row>
    <row r="88" spans="1:17" s="11" customFormat="1" ht="18.899999999999999" customHeight="1" x14ac:dyDescent="0.25">
      <c r="A88" s="100">
        <v>82</v>
      </c>
      <c r="B88" s="49"/>
      <c r="C88" s="49"/>
      <c r="D88" s="50"/>
      <c r="E88" s="113"/>
      <c r="F88" s="51"/>
      <c r="G88" s="51"/>
      <c r="H88" s="227"/>
      <c r="I88" s="121"/>
      <c r="J88" s="97" t="e">
        <f>IF(AND(Q88="",#REF!&gt;0,#REF!&lt;5),K88,)</f>
        <v>#REF!</v>
      </c>
      <c r="K88" s="95" t="str">
        <f>IF(D88="","ZZZ9",IF(AND(#REF!&gt;0,#REF!&lt;5),D88&amp;#REF!,D88&amp;"9"))</f>
        <v>ZZZ9</v>
      </c>
      <c r="L88" s="99">
        <f t="shared" si="3"/>
        <v>999</v>
      </c>
      <c r="M88" s="120">
        <f t="shared" si="4"/>
        <v>999</v>
      </c>
      <c r="N88" s="118"/>
      <c r="O88" s="51"/>
      <c r="P88" s="66">
        <f t="shared" si="5"/>
        <v>999</v>
      </c>
      <c r="Q88" s="51"/>
    </row>
    <row r="89" spans="1:17" s="11" customFormat="1" ht="18.899999999999999" customHeight="1" x14ac:dyDescent="0.25">
      <c r="A89" s="100">
        <v>83</v>
      </c>
      <c r="B89" s="49"/>
      <c r="C89" s="49"/>
      <c r="D89" s="50"/>
      <c r="E89" s="113"/>
      <c r="F89" s="51"/>
      <c r="G89" s="51"/>
      <c r="H89" s="227"/>
      <c r="I89" s="121"/>
      <c r="J89" s="97" t="e">
        <f>IF(AND(Q89="",#REF!&gt;0,#REF!&lt;5),K89,)</f>
        <v>#REF!</v>
      </c>
      <c r="K89" s="95" t="str">
        <f>IF(D89="","ZZZ9",IF(AND(#REF!&gt;0,#REF!&lt;5),D89&amp;#REF!,D89&amp;"9"))</f>
        <v>ZZZ9</v>
      </c>
      <c r="L89" s="99">
        <f t="shared" si="3"/>
        <v>999</v>
      </c>
      <c r="M89" s="120">
        <f t="shared" si="4"/>
        <v>999</v>
      </c>
      <c r="N89" s="118"/>
      <c r="O89" s="51"/>
      <c r="P89" s="66">
        <f t="shared" si="5"/>
        <v>999</v>
      </c>
      <c r="Q89" s="51"/>
    </row>
    <row r="90" spans="1:17" s="11" customFormat="1" ht="18.899999999999999" customHeight="1" x14ac:dyDescent="0.25">
      <c r="A90" s="100">
        <v>84</v>
      </c>
      <c r="B90" s="49"/>
      <c r="C90" s="49"/>
      <c r="D90" s="50"/>
      <c r="E90" s="113"/>
      <c r="F90" s="51"/>
      <c r="G90" s="51"/>
      <c r="H90" s="227"/>
      <c r="I90" s="121"/>
      <c r="J90" s="97" t="e">
        <f>IF(AND(Q90="",#REF!&gt;0,#REF!&lt;5),K90,)</f>
        <v>#REF!</v>
      </c>
      <c r="K90" s="95" t="str">
        <f>IF(D90="","ZZZ9",IF(AND(#REF!&gt;0,#REF!&lt;5),D90&amp;#REF!,D90&amp;"9"))</f>
        <v>ZZZ9</v>
      </c>
      <c r="L90" s="99">
        <f t="shared" si="3"/>
        <v>999</v>
      </c>
      <c r="M90" s="120">
        <f t="shared" si="4"/>
        <v>999</v>
      </c>
      <c r="N90" s="118"/>
      <c r="O90" s="51"/>
      <c r="P90" s="66">
        <f t="shared" si="5"/>
        <v>999</v>
      </c>
      <c r="Q90" s="51"/>
    </row>
    <row r="91" spans="1:17" s="11" customFormat="1" ht="18.899999999999999" customHeight="1" x14ac:dyDescent="0.25">
      <c r="A91" s="100">
        <v>85</v>
      </c>
      <c r="B91" s="49"/>
      <c r="C91" s="49"/>
      <c r="D91" s="50"/>
      <c r="E91" s="113"/>
      <c r="F91" s="51"/>
      <c r="G91" s="51"/>
      <c r="H91" s="227"/>
      <c r="I91" s="121"/>
      <c r="J91" s="97" t="e">
        <f>IF(AND(Q91="",#REF!&gt;0,#REF!&lt;5),K91,)</f>
        <v>#REF!</v>
      </c>
      <c r="K91" s="95" t="str">
        <f>IF(D91="","ZZZ9",IF(AND(#REF!&gt;0,#REF!&lt;5),D91&amp;#REF!,D91&amp;"9"))</f>
        <v>ZZZ9</v>
      </c>
      <c r="L91" s="99">
        <f t="shared" si="3"/>
        <v>999</v>
      </c>
      <c r="M91" s="120">
        <f t="shared" si="4"/>
        <v>999</v>
      </c>
      <c r="N91" s="118"/>
      <c r="O91" s="51"/>
      <c r="P91" s="66">
        <f t="shared" si="5"/>
        <v>999</v>
      </c>
      <c r="Q91" s="51"/>
    </row>
    <row r="92" spans="1:17" s="11" customFormat="1" ht="18.899999999999999" customHeight="1" x14ac:dyDescent="0.25">
      <c r="A92" s="100">
        <v>86</v>
      </c>
      <c r="B92" s="49"/>
      <c r="C92" s="49"/>
      <c r="D92" s="50"/>
      <c r="E92" s="113"/>
      <c r="F92" s="51"/>
      <c r="G92" s="51"/>
      <c r="H92" s="227"/>
      <c r="I92" s="121"/>
      <c r="J92" s="97" t="e">
        <f>IF(AND(Q92="",#REF!&gt;0,#REF!&lt;5),K92,)</f>
        <v>#REF!</v>
      </c>
      <c r="K92" s="95" t="str">
        <f>IF(D92="","ZZZ9",IF(AND(#REF!&gt;0,#REF!&lt;5),D92&amp;#REF!,D92&amp;"9"))</f>
        <v>ZZZ9</v>
      </c>
      <c r="L92" s="99">
        <f t="shared" si="3"/>
        <v>999</v>
      </c>
      <c r="M92" s="120">
        <f t="shared" si="4"/>
        <v>999</v>
      </c>
      <c r="N92" s="118"/>
      <c r="O92" s="51"/>
      <c r="P92" s="66">
        <f t="shared" si="5"/>
        <v>999</v>
      </c>
      <c r="Q92" s="51"/>
    </row>
    <row r="93" spans="1:17" s="11" customFormat="1" ht="18.899999999999999" customHeight="1" x14ac:dyDescent="0.25">
      <c r="A93" s="100">
        <v>87</v>
      </c>
      <c r="B93" s="49"/>
      <c r="C93" s="49"/>
      <c r="D93" s="50"/>
      <c r="E93" s="113"/>
      <c r="F93" s="51"/>
      <c r="G93" s="51"/>
      <c r="H93" s="227"/>
      <c r="I93" s="121"/>
      <c r="J93" s="97" t="e">
        <f>IF(AND(Q93="",#REF!&gt;0,#REF!&lt;5),K93,)</f>
        <v>#REF!</v>
      </c>
      <c r="K93" s="95" t="str">
        <f>IF(D93="","ZZZ9",IF(AND(#REF!&gt;0,#REF!&lt;5),D93&amp;#REF!,D93&amp;"9"))</f>
        <v>ZZZ9</v>
      </c>
      <c r="L93" s="99">
        <f t="shared" si="3"/>
        <v>999</v>
      </c>
      <c r="M93" s="120">
        <f t="shared" si="4"/>
        <v>999</v>
      </c>
      <c r="N93" s="118"/>
      <c r="O93" s="51"/>
      <c r="P93" s="66">
        <f t="shared" si="5"/>
        <v>999</v>
      </c>
      <c r="Q93" s="51"/>
    </row>
    <row r="94" spans="1:17" s="11" customFormat="1" ht="18.899999999999999" customHeight="1" x14ac:dyDescent="0.25">
      <c r="A94" s="100">
        <v>88</v>
      </c>
      <c r="B94" s="49"/>
      <c r="C94" s="49"/>
      <c r="D94" s="50"/>
      <c r="E94" s="113"/>
      <c r="F94" s="51"/>
      <c r="G94" s="51"/>
      <c r="H94" s="227"/>
      <c r="I94" s="121"/>
      <c r="J94" s="97" t="e">
        <f>IF(AND(Q94="",#REF!&gt;0,#REF!&lt;5),K94,)</f>
        <v>#REF!</v>
      </c>
      <c r="K94" s="95" t="str">
        <f>IF(D94="","ZZZ9",IF(AND(#REF!&gt;0,#REF!&lt;5),D94&amp;#REF!,D94&amp;"9"))</f>
        <v>ZZZ9</v>
      </c>
      <c r="L94" s="99">
        <f t="shared" si="3"/>
        <v>999</v>
      </c>
      <c r="M94" s="120">
        <f t="shared" si="4"/>
        <v>999</v>
      </c>
      <c r="N94" s="118"/>
      <c r="O94" s="51"/>
      <c r="P94" s="66">
        <f t="shared" si="5"/>
        <v>999</v>
      </c>
      <c r="Q94" s="51"/>
    </row>
    <row r="95" spans="1:17" s="11" customFormat="1" ht="18.899999999999999" customHeight="1" x14ac:dyDescent="0.25">
      <c r="A95" s="100">
        <v>89</v>
      </c>
      <c r="B95" s="49"/>
      <c r="C95" s="49"/>
      <c r="D95" s="50"/>
      <c r="E95" s="113"/>
      <c r="F95" s="51"/>
      <c r="G95" s="51"/>
      <c r="H95" s="227"/>
      <c r="I95" s="121"/>
      <c r="J95" s="97" t="e">
        <f>IF(AND(Q95="",#REF!&gt;0,#REF!&lt;5),K95,)</f>
        <v>#REF!</v>
      </c>
      <c r="K95" s="95" t="str">
        <f>IF(D95="","ZZZ9",IF(AND(#REF!&gt;0,#REF!&lt;5),D95&amp;#REF!,D95&amp;"9"))</f>
        <v>ZZZ9</v>
      </c>
      <c r="L95" s="99">
        <f t="shared" si="3"/>
        <v>999</v>
      </c>
      <c r="M95" s="120">
        <f t="shared" si="4"/>
        <v>999</v>
      </c>
      <c r="N95" s="118"/>
      <c r="O95" s="51"/>
      <c r="P95" s="66">
        <f t="shared" si="5"/>
        <v>999</v>
      </c>
      <c r="Q95" s="51"/>
    </row>
    <row r="96" spans="1:17" s="11" customFormat="1" ht="18.899999999999999" customHeight="1" x14ac:dyDescent="0.25">
      <c r="A96" s="100">
        <v>90</v>
      </c>
      <c r="B96" s="49"/>
      <c r="C96" s="49"/>
      <c r="D96" s="50"/>
      <c r="E96" s="113"/>
      <c r="F96" s="51"/>
      <c r="G96" s="51"/>
      <c r="H96" s="227"/>
      <c r="I96" s="121"/>
      <c r="J96" s="97" t="e">
        <f>IF(AND(Q96="",#REF!&gt;0,#REF!&lt;5),K96,)</f>
        <v>#REF!</v>
      </c>
      <c r="K96" s="95" t="str">
        <f>IF(D96="","ZZZ9",IF(AND(#REF!&gt;0,#REF!&lt;5),D96&amp;#REF!,D96&amp;"9"))</f>
        <v>ZZZ9</v>
      </c>
      <c r="L96" s="99">
        <f t="shared" si="3"/>
        <v>999</v>
      </c>
      <c r="M96" s="120">
        <f t="shared" si="4"/>
        <v>999</v>
      </c>
      <c r="N96" s="118"/>
      <c r="O96" s="51"/>
      <c r="P96" s="66">
        <f t="shared" si="5"/>
        <v>999</v>
      </c>
      <c r="Q96" s="51"/>
    </row>
    <row r="97" spans="1:17" s="11" customFormat="1" ht="18.899999999999999" customHeight="1" x14ac:dyDescent="0.25">
      <c r="A97" s="100">
        <v>91</v>
      </c>
      <c r="B97" s="49"/>
      <c r="C97" s="49"/>
      <c r="D97" s="50"/>
      <c r="E97" s="113"/>
      <c r="F97" s="51"/>
      <c r="G97" s="51"/>
      <c r="H97" s="227"/>
      <c r="I97" s="121"/>
      <c r="J97" s="97" t="e">
        <f>IF(AND(Q97="",#REF!&gt;0,#REF!&lt;5),K97,)</f>
        <v>#REF!</v>
      </c>
      <c r="K97" s="95" t="str">
        <f>IF(D97="","ZZZ9",IF(AND(#REF!&gt;0,#REF!&lt;5),D97&amp;#REF!,D97&amp;"9"))</f>
        <v>ZZZ9</v>
      </c>
      <c r="L97" s="99">
        <f t="shared" si="3"/>
        <v>999</v>
      </c>
      <c r="M97" s="120">
        <f t="shared" si="4"/>
        <v>999</v>
      </c>
      <c r="N97" s="118"/>
      <c r="O97" s="51"/>
      <c r="P97" s="66">
        <f t="shared" si="5"/>
        <v>999</v>
      </c>
      <c r="Q97" s="51"/>
    </row>
    <row r="98" spans="1:17" s="11" customFormat="1" ht="18.899999999999999" customHeight="1" x14ac:dyDescent="0.25">
      <c r="A98" s="100">
        <v>92</v>
      </c>
      <c r="B98" s="49"/>
      <c r="C98" s="49"/>
      <c r="D98" s="50"/>
      <c r="E98" s="113"/>
      <c r="F98" s="51"/>
      <c r="G98" s="51"/>
      <c r="H98" s="227"/>
      <c r="I98" s="121"/>
      <c r="J98" s="97" t="e">
        <f>IF(AND(Q98="",#REF!&gt;0,#REF!&lt;5),K98,)</f>
        <v>#REF!</v>
      </c>
      <c r="K98" s="95" t="str">
        <f>IF(D98="","ZZZ9",IF(AND(#REF!&gt;0,#REF!&lt;5),D98&amp;#REF!,D98&amp;"9"))</f>
        <v>ZZZ9</v>
      </c>
      <c r="L98" s="99">
        <f t="shared" si="3"/>
        <v>999</v>
      </c>
      <c r="M98" s="120">
        <f t="shared" si="4"/>
        <v>999</v>
      </c>
      <c r="N98" s="118"/>
      <c r="O98" s="51"/>
      <c r="P98" s="66">
        <f t="shared" si="5"/>
        <v>999</v>
      </c>
      <c r="Q98" s="51"/>
    </row>
    <row r="99" spans="1:17" s="11" customFormat="1" ht="18.899999999999999" customHeight="1" x14ac:dyDescent="0.25">
      <c r="A99" s="100">
        <v>93</v>
      </c>
      <c r="B99" s="49"/>
      <c r="C99" s="49"/>
      <c r="D99" s="50"/>
      <c r="E99" s="113"/>
      <c r="F99" s="51"/>
      <c r="G99" s="51"/>
      <c r="H99" s="227"/>
      <c r="I99" s="121"/>
      <c r="J99" s="97" t="e">
        <f>IF(AND(Q99="",#REF!&gt;0,#REF!&lt;5),K99,)</f>
        <v>#REF!</v>
      </c>
      <c r="K99" s="95" t="str">
        <f>IF(D99="","ZZZ9",IF(AND(#REF!&gt;0,#REF!&lt;5),D99&amp;#REF!,D99&amp;"9"))</f>
        <v>ZZZ9</v>
      </c>
      <c r="L99" s="99">
        <f t="shared" si="3"/>
        <v>999</v>
      </c>
      <c r="M99" s="120">
        <f t="shared" si="4"/>
        <v>999</v>
      </c>
      <c r="N99" s="118"/>
      <c r="O99" s="51"/>
      <c r="P99" s="66">
        <f t="shared" si="5"/>
        <v>999</v>
      </c>
      <c r="Q99" s="51"/>
    </row>
    <row r="100" spans="1:17" s="11" customFormat="1" ht="18.899999999999999" customHeight="1" x14ac:dyDescent="0.25">
      <c r="A100" s="100">
        <v>94</v>
      </c>
      <c r="B100" s="49"/>
      <c r="C100" s="49"/>
      <c r="D100" s="50"/>
      <c r="E100" s="113"/>
      <c r="F100" s="51"/>
      <c r="G100" s="51"/>
      <c r="H100" s="227"/>
      <c r="I100" s="121"/>
      <c r="J100" s="97" t="e">
        <f>IF(AND(Q100="",#REF!&gt;0,#REF!&lt;5),K100,)</f>
        <v>#REF!</v>
      </c>
      <c r="K100" s="95" t="str">
        <f>IF(D100="","ZZZ9",IF(AND(#REF!&gt;0,#REF!&lt;5),D100&amp;#REF!,D100&amp;"9"))</f>
        <v>ZZZ9</v>
      </c>
      <c r="L100" s="99">
        <f t="shared" si="3"/>
        <v>999</v>
      </c>
      <c r="M100" s="120">
        <f t="shared" si="4"/>
        <v>999</v>
      </c>
      <c r="N100" s="118"/>
      <c r="O100" s="51"/>
      <c r="P100" s="66">
        <f t="shared" si="5"/>
        <v>999</v>
      </c>
      <c r="Q100" s="51"/>
    </row>
    <row r="101" spans="1:17" s="11" customFormat="1" ht="18.899999999999999" customHeight="1" x14ac:dyDescent="0.25">
      <c r="A101" s="100">
        <v>95</v>
      </c>
      <c r="B101" s="49"/>
      <c r="C101" s="49"/>
      <c r="D101" s="50"/>
      <c r="E101" s="113"/>
      <c r="F101" s="51"/>
      <c r="G101" s="51"/>
      <c r="H101" s="227"/>
      <c r="I101" s="121"/>
      <c r="J101" s="97" t="e">
        <f>IF(AND(Q101="",#REF!&gt;0,#REF!&lt;5),K101,)</f>
        <v>#REF!</v>
      </c>
      <c r="K101" s="95" t="str">
        <f>IF(D101="","ZZZ9",IF(AND(#REF!&gt;0,#REF!&lt;5),D101&amp;#REF!,D101&amp;"9"))</f>
        <v>ZZZ9</v>
      </c>
      <c r="L101" s="99">
        <f t="shared" ref="L101:L134" si="6">IF(Q101="",999,Q101)</f>
        <v>999</v>
      </c>
      <c r="M101" s="120">
        <f t="shared" ref="M101:M134" si="7">IF(P101=999,999,1)</f>
        <v>999</v>
      </c>
      <c r="N101" s="118"/>
      <c r="O101" s="51"/>
      <c r="P101" s="66">
        <f t="shared" ref="P101:P134" si="8">IF(N101="DA",1,IF(N101="WC",2,IF(N101="SE",3,IF(N101="Q",4,IF(N101="LL",5,999)))))</f>
        <v>999</v>
      </c>
      <c r="Q101" s="51"/>
    </row>
    <row r="102" spans="1:17" s="11" customFormat="1" ht="18.899999999999999" customHeight="1" x14ac:dyDescent="0.25">
      <c r="A102" s="100">
        <v>96</v>
      </c>
      <c r="B102" s="49"/>
      <c r="C102" s="49"/>
      <c r="D102" s="50"/>
      <c r="E102" s="113"/>
      <c r="F102" s="51"/>
      <c r="G102" s="51"/>
      <c r="H102" s="227"/>
      <c r="I102" s="121"/>
      <c r="J102" s="97" t="e">
        <f>IF(AND(Q102="",#REF!&gt;0,#REF!&lt;5),K102,)</f>
        <v>#REF!</v>
      </c>
      <c r="K102" s="95" t="str">
        <f>IF(D102="","ZZZ9",IF(AND(#REF!&gt;0,#REF!&lt;5),D102&amp;#REF!,D102&amp;"9"))</f>
        <v>ZZZ9</v>
      </c>
      <c r="L102" s="99">
        <f t="shared" si="6"/>
        <v>999</v>
      </c>
      <c r="M102" s="120">
        <f t="shared" si="7"/>
        <v>999</v>
      </c>
      <c r="N102" s="118"/>
      <c r="O102" s="51"/>
      <c r="P102" s="66">
        <f t="shared" si="8"/>
        <v>999</v>
      </c>
      <c r="Q102" s="51"/>
    </row>
    <row r="103" spans="1:17" s="11" customFormat="1" ht="18.899999999999999" customHeight="1" x14ac:dyDescent="0.25">
      <c r="A103" s="100">
        <v>97</v>
      </c>
      <c r="B103" s="49"/>
      <c r="C103" s="49"/>
      <c r="D103" s="50"/>
      <c r="E103" s="113"/>
      <c r="F103" s="51"/>
      <c r="G103" s="51"/>
      <c r="H103" s="227"/>
      <c r="I103" s="121"/>
      <c r="J103" s="97" t="e">
        <f>IF(AND(Q103="",#REF!&gt;0,#REF!&lt;5),K103,)</f>
        <v>#REF!</v>
      </c>
      <c r="K103" s="95" t="str">
        <f>IF(D103="","ZZZ9",IF(AND(#REF!&gt;0,#REF!&lt;5),D103&amp;#REF!,D103&amp;"9"))</f>
        <v>ZZZ9</v>
      </c>
      <c r="L103" s="99">
        <f t="shared" si="6"/>
        <v>999</v>
      </c>
      <c r="M103" s="120">
        <f t="shared" si="7"/>
        <v>999</v>
      </c>
      <c r="N103" s="118"/>
      <c r="O103" s="51"/>
      <c r="P103" s="66">
        <f t="shared" si="8"/>
        <v>999</v>
      </c>
      <c r="Q103" s="51"/>
    </row>
    <row r="104" spans="1:17" s="11" customFormat="1" ht="18.899999999999999" customHeight="1" x14ac:dyDescent="0.25">
      <c r="A104" s="100">
        <v>98</v>
      </c>
      <c r="B104" s="49"/>
      <c r="C104" s="49"/>
      <c r="D104" s="50"/>
      <c r="E104" s="113"/>
      <c r="F104" s="51"/>
      <c r="G104" s="51"/>
      <c r="H104" s="227"/>
      <c r="I104" s="121"/>
      <c r="J104" s="97" t="e">
        <f>IF(AND(Q104="",#REF!&gt;0,#REF!&lt;5),K104,)</f>
        <v>#REF!</v>
      </c>
      <c r="K104" s="95" t="str">
        <f>IF(D104="","ZZZ9",IF(AND(#REF!&gt;0,#REF!&lt;5),D104&amp;#REF!,D104&amp;"9"))</f>
        <v>ZZZ9</v>
      </c>
      <c r="L104" s="99">
        <f t="shared" si="6"/>
        <v>999</v>
      </c>
      <c r="M104" s="120">
        <f t="shared" si="7"/>
        <v>999</v>
      </c>
      <c r="N104" s="118"/>
      <c r="O104" s="51"/>
      <c r="P104" s="66">
        <f t="shared" si="8"/>
        <v>999</v>
      </c>
      <c r="Q104" s="51"/>
    </row>
    <row r="105" spans="1:17" s="11" customFormat="1" ht="18.899999999999999" customHeight="1" x14ac:dyDescent="0.25">
      <c r="A105" s="100">
        <v>99</v>
      </c>
      <c r="B105" s="49"/>
      <c r="C105" s="49"/>
      <c r="D105" s="50"/>
      <c r="E105" s="113"/>
      <c r="F105" s="51"/>
      <c r="G105" s="51"/>
      <c r="H105" s="227"/>
      <c r="I105" s="121"/>
      <c r="J105" s="97" t="e">
        <f>IF(AND(Q105="",#REF!&gt;0,#REF!&lt;5),K105,)</f>
        <v>#REF!</v>
      </c>
      <c r="K105" s="95" t="str">
        <f>IF(D105="","ZZZ9",IF(AND(#REF!&gt;0,#REF!&lt;5),D105&amp;#REF!,D105&amp;"9"))</f>
        <v>ZZZ9</v>
      </c>
      <c r="L105" s="99">
        <f t="shared" si="6"/>
        <v>999</v>
      </c>
      <c r="M105" s="120">
        <f t="shared" si="7"/>
        <v>999</v>
      </c>
      <c r="N105" s="118"/>
      <c r="O105" s="51"/>
      <c r="P105" s="66">
        <f t="shared" si="8"/>
        <v>999</v>
      </c>
      <c r="Q105" s="51"/>
    </row>
    <row r="106" spans="1:17" s="11" customFormat="1" ht="18.899999999999999" customHeight="1" x14ac:dyDescent="0.25">
      <c r="A106" s="100">
        <v>100</v>
      </c>
      <c r="B106" s="49"/>
      <c r="C106" s="49"/>
      <c r="D106" s="50"/>
      <c r="E106" s="113"/>
      <c r="F106" s="51"/>
      <c r="G106" s="51"/>
      <c r="H106" s="227"/>
      <c r="I106" s="121"/>
      <c r="J106" s="97" t="e">
        <f>IF(AND(Q106="",#REF!&gt;0,#REF!&lt;5),K106,)</f>
        <v>#REF!</v>
      </c>
      <c r="K106" s="95" t="str">
        <f>IF(D106="","ZZZ9",IF(AND(#REF!&gt;0,#REF!&lt;5),D106&amp;#REF!,D106&amp;"9"))</f>
        <v>ZZZ9</v>
      </c>
      <c r="L106" s="99">
        <f t="shared" si="6"/>
        <v>999</v>
      </c>
      <c r="M106" s="120">
        <f t="shared" si="7"/>
        <v>999</v>
      </c>
      <c r="N106" s="118"/>
      <c r="O106" s="51"/>
      <c r="P106" s="66">
        <f t="shared" si="8"/>
        <v>999</v>
      </c>
      <c r="Q106" s="51"/>
    </row>
    <row r="107" spans="1:17" s="11" customFormat="1" ht="18.899999999999999" customHeight="1" x14ac:dyDescent="0.25">
      <c r="A107" s="100">
        <v>101</v>
      </c>
      <c r="B107" s="49"/>
      <c r="C107" s="49"/>
      <c r="D107" s="50"/>
      <c r="E107" s="113"/>
      <c r="F107" s="51"/>
      <c r="G107" s="51"/>
      <c r="H107" s="227"/>
      <c r="I107" s="121"/>
      <c r="J107" s="97" t="e">
        <f>IF(AND(Q107="",#REF!&gt;0,#REF!&lt;5),K107,)</f>
        <v>#REF!</v>
      </c>
      <c r="K107" s="95" t="str">
        <f>IF(D107="","ZZZ9",IF(AND(#REF!&gt;0,#REF!&lt;5),D107&amp;#REF!,D107&amp;"9"))</f>
        <v>ZZZ9</v>
      </c>
      <c r="L107" s="99">
        <f t="shared" si="6"/>
        <v>999</v>
      </c>
      <c r="M107" s="120">
        <f t="shared" si="7"/>
        <v>999</v>
      </c>
      <c r="N107" s="118"/>
      <c r="O107" s="51"/>
      <c r="P107" s="66">
        <f t="shared" si="8"/>
        <v>999</v>
      </c>
      <c r="Q107" s="51"/>
    </row>
    <row r="108" spans="1:17" s="11" customFormat="1" ht="18.899999999999999" customHeight="1" x14ac:dyDescent="0.25">
      <c r="A108" s="100">
        <v>102</v>
      </c>
      <c r="B108" s="49"/>
      <c r="C108" s="49"/>
      <c r="D108" s="50"/>
      <c r="E108" s="113"/>
      <c r="F108" s="51"/>
      <c r="G108" s="51"/>
      <c r="H108" s="227"/>
      <c r="I108" s="121"/>
      <c r="J108" s="97" t="e">
        <f>IF(AND(Q108="",#REF!&gt;0,#REF!&lt;5),K108,)</f>
        <v>#REF!</v>
      </c>
      <c r="K108" s="95" t="str">
        <f>IF(D108="","ZZZ9",IF(AND(#REF!&gt;0,#REF!&lt;5),D108&amp;#REF!,D108&amp;"9"))</f>
        <v>ZZZ9</v>
      </c>
      <c r="L108" s="99">
        <f t="shared" si="6"/>
        <v>999</v>
      </c>
      <c r="M108" s="120">
        <f t="shared" si="7"/>
        <v>999</v>
      </c>
      <c r="N108" s="118"/>
      <c r="O108" s="51"/>
      <c r="P108" s="66">
        <f t="shared" si="8"/>
        <v>999</v>
      </c>
      <c r="Q108" s="51"/>
    </row>
    <row r="109" spans="1:17" s="11" customFormat="1" ht="18.899999999999999" customHeight="1" x14ac:dyDescent="0.25">
      <c r="A109" s="100">
        <v>103</v>
      </c>
      <c r="B109" s="49"/>
      <c r="C109" s="49"/>
      <c r="D109" s="50"/>
      <c r="E109" s="113"/>
      <c r="F109" s="51"/>
      <c r="G109" s="51"/>
      <c r="H109" s="227"/>
      <c r="I109" s="121"/>
      <c r="J109" s="97" t="e">
        <f>IF(AND(Q109="",#REF!&gt;0,#REF!&lt;5),K109,)</f>
        <v>#REF!</v>
      </c>
      <c r="K109" s="95" t="str">
        <f>IF(D109="","ZZZ9",IF(AND(#REF!&gt;0,#REF!&lt;5),D109&amp;#REF!,D109&amp;"9"))</f>
        <v>ZZZ9</v>
      </c>
      <c r="L109" s="99">
        <f t="shared" si="6"/>
        <v>999</v>
      </c>
      <c r="M109" s="120">
        <f t="shared" si="7"/>
        <v>999</v>
      </c>
      <c r="N109" s="118"/>
      <c r="O109" s="51"/>
      <c r="P109" s="66">
        <f t="shared" si="8"/>
        <v>999</v>
      </c>
      <c r="Q109" s="51"/>
    </row>
    <row r="110" spans="1:17" s="11" customFormat="1" ht="18.899999999999999" customHeight="1" x14ac:dyDescent="0.25">
      <c r="A110" s="100">
        <v>104</v>
      </c>
      <c r="B110" s="49"/>
      <c r="C110" s="49"/>
      <c r="D110" s="50"/>
      <c r="E110" s="113"/>
      <c r="F110" s="51"/>
      <c r="G110" s="51"/>
      <c r="H110" s="227"/>
      <c r="I110" s="121"/>
      <c r="J110" s="97" t="e">
        <f>IF(AND(Q110="",#REF!&gt;0,#REF!&lt;5),K110,)</f>
        <v>#REF!</v>
      </c>
      <c r="K110" s="95" t="str">
        <f>IF(D110="","ZZZ9",IF(AND(#REF!&gt;0,#REF!&lt;5),D110&amp;#REF!,D110&amp;"9"))</f>
        <v>ZZZ9</v>
      </c>
      <c r="L110" s="99">
        <f t="shared" si="6"/>
        <v>999</v>
      </c>
      <c r="M110" s="120">
        <f t="shared" si="7"/>
        <v>999</v>
      </c>
      <c r="N110" s="118"/>
      <c r="O110" s="51"/>
      <c r="P110" s="66">
        <f t="shared" si="8"/>
        <v>999</v>
      </c>
      <c r="Q110" s="51"/>
    </row>
    <row r="111" spans="1:17" s="11" customFormat="1" ht="18.899999999999999" customHeight="1" x14ac:dyDescent="0.25">
      <c r="A111" s="100">
        <v>105</v>
      </c>
      <c r="B111" s="49"/>
      <c r="C111" s="49"/>
      <c r="D111" s="50"/>
      <c r="E111" s="113"/>
      <c r="F111" s="51"/>
      <c r="G111" s="51"/>
      <c r="H111" s="227"/>
      <c r="I111" s="121"/>
      <c r="J111" s="97" t="e">
        <f>IF(AND(Q111="",#REF!&gt;0,#REF!&lt;5),K111,)</f>
        <v>#REF!</v>
      </c>
      <c r="K111" s="95" t="str">
        <f>IF(D111="","ZZZ9",IF(AND(#REF!&gt;0,#REF!&lt;5),D111&amp;#REF!,D111&amp;"9"))</f>
        <v>ZZZ9</v>
      </c>
      <c r="L111" s="99">
        <f t="shared" si="6"/>
        <v>999</v>
      </c>
      <c r="M111" s="120">
        <f t="shared" si="7"/>
        <v>999</v>
      </c>
      <c r="N111" s="118"/>
      <c r="O111" s="51"/>
      <c r="P111" s="66">
        <f t="shared" si="8"/>
        <v>999</v>
      </c>
      <c r="Q111" s="51"/>
    </row>
    <row r="112" spans="1:17" s="11" customFormat="1" ht="18.899999999999999" customHeight="1" x14ac:dyDescent="0.25">
      <c r="A112" s="100">
        <v>106</v>
      </c>
      <c r="B112" s="49"/>
      <c r="C112" s="49"/>
      <c r="D112" s="50"/>
      <c r="E112" s="113"/>
      <c r="F112" s="51"/>
      <c r="G112" s="51"/>
      <c r="H112" s="227"/>
      <c r="I112" s="121"/>
      <c r="J112" s="97" t="e">
        <f>IF(AND(Q112="",#REF!&gt;0,#REF!&lt;5),K112,)</f>
        <v>#REF!</v>
      </c>
      <c r="K112" s="95" t="str">
        <f>IF(D112="","ZZZ9",IF(AND(#REF!&gt;0,#REF!&lt;5),D112&amp;#REF!,D112&amp;"9"))</f>
        <v>ZZZ9</v>
      </c>
      <c r="L112" s="99">
        <f t="shared" si="6"/>
        <v>999</v>
      </c>
      <c r="M112" s="120">
        <f t="shared" si="7"/>
        <v>999</v>
      </c>
      <c r="N112" s="118"/>
      <c r="O112" s="51"/>
      <c r="P112" s="66">
        <f t="shared" si="8"/>
        <v>999</v>
      </c>
      <c r="Q112" s="51"/>
    </row>
    <row r="113" spans="1:17" s="11" customFormat="1" ht="18.899999999999999" customHeight="1" x14ac:dyDescent="0.25">
      <c r="A113" s="100">
        <v>107</v>
      </c>
      <c r="B113" s="49"/>
      <c r="C113" s="49"/>
      <c r="D113" s="50"/>
      <c r="E113" s="113"/>
      <c r="F113" s="51"/>
      <c r="G113" s="51"/>
      <c r="H113" s="227"/>
      <c r="I113" s="121"/>
      <c r="J113" s="97" t="e">
        <f>IF(AND(Q113="",#REF!&gt;0,#REF!&lt;5),K113,)</f>
        <v>#REF!</v>
      </c>
      <c r="K113" s="95" t="str">
        <f>IF(D113="","ZZZ9",IF(AND(#REF!&gt;0,#REF!&lt;5),D113&amp;#REF!,D113&amp;"9"))</f>
        <v>ZZZ9</v>
      </c>
      <c r="L113" s="99">
        <f t="shared" si="6"/>
        <v>999</v>
      </c>
      <c r="M113" s="120">
        <f t="shared" si="7"/>
        <v>999</v>
      </c>
      <c r="N113" s="118"/>
      <c r="O113" s="51"/>
      <c r="P113" s="66">
        <f t="shared" si="8"/>
        <v>999</v>
      </c>
      <c r="Q113" s="51"/>
    </row>
    <row r="114" spans="1:17" s="11" customFormat="1" ht="18.899999999999999" customHeight="1" x14ac:dyDescent="0.25">
      <c r="A114" s="100">
        <v>108</v>
      </c>
      <c r="B114" s="49"/>
      <c r="C114" s="49"/>
      <c r="D114" s="50"/>
      <c r="E114" s="113"/>
      <c r="F114" s="51"/>
      <c r="G114" s="51"/>
      <c r="H114" s="227"/>
      <c r="I114" s="121"/>
      <c r="J114" s="97" t="e">
        <f>IF(AND(Q114="",#REF!&gt;0,#REF!&lt;5),K114,)</f>
        <v>#REF!</v>
      </c>
      <c r="K114" s="95" t="str">
        <f>IF(D114="","ZZZ9",IF(AND(#REF!&gt;0,#REF!&lt;5),D114&amp;#REF!,D114&amp;"9"))</f>
        <v>ZZZ9</v>
      </c>
      <c r="L114" s="99">
        <f t="shared" si="6"/>
        <v>999</v>
      </c>
      <c r="M114" s="120">
        <f t="shared" si="7"/>
        <v>999</v>
      </c>
      <c r="N114" s="118"/>
      <c r="O114" s="51"/>
      <c r="P114" s="66">
        <f t="shared" si="8"/>
        <v>999</v>
      </c>
      <c r="Q114" s="51"/>
    </row>
    <row r="115" spans="1:17" s="11" customFormat="1" ht="18.899999999999999" customHeight="1" x14ac:dyDescent="0.25">
      <c r="A115" s="100">
        <v>109</v>
      </c>
      <c r="B115" s="49"/>
      <c r="C115" s="49"/>
      <c r="D115" s="50"/>
      <c r="E115" s="113"/>
      <c r="F115" s="51"/>
      <c r="G115" s="51"/>
      <c r="H115" s="227"/>
      <c r="I115" s="121"/>
      <c r="J115" s="97" t="e">
        <f>IF(AND(Q115="",#REF!&gt;0,#REF!&lt;5),K115,)</f>
        <v>#REF!</v>
      </c>
      <c r="K115" s="95" t="str">
        <f>IF(D115="","ZZZ9",IF(AND(#REF!&gt;0,#REF!&lt;5),D115&amp;#REF!,D115&amp;"9"))</f>
        <v>ZZZ9</v>
      </c>
      <c r="L115" s="99">
        <f t="shared" si="6"/>
        <v>999</v>
      </c>
      <c r="M115" s="120">
        <f t="shared" si="7"/>
        <v>999</v>
      </c>
      <c r="N115" s="118"/>
      <c r="O115" s="51"/>
      <c r="P115" s="66">
        <f t="shared" si="8"/>
        <v>999</v>
      </c>
      <c r="Q115" s="51"/>
    </row>
    <row r="116" spans="1:17" s="11" customFormat="1" ht="18.899999999999999" customHeight="1" x14ac:dyDescent="0.25">
      <c r="A116" s="100">
        <v>110</v>
      </c>
      <c r="B116" s="49"/>
      <c r="C116" s="49"/>
      <c r="D116" s="50"/>
      <c r="E116" s="113"/>
      <c r="F116" s="51"/>
      <c r="G116" s="51"/>
      <c r="H116" s="227"/>
      <c r="I116" s="121"/>
      <c r="J116" s="97" t="e">
        <f>IF(AND(Q116="",#REF!&gt;0,#REF!&lt;5),K116,)</f>
        <v>#REF!</v>
      </c>
      <c r="K116" s="95" t="str">
        <f>IF(D116="","ZZZ9",IF(AND(#REF!&gt;0,#REF!&lt;5),D116&amp;#REF!,D116&amp;"9"))</f>
        <v>ZZZ9</v>
      </c>
      <c r="L116" s="99">
        <f t="shared" si="6"/>
        <v>999</v>
      </c>
      <c r="M116" s="120">
        <f t="shared" si="7"/>
        <v>999</v>
      </c>
      <c r="N116" s="118"/>
      <c r="O116" s="51"/>
      <c r="P116" s="66">
        <f t="shared" si="8"/>
        <v>999</v>
      </c>
      <c r="Q116" s="51"/>
    </row>
    <row r="117" spans="1:17" s="11" customFormat="1" ht="18.899999999999999" customHeight="1" x14ac:dyDescent="0.25">
      <c r="A117" s="100">
        <v>111</v>
      </c>
      <c r="B117" s="49"/>
      <c r="C117" s="49"/>
      <c r="D117" s="50"/>
      <c r="E117" s="113"/>
      <c r="F117" s="51"/>
      <c r="G117" s="51"/>
      <c r="H117" s="227"/>
      <c r="I117" s="121"/>
      <c r="J117" s="97" t="e">
        <f>IF(AND(Q117="",#REF!&gt;0,#REF!&lt;5),K117,)</f>
        <v>#REF!</v>
      </c>
      <c r="K117" s="95" t="str">
        <f>IF(D117="","ZZZ9",IF(AND(#REF!&gt;0,#REF!&lt;5),D117&amp;#REF!,D117&amp;"9"))</f>
        <v>ZZZ9</v>
      </c>
      <c r="L117" s="99">
        <f t="shared" si="6"/>
        <v>999</v>
      </c>
      <c r="M117" s="120">
        <f t="shared" si="7"/>
        <v>999</v>
      </c>
      <c r="N117" s="118"/>
      <c r="O117" s="51"/>
      <c r="P117" s="66">
        <f t="shared" si="8"/>
        <v>999</v>
      </c>
      <c r="Q117" s="51"/>
    </row>
    <row r="118" spans="1:17" s="11" customFormat="1" ht="18.899999999999999" customHeight="1" x14ac:dyDescent="0.25">
      <c r="A118" s="100">
        <v>112</v>
      </c>
      <c r="B118" s="49"/>
      <c r="C118" s="49"/>
      <c r="D118" s="50"/>
      <c r="E118" s="113"/>
      <c r="F118" s="51"/>
      <c r="G118" s="51"/>
      <c r="H118" s="227"/>
      <c r="I118" s="121"/>
      <c r="J118" s="97" t="e">
        <f>IF(AND(Q118="",#REF!&gt;0,#REF!&lt;5),K118,)</f>
        <v>#REF!</v>
      </c>
      <c r="K118" s="95" t="str">
        <f>IF(D118="","ZZZ9",IF(AND(#REF!&gt;0,#REF!&lt;5),D118&amp;#REF!,D118&amp;"9"))</f>
        <v>ZZZ9</v>
      </c>
      <c r="L118" s="99">
        <f t="shared" si="6"/>
        <v>999</v>
      </c>
      <c r="M118" s="120">
        <f t="shared" si="7"/>
        <v>999</v>
      </c>
      <c r="N118" s="118"/>
      <c r="O118" s="51"/>
      <c r="P118" s="66">
        <f t="shared" si="8"/>
        <v>999</v>
      </c>
      <c r="Q118" s="51"/>
    </row>
    <row r="119" spans="1:17" s="11" customFormat="1" ht="18.899999999999999" customHeight="1" x14ac:dyDescent="0.25">
      <c r="A119" s="100">
        <v>113</v>
      </c>
      <c r="B119" s="49"/>
      <c r="C119" s="49"/>
      <c r="D119" s="50"/>
      <c r="E119" s="113"/>
      <c r="F119" s="51"/>
      <c r="G119" s="51"/>
      <c r="H119" s="227"/>
      <c r="I119" s="121"/>
      <c r="J119" s="97" t="e">
        <f>IF(AND(Q119="",#REF!&gt;0,#REF!&lt;5),K119,)</f>
        <v>#REF!</v>
      </c>
      <c r="K119" s="95" t="str">
        <f>IF(D119="","ZZZ9",IF(AND(#REF!&gt;0,#REF!&lt;5),D119&amp;#REF!,D119&amp;"9"))</f>
        <v>ZZZ9</v>
      </c>
      <c r="L119" s="99">
        <f t="shared" si="6"/>
        <v>999</v>
      </c>
      <c r="M119" s="120">
        <f t="shared" si="7"/>
        <v>999</v>
      </c>
      <c r="N119" s="118"/>
      <c r="O119" s="51"/>
      <c r="P119" s="66">
        <f t="shared" si="8"/>
        <v>999</v>
      </c>
      <c r="Q119" s="51"/>
    </row>
    <row r="120" spans="1:17" s="11" customFormat="1" ht="18.899999999999999" customHeight="1" x14ac:dyDescent="0.25">
      <c r="A120" s="100">
        <v>114</v>
      </c>
      <c r="B120" s="49"/>
      <c r="C120" s="49"/>
      <c r="D120" s="50"/>
      <c r="E120" s="113"/>
      <c r="F120" s="51"/>
      <c r="G120" s="51"/>
      <c r="H120" s="227"/>
      <c r="I120" s="121"/>
      <c r="J120" s="97" t="e">
        <f>IF(AND(Q120="",#REF!&gt;0,#REF!&lt;5),K120,)</f>
        <v>#REF!</v>
      </c>
      <c r="K120" s="95" t="str">
        <f>IF(D120="","ZZZ9",IF(AND(#REF!&gt;0,#REF!&lt;5),D120&amp;#REF!,D120&amp;"9"))</f>
        <v>ZZZ9</v>
      </c>
      <c r="L120" s="99">
        <f t="shared" si="6"/>
        <v>999</v>
      </c>
      <c r="M120" s="120">
        <f t="shared" si="7"/>
        <v>999</v>
      </c>
      <c r="N120" s="118"/>
      <c r="O120" s="51"/>
      <c r="P120" s="66">
        <f t="shared" si="8"/>
        <v>999</v>
      </c>
      <c r="Q120" s="51"/>
    </row>
    <row r="121" spans="1:17" s="11" customFormat="1" ht="18.899999999999999" customHeight="1" x14ac:dyDescent="0.25">
      <c r="A121" s="100">
        <v>115</v>
      </c>
      <c r="B121" s="49"/>
      <c r="C121" s="49"/>
      <c r="D121" s="50"/>
      <c r="E121" s="113"/>
      <c r="F121" s="51"/>
      <c r="G121" s="51"/>
      <c r="H121" s="227"/>
      <c r="I121" s="121"/>
      <c r="J121" s="97" t="e">
        <f>IF(AND(Q121="",#REF!&gt;0,#REF!&lt;5),K121,)</f>
        <v>#REF!</v>
      </c>
      <c r="K121" s="95" t="str">
        <f>IF(D121="","ZZZ9",IF(AND(#REF!&gt;0,#REF!&lt;5),D121&amp;#REF!,D121&amp;"9"))</f>
        <v>ZZZ9</v>
      </c>
      <c r="L121" s="99">
        <f t="shared" si="6"/>
        <v>999</v>
      </c>
      <c r="M121" s="120">
        <f t="shared" si="7"/>
        <v>999</v>
      </c>
      <c r="N121" s="118"/>
      <c r="O121" s="51"/>
      <c r="P121" s="66">
        <f t="shared" si="8"/>
        <v>999</v>
      </c>
      <c r="Q121" s="51"/>
    </row>
    <row r="122" spans="1:17" s="11" customFormat="1" ht="18.899999999999999" customHeight="1" x14ac:dyDescent="0.25">
      <c r="A122" s="100">
        <v>116</v>
      </c>
      <c r="B122" s="49"/>
      <c r="C122" s="49"/>
      <c r="D122" s="50"/>
      <c r="E122" s="113"/>
      <c r="F122" s="51"/>
      <c r="G122" s="51"/>
      <c r="H122" s="227"/>
      <c r="I122" s="121"/>
      <c r="J122" s="97" t="e">
        <f>IF(AND(Q122="",#REF!&gt;0,#REF!&lt;5),K122,)</f>
        <v>#REF!</v>
      </c>
      <c r="K122" s="95" t="str">
        <f>IF(D122="","ZZZ9",IF(AND(#REF!&gt;0,#REF!&lt;5),D122&amp;#REF!,D122&amp;"9"))</f>
        <v>ZZZ9</v>
      </c>
      <c r="L122" s="99">
        <f t="shared" si="6"/>
        <v>999</v>
      </c>
      <c r="M122" s="120">
        <f t="shared" si="7"/>
        <v>999</v>
      </c>
      <c r="N122" s="118"/>
      <c r="O122" s="51"/>
      <c r="P122" s="66">
        <f t="shared" si="8"/>
        <v>999</v>
      </c>
      <c r="Q122" s="51"/>
    </row>
    <row r="123" spans="1:17" s="11" customFormat="1" ht="18.899999999999999" customHeight="1" x14ac:dyDescent="0.25">
      <c r="A123" s="100">
        <v>117</v>
      </c>
      <c r="B123" s="49"/>
      <c r="C123" s="49"/>
      <c r="D123" s="50"/>
      <c r="E123" s="113"/>
      <c r="F123" s="51"/>
      <c r="G123" s="51"/>
      <c r="H123" s="227"/>
      <c r="I123" s="121"/>
      <c r="J123" s="97" t="e">
        <f>IF(AND(Q123="",#REF!&gt;0,#REF!&lt;5),K123,)</f>
        <v>#REF!</v>
      </c>
      <c r="K123" s="95" t="str">
        <f>IF(D123="","ZZZ9",IF(AND(#REF!&gt;0,#REF!&lt;5),D123&amp;#REF!,D123&amp;"9"))</f>
        <v>ZZZ9</v>
      </c>
      <c r="L123" s="99">
        <f t="shared" si="6"/>
        <v>999</v>
      </c>
      <c r="M123" s="120">
        <f t="shared" si="7"/>
        <v>999</v>
      </c>
      <c r="N123" s="118"/>
      <c r="O123" s="51"/>
      <c r="P123" s="66">
        <f t="shared" si="8"/>
        <v>999</v>
      </c>
      <c r="Q123" s="51"/>
    </row>
    <row r="124" spans="1:17" s="11" customFormat="1" ht="18.899999999999999" customHeight="1" x14ac:dyDescent="0.25">
      <c r="A124" s="100">
        <v>118</v>
      </c>
      <c r="B124" s="49"/>
      <c r="C124" s="49"/>
      <c r="D124" s="50"/>
      <c r="E124" s="113"/>
      <c r="F124" s="51"/>
      <c r="G124" s="51"/>
      <c r="H124" s="227"/>
      <c r="I124" s="121"/>
      <c r="J124" s="97" t="e">
        <f>IF(AND(Q124="",#REF!&gt;0,#REF!&lt;5),K124,)</f>
        <v>#REF!</v>
      </c>
      <c r="K124" s="95" t="str">
        <f>IF(D124="","ZZZ9",IF(AND(#REF!&gt;0,#REF!&lt;5),D124&amp;#REF!,D124&amp;"9"))</f>
        <v>ZZZ9</v>
      </c>
      <c r="L124" s="99">
        <f t="shared" si="6"/>
        <v>999</v>
      </c>
      <c r="M124" s="120">
        <f t="shared" si="7"/>
        <v>999</v>
      </c>
      <c r="N124" s="118"/>
      <c r="O124" s="51"/>
      <c r="P124" s="66">
        <f t="shared" si="8"/>
        <v>999</v>
      </c>
      <c r="Q124" s="51"/>
    </row>
    <row r="125" spans="1:17" s="11" customFormat="1" ht="18.899999999999999" customHeight="1" x14ac:dyDescent="0.25">
      <c r="A125" s="100">
        <v>119</v>
      </c>
      <c r="B125" s="49"/>
      <c r="C125" s="49"/>
      <c r="D125" s="50"/>
      <c r="E125" s="113"/>
      <c r="F125" s="51"/>
      <c r="G125" s="51"/>
      <c r="H125" s="227"/>
      <c r="I125" s="121"/>
      <c r="J125" s="97" t="e">
        <f>IF(AND(Q125="",#REF!&gt;0,#REF!&lt;5),K125,)</f>
        <v>#REF!</v>
      </c>
      <c r="K125" s="95" t="str">
        <f>IF(D125="","ZZZ9",IF(AND(#REF!&gt;0,#REF!&lt;5),D125&amp;#REF!,D125&amp;"9"))</f>
        <v>ZZZ9</v>
      </c>
      <c r="L125" s="99">
        <f t="shared" si="6"/>
        <v>999</v>
      </c>
      <c r="M125" s="120">
        <f t="shared" si="7"/>
        <v>999</v>
      </c>
      <c r="N125" s="118"/>
      <c r="O125" s="51"/>
      <c r="P125" s="66">
        <f t="shared" si="8"/>
        <v>999</v>
      </c>
      <c r="Q125" s="51"/>
    </row>
    <row r="126" spans="1:17" s="11" customFormat="1" ht="18.899999999999999" customHeight="1" x14ac:dyDescent="0.25">
      <c r="A126" s="100">
        <v>120</v>
      </c>
      <c r="B126" s="49"/>
      <c r="C126" s="49"/>
      <c r="D126" s="50"/>
      <c r="E126" s="113"/>
      <c r="F126" s="51"/>
      <c r="G126" s="51"/>
      <c r="H126" s="227"/>
      <c r="I126" s="121"/>
      <c r="J126" s="97" t="e">
        <f>IF(AND(Q126="",#REF!&gt;0,#REF!&lt;5),K126,)</f>
        <v>#REF!</v>
      </c>
      <c r="K126" s="95" t="str">
        <f>IF(D126="","ZZZ9",IF(AND(#REF!&gt;0,#REF!&lt;5),D126&amp;#REF!,D126&amp;"9"))</f>
        <v>ZZZ9</v>
      </c>
      <c r="L126" s="99">
        <f t="shared" si="6"/>
        <v>999</v>
      </c>
      <c r="M126" s="120">
        <f t="shared" si="7"/>
        <v>999</v>
      </c>
      <c r="N126" s="118"/>
      <c r="O126" s="51"/>
      <c r="P126" s="66">
        <f t="shared" si="8"/>
        <v>999</v>
      </c>
      <c r="Q126" s="51"/>
    </row>
    <row r="127" spans="1:17" s="11" customFormat="1" ht="18.899999999999999" customHeight="1" x14ac:dyDescent="0.25">
      <c r="A127" s="100">
        <v>121</v>
      </c>
      <c r="B127" s="49"/>
      <c r="C127" s="49"/>
      <c r="D127" s="50"/>
      <c r="E127" s="113"/>
      <c r="F127" s="51"/>
      <c r="G127" s="51"/>
      <c r="H127" s="227"/>
      <c r="I127" s="121"/>
      <c r="J127" s="97" t="e">
        <f>IF(AND(Q127="",#REF!&gt;0,#REF!&lt;5),K127,)</f>
        <v>#REF!</v>
      </c>
      <c r="K127" s="95" t="str">
        <f>IF(D127="","ZZZ9",IF(AND(#REF!&gt;0,#REF!&lt;5),D127&amp;#REF!,D127&amp;"9"))</f>
        <v>ZZZ9</v>
      </c>
      <c r="L127" s="99">
        <f t="shared" si="6"/>
        <v>999</v>
      </c>
      <c r="M127" s="120">
        <f t="shared" si="7"/>
        <v>999</v>
      </c>
      <c r="N127" s="118"/>
      <c r="O127" s="51"/>
      <c r="P127" s="66">
        <f t="shared" si="8"/>
        <v>999</v>
      </c>
      <c r="Q127" s="51"/>
    </row>
    <row r="128" spans="1:17" s="11" customFormat="1" ht="18.899999999999999" customHeight="1" x14ac:dyDescent="0.25">
      <c r="A128" s="100">
        <v>122</v>
      </c>
      <c r="B128" s="49"/>
      <c r="C128" s="49"/>
      <c r="D128" s="50"/>
      <c r="E128" s="113"/>
      <c r="F128" s="51"/>
      <c r="G128" s="51"/>
      <c r="H128" s="227"/>
      <c r="I128" s="121"/>
      <c r="J128" s="97" t="e">
        <f>IF(AND(Q128="",#REF!&gt;0,#REF!&lt;5),K128,)</f>
        <v>#REF!</v>
      </c>
      <c r="K128" s="95" t="str">
        <f>IF(D128="","ZZZ9",IF(AND(#REF!&gt;0,#REF!&lt;5),D128&amp;#REF!,D128&amp;"9"))</f>
        <v>ZZZ9</v>
      </c>
      <c r="L128" s="99">
        <f t="shared" si="6"/>
        <v>999</v>
      </c>
      <c r="M128" s="120">
        <f t="shared" si="7"/>
        <v>999</v>
      </c>
      <c r="N128" s="118"/>
      <c r="O128" s="51"/>
      <c r="P128" s="66">
        <f t="shared" si="8"/>
        <v>999</v>
      </c>
      <c r="Q128" s="51"/>
    </row>
    <row r="129" spans="1:17" s="11" customFormat="1" ht="18.899999999999999" customHeight="1" x14ac:dyDescent="0.25">
      <c r="A129" s="100">
        <v>123</v>
      </c>
      <c r="B129" s="49"/>
      <c r="C129" s="49"/>
      <c r="D129" s="50"/>
      <c r="E129" s="113"/>
      <c r="F129" s="51"/>
      <c r="G129" s="51"/>
      <c r="H129" s="227"/>
      <c r="I129" s="121"/>
      <c r="J129" s="97" t="e">
        <f>IF(AND(Q129="",#REF!&gt;0,#REF!&lt;5),K129,)</f>
        <v>#REF!</v>
      </c>
      <c r="K129" s="95" t="str">
        <f>IF(D129="","ZZZ9",IF(AND(#REF!&gt;0,#REF!&lt;5),D129&amp;#REF!,D129&amp;"9"))</f>
        <v>ZZZ9</v>
      </c>
      <c r="L129" s="99">
        <f t="shared" si="6"/>
        <v>999</v>
      </c>
      <c r="M129" s="120">
        <f t="shared" si="7"/>
        <v>999</v>
      </c>
      <c r="N129" s="118"/>
      <c r="O129" s="51"/>
      <c r="P129" s="66">
        <f t="shared" si="8"/>
        <v>999</v>
      </c>
      <c r="Q129" s="51"/>
    </row>
    <row r="130" spans="1:17" s="11" customFormat="1" ht="18.899999999999999" customHeight="1" x14ac:dyDescent="0.25">
      <c r="A130" s="100">
        <v>124</v>
      </c>
      <c r="B130" s="49"/>
      <c r="C130" s="49"/>
      <c r="D130" s="50"/>
      <c r="E130" s="113"/>
      <c r="F130" s="51"/>
      <c r="G130" s="51"/>
      <c r="H130" s="227"/>
      <c r="I130" s="121"/>
      <c r="J130" s="97" t="e">
        <f>IF(AND(Q130="",#REF!&gt;0,#REF!&lt;5),K130,)</f>
        <v>#REF!</v>
      </c>
      <c r="K130" s="95" t="str">
        <f>IF(D130="","ZZZ9",IF(AND(#REF!&gt;0,#REF!&lt;5),D130&amp;#REF!,D130&amp;"9"))</f>
        <v>ZZZ9</v>
      </c>
      <c r="L130" s="99">
        <f t="shared" si="6"/>
        <v>999</v>
      </c>
      <c r="M130" s="120">
        <f t="shared" si="7"/>
        <v>999</v>
      </c>
      <c r="N130" s="118"/>
      <c r="O130" s="51"/>
      <c r="P130" s="66">
        <f t="shared" si="8"/>
        <v>999</v>
      </c>
      <c r="Q130" s="51"/>
    </row>
    <row r="131" spans="1:17" s="11" customFormat="1" ht="18.899999999999999" customHeight="1" x14ac:dyDescent="0.25">
      <c r="A131" s="100">
        <v>125</v>
      </c>
      <c r="B131" s="49"/>
      <c r="C131" s="49"/>
      <c r="D131" s="50"/>
      <c r="E131" s="113"/>
      <c r="F131" s="51"/>
      <c r="G131" s="51"/>
      <c r="H131" s="227"/>
      <c r="I131" s="121"/>
      <c r="J131" s="97" t="e">
        <f>IF(AND(Q131="",#REF!&gt;0,#REF!&lt;5),K131,)</f>
        <v>#REF!</v>
      </c>
      <c r="K131" s="95" t="str">
        <f>IF(D131="","ZZZ9",IF(AND(#REF!&gt;0,#REF!&lt;5),D131&amp;#REF!,D131&amp;"9"))</f>
        <v>ZZZ9</v>
      </c>
      <c r="L131" s="99">
        <f t="shared" si="6"/>
        <v>999</v>
      </c>
      <c r="M131" s="120">
        <f t="shared" si="7"/>
        <v>999</v>
      </c>
      <c r="N131" s="118"/>
      <c r="O131" s="51"/>
      <c r="P131" s="66">
        <f t="shared" si="8"/>
        <v>999</v>
      </c>
      <c r="Q131" s="51"/>
    </row>
    <row r="132" spans="1:17" s="11" customFormat="1" ht="18.899999999999999" customHeight="1" x14ac:dyDescent="0.25">
      <c r="A132" s="100">
        <v>126</v>
      </c>
      <c r="B132" s="49"/>
      <c r="C132" s="49"/>
      <c r="D132" s="50"/>
      <c r="E132" s="113"/>
      <c r="F132" s="51"/>
      <c r="G132" s="51"/>
      <c r="H132" s="227"/>
      <c r="I132" s="121"/>
      <c r="J132" s="97" t="e">
        <f>IF(AND(Q132="",#REF!&gt;0,#REF!&lt;5),K132,)</f>
        <v>#REF!</v>
      </c>
      <c r="K132" s="95" t="str">
        <f>IF(D132="","ZZZ9",IF(AND(#REF!&gt;0,#REF!&lt;5),D132&amp;#REF!,D132&amp;"9"))</f>
        <v>ZZZ9</v>
      </c>
      <c r="L132" s="99">
        <f t="shared" si="6"/>
        <v>999</v>
      </c>
      <c r="M132" s="120">
        <f t="shared" si="7"/>
        <v>999</v>
      </c>
      <c r="N132" s="118"/>
      <c r="O132" s="51"/>
      <c r="P132" s="66">
        <f t="shared" si="8"/>
        <v>999</v>
      </c>
      <c r="Q132" s="51"/>
    </row>
    <row r="133" spans="1:17" s="11" customFormat="1" ht="18.899999999999999" customHeight="1" x14ac:dyDescent="0.25">
      <c r="A133" s="100">
        <v>127</v>
      </c>
      <c r="B133" s="49"/>
      <c r="C133" s="49"/>
      <c r="D133" s="50"/>
      <c r="E133" s="113"/>
      <c r="F133" s="51"/>
      <c r="G133" s="51"/>
      <c r="H133" s="227"/>
      <c r="I133" s="121"/>
      <c r="J133" s="97" t="e">
        <f>IF(AND(Q133="",#REF!&gt;0,#REF!&lt;5),K133,)</f>
        <v>#REF!</v>
      </c>
      <c r="K133" s="95" t="str">
        <f>IF(D133="","ZZZ9",IF(AND(#REF!&gt;0,#REF!&lt;5),D133&amp;#REF!,D133&amp;"9"))</f>
        <v>ZZZ9</v>
      </c>
      <c r="L133" s="99">
        <f t="shared" si="6"/>
        <v>999</v>
      </c>
      <c r="M133" s="120">
        <f t="shared" si="7"/>
        <v>999</v>
      </c>
      <c r="N133" s="118"/>
      <c r="O133" s="51"/>
      <c r="P133" s="66">
        <f t="shared" si="8"/>
        <v>999</v>
      </c>
      <c r="Q133" s="51"/>
    </row>
    <row r="134" spans="1:17" s="11" customFormat="1" ht="18.899999999999999" customHeight="1" x14ac:dyDescent="0.25">
      <c r="A134" s="100">
        <v>128</v>
      </c>
      <c r="B134" s="49"/>
      <c r="C134" s="49"/>
      <c r="D134" s="50"/>
      <c r="E134" s="113"/>
      <c r="F134" s="51"/>
      <c r="G134" s="51"/>
      <c r="H134" s="227"/>
      <c r="I134" s="121"/>
      <c r="J134" s="97" t="e">
        <f>IF(AND(Q134="",#REF!&gt;0,#REF!&lt;5),K134,)</f>
        <v>#REF!</v>
      </c>
      <c r="K134" s="95" t="str">
        <f>IF(D134="","ZZZ9",IF(AND(#REF!&gt;0,#REF!&lt;5),D134&amp;#REF!,D134&amp;"9"))</f>
        <v>ZZZ9</v>
      </c>
      <c r="L134" s="99">
        <f t="shared" si="6"/>
        <v>999</v>
      </c>
      <c r="M134" s="120">
        <f t="shared" si="7"/>
        <v>999</v>
      </c>
      <c r="N134" s="118"/>
      <c r="O134" s="121"/>
      <c r="P134" s="122">
        <f t="shared" si="8"/>
        <v>999</v>
      </c>
      <c r="Q134" s="121"/>
    </row>
    <row r="135" spans="1:17" x14ac:dyDescent="0.25">
      <c r="A135" s="100">
        <v>129</v>
      </c>
      <c r="B135" s="49"/>
      <c r="C135" s="49"/>
      <c r="D135" s="50"/>
      <c r="E135" s="113"/>
      <c r="F135" s="51"/>
      <c r="G135" s="51"/>
      <c r="H135" s="227"/>
      <c r="I135" s="121"/>
      <c r="J135" s="97" t="e">
        <f>IF(AND(Q135="",#REF!&gt;0,#REF!&lt;5),K135,)</f>
        <v>#REF!</v>
      </c>
      <c r="K135" s="95" t="str">
        <f>IF(D135="","ZZZ9",IF(AND(#REF!&gt;0,#REF!&lt;5),D135&amp;#REF!,D135&amp;"9"))</f>
        <v>ZZZ9</v>
      </c>
      <c r="L135" s="99">
        <f t="shared" ref="L135:L156" si="9">IF(Q135="",999,Q135)</f>
        <v>999</v>
      </c>
      <c r="M135" s="120">
        <f t="shared" ref="M135:M156" si="10">IF(P135=999,999,1)</f>
        <v>999</v>
      </c>
      <c r="N135" s="118"/>
      <c r="O135" s="51"/>
      <c r="P135" s="66">
        <f t="shared" ref="P135:P156" si="11">IF(N135="DA",1,IF(N135="WC",2,IF(N135="SE",3,IF(N135="Q",4,IF(N135="LL",5,999)))))</f>
        <v>999</v>
      </c>
      <c r="Q135" s="51"/>
    </row>
    <row r="136" spans="1:17" x14ac:dyDescent="0.25">
      <c r="A136" s="100">
        <v>130</v>
      </c>
      <c r="B136" s="49"/>
      <c r="C136" s="49"/>
      <c r="D136" s="50"/>
      <c r="E136" s="113"/>
      <c r="F136" s="51"/>
      <c r="G136" s="51"/>
      <c r="H136" s="227"/>
      <c r="I136" s="121"/>
      <c r="J136" s="97" t="e">
        <f>IF(AND(Q136="",#REF!&gt;0,#REF!&lt;5),K136,)</f>
        <v>#REF!</v>
      </c>
      <c r="K136" s="95" t="str">
        <f>IF(D136="","ZZZ9",IF(AND(#REF!&gt;0,#REF!&lt;5),D136&amp;#REF!,D136&amp;"9"))</f>
        <v>ZZZ9</v>
      </c>
      <c r="L136" s="99">
        <f t="shared" si="9"/>
        <v>999</v>
      </c>
      <c r="M136" s="120">
        <f t="shared" si="10"/>
        <v>999</v>
      </c>
      <c r="N136" s="118"/>
      <c r="O136" s="51"/>
      <c r="P136" s="66">
        <f t="shared" si="11"/>
        <v>999</v>
      </c>
      <c r="Q136" s="51"/>
    </row>
    <row r="137" spans="1:17" x14ac:dyDescent="0.25">
      <c r="A137" s="100">
        <v>131</v>
      </c>
      <c r="B137" s="49"/>
      <c r="C137" s="49"/>
      <c r="D137" s="50"/>
      <c r="E137" s="113"/>
      <c r="F137" s="51"/>
      <c r="G137" s="51"/>
      <c r="H137" s="227"/>
      <c r="I137" s="121"/>
      <c r="J137" s="97" t="e">
        <f>IF(AND(Q137="",#REF!&gt;0,#REF!&lt;5),K137,)</f>
        <v>#REF!</v>
      </c>
      <c r="K137" s="95" t="str">
        <f>IF(D137="","ZZZ9",IF(AND(#REF!&gt;0,#REF!&lt;5),D137&amp;#REF!,D137&amp;"9"))</f>
        <v>ZZZ9</v>
      </c>
      <c r="L137" s="99">
        <f t="shared" si="9"/>
        <v>999</v>
      </c>
      <c r="M137" s="120">
        <f t="shared" si="10"/>
        <v>999</v>
      </c>
      <c r="N137" s="118"/>
      <c r="O137" s="51"/>
      <c r="P137" s="66">
        <f t="shared" si="11"/>
        <v>999</v>
      </c>
      <c r="Q137" s="51"/>
    </row>
    <row r="138" spans="1:17" x14ac:dyDescent="0.25">
      <c r="A138" s="100">
        <v>132</v>
      </c>
      <c r="B138" s="49"/>
      <c r="C138" s="49"/>
      <c r="D138" s="50"/>
      <c r="E138" s="113"/>
      <c r="F138" s="51"/>
      <c r="G138" s="51"/>
      <c r="H138" s="227"/>
      <c r="I138" s="121"/>
      <c r="J138" s="97" t="e">
        <f>IF(AND(Q138="",#REF!&gt;0,#REF!&lt;5),K138,)</f>
        <v>#REF!</v>
      </c>
      <c r="K138" s="95" t="str">
        <f>IF(D138="","ZZZ9",IF(AND(#REF!&gt;0,#REF!&lt;5),D138&amp;#REF!,D138&amp;"9"))</f>
        <v>ZZZ9</v>
      </c>
      <c r="L138" s="99">
        <f t="shared" si="9"/>
        <v>999</v>
      </c>
      <c r="M138" s="120">
        <f t="shared" si="10"/>
        <v>999</v>
      </c>
      <c r="N138" s="118"/>
      <c r="O138" s="51"/>
      <c r="P138" s="66">
        <f t="shared" si="11"/>
        <v>999</v>
      </c>
      <c r="Q138" s="51"/>
    </row>
    <row r="139" spans="1:17" x14ac:dyDescent="0.25">
      <c r="A139" s="100">
        <v>133</v>
      </c>
      <c r="B139" s="49"/>
      <c r="C139" s="49"/>
      <c r="D139" s="50"/>
      <c r="E139" s="113"/>
      <c r="F139" s="51"/>
      <c r="G139" s="51"/>
      <c r="H139" s="227"/>
      <c r="I139" s="121"/>
      <c r="J139" s="97" t="e">
        <f>IF(AND(Q139="",#REF!&gt;0,#REF!&lt;5),K139,)</f>
        <v>#REF!</v>
      </c>
      <c r="K139" s="95" t="str">
        <f>IF(D139="","ZZZ9",IF(AND(#REF!&gt;0,#REF!&lt;5),D139&amp;#REF!,D139&amp;"9"))</f>
        <v>ZZZ9</v>
      </c>
      <c r="L139" s="99">
        <f t="shared" si="9"/>
        <v>999</v>
      </c>
      <c r="M139" s="120">
        <f t="shared" si="10"/>
        <v>999</v>
      </c>
      <c r="N139" s="118"/>
      <c r="O139" s="51"/>
      <c r="P139" s="66">
        <f t="shared" si="11"/>
        <v>999</v>
      </c>
      <c r="Q139" s="51"/>
    </row>
    <row r="140" spans="1:17" x14ac:dyDescent="0.25">
      <c r="A140" s="100">
        <v>134</v>
      </c>
      <c r="B140" s="49"/>
      <c r="C140" s="49"/>
      <c r="D140" s="50"/>
      <c r="E140" s="113"/>
      <c r="F140" s="51"/>
      <c r="G140" s="51"/>
      <c r="H140" s="227"/>
      <c r="I140" s="121"/>
      <c r="J140" s="97" t="e">
        <f>IF(AND(Q140="",#REF!&gt;0,#REF!&lt;5),K140,)</f>
        <v>#REF!</v>
      </c>
      <c r="K140" s="95" t="str">
        <f>IF(D140="","ZZZ9",IF(AND(#REF!&gt;0,#REF!&lt;5),D140&amp;#REF!,D140&amp;"9"))</f>
        <v>ZZZ9</v>
      </c>
      <c r="L140" s="99">
        <f t="shared" si="9"/>
        <v>999</v>
      </c>
      <c r="M140" s="120">
        <f t="shared" si="10"/>
        <v>999</v>
      </c>
      <c r="N140" s="118"/>
      <c r="O140" s="51"/>
      <c r="P140" s="66">
        <f t="shared" si="11"/>
        <v>999</v>
      </c>
      <c r="Q140" s="51"/>
    </row>
    <row r="141" spans="1:17" x14ac:dyDescent="0.25">
      <c r="A141" s="100">
        <v>135</v>
      </c>
      <c r="B141" s="49"/>
      <c r="C141" s="49"/>
      <c r="D141" s="50"/>
      <c r="E141" s="113"/>
      <c r="F141" s="51"/>
      <c r="G141" s="51"/>
      <c r="H141" s="227"/>
      <c r="I141" s="121"/>
      <c r="J141" s="97" t="e">
        <f>IF(AND(Q141="",#REF!&gt;0,#REF!&lt;5),K141,)</f>
        <v>#REF!</v>
      </c>
      <c r="K141" s="95" t="str">
        <f>IF(D141="","ZZZ9",IF(AND(#REF!&gt;0,#REF!&lt;5),D141&amp;#REF!,D141&amp;"9"))</f>
        <v>ZZZ9</v>
      </c>
      <c r="L141" s="99">
        <f t="shared" si="9"/>
        <v>999</v>
      </c>
      <c r="M141" s="120">
        <f t="shared" si="10"/>
        <v>999</v>
      </c>
      <c r="N141" s="118"/>
      <c r="O141" s="121"/>
      <c r="P141" s="122">
        <f t="shared" si="11"/>
        <v>999</v>
      </c>
      <c r="Q141" s="121"/>
    </row>
    <row r="142" spans="1:17" x14ac:dyDescent="0.25">
      <c r="A142" s="100">
        <v>136</v>
      </c>
      <c r="B142" s="49"/>
      <c r="C142" s="49"/>
      <c r="D142" s="50"/>
      <c r="E142" s="113"/>
      <c r="F142" s="51"/>
      <c r="G142" s="51"/>
      <c r="H142" s="227"/>
      <c r="I142" s="121"/>
      <c r="J142" s="97" t="e">
        <f>IF(AND(Q142="",#REF!&gt;0,#REF!&lt;5),K142,)</f>
        <v>#REF!</v>
      </c>
      <c r="K142" s="95" t="str">
        <f>IF(D142="","ZZZ9",IF(AND(#REF!&gt;0,#REF!&lt;5),D142&amp;#REF!,D142&amp;"9"))</f>
        <v>ZZZ9</v>
      </c>
      <c r="L142" s="99">
        <f t="shared" si="9"/>
        <v>999</v>
      </c>
      <c r="M142" s="120">
        <f t="shared" si="10"/>
        <v>999</v>
      </c>
      <c r="N142" s="118"/>
      <c r="O142" s="51"/>
      <c r="P142" s="66">
        <f t="shared" si="11"/>
        <v>999</v>
      </c>
      <c r="Q142" s="51"/>
    </row>
    <row r="143" spans="1:17" x14ac:dyDescent="0.25">
      <c r="A143" s="100">
        <v>137</v>
      </c>
      <c r="B143" s="49"/>
      <c r="C143" s="49"/>
      <c r="D143" s="50"/>
      <c r="E143" s="113"/>
      <c r="F143" s="51"/>
      <c r="G143" s="51"/>
      <c r="H143" s="227"/>
      <c r="I143" s="121"/>
      <c r="J143" s="97" t="e">
        <f>IF(AND(Q143="",#REF!&gt;0,#REF!&lt;5),K143,)</f>
        <v>#REF!</v>
      </c>
      <c r="K143" s="95" t="str">
        <f>IF(D143="","ZZZ9",IF(AND(#REF!&gt;0,#REF!&lt;5),D143&amp;#REF!,D143&amp;"9"))</f>
        <v>ZZZ9</v>
      </c>
      <c r="L143" s="99">
        <f t="shared" si="9"/>
        <v>999</v>
      </c>
      <c r="M143" s="120">
        <f t="shared" si="10"/>
        <v>999</v>
      </c>
      <c r="N143" s="118"/>
      <c r="O143" s="51"/>
      <c r="P143" s="66">
        <f t="shared" si="11"/>
        <v>999</v>
      </c>
      <c r="Q143" s="51"/>
    </row>
    <row r="144" spans="1:17" x14ac:dyDescent="0.25">
      <c r="A144" s="100">
        <v>138</v>
      </c>
      <c r="B144" s="49"/>
      <c r="C144" s="49"/>
      <c r="D144" s="50"/>
      <c r="E144" s="113"/>
      <c r="F144" s="51"/>
      <c r="G144" s="51"/>
      <c r="H144" s="227"/>
      <c r="I144" s="121"/>
      <c r="J144" s="97" t="e">
        <f>IF(AND(Q144="",#REF!&gt;0,#REF!&lt;5),K144,)</f>
        <v>#REF!</v>
      </c>
      <c r="K144" s="95" t="str">
        <f>IF(D144="","ZZZ9",IF(AND(#REF!&gt;0,#REF!&lt;5),D144&amp;#REF!,D144&amp;"9"))</f>
        <v>ZZZ9</v>
      </c>
      <c r="L144" s="99">
        <f t="shared" si="9"/>
        <v>999</v>
      </c>
      <c r="M144" s="120">
        <f t="shared" si="10"/>
        <v>999</v>
      </c>
      <c r="N144" s="118"/>
      <c r="O144" s="51"/>
      <c r="P144" s="66">
        <f t="shared" si="11"/>
        <v>999</v>
      </c>
      <c r="Q144" s="51"/>
    </row>
    <row r="145" spans="1:17" x14ac:dyDescent="0.25">
      <c r="A145" s="100">
        <v>139</v>
      </c>
      <c r="B145" s="49"/>
      <c r="C145" s="49"/>
      <c r="D145" s="50"/>
      <c r="E145" s="113"/>
      <c r="F145" s="51"/>
      <c r="G145" s="51"/>
      <c r="H145" s="227"/>
      <c r="I145" s="121"/>
      <c r="J145" s="97" t="e">
        <f>IF(AND(Q145="",#REF!&gt;0,#REF!&lt;5),K145,)</f>
        <v>#REF!</v>
      </c>
      <c r="K145" s="95" t="str">
        <f>IF(D145="","ZZZ9",IF(AND(#REF!&gt;0,#REF!&lt;5),D145&amp;#REF!,D145&amp;"9"))</f>
        <v>ZZZ9</v>
      </c>
      <c r="L145" s="99">
        <f t="shared" si="9"/>
        <v>999</v>
      </c>
      <c r="M145" s="120">
        <f t="shared" si="10"/>
        <v>999</v>
      </c>
      <c r="N145" s="118"/>
      <c r="O145" s="51"/>
      <c r="P145" s="66">
        <f t="shared" si="11"/>
        <v>999</v>
      </c>
      <c r="Q145" s="51"/>
    </row>
    <row r="146" spans="1:17" x14ac:dyDescent="0.25">
      <c r="A146" s="100">
        <v>140</v>
      </c>
      <c r="B146" s="49"/>
      <c r="C146" s="49"/>
      <c r="D146" s="50"/>
      <c r="E146" s="113"/>
      <c r="F146" s="51"/>
      <c r="G146" s="51"/>
      <c r="H146" s="227"/>
      <c r="I146" s="121"/>
      <c r="J146" s="97" t="e">
        <f>IF(AND(Q146="",#REF!&gt;0,#REF!&lt;5),K146,)</f>
        <v>#REF!</v>
      </c>
      <c r="K146" s="95" t="str">
        <f>IF(D146="","ZZZ9",IF(AND(#REF!&gt;0,#REF!&lt;5),D146&amp;#REF!,D146&amp;"9"))</f>
        <v>ZZZ9</v>
      </c>
      <c r="L146" s="99">
        <f t="shared" si="9"/>
        <v>999</v>
      </c>
      <c r="M146" s="120">
        <f t="shared" si="10"/>
        <v>999</v>
      </c>
      <c r="N146" s="118"/>
      <c r="O146" s="51"/>
      <c r="P146" s="66">
        <f t="shared" si="11"/>
        <v>999</v>
      </c>
      <c r="Q146" s="51"/>
    </row>
    <row r="147" spans="1:17" x14ac:dyDescent="0.25">
      <c r="A147" s="100">
        <v>141</v>
      </c>
      <c r="B147" s="49"/>
      <c r="C147" s="49"/>
      <c r="D147" s="50"/>
      <c r="E147" s="113"/>
      <c r="F147" s="51"/>
      <c r="G147" s="51"/>
      <c r="H147" s="227"/>
      <c r="I147" s="121"/>
      <c r="J147" s="97" t="e">
        <f>IF(AND(Q147="",#REF!&gt;0,#REF!&lt;5),K147,)</f>
        <v>#REF!</v>
      </c>
      <c r="K147" s="95" t="str">
        <f>IF(D147="","ZZZ9",IF(AND(#REF!&gt;0,#REF!&lt;5),D147&amp;#REF!,D147&amp;"9"))</f>
        <v>ZZZ9</v>
      </c>
      <c r="L147" s="99">
        <f t="shared" si="9"/>
        <v>999</v>
      </c>
      <c r="M147" s="120">
        <f t="shared" si="10"/>
        <v>999</v>
      </c>
      <c r="N147" s="118"/>
      <c r="O147" s="51"/>
      <c r="P147" s="66">
        <f t="shared" si="11"/>
        <v>999</v>
      </c>
      <c r="Q147" s="51"/>
    </row>
    <row r="148" spans="1:17" x14ac:dyDescent="0.25">
      <c r="A148" s="100">
        <v>142</v>
      </c>
      <c r="B148" s="49"/>
      <c r="C148" s="49"/>
      <c r="D148" s="50"/>
      <c r="E148" s="113"/>
      <c r="F148" s="51"/>
      <c r="G148" s="51"/>
      <c r="H148" s="227"/>
      <c r="I148" s="121"/>
      <c r="J148" s="97" t="e">
        <f>IF(AND(Q148="",#REF!&gt;0,#REF!&lt;5),K148,)</f>
        <v>#REF!</v>
      </c>
      <c r="K148" s="95" t="str">
        <f>IF(D148="","ZZZ9",IF(AND(#REF!&gt;0,#REF!&lt;5),D148&amp;#REF!,D148&amp;"9"))</f>
        <v>ZZZ9</v>
      </c>
      <c r="L148" s="99">
        <f t="shared" si="9"/>
        <v>999</v>
      </c>
      <c r="M148" s="120">
        <f t="shared" si="10"/>
        <v>999</v>
      </c>
      <c r="N148" s="118"/>
      <c r="O148" s="121"/>
      <c r="P148" s="122">
        <f t="shared" si="11"/>
        <v>999</v>
      </c>
      <c r="Q148" s="121"/>
    </row>
    <row r="149" spans="1:17" x14ac:dyDescent="0.25">
      <c r="A149" s="100">
        <v>143</v>
      </c>
      <c r="B149" s="49"/>
      <c r="C149" s="49"/>
      <c r="D149" s="50"/>
      <c r="E149" s="113"/>
      <c r="F149" s="51"/>
      <c r="G149" s="51"/>
      <c r="H149" s="227"/>
      <c r="I149" s="121"/>
      <c r="J149" s="97" t="e">
        <f>IF(AND(Q149="",#REF!&gt;0,#REF!&lt;5),K149,)</f>
        <v>#REF!</v>
      </c>
      <c r="K149" s="95" t="str">
        <f>IF(D149="","ZZZ9",IF(AND(#REF!&gt;0,#REF!&lt;5),D149&amp;#REF!,D149&amp;"9"))</f>
        <v>ZZZ9</v>
      </c>
      <c r="L149" s="99">
        <f t="shared" si="9"/>
        <v>999</v>
      </c>
      <c r="M149" s="120">
        <f t="shared" si="10"/>
        <v>999</v>
      </c>
      <c r="N149" s="118"/>
      <c r="O149" s="51"/>
      <c r="P149" s="66">
        <f t="shared" si="11"/>
        <v>999</v>
      </c>
      <c r="Q149" s="51"/>
    </row>
    <row r="150" spans="1:17" x14ac:dyDescent="0.25">
      <c r="A150" s="100">
        <v>144</v>
      </c>
      <c r="B150" s="49"/>
      <c r="C150" s="49"/>
      <c r="D150" s="50"/>
      <c r="E150" s="113"/>
      <c r="F150" s="51"/>
      <c r="G150" s="51"/>
      <c r="H150" s="227"/>
      <c r="I150" s="121"/>
      <c r="J150" s="97" t="e">
        <f>IF(AND(Q150="",#REF!&gt;0,#REF!&lt;5),K150,)</f>
        <v>#REF!</v>
      </c>
      <c r="K150" s="95" t="str">
        <f>IF(D150="","ZZZ9",IF(AND(#REF!&gt;0,#REF!&lt;5),D150&amp;#REF!,D150&amp;"9"))</f>
        <v>ZZZ9</v>
      </c>
      <c r="L150" s="99">
        <f t="shared" si="9"/>
        <v>999</v>
      </c>
      <c r="M150" s="120">
        <f t="shared" si="10"/>
        <v>999</v>
      </c>
      <c r="N150" s="118"/>
      <c r="O150" s="51"/>
      <c r="P150" s="66">
        <f t="shared" si="11"/>
        <v>999</v>
      </c>
      <c r="Q150" s="51"/>
    </row>
    <row r="151" spans="1:17" x14ac:dyDescent="0.25">
      <c r="A151" s="100">
        <v>145</v>
      </c>
      <c r="B151" s="49"/>
      <c r="C151" s="49"/>
      <c r="D151" s="50"/>
      <c r="E151" s="113"/>
      <c r="F151" s="51"/>
      <c r="G151" s="51"/>
      <c r="H151" s="227"/>
      <c r="I151" s="121"/>
      <c r="J151" s="97" t="e">
        <f>IF(AND(Q151="",#REF!&gt;0,#REF!&lt;5),K151,)</f>
        <v>#REF!</v>
      </c>
      <c r="K151" s="95" t="str">
        <f>IF(D151="","ZZZ9",IF(AND(#REF!&gt;0,#REF!&lt;5),D151&amp;#REF!,D151&amp;"9"))</f>
        <v>ZZZ9</v>
      </c>
      <c r="L151" s="99">
        <f t="shared" si="9"/>
        <v>999</v>
      </c>
      <c r="M151" s="120">
        <f t="shared" si="10"/>
        <v>999</v>
      </c>
      <c r="N151" s="118"/>
      <c r="O151" s="51"/>
      <c r="P151" s="66">
        <f t="shared" si="11"/>
        <v>999</v>
      </c>
      <c r="Q151" s="51"/>
    </row>
    <row r="152" spans="1:17" x14ac:dyDescent="0.25">
      <c r="A152" s="100">
        <v>146</v>
      </c>
      <c r="B152" s="49"/>
      <c r="C152" s="49"/>
      <c r="D152" s="50"/>
      <c r="E152" s="113"/>
      <c r="F152" s="51"/>
      <c r="G152" s="51"/>
      <c r="H152" s="227"/>
      <c r="I152" s="121"/>
      <c r="J152" s="97" t="e">
        <f>IF(AND(Q152="",#REF!&gt;0,#REF!&lt;5),K152,)</f>
        <v>#REF!</v>
      </c>
      <c r="K152" s="95" t="str">
        <f>IF(D152="","ZZZ9",IF(AND(#REF!&gt;0,#REF!&lt;5),D152&amp;#REF!,D152&amp;"9"))</f>
        <v>ZZZ9</v>
      </c>
      <c r="L152" s="99">
        <f t="shared" si="9"/>
        <v>999</v>
      </c>
      <c r="M152" s="120">
        <f t="shared" si="10"/>
        <v>999</v>
      </c>
      <c r="N152" s="118"/>
      <c r="O152" s="51"/>
      <c r="P152" s="66">
        <f t="shared" si="11"/>
        <v>999</v>
      </c>
      <c r="Q152" s="51"/>
    </row>
    <row r="153" spans="1:17" x14ac:dyDescent="0.25">
      <c r="A153" s="100">
        <v>147</v>
      </c>
      <c r="B153" s="49"/>
      <c r="C153" s="49"/>
      <c r="D153" s="50"/>
      <c r="E153" s="113"/>
      <c r="F153" s="51"/>
      <c r="G153" s="51"/>
      <c r="H153" s="227"/>
      <c r="I153" s="121"/>
      <c r="J153" s="97" t="e">
        <f>IF(AND(Q153="",#REF!&gt;0,#REF!&lt;5),K153,)</f>
        <v>#REF!</v>
      </c>
      <c r="K153" s="95" t="str">
        <f>IF(D153="","ZZZ9",IF(AND(#REF!&gt;0,#REF!&lt;5),D153&amp;#REF!,D153&amp;"9"))</f>
        <v>ZZZ9</v>
      </c>
      <c r="L153" s="99">
        <f t="shared" si="9"/>
        <v>999</v>
      </c>
      <c r="M153" s="120">
        <f t="shared" si="10"/>
        <v>999</v>
      </c>
      <c r="N153" s="118"/>
      <c r="O153" s="51"/>
      <c r="P153" s="66">
        <f t="shared" si="11"/>
        <v>999</v>
      </c>
      <c r="Q153" s="51"/>
    </row>
    <row r="154" spans="1:17" x14ac:dyDescent="0.25">
      <c r="A154" s="100">
        <v>148</v>
      </c>
      <c r="B154" s="49"/>
      <c r="C154" s="49"/>
      <c r="D154" s="50"/>
      <c r="E154" s="113"/>
      <c r="F154" s="51"/>
      <c r="G154" s="51"/>
      <c r="H154" s="227"/>
      <c r="I154" s="121"/>
      <c r="J154" s="97" t="e">
        <f>IF(AND(Q154="",#REF!&gt;0,#REF!&lt;5),K154,)</f>
        <v>#REF!</v>
      </c>
      <c r="K154" s="95" t="str">
        <f>IF(D154="","ZZZ9",IF(AND(#REF!&gt;0,#REF!&lt;5),D154&amp;#REF!,D154&amp;"9"))</f>
        <v>ZZZ9</v>
      </c>
      <c r="L154" s="99">
        <f t="shared" si="9"/>
        <v>999</v>
      </c>
      <c r="M154" s="120">
        <f t="shared" si="10"/>
        <v>999</v>
      </c>
      <c r="N154" s="118"/>
      <c r="O154" s="51"/>
      <c r="P154" s="66">
        <f t="shared" si="11"/>
        <v>999</v>
      </c>
      <c r="Q154" s="51"/>
    </row>
    <row r="155" spans="1:17" x14ac:dyDescent="0.25">
      <c r="A155" s="100">
        <v>149</v>
      </c>
      <c r="B155" s="49"/>
      <c r="C155" s="49"/>
      <c r="D155" s="50"/>
      <c r="E155" s="113"/>
      <c r="F155" s="51"/>
      <c r="G155" s="51"/>
      <c r="H155" s="227"/>
      <c r="I155" s="121"/>
      <c r="J155" s="97" t="e">
        <f>IF(AND(Q155="",#REF!&gt;0,#REF!&lt;5),K155,)</f>
        <v>#REF!</v>
      </c>
      <c r="K155" s="95" t="str">
        <f>IF(D155="","ZZZ9",IF(AND(#REF!&gt;0,#REF!&lt;5),D155&amp;#REF!,D155&amp;"9"))</f>
        <v>ZZZ9</v>
      </c>
      <c r="L155" s="99">
        <f t="shared" si="9"/>
        <v>999</v>
      </c>
      <c r="M155" s="120">
        <f t="shared" si="10"/>
        <v>999</v>
      </c>
      <c r="N155" s="118"/>
      <c r="O155" s="51"/>
      <c r="P155" s="66">
        <f t="shared" si="11"/>
        <v>999</v>
      </c>
      <c r="Q155" s="51"/>
    </row>
    <row r="156" spans="1:17" x14ac:dyDescent="0.25">
      <c r="A156" s="100">
        <v>150</v>
      </c>
      <c r="B156" s="49"/>
      <c r="C156" s="49"/>
      <c r="D156" s="50"/>
      <c r="E156" s="113"/>
      <c r="F156" s="51"/>
      <c r="G156" s="51"/>
      <c r="H156" s="227"/>
      <c r="I156" s="121"/>
      <c r="J156" s="97" t="e">
        <f>IF(AND(Q156="",#REF!&gt;0,#REF!&lt;5),K156,)</f>
        <v>#REF!</v>
      </c>
      <c r="K156" s="95" t="str">
        <f>IF(D156="","ZZZ9",IF(AND(#REF!&gt;0,#REF!&lt;5),D156&amp;#REF!,D156&amp;"9"))</f>
        <v>ZZZ9</v>
      </c>
      <c r="L156" s="99">
        <f t="shared" si="9"/>
        <v>999</v>
      </c>
      <c r="M156" s="120">
        <f t="shared" si="10"/>
        <v>999</v>
      </c>
      <c r="N156" s="118"/>
      <c r="O156" s="51"/>
      <c r="P156" s="66">
        <f t="shared" si="11"/>
        <v>999</v>
      </c>
      <c r="Q156" s="51"/>
    </row>
  </sheetData>
  <phoneticPr fontId="44" type="noConversion"/>
  <conditionalFormatting sqref="A7:D156">
    <cfRule type="expression" dxfId="302" priority="18" stopIfTrue="1">
      <formula>$Q7&gt;=1</formula>
    </cfRule>
  </conditionalFormatting>
  <conditionalFormatting sqref="B7:D37">
    <cfRule type="expression" dxfId="301" priority="1" stopIfTrue="1">
      <formula>$Q7&gt;=1</formula>
    </cfRule>
  </conditionalFormatting>
  <conditionalFormatting sqref="E7:E14">
    <cfRule type="expression" dxfId="300" priority="6" stopIfTrue="1">
      <formula>AND(ROUNDDOWN(($A$4-E7)/365.25,0)&lt;=13,G7&lt;&gt;"OK")</formula>
    </cfRule>
    <cfRule type="expression" dxfId="299" priority="7" stopIfTrue="1">
      <formula>AND(ROUNDDOWN(($A$4-E7)/365.25,0)&lt;=14,G7&lt;&gt;"OK")</formula>
    </cfRule>
    <cfRule type="expression" dxfId="298" priority="8" stopIfTrue="1">
      <formula>AND(ROUNDDOWN(($A$4-E7)/365.25,0)&lt;=17,G7&lt;&gt;"OK")</formula>
    </cfRule>
    <cfRule type="expression" dxfId="297" priority="11" stopIfTrue="1">
      <formula>AND(ROUNDDOWN(($A$4-E7)/365.25,0)&lt;=13,G7&lt;&gt;"OK")</formula>
    </cfRule>
    <cfRule type="expression" dxfId="296" priority="12" stopIfTrue="1">
      <formula>AND(ROUNDDOWN(($A$4-E7)/365.25,0)&lt;=14,G7&lt;&gt;"OK")</formula>
    </cfRule>
    <cfRule type="expression" dxfId="295" priority="13" stopIfTrue="1">
      <formula>AND(ROUNDDOWN(($A$4-E7)/365.25,0)&lt;=17,G7&lt;&gt;"OK")</formula>
    </cfRule>
  </conditionalFormatting>
  <conditionalFormatting sqref="E7:E27 E29:E37">
    <cfRule type="expression" dxfId="294" priority="2" stopIfTrue="1">
      <formula>AND(ROUNDDOWN(($A$4-E7)/365.25,0)&lt;=13,G7&lt;&gt;"OK")</formula>
    </cfRule>
    <cfRule type="expression" dxfId="293" priority="3" stopIfTrue="1">
      <formula>AND(ROUNDDOWN(($A$4-E7)/365.25,0)&lt;=14,G7&lt;&gt;"OK")</formula>
    </cfRule>
    <cfRule type="expression" dxfId="292" priority="4" stopIfTrue="1">
      <formula>AND(ROUNDDOWN(($A$4-E7)/365.25,0)&lt;=17,G7&lt;&gt;"OK")</formula>
    </cfRule>
  </conditionalFormatting>
  <conditionalFormatting sqref="E7:E156">
    <cfRule type="expression" dxfId="291" priority="14" stopIfTrue="1">
      <formula>AND(ROUNDDOWN(($A$4-E7)/365.25,0)&lt;=13,G7&lt;&gt;"OK")</formula>
    </cfRule>
    <cfRule type="expression" dxfId="290" priority="15" stopIfTrue="1">
      <formula>AND(ROUNDDOWN(($A$4-E7)/365.25,0)&lt;=14,G7&lt;&gt;"OK")</formula>
    </cfRule>
    <cfRule type="expression" dxfId="289" priority="16" stopIfTrue="1">
      <formula>AND(ROUNDDOWN(($A$4-E7)/365.25,0)&lt;=17,G7&lt;&gt;"OK")</formula>
    </cfRule>
  </conditionalFormatting>
  <conditionalFormatting sqref="J7:J156">
    <cfRule type="cellIs" dxfId="288"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4">
    <tabColor indexed="11"/>
  </sheetPr>
  <dimension ref="A1:AK47"/>
  <sheetViews>
    <sheetView workbookViewId="0">
      <selection activeCell="B16" sqref="B16"/>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19.88671875" customWidth="1"/>
    <col min="11" max="11" width="10.77734375" customWidth="1"/>
    <col min="12"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1095" t="str">
        <f>Altalanos!$A$6</f>
        <v>Baranya Vármegyei Tenisz DO A kategória</v>
      </c>
      <c r="B1" s="1095"/>
      <c r="C1" s="1095"/>
      <c r="D1" s="1095"/>
      <c r="E1" s="1095"/>
      <c r="F1" s="1095"/>
      <c r="G1" s="127"/>
      <c r="H1" s="130" t="s">
        <v>44</v>
      </c>
      <c r="I1" s="128"/>
      <c r="J1" s="129"/>
      <c r="L1" s="131"/>
      <c r="M1" s="155"/>
      <c r="N1" s="156"/>
      <c r="O1" s="156" t="s">
        <v>11</v>
      </c>
      <c r="P1" s="156"/>
      <c r="Q1" s="157"/>
      <c r="R1" s="156"/>
      <c r="AB1" s="218" t="e">
        <f>IF(Y5=1,CONCATENATE(VLOOKUP(Y3,AA16:AH27,2)),CONCATENATE(VLOOKUP(Y3,AA2:AK13,2)))</f>
        <v>#N/A</v>
      </c>
      <c r="AC1" s="218" t="e">
        <f>IF(Y5=1,CONCATENATE(VLOOKUP(Y3,AA16:AK27,3)),CONCATENATE(VLOOKUP(Y3,AA2:AK13,3)))</f>
        <v>#N/A</v>
      </c>
      <c r="AD1" s="218" t="e">
        <f>IF(Y5=1,CONCATENATE(VLOOKUP(Y3,AA16:AK27,4)),CONCATENATE(VLOOKUP(Y3,AA2:AK13,4)))</f>
        <v>#N/A</v>
      </c>
      <c r="AE1" s="218" t="e">
        <f>IF(Y5=1,CONCATENATE(VLOOKUP(Y3,AA16:AK27,5)),CONCATENATE(VLOOKUP(Y3,AA2:AK13,5)))</f>
        <v>#N/A</v>
      </c>
      <c r="AF1" s="218" t="e">
        <f>IF(Y5=1,CONCATENATE(VLOOKUP(Y3,AA16:AK27,6)),CONCATENATE(VLOOKUP(Y3,AA2:AK13,6)))</f>
        <v>#N/A</v>
      </c>
      <c r="AG1" s="218" t="e">
        <f>IF(Y5=1,CONCATENATE(VLOOKUP(Y3,AA16:AK27,7)),CONCATENATE(VLOOKUP(Y3,AA2:AK13,7)))</f>
        <v>#N/A</v>
      </c>
      <c r="AH1" s="218" t="e">
        <f>IF(Y5=1,CONCATENATE(VLOOKUP(Y3,AA16:AK27,8)),CONCATENATE(VLOOKUP(Y3,AA2:AK13,8)))</f>
        <v>#N/A</v>
      </c>
      <c r="AI1" s="218" t="e">
        <f>IF(Y5=1,CONCATENATE(VLOOKUP(Y3,AA16:AK27,9)),CONCATENATE(VLOOKUP(Y3,AA2:AK13,9)))</f>
        <v>#N/A</v>
      </c>
      <c r="AJ1" s="218" t="e">
        <f>IF(Y5=1,CONCATENATE(VLOOKUP(Y3,AA16:AK27,10)),CONCATENATE(VLOOKUP(Y3,AA2:AK13,10)))</f>
        <v>#N/A</v>
      </c>
      <c r="AK1" s="218" t="e">
        <f>IF(Y5=1,CONCATENATE(VLOOKUP(Y3,AA16:AK27,11)),CONCATENATE(VLOOKUP(Y3,AA2:AK13,11)))</f>
        <v>#N/A</v>
      </c>
    </row>
    <row r="2" spans="1:37" x14ac:dyDescent="0.25">
      <c r="A2" s="132" t="s">
        <v>43</v>
      </c>
      <c r="B2" s="133"/>
      <c r="C2" s="133"/>
      <c r="D2" s="133"/>
      <c r="E2" s="133" t="str">
        <f>Altalanos!$A$8</f>
        <v>A-VI.kcs-U16-F</v>
      </c>
      <c r="F2" s="133"/>
      <c r="G2" s="134"/>
      <c r="H2" s="135"/>
      <c r="I2" s="135"/>
      <c r="J2" s="136"/>
      <c r="K2" s="131"/>
      <c r="L2" s="131"/>
      <c r="M2" s="131"/>
      <c r="N2" s="158"/>
      <c r="O2" s="159"/>
      <c r="P2" s="158"/>
      <c r="Q2" s="159"/>
      <c r="R2" s="158"/>
      <c r="Y2" s="213"/>
      <c r="Z2" s="212"/>
      <c r="AA2" s="212" t="s">
        <v>53</v>
      </c>
      <c r="AB2" s="204">
        <v>150</v>
      </c>
      <c r="AC2" s="204">
        <v>120</v>
      </c>
      <c r="AD2" s="204">
        <v>100</v>
      </c>
      <c r="AE2" s="204">
        <v>80</v>
      </c>
      <c r="AF2" s="204">
        <v>70</v>
      </c>
      <c r="AG2" s="204">
        <v>60</v>
      </c>
      <c r="AH2" s="204">
        <v>55</v>
      </c>
      <c r="AI2" s="204">
        <v>50</v>
      </c>
      <c r="AJ2" s="204">
        <v>45</v>
      </c>
      <c r="AK2" s="204">
        <v>40</v>
      </c>
    </row>
    <row r="3" spans="1:37" x14ac:dyDescent="0.25">
      <c r="A3" s="36" t="s">
        <v>21</v>
      </c>
      <c r="B3" s="36"/>
      <c r="C3" s="36"/>
      <c r="D3" s="36"/>
      <c r="E3" s="36" t="s">
        <v>19</v>
      </c>
      <c r="F3" s="36"/>
      <c r="G3" s="36"/>
      <c r="H3" s="36" t="s">
        <v>24</v>
      </c>
      <c r="I3" s="36"/>
      <c r="J3" s="67"/>
      <c r="K3" s="36"/>
      <c r="L3" s="37" t="s">
        <v>25</v>
      </c>
      <c r="M3" s="36"/>
      <c r="N3" s="161"/>
      <c r="O3" s="160"/>
      <c r="P3" s="161"/>
      <c r="Y3" s="212">
        <f>IF(H4="OB","A",IF(H4="IX","W",H4))</f>
        <v>0</v>
      </c>
      <c r="Z3" s="212"/>
      <c r="AA3" s="212" t="s">
        <v>76</v>
      </c>
      <c r="AB3" s="204">
        <v>120</v>
      </c>
      <c r="AC3" s="204">
        <v>90</v>
      </c>
      <c r="AD3" s="204">
        <v>65</v>
      </c>
      <c r="AE3" s="204">
        <v>55</v>
      </c>
      <c r="AF3" s="204">
        <v>50</v>
      </c>
      <c r="AG3" s="204">
        <v>45</v>
      </c>
      <c r="AH3" s="204">
        <v>40</v>
      </c>
      <c r="AI3" s="204">
        <v>35</v>
      </c>
      <c r="AJ3" s="204">
        <v>25</v>
      </c>
      <c r="AK3" s="204">
        <v>20</v>
      </c>
    </row>
    <row r="4" spans="1:37" ht="13.8" thickBot="1" x14ac:dyDescent="0.3">
      <c r="A4" s="1096" t="str">
        <f>Altalanos!$A$10</f>
        <v>2026.05.14-15.</v>
      </c>
      <c r="B4" s="1096"/>
      <c r="C4" s="1096"/>
      <c r="D4" s="137"/>
      <c r="E4" s="138" t="str">
        <f>Altalanos!$C$10</f>
        <v>Pécs</v>
      </c>
      <c r="F4" s="138"/>
      <c r="G4" s="138"/>
      <c r="H4" s="140"/>
      <c r="I4" s="138"/>
      <c r="J4" s="139"/>
      <c r="K4" s="140"/>
      <c r="L4" s="141" t="str">
        <f>Altalanos!$E$10</f>
        <v>Nagyistók-Nádasi Judit</v>
      </c>
      <c r="M4" s="140"/>
      <c r="N4" s="162"/>
      <c r="O4" s="163"/>
      <c r="P4" s="162"/>
      <c r="Y4" s="212"/>
      <c r="Z4" s="212"/>
      <c r="AA4" s="212" t="s">
        <v>77</v>
      </c>
      <c r="AB4" s="204">
        <v>90</v>
      </c>
      <c r="AC4" s="204">
        <v>60</v>
      </c>
      <c r="AD4" s="204">
        <v>45</v>
      </c>
      <c r="AE4" s="204">
        <v>34</v>
      </c>
      <c r="AF4" s="204">
        <v>27</v>
      </c>
      <c r="AG4" s="204">
        <v>22</v>
      </c>
      <c r="AH4" s="204">
        <v>18</v>
      </c>
      <c r="AI4" s="204">
        <v>15</v>
      </c>
      <c r="AJ4" s="204">
        <v>12</v>
      </c>
      <c r="AK4" s="204">
        <v>9</v>
      </c>
    </row>
    <row r="5" spans="1:37" x14ac:dyDescent="0.25">
      <c r="A5" s="30"/>
      <c r="B5" s="30" t="s">
        <v>41</v>
      </c>
      <c r="C5" s="152" t="s">
        <v>51</v>
      </c>
      <c r="D5" s="30" t="s">
        <v>35</v>
      </c>
      <c r="E5" s="30" t="s">
        <v>56</v>
      </c>
      <c r="F5" s="30"/>
      <c r="G5" s="30" t="s">
        <v>23</v>
      </c>
      <c r="H5" s="30"/>
      <c r="I5" s="30" t="s">
        <v>26</v>
      </c>
      <c r="J5" s="30"/>
      <c r="K5" s="193" t="s">
        <v>57</v>
      </c>
      <c r="L5" s="193" t="s">
        <v>58</v>
      </c>
      <c r="M5" s="193" t="s">
        <v>59</v>
      </c>
      <c r="O5" s="203" t="s">
        <v>66</v>
      </c>
      <c r="P5" s="204" t="s">
        <v>72</v>
      </c>
      <c r="R5" s="203" t="s">
        <v>66</v>
      </c>
      <c r="S5" s="243" t="s">
        <v>96</v>
      </c>
      <c r="Y5" s="212">
        <f>IF(OR(Altalanos!$A$8="F1",Altalanos!$A$8="F2",Altalanos!$A$8="N1",Altalanos!$A$8="N2"),1,2)</f>
        <v>2</v>
      </c>
      <c r="Z5" s="212"/>
      <c r="AA5" s="212" t="s">
        <v>78</v>
      </c>
      <c r="AB5" s="204">
        <v>60</v>
      </c>
      <c r="AC5" s="204">
        <v>40</v>
      </c>
      <c r="AD5" s="204">
        <v>30</v>
      </c>
      <c r="AE5" s="204">
        <v>20</v>
      </c>
      <c r="AF5" s="204">
        <v>18</v>
      </c>
      <c r="AG5" s="204">
        <v>15</v>
      </c>
      <c r="AH5" s="204">
        <v>12</v>
      </c>
      <c r="AI5" s="204">
        <v>10</v>
      </c>
      <c r="AJ5" s="204">
        <v>8</v>
      </c>
      <c r="AK5" s="204">
        <v>6</v>
      </c>
    </row>
    <row r="6" spans="1:37" x14ac:dyDescent="0.25">
      <c r="A6" s="143"/>
      <c r="B6" s="143"/>
      <c r="C6" s="192"/>
      <c r="D6" s="143"/>
      <c r="E6" s="143"/>
      <c r="F6" s="143"/>
      <c r="G6" s="143"/>
      <c r="H6" s="143"/>
      <c r="I6" s="143"/>
      <c r="J6" s="143"/>
      <c r="K6" s="143"/>
      <c r="L6" s="143"/>
      <c r="M6" s="143"/>
      <c r="O6" s="205" t="s">
        <v>73</v>
      </c>
      <c r="P6" s="206" t="s">
        <v>68</v>
      </c>
      <c r="R6" s="205" t="s">
        <v>73</v>
      </c>
      <c r="S6" s="244" t="s">
        <v>97</v>
      </c>
      <c r="Y6" s="212"/>
      <c r="Z6" s="212"/>
      <c r="AA6" s="212" t="s">
        <v>79</v>
      </c>
      <c r="AB6" s="204">
        <v>40</v>
      </c>
      <c r="AC6" s="204">
        <v>25</v>
      </c>
      <c r="AD6" s="204">
        <v>18</v>
      </c>
      <c r="AE6" s="204">
        <v>13</v>
      </c>
      <c r="AF6" s="204">
        <v>10</v>
      </c>
      <c r="AG6" s="204">
        <v>8</v>
      </c>
      <c r="AH6" s="204">
        <v>6</v>
      </c>
      <c r="AI6" s="204">
        <v>5</v>
      </c>
      <c r="AJ6" s="204">
        <v>4</v>
      </c>
      <c r="AK6" s="204">
        <v>3</v>
      </c>
    </row>
    <row r="7" spans="1:37" x14ac:dyDescent="0.25">
      <c r="A7" s="199" t="s">
        <v>53</v>
      </c>
      <c r="B7" s="253">
        <v>6</v>
      </c>
      <c r="C7" s="153" t="str">
        <f>IF($B7="","",VLOOKUP($B7,'A-VI.kcs-U16-F elo'!$A$7:$O$22,5))</f>
        <v>110422</v>
      </c>
      <c r="D7" s="153">
        <f>IF($B7="","",VLOOKUP($B7,'A-VI.kcs-U16-F elo'!$A$7:$O$22,15))</f>
        <v>0</v>
      </c>
      <c r="E7" s="254" t="str">
        <f>UPPER(IF($B7="","",VLOOKUP($B7,'A-VI.kcs-U16-F elo'!$A$7:$O$22,2)))</f>
        <v>SPITL</v>
      </c>
      <c r="F7" s="255"/>
      <c r="G7" s="254" t="str">
        <f>IF($B7="","",VLOOKUP($B7,'A-VI.kcs-U16-F elo'!$A$7:$O$22,3))</f>
        <v>Tamás Bence</v>
      </c>
      <c r="H7" s="255"/>
      <c r="I7" s="254" t="str">
        <f>IF($B7="","",VLOOKUP($B7,'A-VI.kcs-U16-F elo'!$A$7:$O$22,4))</f>
        <v>Pécsi Mezőszél Utcai Általános Iskola</v>
      </c>
      <c r="J7" s="256"/>
      <c r="K7" s="219"/>
      <c r="L7" s="214" t="str">
        <f>IF(K7="","",CONCATENATE(VLOOKUP($Y$3,$AB$1:$AK$1,K7)," pont"))</f>
        <v/>
      </c>
      <c r="M7" s="220"/>
      <c r="O7" s="207" t="s">
        <v>74</v>
      </c>
      <c r="P7" s="208" t="s">
        <v>70</v>
      </c>
      <c r="R7" s="207" t="s">
        <v>74</v>
      </c>
      <c r="S7" s="245" t="s">
        <v>75</v>
      </c>
      <c r="Y7" s="212"/>
      <c r="Z7" s="212"/>
      <c r="AA7" s="212" t="s">
        <v>80</v>
      </c>
      <c r="AB7" s="204">
        <v>25</v>
      </c>
      <c r="AC7" s="204">
        <v>15</v>
      </c>
      <c r="AD7" s="204">
        <v>13</v>
      </c>
      <c r="AE7" s="204">
        <v>8</v>
      </c>
      <c r="AF7" s="204">
        <v>6</v>
      </c>
      <c r="AG7" s="204">
        <v>4</v>
      </c>
      <c r="AH7" s="204">
        <v>3</v>
      </c>
      <c r="AI7" s="204">
        <v>2</v>
      </c>
      <c r="AJ7" s="204">
        <v>1</v>
      </c>
      <c r="AK7" s="204">
        <v>0</v>
      </c>
    </row>
    <row r="8" spans="1:37" x14ac:dyDescent="0.25">
      <c r="A8" s="164"/>
      <c r="B8" s="209"/>
      <c r="C8" s="165"/>
      <c r="D8" s="165"/>
      <c r="E8" s="165"/>
      <c r="F8" s="165"/>
      <c r="G8" s="165"/>
      <c r="H8" s="165"/>
      <c r="I8" s="165"/>
      <c r="J8" s="143"/>
      <c r="K8" s="164"/>
      <c r="L8" s="164"/>
      <c r="M8" s="221"/>
      <c r="Y8" s="212"/>
      <c r="Z8" s="212"/>
      <c r="AA8" s="212" t="s">
        <v>81</v>
      </c>
      <c r="AB8" s="204">
        <v>15</v>
      </c>
      <c r="AC8" s="204">
        <v>10</v>
      </c>
      <c r="AD8" s="204">
        <v>7</v>
      </c>
      <c r="AE8" s="204">
        <v>5</v>
      </c>
      <c r="AF8" s="204">
        <v>4</v>
      </c>
      <c r="AG8" s="204">
        <v>3</v>
      </c>
      <c r="AH8" s="204">
        <v>2</v>
      </c>
      <c r="AI8" s="204">
        <v>1</v>
      </c>
      <c r="AJ8" s="204">
        <v>0</v>
      </c>
      <c r="AK8" s="204">
        <v>0</v>
      </c>
    </row>
    <row r="9" spans="1:37" x14ac:dyDescent="0.25">
      <c r="A9" s="164" t="s">
        <v>54</v>
      </c>
      <c r="B9" s="210">
        <v>3</v>
      </c>
      <c r="C9" s="153" t="str">
        <f>IF($B9="","",VLOOKUP($B9,'A-VI.kcs-U16-F elo'!$A$7:$O$22,5))</f>
        <v>1104160</v>
      </c>
      <c r="D9" s="153">
        <f>IF($B9="","",VLOOKUP($B9,'A-VI.kcs-U16-F elo'!$A$7:$O$22,15))</f>
        <v>156</v>
      </c>
      <c r="E9" s="151" t="str">
        <f>UPPER(IF($B9="","",VLOOKUP($B9,'A-VI.kcs-U16-F elo'!$A$7:$O$22,2)))</f>
        <v>GYENIS</v>
      </c>
      <c r="F9" s="154"/>
      <c r="G9" s="151" t="str">
        <f>IF($B9="","",VLOOKUP($B9,'A-VI.kcs-U16-F elo'!$A$7:$O$22,3))</f>
        <v>Milán</v>
      </c>
      <c r="H9" s="154"/>
      <c r="I9" s="151" t="str">
        <f>IF($B9="","",VLOOKUP($B9,'A-VI.kcs-U16-F elo'!$A$7:$O$22,4))</f>
        <v>Szent Mór Kat. Óvoda, Ált. Isk., AMI és Gim.</v>
      </c>
      <c r="J9" s="143"/>
      <c r="K9" s="219"/>
      <c r="L9" s="214" t="str">
        <f>IF(K9="","",CONCATENATE(VLOOKUP($Y$3,$AB$1:$AK$1,K9)," pont"))</f>
        <v/>
      </c>
      <c r="M9" s="220"/>
      <c r="Y9" s="212"/>
      <c r="Z9" s="212"/>
      <c r="AA9" s="212" t="s">
        <v>82</v>
      </c>
      <c r="AB9" s="204">
        <v>10</v>
      </c>
      <c r="AC9" s="204">
        <v>6</v>
      </c>
      <c r="AD9" s="204">
        <v>4</v>
      </c>
      <c r="AE9" s="204">
        <v>2</v>
      </c>
      <c r="AF9" s="204">
        <v>1</v>
      </c>
      <c r="AG9" s="204">
        <v>0</v>
      </c>
      <c r="AH9" s="204">
        <v>0</v>
      </c>
      <c r="AI9" s="204">
        <v>0</v>
      </c>
      <c r="AJ9" s="204">
        <v>0</v>
      </c>
      <c r="AK9" s="204">
        <v>0</v>
      </c>
    </row>
    <row r="10" spans="1:37" x14ac:dyDescent="0.25">
      <c r="A10" s="164"/>
      <c r="B10" s="209"/>
      <c r="C10" s="165"/>
      <c r="D10" s="165"/>
      <c r="E10" s="165"/>
      <c r="F10" s="165"/>
      <c r="G10" s="165"/>
      <c r="H10" s="165"/>
      <c r="I10" s="165"/>
      <c r="J10" s="143"/>
      <c r="K10" s="164"/>
      <c r="L10" s="164"/>
      <c r="M10" s="221"/>
      <c r="Y10" s="212"/>
      <c r="Z10" s="212"/>
      <c r="AA10" s="212" t="s">
        <v>83</v>
      </c>
      <c r="AB10" s="204">
        <v>6</v>
      </c>
      <c r="AC10" s="204">
        <v>3</v>
      </c>
      <c r="AD10" s="204">
        <v>2</v>
      </c>
      <c r="AE10" s="204">
        <v>1</v>
      </c>
      <c r="AF10" s="204">
        <v>0</v>
      </c>
      <c r="AG10" s="204">
        <v>0</v>
      </c>
      <c r="AH10" s="204">
        <v>0</v>
      </c>
      <c r="AI10" s="204">
        <v>0</v>
      </c>
      <c r="AJ10" s="204">
        <v>0</v>
      </c>
      <c r="AK10" s="204">
        <v>0</v>
      </c>
    </row>
    <row r="11" spans="1:37" x14ac:dyDescent="0.25">
      <c r="A11" s="164" t="s">
        <v>55</v>
      </c>
      <c r="B11" s="210">
        <v>2</v>
      </c>
      <c r="C11" s="153" t="str">
        <f>IF($B11="","",VLOOKUP($B11,'A-VI.kcs-U16-F elo'!$A$7:$O$22,5))</f>
        <v>100919</v>
      </c>
      <c r="D11" s="153">
        <f>IF($B11="","",VLOOKUP($B11,'A-VI.kcs-U16-F elo'!$A$7:$O$22,15))</f>
        <v>0</v>
      </c>
      <c r="E11" s="151" t="str">
        <f>UPPER(IF($B11="","",VLOOKUP($B11,'A-VI.kcs-U16-F elo'!$A$7:$O$22,2)))</f>
        <v>GÖMÖRY</v>
      </c>
      <c r="F11" s="154"/>
      <c r="G11" s="151" t="str">
        <f>IF($B11="","",VLOOKUP($B11,'A-VI.kcs-U16-F elo'!$A$7:$O$22,3))</f>
        <v>Ádám</v>
      </c>
      <c r="H11" s="154"/>
      <c r="I11" s="151" t="str">
        <f>IF($B11="","",VLOOKUP($B11,'A-VI.kcs-U16-F elo'!$A$7:$O$22,4))</f>
        <v>Szent Mór Kat. Óvoda, Ált. Isk., AMI és Gim.</v>
      </c>
      <c r="J11" s="143"/>
      <c r="K11" s="219"/>
      <c r="L11" s="214" t="str">
        <f>IF(K11="","",CONCATENATE(VLOOKUP($Y$3,$AB$1:$AK$1,K11)," pont"))</f>
        <v/>
      </c>
      <c r="M11" s="220"/>
      <c r="Y11" s="212"/>
      <c r="Z11" s="212"/>
      <c r="AA11" s="212" t="s">
        <v>88</v>
      </c>
      <c r="AB11" s="204">
        <v>3</v>
      </c>
      <c r="AC11" s="204">
        <v>2</v>
      </c>
      <c r="AD11" s="204">
        <v>1</v>
      </c>
      <c r="AE11" s="204">
        <v>0</v>
      </c>
      <c r="AF11" s="204">
        <v>0</v>
      </c>
      <c r="AG11" s="204">
        <v>0</v>
      </c>
      <c r="AH11" s="204">
        <v>0</v>
      </c>
      <c r="AI11" s="204">
        <v>0</v>
      </c>
      <c r="AJ11" s="204">
        <v>0</v>
      </c>
      <c r="AK11" s="204">
        <v>0</v>
      </c>
    </row>
    <row r="12" spans="1:37" x14ac:dyDescent="0.25">
      <c r="A12" s="143"/>
      <c r="B12" s="199"/>
      <c r="C12" s="192"/>
      <c r="D12" s="143"/>
      <c r="E12" s="143"/>
      <c r="F12" s="143"/>
      <c r="G12" s="143"/>
      <c r="H12" s="143"/>
      <c r="I12" s="143"/>
      <c r="J12" s="143"/>
      <c r="K12" s="192"/>
      <c r="L12" s="192"/>
      <c r="M12" s="221"/>
      <c r="Y12" s="212"/>
      <c r="Z12" s="212"/>
      <c r="AA12" s="212" t="s">
        <v>84</v>
      </c>
      <c r="AB12" s="217">
        <v>0</v>
      </c>
      <c r="AC12" s="217">
        <v>0</v>
      </c>
      <c r="AD12" s="217">
        <v>0</v>
      </c>
      <c r="AE12" s="217">
        <v>0</v>
      </c>
      <c r="AF12" s="217">
        <v>0</v>
      </c>
      <c r="AG12" s="217">
        <v>0</v>
      </c>
      <c r="AH12" s="217">
        <v>0</v>
      </c>
      <c r="AI12" s="217">
        <v>0</v>
      </c>
      <c r="AJ12" s="217">
        <v>0</v>
      </c>
      <c r="AK12" s="217">
        <v>0</v>
      </c>
    </row>
    <row r="13" spans="1:37" x14ac:dyDescent="0.25">
      <c r="A13" s="199" t="s">
        <v>60</v>
      </c>
      <c r="B13" s="253">
        <v>5</v>
      </c>
      <c r="C13" s="153" t="str">
        <f>IF($B13="","",VLOOKUP($B13,'A-VI.kcs-U16-F elo'!$A$7:$O$22,5))</f>
        <v>100615</v>
      </c>
      <c r="D13" s="153">
        <f>IF($B13="","",VLOOKUP($B13,'A-VI.kcs-U16-F elo'!$A$7:$O$22,15))</f>
        <v>11</v>
      </c>
      <c r="E13" s="254" t="str">
        <f>UPPER(IF($B13="","",VLOOKUP($B13,'A-VI.kcs-U16-F elo'!$A$7:$O$22,2)))</f>
        <v>VARGA</v>
      </c>
      <c r="F13" s="255"/>
      <c r="G13" s="254" t="str">
        <f>IF($B13="","",VLOOKUP($B13,'A-VI.kcs-U16-F elo'!$A$7:$O$22,3))</f>
        <v>Barna</v>
      </c>
      <c r="H13" s="255"/>
      <c r="I13" s="254" t="str">
        <f>IF($B13="","",VLOOKUP($B13,'A-VI.kcs-U16-F elo'!$A$7:$O$22,4))</f>
        <v>PTE Gyakorló Ált. Isk., Gimn. és Óvoda</v>
      </c>
      <c r="J13" s="143"/>
      <c r="K13" s="219"/>
      <c r="L13" s="214" t="str">
        <f>IF(K13="","",CONCATENATE(VLOOKUP($Y$3,$AB$1:$AK$1,K13)," pont"))</f>
        <v/>
      </c>
      <c r="M13" s="220"/>
      <c r="Y13" s="212"/>
      <c r="Z13" s="212"/>
      <c r="AA13" s="212" t="s">
        <v>85</v>
      </c>
      <c r="AB13" s="217">
        <v>0</v>
      </c>
      <c r="AC13" s="217">
        <v>0</v>
      </c>
      <c r="AD13" s="217">
        <v>0</v>
      </c>
      <c r="AE13" s="217">
        <v>0</v>
      </c>
      <c r="AF13" s="217">
        <v>0</v>
      </c>
      <c r="AG13" s="217">
        <v>0</v>
      </c>
      <c r="AH13" s="217">
        <v>0</v>
      </c>
      <c r="AI13" s="217">
        <v>0</v>
      </c>
      <c r="AJ13" s="217">
        <v>0</v>
      </c>
      <c r="AK13" s="217">
        <v>0</v>
      </c>
    </row>
    <row r="14" spans="1:37" x14ac:dyDescent="0.25">
      <c r="A14" s="164"/>
      <c r="B14" s="209"/>
      <c r="C14" s="165"/>
      <c r="D14" s="165"/>
      <c r="E14" s="165"/>
      <c r="F14" s="165"/>
      <c r="G14" s="165"/>
      <c r="H14" s="165"/>
      <c r="I14" s="165"/>
      <c r="J14" s="143"/>
      <c r="K14" s="164"/>
      <c r="L14" s="164"/>
      <c r="M14" s="221"/>
      <c r="Y14" s="212"/>
      <c r="Z14" s="212"/>
      <c r="AA14" s="212"/>
      <c r="AB14" s="212"/>
      <c r="AC14" s="212"/>
      <c r="AD14" s="212"/>
      <c r="AE14" s="212"/>
      <c r="AF14" s="212"/>
      <c r="AG14" s="212"/>
      <c r="AH14" s="212"/>
      <c r="AI14" s="212"/>
      <c r="AJ14" s="212"/>
      <c r="AK14" s="212"/>
    </row>
    <row r="15" spans="1:37" x14ac:dyDescent="0.25">
      <c r="A15" s="164" t="s">
        <v>61</v>
      </c>
      <c r="B15" s="210">
        <v>1</v>
      </c>
      <c r="C15" s="153" t="str">
        <f>IF($B15="","",VLOOKUP($B15,'A-VI.kcs-U16-F elo'!$A$7:$O$22,5))</f>
        <v>111217</v>
      </c>
      <c r="D15" s="153">
        <f>IF($B15="","",VLOOKUP($B15,'A-VI.kcs-U16-F elo'!$A$7:$O$22,15))</f>
        <v>0</v>
      </c>
      <c r="E15" s="151" t="str">
        <f>UPPER(IF($B15="","",VLOOKUP($B15,'A-VI.kcs-U16-F elo'!$A$7:$O$22,2)))</f>
        <v>GÁRDOS</v>
      </c>
      <c r="F15" s="154"/>
      <c r="G15" s="151" t="str">
        <f>IF($B15="","",VLOOKUP($B15,'A-VI.kcs-U16-F elo'!$A$7:$O$22,3))</f>
        <v>Levente Péter</v>
      </c>
      <c r="H15" s="154"/>
      <c r="I15" s="151" t="str">
        <f>IF($B15="","",VLOOKUP($B15,'A-VI.kcs-U16-F elo'!$A$7:$O$22,4))</f>
        <v>Koch Valéria Gimn., Ált. Isk., Óvoda és Koll.</v>
      </c>
      <c r="J15" s="143"/>
      <c r="K15" s="219"/>
      <c r="L15" s="214" t="str">
        <f>IF(K15="","",CONCATENATE(VLOOKUP($Y$3,$AB$1:$AK$1,K15)," pont"))</f>
        <v/>
      </c>
      <c r="M15" s="220"/>
      <c r="Y15" s="212"/>
      <c r="Z15" s="212"/>
      <c r="AA15" s="212"/>
      <c r="AB15" s="212"/>
      <c r="AC15" s="212"/>
      <c r="AD15" s="212"/>
      <c r="AE15" s="212"/>
      <c r="AF15" s="212"/>
      <c r="AG15" s="212"/>
      <c r="AH15" s="212"/>
      <c r="AI15" s="212"/>
      <c r="AJ15" s="212"/>
      <c r="AK15" s="212"/>
    </row>
    <row r="16" spans="1:37" x14ac:dyDescent="0.25">
      <c r="A16" s="164"/>
      <c r="B16" s="209"/>
      <c r="C16" s="165"/>
      <c r="D16" s="165"/>
      <c r="E16" s="165"/>
      <c r="F16" s="165"/>
      <c r="G16" s="165"/>
      <c r="H16" s="165"/>
      <c r="I16" s="165"/>
      <c r="J16" s="143"/>
      <c r="K16" s="164"/>
      <c r="L16" s="164"/>
      <c r="M16" s="221"/>
      <c r="Y16" s="212"/>
      <c r="Z16" s="212"/>
      <c r="AA16" s="212" t="s">
        <v>53</v>
      </c>
      <c r="AB16" s="212">
        <v>300</v>
      </c>
      <c r="AC16" s="212">
        <v>250</v>
      </c>
      <c r="AD16" s="212">
        <v>220</v>
      </c>
      <c r="AE16" s="212">
        <v>180</v>
      </c>
      <c r="AF16" s="212">
        <v>160</v>
      </c>
      <c r="AG16" s="212">
        <v>150</v>
      </c>
      <c r="AH16" s="212">
        <v>140</v>
      </c>
      <c r="AI16" s="212">
        <v>130</v>
      </c>
      <c r="AJ16" s="212">
        <v>120</v>
      </c>
      <c r="AK16" s="212">
        <v>110</v>
      </c>
    </row>
    <row r="17" spans="1:37" x14ac:dyDescent="0.25">
      <c r="A17" s="164" t="s">
        <v>62</v>
      </c>
      <c r="B17" s="210">
        <v>4</v>
      </c>
      <c r="C17" s="153" t="str">
        <f>IF($B17="","",VLOOKUP($B17,'A-VI.kcs-U16-F elo'!$A$7:$O$22,5))</f>
        <v>100908</v>
      </c>
      <c r="D17" s="153">
        <f>IF($B17="","",VLOOKUP($B17,'A-VI.kcs-U16-F elo'!$A$7:$O$22,15))</f>
        <v>0</v>
      </c>
      <c r="E17" s="151" t="str">
        <f>UPPER(IF($B17="","",VLOOKUP($B17,'A-VI.kcs-U16-F elo'!$A$7:$O$22,2)))</f>
        <v>MAYER</v>
      </c>
      <c r="F17" s="154"/>
      <c r="G17" s="151" t="str">
        <f>IF($B17="","",VLOOKUP($B17,'A-VI.kcs-U16-F elo'!$A$7:$O$22,3))</f>
        <v>Iván</v>
      </c>
      <c r="H17" s="154"/>
      <c r="I17" s="151" t="str">
        <f>IF($B17="","",VLOOKUP($B17,'A-VI.kcs-U16-F elo'!$A$7:$O$22,4))</f>
        <v xml:space="preserve">Siklósi Táncsics M. Gimn. és Ált.Isk. </v>
      </c>
      <c r="J17" s="143"/>
      <c r="K17" s="219"/>
      <c r="L17" s="214" t="str">
        <f>IF(K17="","",CONCATENATE(VLOOKUP($Y$3,$AB$1:$AK$1,K17)," pont"))</f>
        <v/>
      </c>
      <c r="M17" s="220"/>
      <c r="Y17" s="212"/>
      <c r="Z17" s="212"/>
      <c r="AA17" s="212" t="s">
        <v>76</v>
      </c>
      <c r="AB17" s="212">
        <v>250</v>
      </c>
      <c r="AC17" s="212">
        <v>200</v>
      </c>
      <c r="AD17" s="212">
        <v>160</v>
      </c>
      <c r="AE17" s="212">
        <v>140</v>
      </c>
      <c r="AF17" s="212">
        <v>120</v>
      </c>
      <c r="AG17" s="212">
        <v>110</v>
      </c>
      <c r="AH17" s="212">
        <v>100</v>
      </c>
      <c r="AI17" s="212">
        <v>90</v>
      </c>
      <c r="AJ17" s="212">
        <v>80</v>
      </c>
      <c r="AK17" s="212">
        <v>70</v>
      </c>
    </row>
    <row r="18" spans="1:37" x14ac:dyDescent="0.25">
      <c r="A18" s="143"/>
      <c r="B18" s="143"/>
      <c r="C18" s="143"/>
      <c r="D18" s="143"/>
      <c r="E18" s="143"/>
      <c r="F18" s="143"/>
      <c r="G18" s="143"/>
      <c r="H18" s="143"/>
      <c r="I18" s="143"/>
      <c r="J18" s="143"/>
      <c r="K18" s="143"/>
      <c r="L18" s="143"/>
      <c r="M18" s="143"/>
      <c r="Y18" s="212"/>
      <c r="Z18" s="212"/>
      <c r="AA18" s="212" t="s">
        <v>77</v>
      </c>
      <c r="AB18" s="212">
        <v>200</v>
      </c>
      <c r="AC18" s="212">
        <v>150</v>
      </c>
      <c r="AD18" s="212">
        <v>130</v>
      </c>
      <c r="AE18" s="212">
        <v>110</v>
      </c>
      <c r="AF18" s="212">
        <v>95</v>
      </c>
      <c r="AG18" s="212">
        <v>80</v>
      </c>
      <c r="AH18" s="212">
        <v>70</v>
      </c>
      <c r="AI18" s="212">
        <v>60</v>
      </c>
      <c r="AJ18" s="212">
        <v>55</v>
      </c>
      <c r="AK18" s="212">
        <v>50</v>
      </c>
    </row>
    <row r="19" spans="1:37" x14ac:dyDescent="0.25">
      <c r="A19" s="143"/>
      <c r="B19" s="143"/>
      <c r="C19" s="143"/>
      <c r="D19" s="143"/>
      <c r="E19" s="143"/>
      <c r="F19" s="143"/>
      <c r="G19" s="143"/>
      <c r="H19" s="143"/>
      <c r="I19" s="143"/>
      <c r="J19" s="143"/>
      <c r="K19" s="143"/>
      <c r="L19" s="143"/>
      <c r="M19" s="143"/>
      <c r="Y19" s="212"/>
      <c r="Z19" s="212"/>
      <c r="AA19" s="212" t="s">
        <v>78</v>
      </c>
      <c r="AB19" s="212">
        <v>150</v>
      </c>
      <c r="AC19" s="212">
        <v>120</v>
      </c>
      <c r="AD19" s="212">
        <v>100</v>
      </c>
      <c r="AE19" s="212">
        <v>80</v>
      </c>
      <c r="AF19" s="212">
        <v>70</v>
      </c>
      <c r="AG19" s="212">
        <v>60</v>
      </c>
      <c r="AH19" s="212">
        <v>55</v>
      </c>
      <c r="AI19" s="212">
        <v>50</v>
      </c>
      <c r="AJ19" s="212">
        <v>45</v>
      </c>
      <c r="AK19" s="212">
        <v>40</v>
      </c>
    </row>
    <row r="20" spans="1:37" x14ac:dyDescent="0.25">
      <c r="A20" s="143"/>
      <c r="B20" s="143"/>
      <c r="C20" s="143"/>
      <c r="D20" s="143"/>
      <c r="E20" s="143"/>
      <c r="F20" s="143"/>
      <c r="G20" s="143"/>
      <c r="H20" s="143"/>
      <c r="I20" s="143"/>
      <c r="J20" s="143"/>
      <c r="K20" s="143"/>
      <c r="L20" s="143"/>
      <c r="M20" s="143"/>
      <c r="Y20" s="212"/>
      <c r="Z20" s="212"/>
      <c r="AA20" s="212" t="s">
        <v>79</v>
      </c>
      <c r="AB20" s="212">
        <v>120</v>
      </c>
      <c r="AC20" s="212">
        <v>90</v>
      </c>
      <c r="AD20" s="212">
        <v>65</v>
      </c>
      <c r="AE20" s="212">
        <v>55</v>
      </c>
      <c r="AF20" s="212">
        <v>50</v>
      </c>
      <c r="AG20" s="212">
        <v>45</v>
      </c>
      <c r="AH20" s="212">
        <v>40</v>
      </c>
      <c r="AI20" s="212">
        <v>35</v>
      </c>
      <c r="AJ20" s="212">
        <v>25</v>
      </c>
      <c r="AK20" s="212">
        <v>20</v>
      </c>
    </row>
    <row r="21" spans="1:37" x14ac:dyDescent="0.25">
      <c r="A21" s="143"/>
      <c r="B21" s="143"/>
      <c r="C21" s="143"/>
      <c r="D21" s="143"/>
      <c r="E21" s="143"/>
      <c r="F21" s="143"/>
      <c r="G21" s="143"/>
      <c r="H21" s="143"/>
      <c r="I21" s="143"/>
      <c r="J21" s="143"/>
      <c r="K21" s="143"/>
      <c r="L21" s="143"/>
      <c r="M21" s="143"/>
      <c r="Y21" s="212"/>
      <c r="Z21" s="212"/>
      <c r="AA21" s="212" t="s">
        <v>80</v>
      </c>
      <c r="AB21" s="212">
        <v>90</v>
      </c>
      <c r="AC21" s="212">
        <v>60</v>
      </c>
      <c r="AD21" s="212">
        <v>45</v>
      </c>
      <c r="AE21" s="212">
        <v>34</v>
      </c>
      <c r="AF21" s="212">
        <v>27</v>
      </c>
      <c r="AG21" s="212">
        <v>22</v>
      </c>
      <c r="AH21" s="212">
        <v>18</v>
      </c>
      <c r="AI21" s="212">
        <v>15</v>
      </c>
      <c r="AJ21" s="212">
        <v>12</v>
      </c>
      <c r="AK21" s="212">
        <v>9</v>
      </c>
    </row>
    <row r="22" spans="1:37" ht="18.75" customHeight="1" x14ac:dyDescent="0.25">
      <c r="A22" s="143"/>
      <c r="B22" s="1097"/>
      <c r="C22" s="1097"/>
      <c r="D22" s="1098" t="str">
        <f>E7</f>
        <v>SPITL</v>
      </c>
      <c r="E22" s="1098"/>
      <c r="F22" s="1098" t="str">
        <f>E9</f>
        <v>GYENIS</v>
      </c>
      <c r="G22" s="1098"/>
      <c r="H22" s="1098" t="str">
        <f>E11</f>
        <v>GÖMÖRY</v>
      </c>
      <c r="I22" s="1098"/>
      <c r="J22" s="143"/>
      <c r="K22" s="143"/>
      <c r="L22" s="143"/>
      <c r="M22" s="200" t="s">
        <v>57</v>
      </c>
      <c r="Y22" s="212"/>
      <c r="Z22" s="212"/>
      <c r="AA22" s="212" t="s">
        <v>81</v>
      </c>
      <c r="AB22" s="212">
        <v>60</v>
      </c>
      <c r="AC22" s="212">
        <v>40</v>
      </c>
      <c r="AD22" s="212">
        <v>30</v>
      </c>
      <c r="AE22" s="212">
        <v>20</v>
      </c>
      <c r="AF22" s="212">
        <v>18</v>
      </c>
      <c r="AG22" s="212">
        <v>15</v>
      </c>
      <c r="AH22" s="212">
        <v>12</v>
      </c>
      <c r="AI22" s="212">
        <v>10</v>
      </c>
      <c r="AJ22" s="212">
        <v>8</v>
      </c>
      <c r="AK22" s="212">
        <v>6</v>
      </c>
    </row>
    <row r="23" spans="1:37" ht="18.75" customHeight="1" x14ac:dyDescent="0.25">
      <c r="A23" s="198" t="s">
        <v>53</v>
      </c>
      <c r="B23" s="1099" t="str">
        <f>E7</f>
        <v>SPITL</v>
      </c>
      <c r="C23" s="1099"/>
      <c r="D23" s="1100"/>
      <c r="E23" s="1100"/>
      <c r="F23" s="1101"/>
      <c r="G23" s="1101"/>
      <c r="H23" s="1101"/>
      <c r="I23" s="1101"/>
      <c r="J23" s="143"/>
      <c r="K23" s="143"/>
      <c r="L23" s="143"/>
      <c r="M23" s="201"/>
      <c r="Y23" s="212"/>
      <c r="Z23" s="212"/>
      <c r="AA23" s="212" t="s">
        <v>82</v>
      </c>
      <c r="AB23" s="212">
        <v>40</v>
      </c>
      <c r="AC23" s="212">
        <v>25</v>
      </c>
      <c r="AD23" s="212">
        <v>18</v>
      </c>
      <c r="AE23" s="212">
        <v>13</v>
      </c>
      <c r="AF23" s="212">
        <v>8</v>
      </c>
      <c r="AG23" s="212">
        <v>7</v>
      </c>
      <c r="AH23" s="212">
        <v>6</v>
      </c>
      <c r="AI23" s="212">
        <v>5</v>
      </c>
      <c r="AJ23" s="212">
        <v>4</v>
      </c>
      <c r="AK23" s="212">
        <v>3</v>
      </c>
    </row>
    <row r="24" spans="1:37" ht="18.75" customHeight="1" x14ac:dyDescent="0.25">
      <c r="A24" s="198" t="s">
        <v>54</v>
      </c>
      <c r="B24" s="1099" t="str">
        <f>E9</f>
        <v>GYENIS</v>
      </c>
      <c r="C24" s="1099"/>
      <c r="D24" s="1101"/>
      <c r="E24" s="1101"/>
      <c r="F24" s="1100"/>
      <c r="G24" s="1100"/>
      <c r="H24" s="1101"/>
      <c r="I24" s="1101"/>
      <c r="J24" s="143"/>
      <c r="K24" s="143"/>
      <c r="L24" s="143"/>
      <c r="M24" s="201"/>
      <c r="Y24" s="212"/>
      <c r="Z24" s="212"/>
      <c r="AA24" s="212" t="s">
        <v>83</v>
      </c>
      <c r="AB24" s="212">
        <v>25</v>
      </c>
      <c r="AC24" s="212">
        <v>15</v>
      </c>
      <c r="AD24" s="212">
        <v>13</v>
      </c>
      <c r="AE24" s="212">
        <v>7</v>
      </c>
      <c r="AF24" s="212">
        <v>6</v>
      </c>
      <c r="AG24" s="212">
        <v>5</v>
      </c>
      <c r="AH24" s="212">
        <v>4</v>
      </c>
      <c r="AI24" s="212">
        <v>3</v>
      </c>
      <c r="AJ24" s="212">
        <v>2</v>
      </c>
      <c r="AK24" s="212">
        <v>1</v>
      </c>
    </row>
    <row r="25" spans="1:37" ht="18.75" customHeight="1" x14ac:dyDescent="0.25">
      <c r="A25" s="198" t="s">
        <v>55</v>
      </c>
      <c r="B25" s="1099" t="str">
        <f>E11</f>
        <v>GÖMÖRY</v>
      </c>
      <c r="C25" s="1099"/>
      <c r="D25" s="1101"/>
      <c r="E25" s="1101"/>
      <c r="F25" s="1101"/>
      <c r="G25" s="1101"/>
      <c r="H25" s="1100"/>
      <c r="I25" s="1100"/>
      <c r="J25" s="143"/>
      <c r="K25" s="143"/>
      <c r="L25" s="143"/>
      <c r="M25" s="201"/>
      <c r="Y25" s="212"/>
      <c r="Z25" s="212"/>
      <c r="AA25" s="212" t="s">
        <v>88</v>
      </c>
      <c r="AB25" s="212">
        <v>15</v>
      </c>
      <c r="AC25" s="212">
        <v>10</v>
      </c>
      <c r="AD25" s="212">
        <v>8</v>
      </c>
      <c r="AE25" s="212">
        <v>4</v>
      </c>
      <c r="AF25" s="212">
        <v>3</v>
      </c>
      <c r="AG25" s="212">
        <v>2</v>
      </c>
      <c r="AH25" s="212">
        <v>1</v>
      </c>
      <c r="AI25" s="212">
        <v>0</v>
      </c>
      <c r="AJ25" s="212">
        <v>0</v>
      </c>
      <c r="AK25" s="212">
        <v>0</v>
      </c>
    </row>
    <row r="26" spans="1:37" x14ac:dyDescent="0.25">
      <c r="A26" s="143"/>
      <c r="B26" s="143"/>
      <c r="C26" s="143"/>
      <c r="D26" s="143"/>
      <c r="E26" s="143"/>
      <c r="F26" s="143"/>
      <c r="G26" s="143"/>
      <c r="H26" s="143"/>
      <c r="I26" s="143"/>
      <c r="J26" s="143"/>
      <c r="K26" s="143"/>
      <c r="L26" s="143"/>
      <c r="M26" s="202"/>
      <c r="Y26" s="212"/>
      <c r="Z26" s="212"/>
      <c r="AA26" s="212" t="s">
        <v>84</v>
      </c>
      <c r="AB26" s="212">
        <v>10</v>
      </c>
      <c r="AC26" s="212">
        <v>6</v>
      </c>
      <c r="AD26" s="212">
        <v>4</v>
      </c>
      <c r="AE26" s="212">
        <v>2</v>
      </c>
      <c r="AF26" s="212">
        <v>1</v>
      </c>
      <c r="AG26" s="212">
        <v>0</v>
      </c>
      <c r="AH26" s="212">
        <v>0</v>
      </c>
      <c r="AI26" s="212">
        <v>0</v>
      </c>
      <c r="AJ26" s="212">
        <v>0</v>
      </c>
      <c r="AK26" s="212">
        <v>0</v>
      </c>
    </row>
    <row r="27" spans="1:37" ht="18.75" customHeight="1" x14ac:dyDescent="0.25">
      <c r="A27" s="143"/>
      <c r="B27" s="1097"/>
      <c r="C27" s="1097"/>
      <c r="D27" s="1098" t="str">
        <f>E13</f>
        <v>VARGA</v>
      </c>
      <c r="E27" s="1098"/>
      <c r="F27" s="1098" t="str">
        <f>E15</f>
        <v>GÁRDOS</v>
      </c>
      <c r="G27" s="1098"/>
      <c r="H27" s="1098" t="str">
        <f>E17</f>
        <v>MAYER</v>
      </c>
      <c r="I27" s="1098"/>
      <c r="J27" s="143"/>
      <c r="K27" s="143"/>
      <c r="L27" s="143"/>
      <c r="M27" s="202"/>
      <c r="Y27" s="212"/>
      <c r="Z27" s="212"/>
      <c r="AA27" s="212" t="s">
        <v>85</v>
      </c>
      <c r="AB27" s="212">
        <v>3</v>
      </c>
      <c r="AC27" s="212">
        <v>2</v>
      </c>
      <c r="AD27" s="212">
        <v>1</v>
      </c>
      <c r="AE27" s="212">
        <v>0</v>
      </c>
      <c r="AF27" s="212">
        <v>0</v>
      </c>
      <c r="AG27" s="212">
        <v>0</v>
      </c>
      <c r="AH27" s="212">
        <v>0</v>
      </c>
      <c r="AI27" s="212">
        <v>0</v>
      </c>
      <c r="AJ27" s="212">
        <v>0</v>
      </c>
      <c r="AK27" s="212">
        <v>0</v>
      </c>
    </row>
    <row r="28" spans="1:37" ht="18.75" customHeight="1" x14ac:dyDescent="0.25">
      <c r="A28" s="198" t="s">
        <v>60</v>
      </c>
      <c r="B28" s="1099" t="str">
        <f>E13</f>
        <v>VARGA</v>
      </c>
      <c r="C28" s="1099"/>
      <c r="D28" s="1100"/>
      <c r="E28" s="1100"/>
      <c r="F28" s="1101"/>
      <c r="G28" s="1101"/>
      <c r="H28" s="1101"/>
      <c r="I28" s="1101"/>
      <c r="J28" s="143"/>
      <c r="K28" s="143"/>
      <c r="L28" s="143"/>
      <c r="M28" s="201"/>
    </row>
    <row r="29" spans="1:37" ht="18.75" customHeight="1" x14ac:dyDescent="0.25">
      <c r="A29" s="198" t="s">
        <v>61</v>
      </c>
      <c r="B29" s="1099" t="str">
        <f>E15</f>
        <v>GÁRDOS</v>
      </c>
      <c r="C29" s="1099"/>
      <c r="D29" s="1101"/>
      <c r="E29" s="1101"/>
      <c r="F29" s="1100"/>
      <c r="G29" s="1100"/>
      <c r="H29" s="1101"/>
      <c r="I29" s="1101"/>
      <c r="J29" s="143"/>
      <c r="K29" s="143"/>
      <c r="L29" s="143"/>
      <c r="M29" s="201"/>
    </row>
    <row r="30" spans="1:37" ht="18.75" customHeight="1" x14ac:dyDescent="0.25">
      <c r="A30" s="198" t="s">
        <v>62</v>
      </c>
      <c r="B30" s="1099" t="str">
        <f>E17</f>
        <v>MAYER</v>
      </c>
      <c r="C30" s="1099"/>
      <c r="D30" s="1101"/>
      <c r="E30" s="1101"/>
      <c r="F30" s="1101"/>
      <c r="G30" s="1101"/>
      <c r="H30" s="1100"/>
      <c r="I30" s="1100"/>
      <c r="J30" s="143"/>
      <c r="K30" s="143"/>
      <c r="L30" s="143"/>
      <c r="M30" s="201"/>
    </row>
    <row r="31" spans="1:37" x14ac:dyDescent="0.25">
      <c r="A31" s="143"/>
      <c r="B31" s="143"/>
      <c r="C31" s="143"/>
      <c r="D31" s="143"/>
      <c r="E31" s="143"/>
      <c r="F31" s="143"/>
      <c r="G31" s="143"/>
      <c r="H31" s="143"/>
      <c r="I31" s="143"/>
      <c r="J31" s="143"/>
      <c r="K31" s="143"/>
      <c r="L31" s="143"/>
      <c r="M31" s="143"/>
    </row>
    <row r="32" spans="1:37" x14ac:dyDescent="0.25">
      <c r="A32" s="143" t="s">
        <v>49</v>
      </c>
      <c r="B32" s="143"/>
      <c r="C32" s="1102" t="str">
        <f>IF(M23=1,B23,IF(M24=1,B24,IF(M25=1,B25,"")))</f>
        <v/>
      </c>
      <c r="D32" s="1102"/>
      <c r="E32" s="164" t="s">
        <v>64</v>
      </c>
      <c r="F32" s="1102" t="str">
        <f>IF(M28=1,B28,IF(M29=1,B29,IF(M30=1,B30,"")))</f>
        <v/>
      </c>
      <c r="G32" s="1102"/>
      <c r="H32" s="143"/>
      <c r="I32" s="142"/>
      <c r="J32" s="143"/>
      <c r="K32" s="143"/>
      <c r="L32" s="143"/>
      <c r="M32" s="143"/>
    </row>
    <row r="33" spans="1:18" x14ac:dyDescent="0.25">
      <c r="A33" s="143"/>
      <c r="B33" s="143"/>
      <c r="C33" s="143"/>
      <c r="D33" s="143"/>
      <c r="E33" s="143"/>
      <c r="F33" s="164"/>
      <c r="G33" s="164"/>
      <c r="H33" s="143"/>
      <c r="I33" s="143"/>
      <c r="J33" s="143"/>
      <c r="K33" s="143"/>
      <c r="L33" s="143"/>
      <c r="M33" s="143"/>
    </row>
    <row r="34" spans="1:18" x14ac:dyDescent="0.25">
      <c r="A34" s="143" t="s">
        <v>63</v>
      </c>
      <c r="B34" s="143"/>
      <c r="C34" s="1102" t="str">
        <f>IF(M23=2,B23,IF(M24=2,B24,IF(M25=2,B25,"")))</f>
        <v/>
      </c>
      <c r="D34" s="1102"/>
      <c r="E34" s="164" t="s">
        <v>64</v>
      </c>
      <c r="F34" s="1102" t="str">
        <f>IF(M28=2,B28,IF(M29=2,B29,IF(M30=2,B30,"")))</f>
        <v/>
      </c>
      <c r="G34" s="1102"/>
      <c r="H34" s="143"/>
      <c r="I34" s="142"/>
      <c r="J34" s="143"/>
      <c r="K34" s="143"/>
      <c r="L34" s="143"/>
      <c r="M34" s="143"/>
    </row>
    <row r="35" spans="1:18" x14ac:dyDescent="0.25">
      <c r="A35" s="143"/>
      <c r="B35" s="143"/>
      <c r="C35" s="164"/>
      <c r="D35" s="164"/>
      <c r="E35" s="164"/>
      <c r="F35" s="164"/>
      <c r="G35" s="164"/>
      <c r="H35" s="143"/>
      <c r="I35" s="143"/>
      <c r="J35" s="143"/>
      <c r="K35" s="143"/>
      <c r="L35" s="143"/>
      <c r="M35" s="143"/>
    </row>
    <row r="36" spans="1:18" x14ac:dyDescent="0.25">
      <c r="A36" s="143" t="s">
        <v>65</v>
      </c>
      <c r="B36" s="143"/>
      <c r="C36" s="1102" t="str">
        <f>IF(M23=3,B23,IF(M24=3,B24,IF(M25=3,B25,"")))</f>
        <v/>
      </c>
      <c r="D36" s="1102"/>
      <c r="E36" s="164" t="s">
        <v>64</v>
      </c>
      <c r="F36" s="1102" t="str">
        <f>IF(M28=3,B28,IF(M29=3,B29,IF(M30=3,B30,"")))</f>
        <v/>
      </c>
      <c r="G36" s="1102"/>
      <c r="H36" s="143"/>
      <c r="I36" s="142"/>
      <c r="J36" s="143"/>
      <c r="K36" s="143"/>
      <c r="L36" s="143"/>
      <c r="M36" s="143"/>
    </row>
    <row r="37" spans="1:18" x14ac:dyDescent="0.25">
      <c r="A37" s="143"/>
      <c r="B37" s="143"/>
      <c r="C37" s="143"/>
      <c r="D37" s="143"/>
      <c r="E37" s="143"/>
      <c r="F37" s="143"/>
      <c r="G37" s="143"/>
      <c r="H37" s="143"/>
      <c r="I37" s="143"/>
      <c r="J37" s="143"/>
      <c r="K37" s="143"/>
      <c r="L37" s="143"/>
      <c r="M37" s="143"/>
    </row>
    <row r="38" spans="1:18" x14ac:dyDescent="0.25">
      <c r="A38" s="143"/>
      <c r="B38" s="143"/>
      <c r="C38" s="143"/>
      <c r="D38" s="143"/>
      <c r="E38" s="143"/>
      <c r="F38" s="143"/>
      <c r="G38" s="143"/>
      <c r="H38" s="143"/>
      <c r="I38" s="143"/>
      <c r="J38" s="143"/>
      <c r="K38" s="143"/>
      <c r="L38" s="142"/>
      <c r="M38" s="143"/>
    </row>
    <row r="39" spans="1:18" x14ac:dyDescent="0.25">
      <c r="A39" s="68" t="s">
        <v>35</v>
      </c>
      <c r="B39" s="69"/>
      <c r="C39" s="116"/>
      <c r="D39" s="172" t="s">
        <v>2</v>
      </c>
      <c r="E39" s="173" t="s">
        <v>37</v>
      </c>
      <c r="F39" s="190"/>
      <c r="G39" s="172" t="s">
        <v>2</v>
      </c>
      <c r="H39" s="173" t="s">
        <v>46</v>
      </c>
      <c r="I39" s="77"/>
      <c r="J39" s="173" t="s">
        <v>47</v>
      </c>
      <c r="K39" s="76" t="s">
        <v>48</v>
      </c>
      <c r="L39" s="30"/>
      <c r="M39" s="190"/>
      <c r="P39" s="166"/>
      <c r="Q39" s="166"/>
      <c r="R39" s="167"/>
    </row>
    <row r="40" spans="1:18" x14ac:dyDescent="0.25">
      <c r="A40" s="146" t="s">
        <v>36</v>
      </c>
      <c r="B40" s="147"/>
      <c r="C40" s="148"/>
      <c r="D40" s="174"/>
      <c r="E40" s="1104"/>
      <c r="F40" s="1104"/>
      <c r="G40" s="184" t="s">
        <v>3</v>
      </c>
      <c r="H40" s="147"/>
      <c r="I40" s="175"/>
      <c r="J40" s="185"/>
      <c r="K40" s="144" t="s">
        <v>38</v>
      </c>
      <c r="L40" s="191"/>
      <c r="M40" s="176"/>
      <c r="P40" s="168"/>
      <c r="Q40" s="168"/>
      <c r="R40" s="169"/>
    </row>
    <row r="41" spans="1:18" x14ac:dyDescent="0.25">
      <c r="A41" s="149" t="s">
        <v>45</v>
      </c>
      <c r="B41" s="75"/>
      <c r="C41" s="150"/>
      <c r="D41" s="177"/>
      <c r="E41" s="1103"/>
      <c r="F41" s="1103"/>
      <c r="G41" s="186" t="s">
        <v>4</v>
      </c>
      <c r="H41" s="178"/>
      <c r="I41" s="179"/>
      <c r="J41" s="41"/>
      <c r="K41" s="188"/>
      <c r="L41" s="142"/>
      <c r="M41" s="183"/>
      <c r="P41" s="169"/>
      <c r="Q41" s="170"/>
      <c r="R41" s="169"/>
    </row>
    <row r="42" spans="1:18" x14ac:dyDescent="0.25">
      <c r="A42" s="88"/>
      <c r="B42" s="89"/>
      <c r="C42" s="90"/>
      <c r="D42" s="177"/>
      <c r="E42" s="181"/>
      <c r="F42" s="143"/>
      <c r="G42" s="186" t="s">
        <v>5</v>
      </c>
      <c r="H42" s="178"/>
      <c r="I42" s="179"/>
      <c r="J42" s="41"/>
      <c r="K42" s="144" t="s">
        <v>39</v>
      </c>
      <c r="L42" s="191"/>
      <c r="M42" s="176"/>
      <c r="P42" s="168"/>
      <c r="Q42" s="168"/>
      <c r="R42" s="169"/>
    </row>
    <row r="43" spans="1:18" x14ac:dyDescent="0.25">
      <c r="A43" s="70"/>
      <c r="B43" s="114"/>
      <c r="C43" s="71"/>
      <c r="D43" s="177"/>
      <c r="E43" s="181"/>
      <c r="F43" s="143"/>
      <c r="G43" s="186" t="s">
        <v>6</v>
      </c>
      <c r="H43" s="178"/>
      <c r="I43" s="179"/>
      <c r="J43" s="41"/>
      <c r="K43" s="189"/>
      <c r="L43" s="143"/>
      <c r="M43" s="180"/>
      <c r="P43" s="169"/>
      <c r="Q43" s="170"/>
      <c r="R43" s="169"/>
    </row>
    <row r="44" spans="1:18" x14ac:dyDescent="0.25">
      <c r="A44" s="79"/>
      <c r="B44" s="91"/>
      <c r="C44" s="115"/>
      <c r="D44" s="177"/>
      <c r="E44" s="181"/>
      <c r="F44" s="143"/>
      <c r="G44" s="186" t="s">
        <v>7</v>
      </c>
      <c r="H44" s="178"/>
      <c r="I44" s="179"/>
      <c r="J44" s="41"/>
      <c r="K44" s="149"/>
      <c r="L44" s="142"/>
      <c r="M44" s="183"/>
      <c r="P44" s="169"/>
      <c r="Q44" s="170"/>
      <c r="R44" s="169"/>
    </row>
    <row r="45" spans="1:18" x14ac:dyDescent="0.25">
      <c r="A45" s="80"/>
      <c r="B45" s="21"/>
      <c r="C45" s="71"/>
      <c r="D45" s="177"/>
      <c r="E45" s="181"/>
      <c r="F45" s="143"/>
      <c r="G45" s="186" t="s">
        <v>8</v>
      </c>
      <c r="H45" s="178"/>
      <c r="I45" s="179"/>
      <c r="J45" s="41"/>
      <c r="K45" s="144" t="s">
        <v>28</v>
      </c>
      <c r="L45" s="191"/>
      <c r="M45" s="176"/>
      <c r="P45" s="168"/>
      <c r="Q45" s="168"/>
      <c r="R45" s="169"/>
    </row>
    <row r="46" spans="1:18" x14ac:dyDescent="0.25">
      <c r="A46" s="80"/>
      <c r="B46" s="21"/>
      <c r="C46" s="86"/>
      <c r="D46" s="177"/>
      <c r="E46" s="181"/>
      <c r="F46" s="143"/>
      <c r="G46" s="186" t="s">
        <v>9</v>
      </c>
      <c r="H46" s="178"/>
      <c r="I46" s="179"/>
      <c r="J46" s="41"/>
      <c r="K46" s="189"/>
      <c r="L46" s="143"/>
      <c r="M46" s="180"/>
      <c r="P46" s="169"/>
      <c r="Q46" s="170"/>
      <c r="R46" s="169"/>
    </row>
    <row r="47" spans="1:18" x14ac:dyDescent="0.25">
      <c r="A47" s="81"/>
      <c r="B47" s="78"/>
      <c r="C47" s="87"/>
      <c r="D47" s="182"/>
      <c r="E47" s="72"/>
      <c r="F47" s="142"/>
      <c r="G47" s="187" t="s">
        <v>10</v>
      </c>
      <c r="H47" s="75"/>
      <c r="I47" s="145"/>
      <c r="J47" s="73"/>
      <c r="K47" s="149" t="str">
        <f>L4</f>
        <v>Nagyistók-Nádasi Judit</v>
      </c>
      <c r="L47" s="142"/>
      <c r="M47" s="183"/>
      <c r="P47" s="169"/>
      <c r="Q47" s="170"/>
      <c r="R47" s="171">
        <f>MIN(4,'A-VI.kcs-U16-F elo'!Q5)</f>
        <v>4</v>
      </c>
    </row>
  </sheetData>
  <mergeCells count="42">
    <mergeCell ref="E41:F41"/>
    <mergeCell ref="H29:I29"/>
    <mergeCell ref="B30:C30"/>
    <mergeCell ref="D30:E30"/>
    <mergeCell ref="F30:G30"/>
    <mergeCell ref="E40:F40"/>
    <mergeCell ref="F34:G34"/>
    <mergeCell ref="C34:D34"/>
    <mergeCell ref="C36:D36"/>
    <mergeCell ref="F36:G36"/>
    <mergeCell ref="B29:C29"/>
    <mergeCell ref="H24:I24"/>
    <mergeCell ref="F28:G28"/>
    <mergeCell ref="H28:I28"/>
    <mergeCell ref="C32:D32"/>
    <mergeCell ref="F32:G32"/>
    <mergeCell ref="H25:I25"/>
    <mergeCell ref="B27:C27"/>
    <mergeCell ref="D27:E27"/>
    <mergeCell ref="F27:G27"/>
    <mergeCell ref="H30:I30"/>
    <mergeCell ref="D29:E29"/>
    <mergeCell ref="F29:G29"/>
    <mergeCell ref="H27:I27"/>
    <mergeCell ref="B25:C25"/>
    <mergeCell ref="D25:E25"/>
    <mergeCell ref="F25:G25"/>
    <mergeCell ref="B28:C28"/>
    <mergeCell ref="D28:E28"/>
    <mergeCell ref="B24:C24"/>
    <mergeCell ref="D24:E24"/>
    <mergeCell ref="F24:G24"/>
    <mergeCell ref="H22:I22"/>
    <mergeCell ref="B23:C23"/>
    <mergeCell ref="D23:E23"/>
    <mergeCell ref="F23:G23"/>
    <mergeCell ref="H23:I23"/>
    <mergeCell ref="A1:F1"/>
    <mergeCell ref="A4:C4"/>
    <mergeCell ref="B22:C22"/>
    <mergeCell ref="D22:E22"/>
    <mergeCell ref="F22:G22"/>
  </mergeCells>
  <phoneticPr fontId="44" type="noConversion"/>
  <conditionalFormatting sqref="E7 E9 E11 E13 E15 E17">
    <cfRule type="cellIs" dxfId="287" priority="2" stopIfTrue="1" operator="equal">
      <formula>"Bye"</formula>
    </cfRule>
  </conditionalFormatting>
  <conditionalFormatting sqref="R47">
    <cfRule type="expression" dxfId="286"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indexed="42"/>
  </sheetPr>
  <dimension ref="A1:Q156"/>
  <sheetViews>
    <sheetView showGridLines="0" showZeros="0" zoomScale="85" zoomScaleNormal="85" workbookViewId="0">
      <pane ySplit="6" topLeftCell="A7" activePane="bottomLeft" state="frozen"/>
      <selection activeCell="B7" sqref="B7:O29"/>
      <selection pane="bottomLeft" activeCell="Q9" sqref="Q9:Q10"/>
    </sheetView>
  </sheetViews>
  <sheetFormatPr defaultRowHeight="13.2" x14ac:dyDescent="0.25"/>
  <cols>
    <col min="1" max="1" width="3.88671875" customWidth="1"/>
    <col min="2" max="2" width="13.33203125" customWidth="1"/>
    <col min="3" max="3" width="11.88671875" customWidth="1"/>
    <col min="4" max="4" width="53.88671875" style="34" bestFit="1" customWidth="1"/>
    <col min="5" max="5" width="10.6640625" style="237" customWidth="1"/>
    <col min="6" max="6" width="6.109375" style="47" hidden="1" customWidth="1"/>
    <col min="7" max="7" width="35" style="47" customWidth="1"/>
    <col min="8" max="8" width="7.6640625" style="34" customWidth="1"/>
    <col min="9" max="13" width="7.44140625" style="34" hidden="1" customWidth="1"/>
    <col min="14" max="15" width="7.44140625" style="34" customWidth="1"/>
    <col min="16" max="16" width="7.44140625" style="34" hidden="1" customWidth="1"/>
    <col min="17" max="17" width="7.44140625" style="34" customWidth="1"/>
  </cols>
  <sheetData>
    <row r="1" spans="1:17" ht="24.6" x14ac:dyDescent="0.4">
      <c r="A1" s="252" t="str">
        <f>Altalanos!$A$6</f>
        <v>Baranya Vármegyei Tenisz DO A kategória</v>
      </c>
      <c r="B1" s="42"/>
      <c r="C1" s="42"/>
      <c r="D1" s="92"/>
      <c r="E1" s="110" t="s">
        <v>44</v>
      </c>
      <c r="F1" s="58"/>
      <c r="G1" s="101"/>
      <c r="H1" s="43"/>
      <c r="I1" s="43"/>
      <c r="J1" s="102"/>
      <c r="K1" s="102"/>
      <c r="L1" s="102"/>
      <c r="M1" s="102"/>
      <c r="N1" s="102"/>
      <c r="O1" s="102"/>
      <c r="P1" s="102"/>
      <c r="Q1" s="103"/>
    </row>
    <row r="2" spans="1:17" ht="13.8" thickBot="1" x14ac:dyDescent="0.3">
      <c r="B2" s="44" t="s">
        <v>43</v>
      </c>
      <c r="C2" s="249" t="str">
        <f>Altalanos!$B$8</f>
        <v>A-VII.kcs-U18-F</v>
      </c>
      <c r="D2" s="58"/>
      <c r="E2" s="110" t="s">
        <v>29</v>
      </c>
      <c r="F2" s="48"/>
      <c r="G2" s="48"/>
      <c r="H2" s="230"/>
      <c r="I2" s="230"/>
      <c r="J2" s="43"/>
      <c r="K2" s="43"/>
      <c r="L2" s="43"/>
      <c r="M2" s="43"/>
      <c r="N2" s="52"/>
      <c r="O2" s="38"/>
      <c r="P2" s="38"/>
      <c r="Q2" s="52"/>
    </row>
    <row r="3" spans="1:17" s="2" customFormat="1" ht="13.8" thickBot="1" x14ac:dyDescent="0.3">
      <c r="A3" s="224" t="s">
        <v>42</v>
      </c>
      <c r="B3" s="228"/>
      <c r="C3" s="228"/>
      <c r="D3" s="228"/>
      <c r="E3" s="228"/>
      <c r="F3" s="228"/>
      <c r="G3" s="228"/>
      <c r="H3" s="228"/>
      <c r="I3" s="229"/>
      <c r="J3" s="53"/>
      <c r="K3" s="59"/>
      <c r="L3" s="59"/>
      <c r="M3" s="59"/>
      <c r="N3" s="126" t="s">
        <v>28</v>
      </c>
      <c r="O3" s="54"/>
      <c r="P3" s="60"/>
      <c r="Q3" s="111"/>
    </row>
    <row r="4" spans="1:17" s="2" customFormat="1" x14ac:dyDescent="0.25">
      <c r="A4" s="36" t="s">
        <v>21</v>
      </c>
      <c r="B4" s="36"/>
      <c r="C4" s="35" t="s">
        <v>19</v>
      </c>
      <c r="D4" s="36" t="s">
        <v>24</v>
      </c>
      <c r="E4" s="39"/>
      <c r="G4" s="61"/>
      <c r="H4" s="239" t="s">
        <v>25</v>
      </c>
      <c r="I4" s="234"/>
      <c r="J4" s="62"/>
      <c r="K4" s="63"/>
      <c r="L4" s="63"/>
      <c r="M4" s="63"/>
      <c r="N4" s="62"/>
      <c r="O4" s="112"/>
      <c r="P4" s="112"/>
      <c r="Q4" s="64"/>
    </row>
    <row r="5" spans="1:17" s="2" customFormat="1" ht="13.8" thickBot="1" x14ac:dyDescent="0.3">
      <c r="A5" s="104" t="str">
        <f>Altalanos!$A$10</f>
        <v>2026.05.14-15.</v>
      </c>
      <c r="B5" s="104"/>
      <c r="C5" s="45" t="str">
        <f>Altalanos!$C$10</f>
        <v>Pécs</v>
      </c>
      <c r="D5" s="46" t="str">
        <f>Altalanos!$D$10</f>
        <v xml:space="preserve">  </v>
      </c>
      <c r="E5" s="46"/>
      <c r="F5" s="46"/>
      <c r="G5" s="46"/>
      <c r="H5" s="123" t="str">
        <f>Altalanos!$E$10</f>
        <v>Nagyistók-Nádasi Judit</v>
      </c>
      <c r="I5" s="240"/>
      <c r="J5" s="65"/>
      <c r="K5" s="40"/>
      <c r="L5" s="40"/>
      <c r="M5" s="40"/>
      <c r="N5" s="65"/>
      <c r="O5" s="46"/>
      <c r="P5" s="46"/>
      <c r="Q5" s="242"/>
    </row>
    <row r="6" spans="1:17" ht="30" customHeight="1" thickBot="1" x14ac:dyDescent="0.3">
      <c r="A6" s="94" t="s">
        <v>30</v>
      </c>
      <c r="B6" s="55" t="s">
        <v>22</v>
      </c>
      <c r="C6" s="55" t="s">
        <v>23</v>
      </c>
      <c r="D6" s="55" t="s">
        <v>26</v>
      </c>
      <c r="E6" s="56" t="s">
        <v>27</v>
      </c>
      <c r="F6" s="56" t="s">
        <v>31</v>
      </c>
      <c r="G6" s="56" t="s">
        <v>95</v>
      </c>
      <c r="H6" s="231" t="s">
        <v>32</v>
      </c>
      <c r="I6" s="232"/>
      <c r="J6" s="96" t="s">
        <v>14</v>
      </c>
      <c r="K6" s="57" t="s">
        <v>12</v>
      </c>
      <c r="L6" s="98" t="s">
        <v>0</v>
      </c>
      <c r="M6" s="74" t="s">
        <v>13</v>
      </c>
      <c r="N6" s="117" t="s">
        <v>40</v>
      </c>
      <c r="O6" s="108" t="s">
        <v>33</v>
      </c>
      <c r="P6" s="109" t="s">
        <v>1</v>
      </c>
      <c r="Q6" s="56" t="s">
        <v>34</v>
      </c>
    </row>
    <row r="7" spans="1:17" s="11" customFormat="1" ht="18.899999999999999" customHeight="1" x14ac:dyDescent="0.25">
      <c r="A7" s="100">
        <v>1</v>
      </c>
      <c r="B7" s="49" t="s">
        <v>127</v>
      </c>
      <c r="C7" s="49" t="s">
        <v>128</v>
      </c>
      <c r="D7" s="50" t="s">
        <v>116</v>
      </c>
      <c r="E7" s="113" t="s">
        <v>129</v>
      </c>
      <c r="F7" s="225"/>
      <c r="G7" s="226"/>
      <c r="H7" s="50"/>
      <c r="I7" s="50"/>
      <c r="J7" s="97"/>
      <c r="K7" s="95"/>
      <c r="L7" s="99"/>
      <c r="M7" s="95"/>
      <c r="N7" s="93"/>
      <c r="O7" s="50">
        <v>75</v>
      </c>
      <c r="P7" s="66"/>
      <c r="Q7" s="51"/>
    </row>
    <row r="8" spans="1:17" s="11" customFormat="1" ht="18.899999999999999" customHeight="1" x14ac:dyDescent="0.25">
      <c r="A8" s="100">
        <v>2</v>
      </c>
      <c r="B8" s="49" t="s">
        <v>130</v>
      </c>
      <c r="C8" s="49" t="s">
        <v>131</v>
      </c>
      <c r="D8" s="50" t="s">
        <v>116</v>
      </c>
      <c r="E8" s="113" t="s">
        <v>132</v>
      </c>
      <c r="F8" s="227"/>
      <c r="G8" s="121"/>
      <c r="H8" s="50"/>
      <c r="I8" s="50"/>
      <c r="J8" s="97"/>
      <c r="K8" s="95"/>
      <c r="L8" s="99"/>
      <c r="M8" s="95"/>
      <c r="N8" s="93"/>
      <c r="O8" s="50" t="s">
        <v>126</v>
      </c>
      <c r="P8" s="66"/>
      <c r="Q8" s="51"/>
    </row>
    <row r="9" spans="1:17" s="11" customFormat="1" ht="18.899999999999999" customHeight="1" x14ac:dyDescent="0.25">
      <c r="A9" s="100">
        <v>3</v>
      </c>
      <c r="B9" s="49" t="s">
        <v>133</v>
      </c>
      <c r="C9" s="49" t="s">
        <v>140</v>
      </c>
      <c r="D9" s="50" t="s">
        <v>134</v>
      </c>
      <c r="E9" s="113" t="s">
        <v>141</v>
      </c>
      <c r="F9" s="227"/>
      <c r="G9" s="121"/>
      <c r="H9" s="50"/>
      <c r="I9" s="50"/>
      <c r="J9" s="97"/>
      <c r="K9" s="95"/>
      <c r="L9" s="99"/>
      <c r="M9" s="95"/>
      <c r="N9" s="93"/>
      <c r="O9" s="50">
        <v>63</v>
      </c>
      <c r="P9" s="236"/>
      <c r="Q9" s="118"/>
    </row>
    <row r="10" spans="1:17" s="11" customFormat="1" ht="18.899999999999999" customHeight="1" x14ac:dyDescent="0.25">
      <c r="A10" s="100">
        <v>4</v>
      </c>
      <c r="B10" s="49" t="s">
        <v>135</v>
      </c>
      <c r="C10" s="49" t="s">
        <v>136</v>
      </c>
      <c r="D10" s="50" t="s">
        <v>134</v>
      </c>
      <c r="E10" s="113" t="s">
        <v>137</v>
      </c>
      <c r="F10" s="227"/>
      <c r="G10" s="121"/>
      <c r="H10" s="50"/>
      <c r="I10" s="50"/>
      <c r="J10" s="97"/>
      <c r="K10" s="95"/>
      <c r="L10" s="99"/>
      <c r="M10" s="95"/>
      <c r="N10" s="93"/>
      <c r="O10" s="50">
        <v>29</v>
      </c>
      <c r="P10" s="235"/>
      <c r="Q10" s="233"/>
    </row>
    <row r="11" spans="1:17" s="11" customFormat="1" ht="18.899999999999999" customHeight="1" x14ac:dyDescent="0.25">
      <c r="A11" s="100">
        <v>5</v>
      </c>
      <c r="B11" s="49"/>
      <c r="C11" s="49"/>
      <c r="D11" s="50"/>
      <c r="E11" s="113"/>
      <c r="F11" s="227"/>
      <c r="G11" s="121"/>
      <c r="H11" s="50"/>
      <c r="I11" s="50"/>
      <c r="J11" s="97"/>
      <c r="K11" s="95"/>
      <c r="L11" s="99"/>
      <c r="M11" s="95"/>
      <c r="N11" s="93"/>
      <c r="O11" s="50"/>
      <c r="P11" s="235"/>
      <c r="Q11" s="233"/>
    </row>
    <row r="12" spans="1:17" s="11" customFormat="1" ht="18.899999999999999" customHeight="1" x14ac:dyDescent="0.25">
      <c r="A12" s="100">
        <v>6</v>
      </c>
      <c r="B12" s="49"/>
      <c r="C12" s="49"/>
      <c r="D12" s="50"/>
      <c r="E12" s="113"/>
      <c r="F12" s="227"/>
      <c r="G12" s="121"/>
      <c r="H12" s="50"/>
      <c r="I12" s="50"/>
      <c r="J12" s="97"/>
      <c r="K12" s="95"/>
      <c r="L12" s="99"/>
      <c r="M12" s="95"/>
      <c r="N12" s="93"/>
      <c r="O12" s="50"/>
      <c r="P12" s="235"/>
      <c r="Q12" s="233"/>
    </row>
    <row r="13" spans="1:17" s="11" customFormat="1" ht="18.899999999999999" customHeight="1" x14ac:dyDescent="0.25">
      <c r="A13" s="100">
        <v>7</v>
      </c>
      <c r="B13" s="49"/>
      <c r="C13" s="49"/>
      <c r="D13" s="50"/>
      <c r="E13" s="113"/>
      <c r="F13" s="227"/>
      <c r="G13" s="121"/>
      <c r="H13" s="50"/>
      <c r="I13" s="50"/>
      <c r="J13" s="97"/>
      <c r="K13" s="95"/>
      <c r="L13" s="99"/>
      <c r="M13" s="95"/>
      <c r="N13" s="93"/>
      <c r="O13" s="50"/>
      <c r="P13" s="235"/>
      <c r="Q13" s="233"/>
    </row>
    <row r="14" spans="1:17" s="11" customFormat="1" ht="18.899999999999999" customHeight="1" x14ac:dyDescent="0.25">
      <c r="A14" s="100">
        <v>8</v>
      </c>
      <c r="B14" s="49"/>
      <c r="C14" s="49"/>
      <c r="D14" s="50"/>
      <c r="E14" s="113"/>
      <c r="F14" s="227"/>
      <c r="G14" s="121"/>
      <c r="H14" s="50"/>
      <c r="I14" s="50"/>
      <c r="J14" s="97"/>
      <c r="K14" s="95"/>
      <c r="L14" s="99"/>
      <c r="M14" s="95"/>
      <c r="N14" s="93"/>
      <c r="O14" s="50"/>
      <c r="P14" s="235"/>
      <c r="Q14" s="233"/>
    </row>
    <row r="15" spans="1:17" s="11" customFormat="1" ht="18.899999999999999" customHeight="1" x14ac:dyDescent="0.25">
      <c r="A15" s="100">
        <v>9</v>
      </c>
      <c r="B15" s="49"/>
      <c r="C15" s="49"/>
      <c r="D15" s="50"/>
      <c r="E15" s="113"/>
      <c r="F15" s="51"/>
      <c r="G15" s="51"/>
      <c r="H15" s="50"/>
      <c r="I15" s="50"/>
      <c r="J15" s="97"/>
      <c r="K15" s="95"/>
      <c r="L15" s="99"/>
      <c r="M15" s="120"/>
      <c r="N15" s="93"/>
      <c r="O15" s="50"/>
      <c r="P15" s="51"/>
      <c r="Q15" s="51"/>
    </row>
    <row r="16" spans="1:17" s="11" customFormat="1" ht="18.899999999999999" customHeight="1" x14ac:dyDescent="0.25">
      <c r="A16" s="100">
        <v>10</v>
      </c>
      <c r="B16" s="246"/>
      <c r="C16" s="49"/>
      <c r="D16" s="50" t="s">
        <v>139</v>
      </c>
      <c r="E16" s="113"/>
      <c r="F16" s="51"/>
      <c r="G16" s="51"/>
      <c r="H16" s="50"/>
      <c r="I16" s="50"/>
      <c r="J16" s="97"/>
      <c r="K16" s="95"/>
      <c r="L16" s="99"/>
      <c r="M16" s="120"/>
      <c r="N16" s="93"/>
      <c r="O16" s="50"/>
      <c r="P16" s="66"/>
      <c r="Q16" s="51"/>
    </row>
    <row r="17" spans="1:17" s="11" customFormat="1" ht="18.899999999999999" customHeight="1" x14ac:dyDescent="0.25">
      <c r="A17" s="100">
        <v>11</v>
      </c>
      <c r="B17" s="49"/>
      <c r="C17" s="49"/>
      <c r="D17" s="50"/>
      <c r="E17" s="113"/>
      <c r="F17" s="51"/>
      <c r="G17" s="51"/>
      <c r="H17" s="50"/>
      <c r="I17" s="50"/>
      <c r="J17" s="97"/>
      <c r="K17" s="95"/>
      <c r="L17" s="99"/>
      <c r="M17" s="120"/>
      <c r="N17" s="93"/>
      <c r="O17" s="50"/>
      <c r="P17" s="66"/>
      <c r="Q17" s="51"/>
    </row>
    <row r="18" spans="1:17" s="11" customFormat="1" ht="18.899999999999999" customHeight="1" x14ac:dyDescent="0.25">
      <c r="A18" s="100">
        <v>12</v>
      </c>
      <c r="B18" s="49"/>
      <c r="C18" s="49"/>
      <c r="D18" s="50"/>
      <c r="E18" s="113"/>
      <c r="F18" s="51"/>
      <c r="G18" s="51"/>
      <c r="H18" s="50"/>
      <c r="I18" s="50"/>
      <c r="J18" s="97"/>
      <c r="K18" s="95"/>
      <c r="L18" s="99"/>
      <c r="M18" s="120"/>
      <c r="N18" s="93"/>
      <c r="O18" s="50"/>
      <c r="P18" s="66"/>
      <c r="Q18" s="51"/>
    </row>
    <row r="19" spans="1:17" s="11" customFormat="1" ht="18.899999999999999" customHeight="1" x14ac:dyDescent="0.25">
      <c r="A19" s="100">
        <v>13</v>
      </c>
      <c r="B19" s="49"/>
      <c r="C19" s="49"/>
      <c r="D19" s="50"/>
      <c r="E19" s="113"/>
      <c r="F19" s="51"/>
      <c r="G19" s="51"/>
      <c r="H19" s="50"/>
      <c r="I19" s="50"/>
      <c r="J19" s="97"/>
      <c r="K19" s="95"/>
      <c r="L19" s="99"/>
      <c r="M19" s="120"/>
      <c r="N19" s="93"/>
      <c r="O19" s="50"/>
      <c r="P19" s="66"/>
      <c r="Q19" s="51"/>
    </row>
    <row r="20" spans="1:17" s="11" customFormat="1" ht="18.899999999999999" customHeight="1" x14ac:dyDescent="0.25">
      <c r="A20" s="100">
        <v>14</v>
      </c>
      <c r="B20" s="49"/>
      <c r="C20" s="49"/>
      <c r="D20" s="50"/>
      <c r="E20" s="113"/>
      <c r="F20" s="51"/>
      <c r="G20" s="51"/>
      <c r="H20" s="50"/>
      <c r="I20" s="50"/>
      <c r="J20" s="97"/>
      <c r="K20" s="95"/>
      <c r="L20" s="99"/>
      <c r="M20" s="120"/>
      <c r="N20" s="93"/>
      <c r="O20" s="50"/>
      <c r="P20" s="66"/>
      <c r="Q20" s="51"/>
    </row>
    <row r="21" spans="1:17" s="11" customFormat="1" ht="18.899999999999999" customHeight="1" x14ac:dyDescent="0.25">
      <c r="A21" s="100">
        <v>15</v>
      </c>
      <c r="B21" s="49"/>
      <c r="C21" s="49"/>
      <c r="D21" s="50"/>
      <c r="E21" s="113"/>
      <c r="F21" s="51"/>
      <c r="G21" s="51"/>
      <c r="H21" s="50"/>
      <c r="I21" s="50"/>
      <c r="J21" s="97"/>
      <c r="K21" s="95"/>
      <c r="L21" s="99"/>
      <c r="M21" s="120"/>
      <c r="N21" s="93"/>
      <c r="O21" s="50"/>
      <c r="P21" s="66"/>
      <c r="Q21" s="51"/>
    </row>
    <row r="22" spans="1:17" s="11" customFormat="1" ht="18.899999999999999" customHeight="1" x14ac:dyDescent="0.25">
      <c r="A22" s="100">
        <v>16</v>
      </c>
      <c r="B22" s="49"/>
      <c r="C22" s="49"/>
      <c r="D22" s="50"/>
      <c r="E22" s="113"/>
      <c r="F22" s="51"/>
      <c r="G22" s="51"/>
      <c r="H22" s="50"/>
      <c r="I22" s="50"/>
      <c r="J22" s="97"/>
      <c r="K22" s="95"/>
      <c r="L22" s="99"/>
      <c r="M22" s="120"/>
      <c r="N22" s="93"/>
      <c r="O22" s="50"/>
      <c r="P22" s="66"/>
      <c r="Q22" s="51"/>
    </row>
    <row r="23" spans="1:17" s="11" customFormat="1" ht="18.899999999999999" customHeight="1" x14ac:dyDescent="0.25">
      <c r="A23" s="100">
        <v>17</v>
      </c>
      <c r="B23" s="49"/>
      <c r="C23" s="49"/>
      <c r="D23" s="50"/>
      <c r="E23" s="113"/>
      <c r="F23" s="51"/>
      <c r="G23" s="51"/>
      <c r="H23" s="50"/>
      <c r="I23" s="50"/>
      <c r="J23" s="97"/>
      <c r="K23" s="95"/>
      <c r="L23" s="99"/>
      <c r="M23" s="120"/>
      <c r="N23" s="93"/>
      <c r="O23" s="50"/>
      <c r="P23" s="66"/>
      <c r="Q23" s="51"/>
    </row>
    <row r="24" spans="1:17" s="11" customFormat="1" ht="18.899999999999999" customHeight="1" x14ac:dyDescent="0.25">
      <c r="A24" s="100">
        <v>18</v>
      </c>
      <c r="B24" s="49"/>
      <c r="C24" s="49"/>
      <c r="D24" s="50"/>
      <c r="E24" s="113"/>
      <c r="F24" s="51"/>
      <c r="G24" s="51"/>
      <c r="H24" s="50"/>
      <c r="I24" s="50"/>
      <c r="J24" s="97"/>
      <c r="K24" s="95"/>
      <c r="L24" s="99"/>
      <c r="M24" s="120"/>
      <c r="N24" s="93"/>
      <c r="O24" s="50"/>
      <c r="P24" s="66"/>
      <c r="Q24" s="51"/>
    </row>
    <row r="25" spans="1:17" s="11" customFormat="1" ht="18.899999999999999" customHeight="1" x14ac:dyDescent="0.25">
      <c r="A25" s="100">
        <v>19</v>
      </c>
      <c r="B25" s="49"/>
      <c r="C25" s="49"/>
      <c r="D25" s="50"/>
      <c r="E25" s="113"/>
      <c r="F25" s="51"/>
      <c r="G25" s="51"/>
      <c r="H25" s="50"/>
      <c r="I25" s="50"/>
      <c r="J25" s="97"/>
      <c r="K25" s="95"/>
      <c r="L25" s="99"/>
      <c r="M25" s="120"/>
      <c r="N25" s="93"/>
      <c r="O25" s="50"/>
      <c r="P25" s="66"/>
      <c r="Q25" s="51"/>
    </row>
    <row r="26" spans="1:17" s="11" customFormat="1" ht="18.899999999999999" customHeight="1" x14ac:dyDescent="0.25">
      <c r="A26" s="100">
        <v>20</v>
      </c>
      <c r="B26" s="49"/>
      <c r="C26" s="49"/>
      <c r="D26" s="50"/>
      <c r="E26" s="113"/>
      <c r="F26" s="51"/>
      <c r="G26" s="51"/>
      <c r="H26" s="50"/>
      <c r="I26" s="50"/>
      <c r="J26" s="97"/>
      <c r="K26" s="95"/>
      <c r="L26" s="99"/>
      <c r="M26" s="120"/>
      <c r="N26" s="93"/>
      <c r="O26" s="50"/>
      <c r="P26" s="66"/>
      <c r="Q26" s="51"/>
    </row>
    <row r="27" spans="1:17" s="11" customFormat="1" ht="18.899999999999999" customHeight="1" x14ac:dyDescent="0.25">
      <c r="A27" s="100">
        <v>21</v>
      </c>
      <c r="B27" s="49"/>
      <c r="C27" s="49"/>
      <c r="D27" s="50"/>
      <c r="E27" s="113"/>
      <c r="F27" s="51"/>
      <c r="G27" s="51"/>
      <c r="H27" s="50"/>
      <c r="I27" s="50"/>
      <c r="J27" s="97"/>
      <c r="K27" s="95"/>
      <c r="L27" s="99"/>
      <c r="M27" s="120"/>
      <c r="N27" s="93"/>
      <c r="O27" s="50"/>
      <c r="P27" s="66"/>
      <c r="Q27" s="51"/>
    </row>
    <row r="28" spans="1:17" s="11" customFormat="1" ht="18.899999999999999" customHeight="1" x14ac:dyDescent="0.25">
      <c r="A28" s="100">
        <v>22</v>
      </c>
      <c r="B28" s="49"/>
      <c r="C28" s="49"/>
      <c r="D28" s="50"/>
      <c r="E28" s="247"/>
      <c r="F28" s="241"/>
      <c r="G28" s="118"/>
      <c r="H28" s="50"/>
      <c r="I28" s="50"/>
      <c r="J28" s="97"/>
      <c r="K28" s="95"/>
      <c r="L28" s="99"/>
      <c r="M28" s="120"/>
      <c r="N28" s="93"/>
      <c r="O28" s="50"/>
      <c r="P28" s="66"/>
      <c r="Q28" s="51"/>
    </row>
    <row r="29" spans="1:17" s="11" customFormat="1" ht="18.899999999999999" customHeight="1" x14ac:dyDescent="0.25">
      <c r="A29" s="100">
        <v>23</v>
      </c>
      <c r="B29" s="49"/>
      <c r="C29" s="49"/>
      <c r="D29" s="50"/>
      <c r="E29" s="248"/>
      <c r="F29" s="51"/>
      <c r="G29" s="51"/>
      <c r="H29" s="50"/>
      <c r="I29" s="50"/>
      <c r="J29" s="97"/>
      <c r="K29" s="95"/>
      <c r="L29" s="99"/>
      <c r="M29" s="120"/>
      <c r="N29" s="93"/>
      <c r="O29" s="50"/>
      <c r="P29" s="66"/>
      <c r="Q29" s="51"/>
    </row>
    <row r="30" spans="1:17" s="11" customFormat="1" ht="18.899999999999999" customHeight="1" x14ac:dyDescent="0.25">
      <c r="A30" s="100">
        <v>24</v>
      </c>
      <c r="B30" s="49"/>
      <c r="C30" s="49"/>
      <c r="D30" s="50"/>
      <c r="E30" s="113"/>
      <c r="F30" s="51"/>
      <c r="G30" s="51"/>
      <c r="H30" s="50"/>
      <c r="I30" s="50"/>
      <c r="J30" s="97"/>
      <c r="K30" s="95"/>
      <c r="L30" s="99"/>
      <c r="M30" s="120"/>
      <c r="N30" s="93"/>
      <c r="O30" s="50"/>
      <c r="P30" s="66"/>
      <c r="Q30" s="51"/>
    </row>
    <row r="31" spans="1:17" s="11" customFormat="1" ht="18.899999999999999" customHeight="1" x14ac:dyDescent="0.25">
      <c r="A31" s="100">
        <v>25</v>
      </c>
      <c r="B31" s="49"/>
      <c r="C31" s="49"/>
      <c r="D31" s="50"/>
      <c r="E31" s="113"/>
      <c r="F31" s="51"/>
      <c r="G31" s="51"/>
      <c r="H31" s="50"/>
      <c r="I31" s="50"/>
      <c r="J31" s="97"/>
      <c r="K31" s="95"/>
      <c r="L31" s="99"/>
      <c r="M31" s="120"/>
      <c r="N31" s="93"/>
      <c r="O31" s="50"/>
      <c r="P31" s="66"/>
      <c r="Q31" s="51"/>
    </row>
    <row r="32" spans="1:17" s="11" customFormat="1" ht="18.899999999999999" customHeight="1" x14ac:dyDescent="0.25">
      <c r="A32" s="100">
        <v>26</v>
      </c>
      <c r="B32" s="49"/>
      <c r="C32" s="49"/>
      <c r="D32" s="50"/>
      <c r="E32" s="238"/>
      <c r="F32" s="51"/>
      <c r="G32" s="51"/>
      <c r="H32" s="50"/>
      <c r="I32" s="50"/>
      <c r="J32" s="97"/>
      <c r="K32" s="95"/>
      <c r="L32" s="99"/>
      <c r="M32" s="120"/>
      <c r="N32" s="93"/>
      <c r="O32" s="50"/>
      <c r="P32" s="66"/>
      <c r="Q32" s="51"/>
    </row>
    <row r="33" spans="1:17" s="11" customFormat="1" ht="18.899999999999999" customHeight="1" x14ac:dyDescent="0.25">
      <c r="A33" s="100">
        <v>27</v>
      </c>
      <c r="B33" s="49"/>
      <c r="C33" s="49"/>
      <c r="D33" s="50"/>
      <c r="E33" s="113"/>
      <c r="F33" s="51"/>
      <c r="G33" s="51"/>
      <c r="H33" s="50"/>
      <c r="I33" s="50"/>
      <c r="J33" s="97"/>
      <c r="K33" s="95"/>
      <c r="L33" s="99"/>
      <c r="M33" s="120"/>
      <c r="N33" s="93"/>
      <c r="O33" s="50"/>
      <c r="P33" s="66"/>
      <c r="Q33" s="51"/>
    </row>
    <row r="34" spans="1:17" s="11" customFormat="1" ht="18.899999999999999" customHeight="1" x14ac:dyDescent="0.25">
      <c r="A34" s="100">
        <v>28</v>
      </c>
      <c r="B34" s="49"/>
      <c r="C34" s="49"/>
      <c r="D34" s="50"/>
      <c r="E34" s="113"/>
      <c r="F34" s="51"/>
      <c r="G34" s="51"/>
      <c r="H34" s="50"/>
      <c r="I34" s="50"/>
      <c r="J34" s="97"/>
      <c r="K34" s="95"/>
      <c r="L34" s="99"/>
      <c r="M34" s="120"/>
      <c r="N34" s="93"/>
      <c r="O34" s="50"/>
      <c r="P34" s="66"/>
      <c r="Q34" s="51"/>
    </row>
    <row r="35" spans="1:17" s="11" customFormat="1" ht="18.899999999999999" customHeight="1" x14ac:dyDescent="0.25">
      <c r="A35" s="100">
        <v>29</v>
      </c>
      <c r="B35" s="49"/>
      <c r="C35" s="49"/>
      <c r="D35" s="50"/>
      <c r="E35" s="113"/>
      <c r="F35" s="51"/>
      <c r="G35" s="51"/>
      <c r="H35" s="50"/>
      <c r="I35" s="50"/>
      <c r="J35" s="97"/>
      <c r="K35" s="95"/>
      <c r="L35" s="99"/>
      <c r="M35" s="120"/>
      <c r="N35" s="93"/>
      <c r="O35" s="50"/>
      <c r="P35" s="66"/>
      <c r="Q35" s="51"/>
    </row>
    <row r="36" spans="1:17" s="11" customFormat="1" ht="18.899999999999999" customHeight="1" x14ac:dyDescent="0.25">
      <c r="A36" s="100">
        <v>30</v>
      </c>
      <c r="B36" s="49"/>
      <c r="C36" s="49"/>
      <c r="D36" s="50"/>
      <c r="E36" s="113"/>
      <c r="F36" s="51"/>
      <c r="G36" s="51"/>
      <c r="H36" s="50"/>
      <c r="I36" s="50"/>
      <c r="J36" s="97"/>
      <c r="K36" s="95"/>
      <c r="L36" s="99"/>
      <c r="M36" s="120"/>
      <c r="N36" s="93"/>
      <c r="O36" s="50"/>
      <c r="P36" s="66"/>
      <c r="Q36" s="51"/>
    </row>
    <row r="37" spans="1:17" s="11" customFormat="1" ht="18.899999999999999" customHeight="1" x14ac:dyDescent="0.25">
      <c r="A37" s="100">
        <v>31</v>
      </c>
      <c r="B37" s="49"/>
      <c r="C37" s="49"/>
      <c r="D37" s="50"/>
      <c r="E37" s="113"/>
      <c r="F37" s="51"/>
      <c r="G37" s="51"/>
      <c r="H37" s="50"/>
      <c r="I37" s="50"/>
      <c r="J37" s="97"/>
      <c r="K37" s="95"/>
      <c r="L37" s="99"/>
      <c r="M37" s="120"/>
      <c r="N37" s="93"/>
      <c r="O37" s="50"/>
      <c r="P37" s="66"/>
      <c r="Q37" s="51"/>
    </row>
    <row r="38" spans="1:17" s="11" customFormat="1" ht="18.899999999999999" customHeight="1" x14ac:dyDescent="0.25">
      <c r="A38" s="100">
        <v>32</v>
      </c>
      <c r="B38" s="49"/>
      <c r="C38" s="49"/>
      <c r="D38" s="50"/>
      <c r="E38" s="113"/>
      <c r="F38" s="51"/>
      <c r="G38" s="51"/>
      <c r="H38" s="227"/>
      <c r="I38" s="121"/>
      <c r="J38" s="97"/>
      <c r="K38" s="95"/>
      <c r="L38" s="99"/>
      <c r="M38" s="120"/>
      <c r="N38" s="93"/>
      <c r="O38" s="51"/>
      <c r="P38" s="66"/>
      <c r="Q38" s="51"/>
    </row>
    <row r="39" spans="1:17" s="11" customFormat="1" ht="18.899999999999999" customHeight="1" x14ac:dyDescent="0.25">
      <c r="A39" s="100">
        <v>33</v>
      </c>
      <c r="B39" s="49"/>
      <c r="C39" s="49"/>
      <c r="D39" s="50"/>
      <c r="E39" s="113"/>
      <c r="F39" s="51"/>
      <c r="G39" s="51"/>
      <c r="H39" s="227"/>
      <c r="I39" s="121"/>
      <c r="J39" s="97"/>
      <c r="K39" s="95"/>
      <c r="L39" s="99"/>
      <c r="M39" s="120"/>
      <c r="N39" s="118"/>
      <c r="O39" s="51"/>
      <c r="P39" s="66"/>
      <c r="Q39" s="51"/>
    </row>
    <row r="40" spans="1:17" s="11" customFormat="1" ht="18.899999999999999" customHeight="1" x14ac:dyDescent="0.25">
      <c r="A40" s="100">
        <v>34</v>
      </c>
      <c r="B40" s="49"/>
      <c r="C40" s="49"/>
      <c r="D40" s="50"/>
      <c r="E40" s="113"/>
      <c r="F40" s="51"/>
      <c r="G40" s="51"/>
      <c r="H40" s="227"/>
      <c r="I40" s="121"/>
      <c r="J40" s="97" t="e">
        <f>IF(AND(Q40="",#REF!&gt;0,#REF!&lt;5),K40,)</f>
        <v>#REF!</v>
      </c>
      <c r="K40" s="95" t="str">
        <f>IF(D40="","ZZZ9",IF(AND(#REF!&gt;0,#REF!&lt;5),D40&amp;#REF!,D40&amp;"9"))</f>
        <v>ZZZ9</v>
      </c>
      <c r="L40" s="99">
        <f t="shared" ref="L40:L103" si="0">IF(Q40="",999,Q40)</f>
        <v>999</v>
      </c>
      <c r="M40" s="120">
        <f t="shared" ref="M40:M103" si="1">IF(P40=999,999,1)</f>
        <v>999</v>
      </c>
      <c r="N40" s="118"/>
      <c r="O40" s="51"/>
      <c r="P40" s="66">
        <f t="shared" ref="P40:P103" si="2">IF(N40="DA",1,IF(N40="WC",2,IF(N40="SE",3,IF(N40="Q",4,IF(N40="LL",5,999)))))</f>
        <v>999</v>
      </c>
      <c r="Q40" s="51"/>
    </row>
    <row r="41" spans="1:17" s="11" customFormat="1" ht="18.899999999999999" customHeight="1" x14ac:dyDescent="0.25">
      <c r="A41" s="100">
        <v>35</v>
      </c>
      <c r="B41" s="49"/>
      <c r="C41" s="49"/>
      <c r="D41" s="50"/>
      <c r="E41" s="113"/>
      <c r="F41" s="51"/>
      <c r="G41" s="51"/>
      <c r="H41" s="227"/>
      <c r="I41" s="121"/>
      <c r="J41" s="97" t="e">
        <f>IF(AND(Q41="",#REF!&gt;0,#REF!&lt;5),K41,)</f>
        <v>#REF!</v>
      </c>
      <c r="K41" s="95" t="str">
        <f>IF(D41="","ZZZ9",IF(AND(#REF!&gt;0,#REF!&lt;5),D41&amp;#REF!,D41&amp;"9"))</f>
        <v>ZZZ9</v>
      </c>
      <c r="L41" s="99">
        <f t="shared" si="0"/>
        <v>999</v>
      </c>
      <c r="M41" s="120">
        <f t="shared" si="1"/>
        <v>999</v>
      </c>
      <c r="N41" s="118"/>
      <c r="O41" s="51"/>
      <c r="P41" s="66">
        <f t="shared" si="2"/>
        <v>999</v>
      </c>
      <c r="Q41" s="51"/>
    </row>
    <row r="42" spans="1:17" s="11" customFormat="1" ht="18.899999999999999" customHeight="1" x14ac:dyDescent="0.25">
      <c r="A42" s="100">
        <v>36</v>
      </c>
      <c r="B42" s="49"/>
      <c r="C42" s="49"/>
      <c r="D42" s="50"/>
      <c r="E42" s="113"/>
      <c r="F42" s="51"/>
      <c r="G42" s="51"/>
      <c r="H42" s="227"/>
      <c r="I42" s="121"/>
      <c r="J42" s="97" t="e">
        <f>IF(AND(Q42="",#REF!&gt;0,#REF!&lt;5),K42,)</f>
        <v>#REF!</v>
      </c>
      <c r="K42" s="95" t="str">
        <f>IF(D42="","ZZZ9",IF(AND(#REF!&gt;0,#REF!&lt;5),D42&amp;#REF!,D42&amp;"9"))</f>
        <v>ZZZ9</v>
      </c>
      <c r="L42" s="99">
        <f t="shared" si="0"/>
        <v>999</v>
      </c>
      <c r="M42" s="120">
        <f t="shared" si="1"/>
        <v>999</v>
      </c>
      <c r="N42" s="118"/>
      <c r="O42" s="51"/>
      <c r="P42" s="66">
        <f t="shared" si="2"/>
        <v>999</v>
      </c>
      <c r="Q42" s="51"/>
    </row>
    <row r="43" spans="1:17" s="11" customFormat="1" ht="18.899999999999999" customHeight="1" x14ac:dyDescent="0.25">
      <c r="A43" s="100">
        <v>37</v>
      </c>
      <c r="B43" s="49"/>
      <c r="C43" s="49"/>
      <c r="D43" s="50"/>
      <c r="E43" s="113"/>
      <c r="F43" s="51"/>
      <c r="G43" s="51"/>
      <c r="H43" s="227"/>
      <c r="I43" s="121"/>
      <c r="J43" s="97" t="e">
        <f>IF(AND(Q43="",#REF!&gt;0,#REF!&lt;5),K43,)</f>
        <v>#REF!</v>
      </c>
      <c r="K43" s="95" t="str">
        <f>IF(D43="","ZZZ9",IF(AND(#REF!&gt;0,#REF!&lt;5),D43&amp;#REF!,D43&amp;"9"))</f>
        <v>ZZZ9</v>
      </c>
      <c r="L43" s="99">
        <f t="shared" si="0"/>
        <v>999</v>
      </c>
      <c r="M43" s="120">
        <f t="shared" si="1"/>
        <v>999</v>
      </c>
      <c r="N43" s="118"/>
      <c r="O43" s="51"/>
      <c r="P43" s="66">
        <f t="shared" si="2"/>
        <v>999</v>
      </c>
      <c r="Q43" s="51"/>
    </row>
    <row r="44" spans="1:17" s="11" customFormat="1" ht="18.899999999999999" customHeight="1" x14ac:dyDescent="0.25">
      <c r="A44" s="100">
        <v>38</v>
      </c>
      <c r="B44" s="49"/>
      <c r="C44" s="49"/>
      <c r="D44" s="50"/>
      <c r="E44" s="113"/>
      <c r="F44" s="51"/>
      <c r="G44" s="51"/>
      <c r="H44" s="227"/>
      <c r="I44" s="121"/>
      <c r="J44" s="97" t="e">
        <f>IF(AND(Q44="",#REF!&gt;0,#REF!&lt;5),K44,)</f>
        <v>#REF!</v>
      </c>
      <c r="K44" s="95" t="str">
        <f>IF(D44="","ZZZ9",IF(AND(#REF!&gt;0,#REF!&lt;5),D44&amp;#REF!,D44&amp;"9"))</f>
        <v>ZZZ9</v>
      </c>
      <c r="L44" s="99">
        <f t="shared" si="0"/>
        <v>999</v>
      </c>
      <c r="M44" s="120">
        <f t="shared" si="1"/>
        <v>999</v>
      </c>
      <c r="N44" s="118"/>
      <c r="O44" s="51"/>
      <c r="P44" s="66">
        <f t="shared" si="2"/>
        <v>999</v>
      </c>
      <c r="Q44" s="51"/>
    </row>
    <row r="45" spans="1:17" s="11" customFormat="1" ht="18.899999999999999" customHeight="1" x14ac:dyDescent="0.25">
      <c r="A45" s="100">
        <v>39</v>
      </c>
      <c r="B45" s="49"/>
      <c r="C45" s="49"/>
      <c r="D45" s="50"/>
      <c r="E45" s="113"/>
      <c r="F45" s="51"/>
      <c r="G45" s="51"/>
      <c r="H45" s="227"/>
      <c r="I45" s="121"/>
      <c r="J45" s="97" t="e">
        <f>IF(AND(Q45="",#REF!&gt;0,#REF!&lt;5),K45,)</f>
        <v>#REF!</v>
      </c>
      <c r="K45" s="95" t="str">
        <f>IF(D45="","ZZZ9",IF(AND(#REF!&gt;0,#REF!&lt;5),D45&amp;#REF!,D45&amp;"9"))</f>
        <v>ZZZ9</v>
      </c>
      <c r="L45" s="99">
        <f t="shared" si="0"/>
        <v>999</v>
      </c>
      <c r="M45" s="120">
        <f t="shared" si="1"/>
        <v>999</v>
      </c>
      <c r="N45" s="118"/>
      <c r="O45" s="51"/>
      <c r="P45" s="66">
        <f t="shared" si="2"/>
        <v>999</v>
      </c>
      <c r="Q45" s="51"/>
    </row>
    <row r="46" spans="1:17" s="11" customFormat="1" ht="18.899999999999999" customHeight="1" x14ac:dyDescent="0.25">
      <c r="A46" s="100">
        <v>40</v>
      </c>
      <c r="B46" s="49"/>
      <c r="C46" s="49"/>
      <c r="D46" s="50"/>
      <c r="E46" s="113"/>
      <c r="F46" s="51"/>
      <c r="G46" s="51"/>
      <c r="H46" s="227"/>
      <c r="I46" s="121"/>
      <c r="J46" s="97" t="e">
        <f>IF(AND(Q46="",#REF!&gt;0,#REF!&lt;5),K46,)</f>
        <v>#REF!</v>
      </c>
      <c r="K46" s="95" t="str">
        <f>IF(D46="","ZZZ9",IF(AND(#REF!&gt;0,#REF!&lt;5),D46&amp;#REF!,D46&amp;"9"))</f>
        <v>ZZZ9</v>
      </c>
      <c r="L46" s="99">
        <f t="shared" si="0"/>
        <v>999</v>
      </c>
      <c r="M46" s="120">
        <f t="shared" si="1"/>
        <v>999</v>
      </c>
      <c r="N46" s="118"/>
      <c r="O46" s="51"/>
      <c r="P46" s="66">
        <f t="shared" si="2"/>
        <v>999</v>
      </c>
      <c r="Q46" s="51"/>
    </row>
    <row r="47" spans="1:17" s="11" customFormat="1" ht="18.899999999999999" customHeight="1" x14ac:dyDescent="0.25">
      <c r="A47" s="100">
        <v>41</v>
      </c>
      <c r="B47" s="49"/>
      <c r="C47" s="49"/>
      <c r="D47" s="50"/>
      <c r="E47" s="113"/>
      <c r="F47" s="51"/>
      <c r="G47" s="51"/>
      <c r="H47" s="227"/>
      <c r="I47" s="121"/>
      <c r="J47" s="97" t="e">
        <f>IF(AND(Q47="",#REF!&gt;0,#REF!&lt;5),K47,)</f>
        <v>#REF!</v>
      </c>
      <c r="K47" s="95" t="str">
        <f>IF(D47="","ZZZ9",IF(AND(#REF!&gt;0,#REF!&lt;5),D47&amp;#REF!,D47&amp;"9"))</f>
        <v>ZZZ9</v>
      </c>
      <c r="L47" s="99">
        <f t="shared" si="0"/>
        <v>999</v>
      </c>
      <c r="M47" s="120">
        <f t="shared" si="1"/>
        <v>999</v>
      </c>
      <c r="N47" s="118"/>
      <c r="O47" s="51"/>
      <c r="P47" s="66">
        <f t="shared" si="2"/>
        <v>999</v>
      </c>
      <c r="Q47" s="51"/>
    </row>
    <row r="48" spans="1:17" s="11" customFormat="1" ht="18.899999999999999" customHeight="1" x14ac:dyDescent="0.25">
      <c r="A48" s="100">
        <v>42</v>
      </c>
      <c r="B48" s="49"/>
      <c r="C48" s="49"/>
      <c r="D48" s="50"/>
      <c r="E48" s="113"/>
      <c r="F48" s="51"/>
      <c r="G48" s="51"/>
      <c r="H48" s="227"/>
      <c r="I48" s="121"/>
      <c r="J48" s="97" t="e">
        <f>IF(AND(Q48="",#REF!&gt;0,#REF!&lt;5),K48,)</f>
        <v>#REF!</v>
      </c>
      <c r="K48" s="95" t="str">
        <f>IF(D48="","ZZZ9",IF(AND(#REF!&gt;0,#REF!&lt;5),D48&amp;#REF!,D48&amp;"9"))</f>
        <v>ZZZ9</v>
      </c>
      <c r="L48" s="99">
        <f t="shared" si="0"/>
        <v>999</v>
      </c>
      <c r="M48" s="120">
        <f t="shared" si="1"/>
        <v>999</v>
      </c>
      <c r="N48" s="118"/>
      <c r="O48" s="51"/>
      <c r="P48" s="66">
        <f t="shared" si="2"/>
        <v>999</v>
      </c>
      <c r="Q48" s="51"/>
    </row>
    <row r="49" spans="1:17" s="11" customFormat="1" ht="18.899999999999999" customHeight="1" x14ac:dyDescent="0.25">
      <c r="A49" s="100">
        <v>43</v>
      </c>
      <c r="B49" s="49"/>
      <c r="C49" s="49"/>
      <c r="D49" s="50"/>
      <c r="E49" s="113"/>
      <c r="F49" s="51"/>
      <c r="G49" s="51"/>
      <c r="H49" s="227"/>
      <c r="I49" s="121"/>
      <c r="J49" s="97" t="e">
        <f>IF(AND(Q49="",#REF!&gt;0,#REF!&lt;5),K49,)</f>
        <v>#REF!</v>
      </c>
      <c r="K49" s="95" t="str">
        <f>IF(D49="","ZZZ9",IF(AND(#REF!&gt;0,#REF!&lt;5),D49&amp;#REF!,D49&amp;"9"))</f>
        <v>ZZZ9</v>
      </c>
      <c r="L49" s="99">
        <f t="shared" si="0"/>
        <v>999</v>
      </c>
      <c r="M49" s="120">
        <f t="shared" si="1"/>
        <v>999</v>
      </c>
      <c r="N49" s="118"/>
      <c r="O49" s="51"/>
      <c r="P49" s="66">
        <f t="shared" si="2"/>
        <v>999</v>
      </c>
      <c r="Q49" s="51"/>
    </row>
    <row r="50" spans="1:17" s="11" customFormat="1" ht="18.899999999999999" customHeight="1" x14ac:dyDescent="0.25">
      <c r="A50" s="100">
        <v>44</v>
      </c>
      <c r="B50" s="49"/>
      <c r="C50" s="49"/>
      <c r="D50" s="50"/>
      <c r="E50" s="113"/>
      <c r="F50" s="51"/>
      <c r="G50" s="51"/>
      <c r="H50" s="227"/>
      <c r="I50" s="121"/>
      <c r="J50" s="97" t="e">
        <f>IF(AND(Q50="",#REF!&gt;0,#REF!&lt;5),K50,)</f>
        <v>#REF!</v>
      </c>
      <c r="K50" s="95" t="str">
        <f>IF(D50="","ZZZ9",IF(AND(#REF!&gt;0,#REF!&lt;5),D50&amp;#REF!,D50&amp;"9"))</f>
        <v>ZZZ9</v>
      </c>
      <c r="L50" s="99">
        <f t="shared" si="0"/>
        <v>999</v>
      </c>
      <c r="M50" s="120">
        <f t="shared" si="1"/>
        <v>999</v>
      </c>
      <c r="N50" s="118"/>
      <c r="O50" s="51"/>
      <c r="P50" s="66">
        <f t="shared" si="2"/>
        <v>999</v>
      </c>
      <c r="Q50" s="51"/>
    </row>
    <row r="51" spans="1:17" s="11" customFormat="1" ht="18.899999999999999" customHeight="1" x14ac:dyDescent="0.25">
      <c r="A51" s="100">
        <v>45</v>
      </c>
      <c r="B51" s="49"/>
      <c r="C51" s="49"/>
      <c r="D51" s="50"/>
      <c r="E51" s="113"/>
      <c r="F51" s="51"/>
      <c r="G51" s="51"/>
      <c r="H51" s="227"/>
      <c r="I51" s="121"/>
      <c r="J51" s="97" t="e">
        <f>IF(AND(Q51="",#REF!&gt;0,#REF!&lt;5),K51,)</f>
        <v>#REF!</v>
      </c>
      <c r="K51" s="95" t="str">
        <f>IF(D51="","ZZZ9",IF(AND(#REF!&gt;0,#REF!&lt;5),D51&amp;#REF!,D51&amp;"9"))</f>
        <v>ZZZ9</v>
      </c>
      <c r="L51" s="99">
        <f t="shared" si="0"/>
        <v>999</v>
      </c>
      <c r="M51" s="120">
        <f t="shared" si="1"/>
        <v>999</v>
      </c>
      <c r="N51" s="118"/>
      <c r="O51" s="51"/>
      <c r="P51" s="66">
        <f t="shared" si="2"/>
        <v>999</v>
      </c>
      <c r="Q51" s="51"/>
    </row>
    <row r="52" spans="1:17" s="11" customFormat="1" ht="18.899999999999999" customHeight="1" x14ac:dyDescent="0.25">
      <c r="A52" s="100">
        <v>46</v>
      </c>
      <c r="B52" s="49"/>
      <c r="C52" s="49"/>
      <c r="D52" s="50"/>
      <c r="E52" s="113"/>
      <c r="F52" s="51"/>
      <c r="G52" s="51"/>
      <c r="H52" s="227"/>
      <c r="I52" s="121"/>
      <c r="J52" s="97" t="e">
        <f>IF(AND(Q52="",#REF!&gt;0,#REF!&lt;5),K52,)</f>
        <v>#REF!</v>
      </c>
      <c r="K52" s="95" t="str">
        <f>IF(D52="","ZZZ9",IF(AND(#REF!&gt;0,#REF!&lt;5),D52&amp;#REF!,D52&amp;"9"))</f>
        <v>ZZZ9</v>
      </c>
      <c r="L52" s="99">
        <f t="shared" si="0"/>
        <v>999</v>
      </c>
      <c r="M52" s="120">
        <f t="shared" si="1"/>
        <v>999</v>
      </c>
      <c r="N52" s="118"/>
      <c r="O52" s="51"/>
      <c r="P52" s="66">
        <f t="shared" si="2"/>
        <v>999</v>
      </c>
      <c r="Q52" s="51"/>
    </row>
    <row r="53" spans="1:17" s="11" customFormat="1" ht="18.899999999999999" customHeight="1" x14ac:dyDescent="0.25">
      <c r="A53" s="100">
        <v>47</v>
      </c>
      <c r="B53" s="49"/>
      <c r="C53" s="49"/>
      <c r="D53" s="50"/>
      <c r="E53" s="113"/>
      <c r="F53" s="51"/>
      <c r="G53" s="51"/>
      <c r="H53" s="227"/>
      <c r="I53" s="121"/>
      <c r="J53" s="97" t="e">
        <f>IF(AND(Q53="",#REF!&gt;0,#REF!&lt;5),K53,)</f>
        <v>#REF!</v>
      </c>
      <c r="K53" s="95" t="str">
        <f>IF(D53="","ZZZ9",IF(AND(#REF!&gt;0,#REF!&lt;5),D53&amp;#REF!,D53&amp;"9"))</f>
        <v>ZZZ9</v>
      </c>
      <c r="L53" s="99">
        <f t="shared" si="0"/>
        <v>999</v>
      </c>
      <c r="M53" s="120">
        <f t="shared" si="1"/>
        <v>999</v>
      </c>
      <c r="N53" s="118"/>
      <c r="O53" s="51"/>
      <c r="P53" s="66">
        <f t="shared" si="2"/>
        <v>999</v>
      </c>
      <c r="Q53" s="51"/>
    </row>
    <row r="54" spans="1:17" s="11" customFormat="1" ht="18.899999999999999" customHeight="1" x14ac:dyDescent="0.25">
      <c r="A54" s="100">
        <v>48</v>
      </c>
      <c r="B54" s="49"/>
      <c r="C54" s="49"/>
      <c r="D54" s="50"/>
      <c r="E54" s="113"/>
      <c r="F54" s="51"/>
      <c r="G54" s="51"/>
      <c r="H54" s="227"/>
      <c r="I54" s="121"/>
      <c r="J54" s="97" t="e">
        <f>IF(AND(Q54="",#REF!&gt;0,#REF!&lt;5),K54,)</f>
        <v>#REF!</v>
      </c>
      <c r="K54" s="95" t="str">
        <f>IF(D54="","ZZZ9",IF(AND(#REF!&gt;0,#REF!&lt;5),D54&amp;#REF!,D54&amp;"9"))</f>
        <v>ZZZ9</v>
      </c>
      <c r="L54" s="99">
        <f t="shared" si="0"/>
        <v>999</v>
      </c>
      <c r="M54" s="120">
        <f t="shared" si="1"/>
        <v>999</v>
      </c>
      <c r="N54" s="118"/>
      <c r="O54" s="51"/>
      <c r="P54" s="66">
        <f t="shared" si="2"/>
        <v>999</v>
      </c>
      <c r="Q54" s="51"/>
    </row>
    <row r="55" spans="1:17" s="11" customFormat="1" ht="18.899999999999999" customHeight="1" x14ac:dyDescent="0.25">
      <c r="A55" s="100">
        <v>49</v>
      </c>
      <c r="B55" s="49"/>
      <c r="C55" s="49"/>
      <c r="D55" s="50"/>
      <c r="E55" s="113"/>
      <c r="F55" s="51"/>
      <c r="G55" s="51"/>
      <c r="H55" s="227"/>
      <c r="I55" s="121"/>
      <c r="J55" s="97" t="e">
        <f>IF(AND(Q55="",#REF!&gt;0,#REF!&lt;5),K55,)</f>
        <v>#REF!</v>
      </c>
      <c r="K55" s="95" t="str">
        <f>IF(D55="","ZZZ9",IF(AND(#REF!&gt;0,#REF!&lt;5),D55&amp;#REF!,D55&amp;"9"))</f>
        <v>ZZZ9</v>
      </c>
      <c r="L55" s="99">
        <f t="shared" si="0"/>
        <v>999</v>
      </c>
      <c r="M55" s="120">
        <f t="shared" si="1"/>
        <v>999</v>
      </c>
      <c r="N55" s="118"/>
      <c r="O55" s="51"/>
      <c r="P55" s="66">
        <f t="shared" si="2"/>
        <v>999</v>
      </c>
      <c r="Q55" s="51"/>
    </row>
    <row r="56" spans="1:17" s="11" customFormat="1" ht="18.899999999999999" customHeight="1" x14ac:dyDescent="0.25">
      <c r="A56" s="100">
        <v>50</v>
      </c>
      <c r="B56" s="49"/>
      <c r="C56" s="49"/>
      <c r="D56" s="50"/>
      <c r="E56" s="113"/>
      <c r="F56" s="51"/>
      <c r="G56" s="51"/>
      <c r="H56" s="227"/>
      <c r="I56" s="121"/>
      <c r="J56" s="97" t="e">
        <f>IF(AND(Q56="",#REF!&gt;0,#REF!&lt;5),K56,)</f>
        <v>#REF!</v>
      </c>
      <c r="K56" s="95" t="str">
        <f>IF(D56="","ZZZ9",IF(AND(#REF!&gt;0,#REF!&lt;5),D56&amp;#REF!,D56&amp;"9"))</f>
        <v>ZZZ9</v>
      </c>
      <c r="L56" s="99">
        <f t="shared" si="0"/>
        <v>999</v>
      </c>
      <c r="M56" s="120">
        <f t="shared" si="1"/>
        <v>999</v>
      </c>
      <c r="N56" s="118"/>
      <c r="O56" s="51"/>
      <c r="P56" s="66">
        <f t="shared" si="2"/>
        <v>999</v>
      </c>
      <c r="Q56" s="51"/>
    </row>
    <row r="57" spans="1:17" s="11" customFormat="1" ht="18.899999999999999" customHeight="1" x14ac:dyDescent="0.25">
      <c r="A57" s="100">
        <v>51</v>
      </c>
      <c r="B57" s="49"/>
      <c r="C57" s="49"/>
      <c r="D57" s="50"/>
      <c r="E57" s="113"/>
      <c r="F57" s="51"/>
      <c r="G57" s="51"/>
      <c r="H57" s="227"/>
      <c r="I57" s="121"/>
      <c r="J57" s="97" t="e">
        <f>IF(AND(Q57="",#REF!&gt;0,#REF!&lt;5),K57,)</f>
        <v>#REF!</v>
      </c>
      <c r="K57" s="95" t="str">
        <f>IF(D57="","ZZZ9",IF(AND(#REF!&gt;0,#REF!&lt;5),D57&amp;#REF!,D57&amp;"9"))</f>
        <v>ZZZ9</v>
      </c>
      <c r="L57" s="99">
        <f t="shared" si="0"/>
        <v>999</v>
      </c>
      <c r="M57" s="120">
        <f t="shared" si="1"/>
        <v>999</v>
      </c>
      <c r="N57" s="118"/>
      <c r="O57" s="51"/>
      <c r="P57" s="66">
        <f t="shared" si="2"/>
        <v>999</v>
      </c>
      <c r="Q57" s="51"/>
    </row>
    <row r="58" spans="1:17" s="11" customFormat="1" ht="18.899999999999999" customHeight="1" x14ac:dyDescent="0.25">
      <c r="A58" s="100">
        <v>52</v>
      </c>
      <c r="B58" s="49"/>
      <c r="C58" s="49"/>
      <c r="D58" s="50"/>
      <c r="E58" s="113"/>
      <c r="F58" s="51"/>
      <c r="G58" s="51"/>
      <c r="H58" s="227"/>
      <c r="I58" s="121"/>
      <c r="J58" s="97" t="e">
        <f>IF(AND(Q58="",#REF!&gt;0,#REF!&lt;5),K58,)</f>
        <v>#REF!</v>
      </c>
      <c r="K58" s="95" t="str">
        <f>IF(D58="","ZZZ9",IF(AND(#REF!&gt;0,#REF!&lt;5),D58&amp;#REF!,D58&amp;"9"))</f>
        <v>ZZZ9</v>
      </c>
      <c r="L58" s="99">
        <f t="shared" si="0"/>
        <v>999</v>
      </c>
      <c r="M58" s="120">
        <f t="shared" si="1"/>
        <v>999</v>
      </c>
      <c r="N58" s="118"/>
      <c r="O58" s="51"/>
      <c r="P58" s="66">
        <f t="shared" si="2"/>
        <v>999</v>
      </c>
      <c r="Q58" s="51"/>
    </row>
    <row r="59" spans="1:17" s="11" customFormat="1" ht="18.899999999999999" customHeight="1" x14ac:dyDescent="0.25">
      <c r="A59" s="100">
        <v>53</v>
      </c>
      <c r="B59" s="49"/>
      <c r="C59" s="49"/>
      <c r="D59" s="50"/>
      <c r="E59" s="113"/>
      <c r="F59" s="51"/>
      <c r="G59" s="51"/>
      <c r="H59" s="227"/>
      <c r="I59" s="121"/>
      <c r="J59" s="97" t="e">
        <f>IF(AND(Q59="",#REF!&gt;0,#REF!&lt;5),K59,)</f>
        <v>#REF!</v>
      </c>
      <c r="K59" s="95" t="str">
        <f>IF(D59="","ZZZ9",IF(AND(#REF!&gt;0,#REF!&lt;5),D59&amp;#REF!,D59&amp;"9"))</f>
        <v>ZZZ9</v>
      </c>
      <c r="L59" s="99">
        <f t="shared" si="0"/>
        <v>999</v>
      </c>
      <c r="M59" s="120">
        <f t="shared" si="1"/>
        <v>999</v>
      </c>
      <c r="N59" s="118"/>
      <c r="O59" s="51"/>
      <c r="P59" s="66">
        <f t="shared" si="2"/>
        <v>999</v>
      </c>
      <c r="Q59" s="51"/>
    </row>
    <row r="60" spans="1:17" s="11" customFormat="1" ht="18.899999999999999" customHeight="1" x14ac:dyDescent="0.25">
      <c r="A60" s="100">
        <v>54</v>
      </c>
      <c r="B60" s="49"/>
      <c r="C60" s="49"/>
      <c r="D60" s="50"/>
      <c r="E60" s="113"/>
      <c r="F60" s="51"/>
      <c r="G60" s="51"/>
      <c r="H60" s="227"/>
      <c r="I60" s="121"/>
      <c r="J60" s="97" t="e">
        <f>IF(AND(Q60="",#REF!&gt;0,#REF!&lt;5),K60,)</f>
        <v>#REF!</v>
      </c>
      <c r="K60" s="95" t="str">
        <f>IF(D60="","ZZZ9",IF(AND(#REF!&gt;0,#REF!&lt;5),D60&amp;#REF!,D60&amp;"9"))</f>
        <v>ZZZ9</v>
      </c>
      <c r="L60" s="99">
        <f t="shared" si="0"/>
        <v>999</v>
      </c>
      <c r="M60" s="120">
        <f t="shared" si="1"/>
        <v>999</v>
      </c>
      <c r="N60" s="118"/>
      <c r="O60" s="51"/>
      <c r="P60" s="66">
        <f t="shared" si="2"/>
        <v>999</v>
      </c>
      <c r="Q60" s="51"/>
    </row>
    <row r="61" spans="1:17" s="11" customFormat="1" ht="18.899999999999999" customHeight="1" x14ac:dyDescent="0.25">
      <c r="A61" s="100">
        <v>55</v>
      </c>
      <c r="B61" s="49"/>
      <c r="C61" s="49"/>
      <c r="D61" s="50"/>
      <c r="E61" s="113"/>
      <c r="F61" s="51"/>
      <c r="G61" s="51"/>
      <c r="H61" s="227"/>
      <c r="I61" s="121"/>
      <c r="J61" s="97" t="e">
        <f>IF(AND(Q61="",#REF!&gt;0,#REF!&lt;5),K61,)</f>
        <v>#REF!</v>
      </c>
      <c r="K61" s="95" t="str">
        <f>IF(D61="","ZZZ9",IF(AND(#REF!&gt;0,#REF!&lt;5),D61&amp;#REF!,D61&amp;"9"))</f>
        <v>ZZZ9</v>
      </c>
      <c r="L61" s="99">
        <f t="shared" si="0"/>
        <v>999</v>
      </c>
      <c r="M61" s="120">
        <f t="shared" si="1"/>
        <v>999</v>
      </c>
      <c r="N61" s="118"/>
      <c r="O61" s="51"/>
      <c r="P61" s="66">
        <f t="shared" si="2"/>
        <v>999</v>
      </c>
      <c r="Q61" s="51"/>
    </row>
    <row r="62" spans="1:17" s="11" customFormat="1" ht="18.899999999999999" customHeight="1" x14ac:dyDescent="0.25">
      <c r="A62" s="100">
        <v>56</v>
      </c>
      <c r="B62" s="49"/>
      <c r="C62" s="49"/>
      <c r="D62" s="50"/>
      <c r="E62" s="113"/>
      <c r="F62" s="51"/>
      <c r="G62" s="51"/>
      <c r="H62" s="227"/>
      <c r="I62" s="121"/>
      <c r="J62" s="97" t="e">
        <f>IF(AND(Q62="",#REF!&gt;0,#REF!&lt;5),K62,)</f>
        <v>#REF!</v>
      </c>
      <c r="K62" s="95" t="str">
        <f>IF(D62="","ZZZ9",IF(AND(#REF!&gt;0,#REF!&lt;5),D62&amp;#REF!,D62&amp;"9"))</f>
        <v>ZZZ9</v>
      </c>
      <c r="L62" s="99">
        <f t="shared" si="0"/>
        <v>999</v>
      </c>
      <c r="M62" s="120">
        <f t="shared" si="1"/>
        <v>999</v>
      </c>
      <c r="N62" s="118"/>
      <c r="O62" s="51"/>
      <c r="P62" s="66">
        <f t="shared" si="2"/>
        <v>999</v>
      </c>
      <c r="Q62" s="51"/>
    </row>
    <row r="63" spans="1:17" s="11" customFormat="1" ht="18.899999999999999" customHeight="1" x14ac:dyDescent="0.25">
      <c r="A63" s="100">
        <v>57</v>
      </c>
      <c r="B63" s="49"/>
      <c r="C63" s="49"/>
      <c r="D63" s="50"/>
      <c r="E63" s="113"/>
      <c r="F63" s="51"/>
      <c r="G63" s="51"/>
      <c r="H63" s="227"/>
      <c r="I63" s="121"/>
      <c r="J63" s="97" t="e">
        <f>IF(AND(Q63="",#REF!&gt;0,#REF!&lt;5),K63,)</f>
        <v>#REF!</v>
      </c>
      <c r="K63" s="95" t="str">
        <f>IF(D63="","ZZZ9",IF(AND(#REF!&gt;0,#REF!&lt;5),D63&amp;#REF!,D63&amp;"9"))</f>
        <v>ZZZ9</v>
      </c>
      <c r="L63" s="99">
        <f t="shared" si="0"/>
        <v>999</v>
      </c>
      <c r="M63" s="120">
        <f t="shared" si="1"/>
        <v>999</v>
      </c>
      <c r="N63" s="118"/>
      <c r="O63" s="51"/>
      <c r="P63" s="66">
        <f t="shared" si="2"/>
        <v>999</v>
      </c>
      <c r="Q63" s="51"/>
    </row>
    <row r="64" spans="1:17" s="11" customFormat="1" ht="18.899999999999999" customHeight="1" x14ac:dyDescent="0.25">
      <c r="A64" s="100">
        <v>58</v>
      </c>
      <c r="B64" s="49"/>
      <c r="C64" s="49"/>
      <c r="D64" s="50"/>
      <c r="E64" s="113"/>
      <c r="F64" s="51"/>
      <c r="G64" s="51"/>
      <c r="H64" s="227"/>
      <c r="I64" s="121"/>
      <c r="J64" s="97" t="e">
        <f>IF(AND(Q64="",#REF!&gt;0,#REF!&lt;5),K64,)</f>
        <v>#REF!</v>
      </c>
      <c r="K64" s="95" t="str">
        <f>IF(D64="","ZZZ9",IF(AND(#REF!&gt;0,#REF!&lt;5),D64&amp;#REF!,D64&amp;"9"))</f>
        <v>ZZZ9</v>
      </c>
      <c r="L64" s="99">
        <f t="shared" si="0"/>
        <v>999</v>
      </c>
      <c r="M64" s="120">
        <f t="shared" si="1"/>
        <v>999</v>
      </c>
      <c r="N64" s="118"/>
      <c r="O64" s="51"/>
      <c r="P64" s="66">
        <f t="shared" si="2"/>
        <v>999</v>
      </c>
      <c r="Q64" s="51"/>
    </row>
    <row r="65" spans="1:17" s="11" customFormat="1" ht="18.899999999999999" customHeight="1" x14ac:dyDescent="0.25">
      <c r="A65" s="100">
        <v>59</v>
      </c>
      <c r="B65" s="49"/>
      <c r="C65" s="49"/>
      <c r="D65" s="50"/>
      <c r="E65" s="113"/>
      <c r="F65" s="51"/>
      <c r="G65" s="51"/>
      <c r="H65" s="227"/>
      <c r="I65" s="121"/>
      <c r="J65" s="97" t="e">
        <f>IF(AND(Q65="",#REF!&gt;0,#REF!&lt;5),K65,)</f>
        <v>#REF!</v>
      </c>
      <c r="K65" s="95" t="str">
        <f>IF(D65="","ZZZ9",IF(AND(#REF!&gt;0,#REF!&lt;5),D65&amp;#REF!,D65&amp;"9"))</f>
        <v>ZZZ9</v>
      </c>
      <c r="L65" s="99">
        <f t="shared" si="0"/>
        <v>999</v>
      </c>
      <c r="M65" s="120">
        <f t="shared" si="1"/>
        <v>999</v>
      </c>
      <c r="N65" s="118"/>
      <c r="O65" s="51"/>
      <c r="P65" s="66">
        <f t="shared" si="2"/>
        <v>999</v>
      </c>
      <c r="Q65" s="51"/>
    </row>
    <row r="66" spans="1:17" s="11" customFormat="1" ht="18.899999999999999" customHeight="1" x14ac:dyDescent="0.25">
      <c r="A66" s="100">
        <v>60</v>
      </c>
      <c r="B66" s="49"/>
      <c r="C66" s="49"/>
      <c r="D66" s="50"/>
      <c r="E66" s="113"/>
      <c r="F66" s="51"/>
      <c r="G66" s="51"/>
      <c r="H66" s="227"/>
      <c r="I66" s="121"/>
      <c r="J66" s="97" t="e">
        <f>IF(AND(Q66="",#REF!&gt;0,#REF!&lt;5),K66,)</f>
        <v>#REF!</v>
      </c>
      <c r="K66" s="95" t="str">
        <f>IF(D66="","ZZZ9",IF(AND(#REF!&gt;0,#REF!&lt;5),D66&amp;#REF!,D66&amp;"9"))</f>
        <v>ZZZ9</v>
      </c>
      <c r="L66" s="99">
        <f t="shared" si="0"/>
        <v>999</v>
      </c>
      <c r="M66" s="120">
        <f t="shared" si="1"/>
        <v>999</v>
      </c>
      <c r="N66" s="118"/>
      <c r="O66" s="51"/>
      <c r="P66" s="66">
        <f t="shared" si="2"/>
        <v>999</v>
      </c>
      <c r="Q66" s="51"/>
    </row>
    <row r="67" spans="1:17" s="11" customFormat="1" ht="18.899999999999999" customHeight="1" x14ac:dyDescent="0.25">
      <c r="A67" s="100">
        <v>61</v>
      </c>
      <c r="B67" s="49"/>
      <c r="C67" s="49"/>
      <c r="D67" s="50"/>
      <c r="E67" s="113"/>
      <c r="F67" s="51"/>
      <c r="G67" s="51"/>
      <c r="H67" s="227"/>
      <c r="I67" s="121"/>
      <c r="J67" s="97" t="e">
        <f>IF(AND(Q67="",#REF!&gt;0,#REF!&lt;5),K67,)</f>
        <v>#REF!</v>
      </c>
      <c r="K67" s="95" t="str">
        <f>IF(D67="","ZZZ9",IF(AND(#REF!&gt;0,#REF!&lt;5),D67&amp;#REF!,D67&amp;"9"))</f>
        <v>ZZZ9</v>
      </c>
      <c r="L67" s="99">
        <f t="shared" si="0"/>
        <v>999</v>
      </c>
      <c r="M67" s="120">
        <f t="shared" si="1"/>
        <v>999</v>
      </c>
      <c r="N67" s="118"/>
      <c r="O67" s="51"/>
      <c r="P67" s="66">
        <f t="shared" si="2"/>
        <v>999</v>
      </c>
      <c r="Q67" s="51"/>
    </row>
    <row r="68" spans="1:17" s="11" customFormat="1" ht="18.899999999999999" customHeight="1" x14ac:dyDescent="0.25">
      <c r="A68" s="100">
        <v>62</v>
      </c>
      <c r="B68" s="49"/>
      <c r="C68" s="49"/>
      <c r="D68" s="50"/>
      <c r="E68" s="113"/>
      <c r="F68" s="51"/>
      <c r="G68" s="51"/>
      <c r="H68" s="227"/>
      <c r="I68" s="121"/>
      <c r="J68" s="97" t="e">
        <f>IF(AND(Q68="",#REF!&gt;0,#REF!&lt;5),K68,)</f>
        <v>#REF!</v>
      </c>
      <c r="K68" s="95" t="str">
        <f>IF(D68="","ZZZ9",IF(AND(#REF!&gt;0,#REF!&lt;5),D68&amp;#REF!,D68&amp;"9"))</f>
        <v>ZZZ9</v>
      </c>
      <c r="L68" s="99">
        <f t="shared" si="0"/>
        <v>999</v>
      </c>
      <c r="M68" s="120">
        <f t="shared" si="1"/>
        <v>999</v>
      </c>
      <c r="N68" s="118"/>
      <c r="O68" s="51"/>
      <c r="P68" s="66">
        <f t="shared" si="2"/>
        <v>999</v>
      </c>
      <c r="Q68" s="51"/>
    </row>
    <row r="69" spans="1:17" s="11" customFormat="1" ht="18.899999999999999" customHeight="1" x14ac:dyDescent="0.25">
      <c r="A69" s="100">
        <v>63</v>
      </c>
      <c r="B69" s="49"/>
      <c r="C69" s="49"/>
      <c r="D69" s="50"/>
      <c r="E69" s="113"/>
      <c r="F69" s="51"/>
      <c r="G69" s="51"/>
      <c r="H69" s="227"/>
      <c r="I69" s="121"/>
      <c r="J69" s="97" t="e">
        <f>IF(AND(Q69="",#REF!&gt;0,#REF!&lt;5),K69,)</f>
        <v>#REF!</v>
      </c>
      <c r="K69" s="95" t="str">
        <f>IF(D69="","ZZZ9",IF(AND(#REF!&gt;0,#REF!&lt;5),D69&amp;#REF!,D69&amp;"9"))</f>
        <v>ZZZ9</v>
      </c>
      <c r="L69" s="99">
        <f t="shared" si="0"/>
        <v>999</v>
      </c>
      <c r="M69" s="120">
        <f t="shared" si="1"/>
        <v>999</v>
      </c>
      <c r="N69" s="118"/>
      <c r="O69" s="51"/>
      <c r="P69" s="66">
        <f t="shared" si="2"/>
        <v>999</v>
      </c>
      <c r="Q69" s="51"/>
    </row>
    <row r="70" spans="1:17" s="11" customFormat="1" ht="18.899999999999999" customHeight="1" x14ac:dyDescent="0.25">
      <c r="A70" s="100">
        <v>64</v>
      </c>
      <c r="B70" s="49"/>
      <c r="C70" s="49"/>
      <c r="D70" s="50"/>
      <c r="E70" s="113"/>
      <c r="F70" s="51"/>
      <c r="G70" s="51"/>
      <c r="H70" s="227"/>
      <c r="I70" s="121"/>
      <c r="J70" s="97" t="e">
        <f>IF(AND(Q70="",#REF!&gt;0,#REF!&lt;5),K70,)</f>
        <v>#REF!</v>
      </c>
      <c r="K70" s="95" t="str">
        <f>IF(D70="","ZZZ9",IF(AND(#REF!&gt;0,#REF!&lt;5),D70&amp;#REF!,D70&amp;"9"))</f>
        <v>ZZZ9</v>
      </c>
      <c r="L70" s="99">
        <f t="shared" si="0"/>
        <v>999</v>
      </c>
      <c r="M70" s="120">
        <f t="shared" si="1"/>
        <v>999</v>
      </c>
      <c r="N70" s="118"/>
      <c r="O70" s="51"/>
      <c r="P70" s="66">
        <f t="shared" si="2"/>
        <v>999</v>
      </c>
      <c r="Q70" s="51"/>
    </row>
    <row r="71" spans="1:17" s="11" customFormat="1" ht="18.899999999999999" customHeight="1" x14ac:dyDescent="0.25">
      <c r="A71" s="100">
        <v>65</v>
      </c>
      <c r="B71" s="49"/>
      <c r="C71" s="49"/>
      <c r="D71" s="50"/>
      <c r="E71" s="113"/>
      <c r="F71" s="51"/>
      <c r="G71" s="51"/>
      <c r="H71" s="227"/>
      <c r="I71" s="121"/>
      <c r="J71" s="97" t="e">
        <f>IF(AND(Q71="",#REF!&gt;0,#REF!&lt;5),K71,)</f>
        <v>#REF!</v>
      </c>
      <c r="K71" s="95" t="str">
        <f>IF(D71="","ZZZ9",IF(AND(#REF!&gt;0,#REF!&lt;5),D71&amp;#REF!,D71&amp;"9"))</f>
        <v>ZZZ9</v>
      </c>
      <c r="L71" s="99">
        <f t="shared" si="0"/>
        <v>999</v>
      </c>
      <c r="M71" s="120">
        <f t="shared" si="1"/>
        <v>999</v>
      </c>
      <c r="N71" s="118"/>
      <c r="O71" s="51"/>
      <c r="P71" s="66">
        <f t="shared" si="2"/>
        <v>999</v>
      </c>
      <c r="Q71" s="51"/>
    </row>
    <row r="72" spans="1:17" s="11" customFormat="1" ht="18.899999999999999" customHeight="1" x14ac:dyDescent="0.25">
      <c r="A72" s="100">
        <v>66</v>
      </c>
      <c r="B72" s="49"/>
      <c r="C72" s="49"/>
      <c r="D72" s="50"/>
      <c r="E72" s="113"/>
      <c r="F72" s="51"/>
      <c r="G72" s="51"/>
      <c r="H72" s="227"/>
      <c r="I72" s="121"/>
      <c r="J72" s="97" t="e">
        <f>IF(AND(Q72="",#REF!&gt;0,#REF!&lt;5),K72,)</f>
        <v>#REF!</v>
      </c>
      <c r="K72" s="95" t="str">
        <f>IF(D72="","ZZZ9",IF(AND(#REF!&gt;0,#REF!&lt;5),D72&amp;#REF!,D72&amp;"9"))</f>
        <v>ZZZ9</v>
      </c>
      <c r="L72" s="99">
        <f t="shared" si="0"/>
        <v>999</v>
      </c>
      <c r="M72" s="120">
        <f t="shared" si="1"/>
        <v>999</v>
      </c>
      <c r="N72" s="118"/>
      <c r="O72" s="51"/>
      <c r="P72" s="66">
        <f t="shared" si="2"/>
        <v>999</v>
      </c>
      <c r="Q72" s="51"/>
    </row>
    <row r="73" spans="1:17" s="11" customFormat="1" ht="18.899999999999999" customHeight="1" x14ac:dyDescent="0.25">
      <c r="A73" s="100">
        <v>67</v>
      </c>
      <c r="B73" s="49"/>
      <c r="C73" s="49"/>
      <c r="D73" s="50"/>
      <c r="E73" s="113"/>
      <c r="F73" s="51"/>
      <c r="G73" s="51"/>
      <c r="H73" s="227"/>
      <c r="I73" s="121"/>
      <c r="J73" s="97" t="e">
        <f>IF(AND(Q73="",#REF!&gt;0,#REF!&lt;5),K73,)</f>
        <v>#REF!</v>
      </c>
      <c r="K73" s="95" t="str">
        <f>IF(D73="","ZZZ9",IF(AND(#REF!&gt;0,#REF!&lt;5),D73&amp;#REF!,D73&amp;"9"))</f>
        <v>ZZZ9</v>
      </c>
      <c r="L73" s="99">
        <f t="shared" si="0"/>
        <v>999</v>
      </c>
      <c r="M73" s="120">
        <f t="shared" si="1"/>
        <v>999</v>
      </c>
      <c r="N73" s="118"/>
      <c r="O73" s="51"/>
      <c r="P73" s="66">
        <f t="shared" si="2"/>
        <v>999</v>
      </c>
      <c r="Q73" s="51"/>
    </row>
    <row r="74" spans="1:17" s="11" customFormat="1" ht="18.899999999999999" customHeight="1" x14ac:dyDescent="0.25">
      <c r="A74" s="100">
        <v>68</v>
      </c>
      <c r="B74" s="49"/>
      <c r="C74" s="49"/>
      <c r="D74" s="50"/>
      <c r="E74" s="113"/>
      <c r="F74" s="51"/>
      <c r="G74" s="51"/>
      <c r="H74" s="227"/>
      <c r="I74" s="121"/>
      <c r="J74" s="97" t="e">
        <f>IF(AND(Q74="",#REF!&gt;0,#REF!&lt;5),K74,)</f>
        <v>#REF!</v>
      </c>
      <c r="K74" s="95" t="str">
        <f>IF(D74="","ZZZ9",IF(AND(#REF!&gt;0,#REF!&lt;5),D74&amp;#REF!,D74&amp;"9"))</f>
        <v>ZZZ9</v>
      </c>
      <c r="L74" s="99">
        <f t="shared" si="0"/>
        <v>999</v>
      </c>
      <c r="M74" s="120">
        <f t="shared" si="1"/>
        <v>999</v>
      </c>
      <c r="N74" s="118"/>
      <c r="O74" s="51"/>
      <c r="P74" s="66">
        <f t="shared" si="2"/>
        <v>999</v>
      </c>
      <c r="Q74" s="51"/>
    </row>
    <row r="75" spans="1:17" s="11" customFormat="1" ht="18.899999999999999" customHeight="1" x14ac:dyDescent="0.25">
      <c r="A75" s="100">
        <v>69</v>
      </c>
      <c r="B75" s="49"/>
      <c r="C75" s="49"/>
      <c r="D75" s="50"/>
      <c r="E75" s="113"/>
      <c r="F75" s="51"/>
      <c r="G75" s="51"/>
      <c r="H75" s="227"/>
      <c r="I75" s="121"/>
      <c r="J75" s="97" t="e">
        <f>IF(AND(Q75="",#REF!&gt;0,#REF!&lt;5),K75,)</f>
        <v>#REF!</v>
      </c>
      <c r="K75" s="95" t="str">
        <f>IF(D75="","ZZZ9",IF(AND(#REF!&gt;0,#REF!&lt;5),D75&amp;#REF!,D75&amp;"9"))</f>
        <v>ZZZ9</v>
      </c>
      <c r="L75" s="99">
        <f t="shared" si="0"/>
        <v>999</v>
      </c>
      <c r="M75" s="120">
        <f t="shared" si="1"/>
        <v>999</v>
      </c>
      <c r="N75" s="118"/>
      <c r="O75" s="51"/>
      <c r="P75" s="66">
        <f t="shared" si="2"/>
        <v>999</v>
      </c>
      <c r="Q75" s="51"/>
    </row>
    <row r="76" spans="1:17" s="11" customFormat="1" ht="18.899999999999999" customHeight="1" x14ac:dyDescent="0.25">
      <c r="A76" s="100">
        <v>70</v>
      </c>
      <c r="B76" s="49"/>
      <c r="C76" s="49"/>
      <c r="D76" s="50"/>
      <c r="E76" s="113"/>
      <c r="F76" s="51"/>
      <c r="G76" s="51"/>
      <c r="H76" s="227"/>
      <c r="I76" s="121"/>
      <c r="J76" s="97" t="e">
        <f>IF(AND(Q76="",#REF!&gt;0,#REF!&lt;5),K76,)</f>
        <v>#REF!</v>
      </c>
      <c r="K76" s="95" t="str">
        <f>IF(D76="","ZZZ9",IF(AND(#REF!&gt;0,#REF!&lt;5),D76&amp;#REF!,D76&amp;"9"))</f>
        <v>ZZZ9</v>
      </c>
      <c r="L76" s="99">
        <f t="shared" si="0"/>
        <v>999</v>
      </c>
      <c r="M76" s="120">
        <f t="shared" si="1"/>
        <v>999</v>
      </c>
      <c r="N76" s="118"/>
      <c r="O76" s="51"/>
      <c r="P76" s="66">
        <f t="shared" si="2"/>
        <v>999</v>
      </c>
      <c r="Q76" s="51"/>
    </row>
    <row r="77" spans="1:17" s="11" customFormat="1" ht="18.899999999999999" customHeight="1" x14ac:dyDescent="0.25">
      <c r="A77" s="100">
        <v>71</v>
      </c>
      <c r="B77" s="49"/>
      <c r="C77" s="49"/>
      <c r="D77" s="50"/>
      <c r="E77" s="113"/>
      <c r="F77" s="51"/>
      <c r="G77" s="51"/>
      <c r="H77" s="227"/>
      <c r="I77" s="121"/>
      <c r="J77" s="97" t="e">
        <f>IF(AND(Q77="",#REF!&gt;0,#REF!&lt;5),K77,)</f>
        <v>#REF!</v>
      </c>
      <c r="K77" s="95" t="str">
        <f>IF(D77="","ZZZ9",IF(AND(#REF!&gt;0,#REF!&lt;5),D77&amp;#REF!,D77&amp;"9"))</f>
        <v>ZZZ9</v>
      </c>
      <c r="L77" s="99">
        <f t="shared" si="0"/>
        <v>999</v>
      </c>
      <c r="M77" s="120">
        <f t="shared" si="1"/>
        <v>999</v>
      </c>
      <c r="N77" s="118"/>
      <c r="O77" s="51"/>
      <c r="P77" s="66">
        <f t="shared" si="2"/>
        <v>999</v>
      </c>
      <c r="Q77" s="51"/>
    </row>
    <row r="78" spans="1:17" s="11" customFormat="1" ht="18.899999999999999" customHeight="1" x14ac:dyDescent="0.25">
      <c r="A78" s="100">
        <v>72</v>
      </c>
      <c r="B78" s="49"/>
      <c r="C78" s="49"/>
      <c r="D78" s="50"/>
      <c r="E78" s="113"/>
      <c r="F78" s="51"/>
      <c r="G78" s="51"/>
      <c r="H78" s="227"/>
      <c r="I78" s="121"/>
      <c r="J78" s="97" t="e">
        <f>IF(AND(Q78="",#REF!&gt;0,#REF!&lt;5),K78,)</f>
        <v>#REF!</v>
      </c>
      <c r="K78" s="95" t="str">
        <f>IF(D78="","ZZZ9",IF(AND(#REF!&gt;0,#REF!&lt;5),D78&amp;#REF!,D78&amp;"9"))</f>
        <v>ZZZ9</v>
      </c>
      <c r="L78" s="99">
        <f t="shared" si="0"/>
        <v>999</v>
      </c>
      <c r="M78" s="120">
        <f t="shared" si="1"/>
        <v>999</v>
      </c>
      <c r="N78" s="118"/>
      <c r="O78" s="51"/>
      <c r="P78" s="66">
        <f t="shared" si="2"/>
        <v>999</v>
      </c>
      <c r="Q78" s="51"/>
    </row>
    <row r="79" spans="1:17" s="11" customFormat="1" ht="18.899999999999999" customHeight="1" x14ac:dyDescent="0.25">
      <c r="A79" s="100">
        <v>73</v>
      </c>
      <c r="B79" s="49"/>
      <c r="C79" s="49"/>
      <c r="D79" s="50"/>
      <c r="E79" s="113"/>
      <c r="F79" s="51"/>
      <c r="G79" s="51"/>
      <c r="H79" s="227"/>
      <c r="I79" s="121"/>
      <c r="J79" s="97" t="e">
        <f>IF(AND(Q79="",#REF!&gt;0,#REF!&lt;5),K79,)</f>
        <v>#REF!</v>
      </c>
      <c r="K79" s="95" t="str">
        <f>IF(D79="","ZZZ9",IF(AND(#REF!&gt;0,#REF!&lt;5),D79&amp;#REF!,D79&amp;"9"))</f>
        <v>ZZZ9</v>
      </c>
      <c r="L79" s="99">
        <f t="shared" si="0"/>
        <v>999</v>
      </c>
      <c r="M79" s="120">
        <f t="shared" si="1"/>
        <v>999</v>
      </c>
      <c r="N79" s="118"/>
      <c r="O79" s="51"/>
      <c r="P79" s="66">
        <f t="shared" si="2"/>
        <v>999</v>
      </c>
      <c r="Q79" s="51"/>
    </row>
    <row r="80" spans="1:17" s="11" customFormat="1" ht="18.899999999999999" customHeight="1" x14ac:dyDescent="0.25">
      <c r="A80" s="100">
        <v>74</v>
      </c>
      <c r="B80" s="49"/>
      <c r="C80" s="49"/>
      <c r="D80" s="50"/>
      <c r="E80" s="113"/>
      <c r="F80" s="51"/>
      <c r="G80" s="51"/>
      <c r="H80" s="227"/>
      <c r="I80" s="121"/>
      <c r="J80" s="97" t="e">
        <f>IF(AND(Q80="",#REF!&gt;0,#REF!&lt;5),K80,)</f>
        <v>#REF!</v>
      </c>
      <c r="K80" s="95" t="str">
        <f>IF(D80="","ZZZ9",IF(AND(#REF!&gt;0,#REF!&lt;5),D80&amp;#REF!,D80&amp;"9"))</f>
        <v>ZZZ9</v>
      </c>
      <c r="L80" s="99">
        <f t="shared" si="0"/>
        <v>999</v>
      </c>
      <c r="M80" s="120">
        <f t="shared" si="1"/>
        <v>999</v>
      </c>
      <c r="N80" s="118"/>
      <c r="O80" s="51"/>
      <c r="P80" s="66">
        <f t="shared" si="2"/>
        <v>999</v>
      </c>
      <c r="Q80" s="51"/>
    </row>
    <row r="81" spans="1:17" s="11" customFormat="1" ht="18.899999999999999" customHeight="1" x14ac:dyDescent="0.25">
      <c r="A81" s="100">
        <v>75</v>
      </c>
      <c r="B81" s="49"/>
      <c r="C81" s="49"/>
      <c r="D81" s="50"/>
      <c r="E81" s="113"/>
      <c r="F81" s="51"/>
      <c r="G81" s="51"/>
      <c r="H81" s="227"/>
      <c r="I81" s="121"/>
      <c r="J81" s="97" t="e">
        <f>IF(AND(Q81="",#REF!&gt;0,#REF!&lt;5),K81,)</f>
        <v>#REF!</v>
      </c>
      <c r="K81" s="95" t="str">
        <f>IF(D81="","ZZZ9",IF(AND(#REF!&gt;0,#REF!&lt;5),D81&amp;#REF!,D81&amp;"9"))</f>
        <v>ZZZ9</v>
      </c>
      <c r="L81" s="99">
        <f t="shared" si="0"/>
        <v>999</v>
      </c>
      <c r="M81" s="120">
        <f t="shared" si="1"/>
        <v>999</v>
      </c>
      <c r="N81" s="118"/>
      <c r="O81" s="51"/>
      <c r="P81" s="66">
        <f t="shared" si="2"/>
        <v>999</v>
      </c>
      <c r="Q81" s="51"/>
    </row>
    <row r="82" spans="1:17" s="11" customFormat="1" ht="18.899999999999999" customHeight="1" x14ac:dyDescent="0.25">
      <c r="A82" s="100">
        <v>76</v>
      </c>
      <c r="B82" s="49"/>
      <c r="C82" s="49"/>
      <c r="D82" s="50"/>
      <c r="E82" s="113"/>
      <c r="F82" s="51"/>
      <c r="G82" s="51"/>
      <c r="H82" s="227"/>
      <c r="I82" s="121"/>
      <c r="J82" s="97" t="e">
        <f>IF(AND(Q82="",#REF!&gt;0,#REF!&lt;5),K82,)</f>
        <v>#REF!</v>
      </c>
      <c r="K82" s="95" t="str">
        <f>IF(D82="","ZZZ9",IF(AND(#REF!&gt;0,#REF!&lt;5),D82&amp;#REF!,D82&amp;"9"))</f>
        <v>ZZZ9</v>
      </c>
      <c r="L82" s="99">
        <f t="shared" si="0"/>
        <v>999</v>
      </c>
      <c r="M82" s="120">
        <f t="shared" si="1"/>
        <v>999</v>
      </c>
      <c r="N82" s="118"/>
      <c r="O82" s="51"/>
      <c r="P82" s="66">
        <f t="shared" si="2"/>
        <v>999</v>
      </c>
      <c r="Q82" s="51"/>
    </row>
    <row r="83" spans="1:17" s="11" customFormat="1" ht="18.899999999999999" customHeight="1" x14ac:dyDescent="0.25">
      <c r="A83" s="100">
        <v>77</v>
      </c>
      <c r="B83" s="49"/>
      <c r="C83" s="49"/>
      <c r="D83" s="50"/>
      <c r="E83" s="113"/>
      <c r="F83" s="51"/>
      <c r="G83" s="51"/>
      <c r="H83" s="227"/>
      <c r="I83" s="121"/>
      <c r="J83" s="97" t="e">
        <f>IF(AND(Q83="",#REF!&gt;0,#REF!&lt;5),K83,)</f>
        <v>#REF!</v>
      </c>
      <c r="K83" s="95" t="str">
        <f>IF(D83="","ZZZ9",IF(AND(#REF!&gt;0,#REF!&lt;5),D83&amp;#REF!,D83&amp;"9"))</f>
        <v>ZZZ9</v>
      </c>
      <c r="L83" s="99">
        <f t="shared" si="0"/>
        <v>999</v>
      </c>
      <c r="M83" s="120">
        <f t="shared" si="1"/>
        <v>999</v>
      </c>
      <c r="N83" s="118"/>
      <c r="O83" s="51"/>
      <c r="P83" s="66">
        <f t="shared" si="2"/>
        <v>999</v>
      </c>
      <c r="Q83" s="51"/>
    </row>
    <row r="84" spans="1:17" s="11" customFormat="1" ht="18.899999999999999" customHeight="1" x14ac:dyDescent="0.25">
      <c r="A84" s="100">
        <v>78</v>
      </c>
      <c r="B84" s="49"/>
      <c r="C84" s="49"/>
      <c r="D84" s="50"/>
      <c r="E84" s="113"/>
      <c r="F84" s="51"/>
      <c r="G84" s="51"/>
      <c r="H84" s="227"/>
      <c r="I84" s="121"/>
      <c r="J84" s="97" t="e">
        <f>IF(AND(Q84="",#REF!&gt;0,#REF!&lt;5),K84,)</f>
        <v>#REF!</v>
      </c>
      <c r="K84" s="95" t="str">
        <f>IF(D84="","ZZZ9",IF(AND(#REF!&gt;0,#REF!&lt;5),D84&amp;#REF!,D84&amp;"9"))</f>
        <v>ZZZ9</v>
      </c>
      <c r="L84" s="99">
        <f t="shared" si="0"/>
        <v>999</v>
      </c>
      <c r="M84" s="120">
        <f t="shared" si="1"/>
        <v>999</v>
      </c>
      <c r="N84" s="118"/>
      <c r="O84" s="51"/>
      <c r="P84" s="66">
        <f t="shared" si="2"/>
        <v>999</v>
      </c>
      <c r="Q84" s="51"/>
    </row>
    <row r="85" spans="1:17" s="11" customFormat="1" ht="18.899999999999999" customHeight="1" x14ac:dyDescent="0.25">
      <c r="A85" s="100">
        <v>79</v>
      </c>
      <c r="B85" s="49"/>
      <c r="C85" s="49"/>
      <c r="D85" s="50"/>
      <c r="E85" s="113"/>
      <c r="F85" s="51"/>
      <c r="G85" s="51"/>
      <c r="H85" s="227"/>
      <c r="I85" s="121"/>
      <c r="J85" s="97" t="e">
        <f>IF(AND(Q85="",#REF!&gt;0,#REF!&lt;5),K85,)</f>
        <v>#REF!</v>
      </c>
      <c r="K85" s="95" t="str">
        <f>IF(D85="","ZZZ9",IF(AND(#REF!&gt;0,#REF!&lt;5),D85&amp;#REF!,D85&amp;"9"))</f>
        <v>ZZZ9</v>
      </c>
      <c r="L85" s="99">
        <f t="shared" si="0"/>
        <v>999</v>
      </c>
      <c r="M85" s="120">
        <f t="shared" si="1"/>
        <v>999</v>
      </c>
      <c r="N85" s="118"/>
      <c r="O85" s="51"/>
      <c r="P85" s="66">
        <f t="shared" si="2"/>
        <v>999</v>
      </c>
      <c r="Q85" s="51"/>
    </row>
    <row r="86" spans="1:17" s="11" customFormat="1" ht="18.899999999999999" customHeight="1" x14ac:dyDescent="0.25">
      <c r="A86" s="100">
        <v>80</v>
      </c>
      <c r="B86" s="49"/>
      <c r="C86" s="49"/>
      <c r="D86" s="50"/>
      <c r="E86" s="113"/>
      <c r="F86" s="51"/>
      <c r="G86" s="51"/>
      <c r="H86" s="227"/>
      <c r="I86" s="121"/>
      <c r="J86" s="97" t="e">
        <f>IF(AND(Q86="",#REF!&gt;0,#REF!&lt;5),K86,)</f>
        <v>#REF!</v>
      </c>
      <c r="K86" s="95" t="str">
        <f>IF(D86="","ZZZ9",IF(AND(#REF!&gt;0,#REF!&lt;5),D86&amp;#REF!,D86&amp;"9"))</f>
        <v>ZZZ9</v>
      </c>
      <c r="L86" s="99">
        <f t="shared" si="0"/>
        <v>999</v>
      </c>
      <c r="M86" s="120">
        <f t="shared" si="1"/>
        <v>999</v>
      </c>
      <c r="N86" s="118"/>
      <c r="O86" s="51"/>
      <c r="P86" s="66">
        <f t="shared" si="2"/>
        <v>999</v>
      </c>
      <c r="Q86" s="51"/>
    </row>
    <row r="87" spans="1:17" s="11" customFormat="1" ht="18.899999999999999" customHeight="1" x14ac:dyDescent="0.25">
      <c r="A87" s="100">
        <v>81</v>
      </c>
      <c r="B87" s="49"/>
      <c r="C87" s="49"/>
      <c r="D87" s="50"/>
      <c r="E87" s="113"/>
      <c r="F87" s="51"/>
      <c r="G87" s="51"/>
      <c r="H87" s="227"/>
      <c r="I87" s="121"/>
      <c r="J87" s="97" t="e">
        <f>IF(AND(Q87="",#REF!&gt;0,#REF!&lt;5),K87,)</f>
        <v>#REF!</v>
      </c>
      <c r="K87" s="95" t="str">
        <f>IF(D87="","ZZZ9",IF(AND(#REF!&gt;0,#REF!&lt;5),D87&amp;#REF!,D87&amp;"9"))</f>
        <v>ZZZ9</v>
      </c>
      <c r="L87" s="99">
        <f t="shared" si="0"/>
        <v>999</v>
      </c>
      <c r="M87" s="120">
        <f t="shared" si="1"/>
        <v>999</v>
      </c>
      <c r="N87" s="118"/>
      <c r="O87" s="51"/>
      <c r="P87" s="66">
        <f t="shared" si="2"/>
        <v>999</v>
      </c>
      <c r="Q87" s="51"/>
    </row>
    <row r="88" spans="1:17" s="11" customFormat="1" ht="18.899999999999999" customHeight="1" x14ac:dyDescent="0.25">
      <c r="A88" s="100">
        <v>82</v>
      </c>
      <c r="B88" s="49"/>
      <c r="C88" s="49"/>
      <c r="D88" s="50"/>
      <c r="E88" s="113"/>
      <c r="F88" s="51"/>
      <c r="G88" s="51"/>
      <c r="H88" s="227"/>
      <c r="I88" s="121"/>
      <c r="J88" s="97" t="e">
        <f>IF(AND(Q88="",#REF!&gt;0,#REF!&lt;5),K88,)</f>
        <v>#REF!</v>
      </c>
      <c r="K88" s="95" t="str">
        <f>IF(D88="","ZZZ9",IF(AND(#REF!&gt;0,#REF!&lt;5),D88&amp;#REF!,D88&amp;"9"))</f>
        <v>ZZZ9</v>
      </c>
      <c r="L88" s="99">
        <f t="shared" si="0"/>
        <v>999</v>
      </c>
      <c r="M88" s="120">
        <f t="shared" si="1"/>
        <v>999</v>
      </c>
      <c r="N88" s="118"/>
      <c r="O88" s="51"/>
      <c r="P88" s="66">
        <f t="shared" si="2"/>
        <v>999</v>
      </c>
      <c r="Q88" s="51"/>
    </row>
    <row r="89" spans="1:17" s="11" customFormat="1" ht="18.899999999999999" customHeight="1" x14ac:dyDescent="0.25">
      <c r="A89" s="100">
        <v>83</v>
      </c>
      <c r="B89" s="49"/>
      <c r="C89" s="49"/>
      <c r="D89" s="50"/>
      <c r="E89" s="113"/>
      <c r="F89" s="51"/>
      <c r="G89" s="51"/>
      <c r="H89" s="227"/>
      <c r="I89" s="121"/>
      <c r="J89" s="97" t="e">
        <f>IF(AND(Q89="",#REF!&gt;0,#REF!&lt;5),K89,)</f>
        <v>#REF!</v>
      </c>
      <c r="K89" s="95" t="str">
        <f>IF(D89="","ZZZ9",IF(AND(#REF!&gt;0,#REF!&lt;5),D89&amp;#REF!,D89&amp;"9"))</f>
        <v>ZZZ9</v>
      </c>
      <c r="L89" s="99">
        <f t="shared" si="0"/>
        <v>999</v>
      </c>
      <c r="M89" s="120">
        <f t="shared" si="1"/>
        <v>999</v>
      </c>
      <c r="N89" s="118"/>
      <c r="O89" s="51"/>
      <c r="P89" s="66">
        <f t="shared" si="2"/>
        <v>999</v>
      </c>
      <c r="Q89" s="51"/>
    </row>
    <row r="90" spans="1:17" s="11" customFormat="1" ht="18.899999999999999" customHeight="1" x14ac:dyDescent="0.25">
      <c r="A90" s="100">
        <v>84</v>
      </c>
      <c r="B90" s="49"/>
      <c r="C90" s="49"/>
      <c r="D90" s="50"/>
      <c r="E90" s="113"/>
      <c r="F90" s="51"/>
      <c r="G90" s="51"/>
      <c r="H90" s="227"/>
      <c r="I90" s="121"/>
      <c r="J90" s="97" t="e">
        <f>IF(AND(Q90="",#REF!&gt;0,#REF!&lt;5),K90,)</f>
        <v>#REF!</v>
      </c>
      <c r="K90" s="95" t="str">
        <f>IF(D90="","ZZZ9",IF(AND(#REF!&gt;0,#REF!&lt;5),D90&amp;#REF!,D90&amp;"9"))</f>
        <v>ZZZ9</v>
      </c>
      <c r="L90" s="99">
        <f t="shared" si="0"/>
        <v>999</v>
      </c>
      <c r="M90" s="120">
        <f t="shared" si="1"/>
        <v>999</v>
      </c>
      <c r="N90" s="118"/>
      <c r="O90" s="51"/>
      <c r="P90" s="66">
        <f t="shared" si="2"/>
        <v>999</v>
      </c>
      <c r="Q90" s="51"/>
    </row>
    <row r="91" spans="1:17" s="11" customFormat="1" ht="18.899999999999999" customHeight="1" x14ac:dyDescent="0.25">
      <c r="A91" s="100">
        <v>85</v>
      </c>
      <c r="B91" s="49"/>
      <c r="C91" s="49"/>
      <c r="D91" s="50"/>
      <c r="E91" s="113"/>
      <c r="F91" s="51"/>
      <c r="G91" s="51"/>
      <c r="H91" s="227"/>
      <c r="I91" s="121"/>
      <c r="J91" s="97" t="e">
        <f>IF(AND(Q91="",#REF!&gt;0,#REF!&lt;5),K91,)</f>
        <v>#REF!</v>
      </c>
      <c r="K91" s="95" t="str">
        <f>IF(D91="","ZZZ9",IF(AND(#REF!&gt;0,#REF!&lt;5),D91&amp;#REF!,D91&amp;"9"))</f>
        <v>ZZZ9</v>
      </c>
      <c r="L91" s="99">
        <f t="shared" si="0"/>
        <v>999</v>
      </c>
      <c r="M91" s="120">
        <f t="shared" si="1"/>
        <v>999</v>
      </c>
      <c r="N91" s="118"/>
      <c r="O91" s="51"/>
      <c r="P91" s="66">
        <f t="shared" si="2"/>
        <v>999</v>
      </c>
      <c r="Q91" s="51"/>
    </row>
    <row r="92" spans="1:17" s="11" customFormat="1" ht="18.899999999999999" customHeight="1" x14ac:dyDescent="0.25">
      <c r="A92" s="100">
        <v>86</v>
      </c>
      <c r="B92" s="49"/>
      <c r="C92" s="49"/>
      <c r="D92" s="50"/>
      <c r="E92" s="113"/>
      <c r="F92" s="51"/>
      <c r="G92" s="51"/>
      <c r="H92" s="227"/>
      <c r="I92" s="121"/>
      <c r="J92" s="97" t="e">
        <f>IF(AND(Q92="",#REF!&gt;0,#REF!&lt;5),K92,)</f>
        <v>#REF!</v>
      </c>
      <c r="K92" s="95" t="str">
        <f>IF(D92="","ZZZ9",IF(AND(#REF!&gt;0,#REF!&lt;5),D92&amp;#REF!,D92&amp;"9"))</f>
        <v>ZZZ9</v>
      </c>
      <c r="L92" s="99">
        <f t="shared" si="0"/>
        <v>999</v>
      </c>
      <c r="M92" s="120">
        <f t="shared" si="1"/>
        <v>999</v>
      </c>
      <c r="N92" s="118"/>
      <c r="O92" s="51"/>
      <c r="P92" s="66">
        <f t="shared" si="2"/>
        <v>999</v>
      </c>
      <c r="Q92" s="51"/>
    </row>
    <row r="93" spans="1:17" s="11" customFormat="1" ht="18.899999999999999" customHeight="1" x14ac:dyDescent="0.25">
      <c r="A93" s="100">
        <v>87</v>
      </c>
      <c r="B93" s="49"/>
      <c r="C93" s="49"/>
      <c r="D93" s="50"/>
      <c r="E93" s="113"/>
      <c r="F93" s="51"/>
      <c r="G93" s="51"/>
      <c r="H93" s="227"/>
      <c r="I93" s="121"/>
      <c r="J93" s="97" t="e">
        <f>IF(AND(Q93="",#REF!&gt;0,#REF!&lt;5),K93,)</f>
        <v>#REF!</v>
      </c>
      <c r="K93" s="95" t="str">
        <f>IF(D93="","ZZZ9",IF(AND(#REF!&gt;0,#REF!&lt;5),D93&amp;#REF!,D93&amp;"9"))</f>
        <v>ZZZ9</v>
      </c>
      <c r="L93" s="99">
        <f t="shared" si="0"/>
        <v>999</v>
      </c>
      <c r="M93" s="120">
        <f t="shared" si="1"/>
        <v>999</v>
      </c>
      <c r="N93" s="118"/>
      <c r="O93" s="51"/>
      <c r="P93" s="66">
        <f t="shared" si="2"/>
        <v>999</v>
      </c>
      <c r="Q93" s="51"/>
    </row>
    <row r="94" spans="1:17" s="11" customFormat="1" ht="18.899999999999999" customHeight="1" x14ac:dyDescent="0.25">
      <c r="A94" s="100">
        <v>88</v>
      </c>
      <c r="B94" s="49"/>
      <c r="C94" s="49"/>
      <c r="D94" s="50"/>
      <c r="E94" s="113"/>
      <c r="F94" s="51"/>
      <c r="G94" s="51"/>
      <c r="H94" s="227"/>
      <c r="I94" s="121"/>
      <c r="J94" s="97" t="e">
        <f>IF(AND(Q94="",#REF!&gt;0,#REF!&lt;5),K94,)</f>
        <v>#REF!</v>
      </c>
      <c r="K94" s="95" t="str">
        <f>IF(D94="","ZZZ9",IF(AND(#REF!&gt;0,#REF!&lt;5),D94&amp;#REF!,D94&amp;"9"))</f>
        <v>ZZZ9</v>
      </c>
      <c r="L94" s="99">
        <f t="shared" si="0"/>
        <v>999</v>
      </c>
      <c r="M94" s="120">
        <f t="shared" si="1"/>
        <v>999</v>
      </c>
      <c r="N94" s="118"/>
      <c r="O94" s="51"/>
      <c r="P94" s="66">
        <f t="shared" si="2"/>
        <v>999</v>
      </c>
      <c r="Q94" s="51"/>
    </row>
    <row r="95" spans="1:17" s="11" customFormat="1" ht="18.899999999999999" customHeight="1" x14ac:dyDescent="0.25">
      <c r="A95" s="100">
        <v>89</v>
      </c>
      <c r="B95" s="49"/>
      <c r="C95" s="49"/>
      <c r="D95" s="50"/>
      <c r="E95" s="113"/>
      <c r="F95" s="51"/>
      <c r="G95" s="51"/>
      <c r="H95" s="227"/>
      <c r="I95" s="121"/>
      <c r="J95" s="97" t="e">
        <f>IF(AND(Q95="",#REF!&gt;0,#REF!&lt;5),K95,)</f>
        <v>#REF!</v>
      </c>
      <c r="K95" s="95" t="str">
        <f>IF(D95="","ZZZ9",IF(AND(#REF!&gt;0,#REF!&lt;5),D95&amp;#REF!,D95&amp;"9"))</f>
        <v>ZZZ9</v>
      </c>
      <c r="L95" s="99">
        <f t="shared" si="0"/>
        <v>999</v>
      </c>
      <c r="M95" s="120">
        <f t="shared" si="1"/>
        <v>999</v>
      </c>
      <c r="N95" s="118"/>
      <c r="O95" s="51"/>
      <c r="P95" s="66">
        <f t="shared" si="2"/>
        <v>999</v>
      </c>
      <c r="Q95" s="51"/>
    </row>
    <row r="96" spans="1:17" s="11" customFormat="1" ht="18.899999999999999" customHeight="1" x14ac:dyDescent="0.25">
      <c r="A96" s="100">
        <v>90</v>
      </c>
      <c r="B96" s="49"/>
      <c r="C96" s="49"/>
      <c r="D96" s="50"/>
      <c r="E96" s="113"/>
      <c r="F96" s="51"/>
      <c r="G96" s="51"/>
      <c r="H96" s="227"/>
      <c r="I96" s="121"/>
      <c r="J96" s="97" t="e">
        <f>IF(AND(Q96="",#REF!&gt;0,#REF!&lt;5),K96,)</f>
        <v>#REF!</v>
      </c>
      <c r="K96" s="95" t="str">
        <f>IF(D96="","ZZZ9",IF(AND(#REF!&gt;0,#REF!&lt;5),D96&amp;#REF!,D96&amp;"9"))</f>
        <v>ZZZ9</v>
      </c>
      <c r="L96" s="99">
        <f t="shared" si="0"/>
        <v>999</v>
      </c>
      <c r="M96" s="120">
        <f t="shared" si="1"/>
        <v>999</v>
      </c>
      <c r="N96" s="118"/>
      <c r="O96" s="51"/>
      <c r="P96" s="66">
        <f t="shared" si="2"/>
        <v>999</v>
      </c>
      <c r="Q96" s="51"/>
    </row>
    <row r="97" spans="1:17" s="11" customFormat="1" ht="18.899999999999999" customHeight="1" x14ac:dyDescent="0.25">
      <c r="A97" s="100">
        <v>91</v>
      </c>
      <c r="B97" s="49"/>
      <c r="C97" s="49"/>
      <c r="D97" s="50"/>
      <c r="E97" s="113"/>
      <c r="F97" s="51"/>
      <c r="G97" s="51"/>
      <c r="H97" s="227"/>
      <c r="I97" s="121"/>
      <c r="J97" s="97" t="e">
        <f>IF(AND(Q97="",#REF!&gt;0,#REF!&lt;5),K97,)</f>
        <v>#REF!</v>
      </c>
      <c r="K97" s="95" t="str">
        <f>IF(D97="","ZZZ9",IF(AND(#REF!&gt;0,#REF!&lt;5),D97&amp;#REF!,D97&amp;"9"))</f>
        <v>ZZZ9</v>
      </c>
      <c r="L97" s="99">
        <f t="shared" si="0"/>
        <v>999</v>
      </c>
      <c r="M97" s="120">
        <f t="shared" si="1"/>
        <v>999</v>
      </c>
      <c r="N97" s="118"/>
      <c r="O97" s="51"/>
      <c r="P97" s="66">
        <f t="shared" si="2"/>
        <v>999</v>
      </c>
      <c r="Q97" s="51"/>
    </row>
    <row r="98" spans="1:17" s="11" customFormat="1" ht="18.899999999999999" customHeight="1" x14ac:dyDescent="0.25">
      <c r="A98" s="100">
        <v>92</v>
      </c>
      <c r="B98" s="49"/>
      <c r="C98" s="49"/>
      <c r="D98" s="50"/>
      <c r="E98" s="113"/>
      <c r="F98" s="51"/>
      <c r="G98" s="51"/>
      <c r="H98" s="227"/>
      <c r="I98" s="121"/>
      <c r="J98" s="97" t="e">
        <f>IF(AND(Q98="",#REF!&gt;0,#REF!&lt;5),K98,)</f>
        <v>#REF!</v>
      </c>
      <c r="K98" s="95" t="str">
        <f>IF(D98="","ZZZ9",IF(AND(#REF!&gt;0,#REF!&lt;5),D98&amp;#REF!,D98&amp;"9"))</f>
        <v>ZZZ9</v>
      </c>
      <c r="L98" s="99">
        <f t="shared" si="0"/>
        <v>999</v>
      </c>
      <c r="M98" s="120">
        <f t="shared" si="1"/>
        <v>999</v>
      </c>
      <c r="N98" s="118"/>
      <c r="O98" s="51"/>
      <c r="P98" s="66">
        <f t="shared" si="2"/>
        <v>999</v>
      </c>
      <c r="Q98" s="51"/>
    </row>
    <row r="99" spans="1:17" s="11" customFormat="1" ht="18.899999999999999" customHeight="1" x14ac:dyDescent="0.25">
      <c r="A99" s="100">
        <v>93</v>
      </c>
      <c r="B99" s="49"/>
      <c r="C99" s="49"/>
      <c r="D99" s="50"/>
      <c r="E99" s="113"/>
      <c r="F99" s="51"/>
      <c r="G99" s="51"/>
      <c r="H99" s="227"/>
      <c r="I99" s="121"/>
      <c r="J99" s="97" t="e">
        <f>IF(AND(Q99="",#REF!&gt;0,#REF!&lt;5),K99,)</f>
        <v>#REF!</v>
      </c>
      <c r="K99" s="95" t="str">
        <f>IF(D99="","ZZZ9",IF(AND(#REF!&gt;0,#REF!&lt;5),D99&amp;#REF!,D99&amp;"9"))</f>
        <v>ZZZ9</v>
      </c>
      <c r="L99" s="99">
        <f t="shared" si="0"/>
        <v>999</v>
      </c>
      <c r="M99" s="120">
        <f t="shared" si="1"/>
        <v>999</v>
      </c>
      <c r="N99" s="118"/>
      <c r="O99" s="51"/>
      <c r="P99" s="66">
        <f t="shared" si="2"/>
        <v>999</v>
      </c>
      <c r="Q99" s="51"/>
    </row>
    <row r="100" spans="1:17" s="11" customFormat="1" ht="18.899999999999999" customHeight="1" x14ac:dyDescent="0.25">
      <c r="A100" s="100">
        <v>94</v>
      </c>
      <c r="B100" s="49"/>
      <c r="C100" s="49"/>
      <c r="D100" s="50"/>
      <c r="E100" s="113"/>
      <c r="F100" s="51"/>
      <c r="G100" s="51"/>
      <c r="H100" s="227"/>
      <c r="I100" s="121"/>
      <c r="J100" s="97" t="e">
        <f>IF(AND(Q100="",#REF!&gt;0,#REF!&lt;5),K100,)</f>
        <v>#REF!</v>
      </c>
      <c r="K100" s="95" t="str">
        <f>IF(D100="","ZZZ9",IF(AND(#REF!&gt;0,#REF!&lt;5),D100&amp;#REF!,D100&amp;"9"))</f>
        <v>ZZZ9</v>
      </c>
      <c r="L100" s="99">
        <f t="shared" si="0"/>
        <v>999</v>
      </c>
      <c r="M100" s="120">
        <f t="shared" si="1"/>
        <v>999</v>
      </c>
      <c r="N100" s="118"/>
      <c r="O100" s="51"/>
      <c r="P100" s="66">
        <f t="shared" si="2"/>
        <v>999</v>
      </c>
      <c r="Q100" s="51"/>
    </row>
    <row r="101" spans="1:17" s="11" customFormat="1" ht="18.899999999999999" customHeight="1" x14ac:dyDescent="0.25">
      <c r="A101" s="100">
        <v>95</v>
      </c>
      <c r="B101" s="49"/>
      <c r="C101" s="49"/>
      <c r="D101" s="50"/>
      <c r="E101" s="113"/>
      <c r="F101" s="51"/>
      <c r="G101" s="51"/>
      <c r="H101" s="227"/>
      <c r="I101" s="121"/>
      <c r="J101" s="97" t="e">
        <f>IF(AND(Q101="",#REF!&gt;0,#REF!&lt;5),K101,)</f>
        <v>#REF!</v>
      </c>
      <c r="K101" s="95" t="str">
        <f>IF(D101="","ZZZ9",IF(AND(#REF!&gt;0,#REF!&lt;5),D101&amp;#REF!,D101&amp;"9"))</f>
        <v>ZZZ9</v>
      </c>
      <c r="L101" s="99">
        <f t="shared" si="0"/>
        <v>999</v>
      </c>
      <c r="M101" s="120">
        <f t="shared" si="1"/>
        <v>999</v>
      </c>
      <c r="N101" s="118"/>
      <c r="O101" s="51"/>
      <c r="P101" s="66">
        <f t="shared" si="2"/>
        <v>999</v>
      </c>
      <c r="Q101" s="51"/>
    </row>
    <row r="102" spans="1:17" s="11" customFormat="1" ht="18.899999999999999" customHeight="1" x14ac:dyDescent="0.25">
      <c r="A102" s="100">
        <v>96</v>
      </c>
      <c r="B102" s="49"/>
      <c r="C102" s="49"/>
      <c r="D102" s="50"/>
      <c r="E102" s="113"/>
      <c r="F102" s="51"/>
      <c r="G102" s="51"/>
      <c r="H102" s="227"/>
      <c r="I102" s="121"/>
      <c r="J102" s="97" t="e">
        <f>IF(AND(Q102="",#REF!&gt;0,#REF!&lt;5),K102,)</f>
        <v>#REF!</v>
      </c>
      <c r="K102" s="95" t="str">
        <f>IF(D102="","ZZZ9",IF(AND(#REF!&gt;0,#REF!&lt;5),D102&amp;#REF!,D102&amp;"9"))</f>
        <v>ZZZ9</v>
      </c>
      <c r="L102" s="99">
        <f t="shared" si="0"/>
        <v>999</v>
      </c>
      <c r="M102" s="120">
        <f t="shared" si="1"/>
        <v>999</v>
      </c>
      <c r="N102" s="118"/>
      <c r="O102" s="51"/>
      <c r="P102" s="66">
        <f t="shared" si="2"/>
        <v>999</v>
      </c>
      <c r="Q102" s="51"/>
    </row>
    <row r="103" spans="1:17" s="11" customFormat="1" ht="18.899999999999999" customHeight="1" x14ac:dyDescent="0.25">
      <c r="A103" s="100">
        <v>97</v>
      </c>
      <c r="B103" s="49"/>
      <c r="C103" s="49"/>
      <c r="D103" s="50"/>
      <c r="E103" s="113"/>
      <c r="F103" s="51"/>
      <c r="G103" s="51"/>
      <c r="H103" s="227"/>
      <c r="I103" s="121"/>
      <c r="J103" s="97" t="e">
        <f>IF(AND(Q103="",#REF!&gt;0,#REF!&lt;5),K103,)</f>
        <v>#REF!</v>
      </c>
      <c r="K103" s="95" t="str">
        <f>IF(D103="","ZZZ9",IF(AND(#REF!&gt;0,#REF!&lt;5),D103&amp;#REF!,D103&amp;"9"))</f>
        <v>ZZZ9</v>
      </c>
      <c r="L103" s="99">
        <f t="shared" si="0"/>
        <v>999</v>
      </c>
      <c r="M103" s="120">
        <f t="shared" si="1"/>
        <v>999</v>
      </c>
      <c r="N103" s="118"/>
      <c r="O103" s="51"/>
      <c r="P103" s="66">
        <f t="shared" si="2"/>
        <v>999</v>
      </c>
      <c r="Q103" s="51"/>
    </row>
    <row r="104" spans="1:17" s="11" customFormat="1" ht="18.899999999999999" customHeight="1" x14ac:dyDescent="0.25">
      <c r="A104" s="100">
        <v>98</v>
      </c>
      <c r="B104" s="49"/>
      <c r="C104" s="49"/>
      <c r="D104" s="50"/>
      <c r="E104" s="113"/>
      <c r="F104" s="51"/>
      <c r="G104" s="51"/>
      <c r="H104" s="227"/>
      <c r="I104" s="121"/>
      <c r="J104" s="97" t="e">
        <f>IF(AND(Q104="",#REF!&gt;0,#REF!&lt;5),K104,)</f>
        <v>#REF!</v>
      </c>
      <c r="K104" s="95" t="str">
        <f>IF(D104="","ZZZ9",IF(AND(#REF!&gt;0,#REF!&lt;5),D104&amp;#REF!,D104&amp;"9"))</f>
        <v>ZZZ9</v>
      </c>
      <c r="L104" s="99">
        <f t="shared" ref="L104:L156" si="3">IF(Q104="",999,Q104)</f>
        <v>999</v>
      </c>
      <c r="M104" s="120">
        <f t="shared" ref="M104:M156" si="4">IF(P104=999,999,1)</f>
        <v>999</v>
      </c>
      <c r="N104" s="118"/>
      <c r="O104" s="51"/>
      <c r="P104" s="66">
        <f t="shared" ref="P104:P156" si="5">IF(N104="DA",1,IF(N104="WC",2,IF(N104="SE",3,IF(N104="Q",4,IF(N104="LL",5,999)))))</f>
        <v>999</v>
      </c>
      <c r="Q104" s="51"/>
    </row>
    <row r="105" spans="1:17" s="11" customFormat="1" ht="18.899999999999999" customHeight="1" x14ac:dyDescent="0.25">
      <c r="A105" s="100">
        <v>99</v>
      </c>
      <c r="B105" s="49"/>
      <c r="C105" s="49"/>
      <c r="D105" s="50"/>
      <c r="E105" s="113"/>
      <c r="F105" s="51"/>
      <c r="G105" s="51"/>
      <c r="H105" s="227"/>
      <c r="I105" s="121"/>
      <c r="J105" s="97" t="e">
        <f>IF(AND(Q105="",#REF!&gt;0,#REF!&lt;5),K105,)</f>
        <v>#REF!</v>
      </c>
      <c r="K105" s="95" t="str">
        <f>IF(D105="","ZZZ9",IF(AND(#REF!&gt;0,#REF!&lt;5),D105&amp;#REF!,D105&amp;"9"))</f>
        <v>ZZZ9</v>
      </c>
      <c r="L105" s="99">
        <f t="shared" si="3"/>
        <v>999</v>
      </c>
      <c r="M105" s="120">
        <f t="shared" si="4"/>
        <v>999</v>
      </c>
      <c r="N105" s="118"/>
      <c r="O105" s="51"/>
      <c r="P105" s="66">
        <f t="shared" si="5"/>
        <v>999</v>
      </c>
      <c r="Q105" s="51"/>
    </row>
    <row r="106" spans="1:17" s="11" customFormat="1" ht="18.899999999999999" customHeight="1" x14ac:dyDescent="0.25">
      <c r="A106" s="100">
        <v>100</v>
      </c>
      <c r="B106" s="49"/>
      <c r="C106" s="49"/>
      <c r="D106" s="50"/>
      <c r="E106" s="113"/>
      <c r="F106" s="51"/>
      <c r="G106" s="51"/>
      <c r="H106" s="227"/>
      <c r="I106" s="121"/>
      <c r="J106" s="97" t="e">
        <f>IF(AND(Q106="",#REF!&gt;0,#REF!&lt;5),K106,)</f>
        <v>#REF!</v>
      </c>
      <c r="K106" s="95" t="str">
        <f>IF(D106="","ZZZ9",IF(AND(#REF!&gt;0,#REF!&lt;5),D106&amp;#REF!,D106&amp;"9"))</f>
        <v>ZZZ9</v>
      </c>
      <c r="L106" s="99">
        <f t="shared" si="3"/>
        <v>999</v>
      </c>
      <c r="M106" s="120">
        <f t="shared" si="4"/>
        <v>999</v>
      </c>
      <c r="N106" s="118"/>
      <c r="O106" s="51"/>
      <c r="P106" s="66">
        <f t="shared" si="5"/>
        <v>999</v>
      </c>
      <c r="Q106" s="51"/>
    </row>
    <row r="107" spans="1:17" s="11" customFormat="1" ht="18.899999999999999" customHeight="1" x14ac:dyDescent="0.25">
      <c r="A107" s="100">
        <v>101</v>
      </c>
      <c r="B107" s="49"/>
      <c r="C107" s="49"/>
      <c r="D107" s="50"/>
      <c r="E107" s="113"/>
      <c r="F107" s="51"/>
      <c r="G107" s="51"/>
      <c r="H107" s="227"/>
      <c r="I107" s="121"/>
      <c r="J107" s="97" t="e">
        <f>IF(AND(Q107="",#REF!&gt;0,#REF!&lt;5),K107,)</f>
        <v>#REF!</v>
      </c>
      <c r="K107" s="95" t="str">
        <f>IF(D107="","ZZZ9",IF(AND(#REF!&gt;0,#REF!&lt;5),D107&amp;#REF!,D107&amp;"9"))</f>
        <v>ZZZ9</v>
      </c>
      <c r="L107" s="99">
        <f t="shared" si="3"/>
        <v>999</v>
      </c>
      <c r="M107" s="120">
        <f t="shared" si="4"/>
        <v>999</v>
      </c>
      <c r="N107" s="118"/>
      <c r="O107" s="51"/>
      <c r="P107" s="66">
        <f t="shared" si="5"/>
        <v>999</v>
      </c>
      <c r="Q107" s="51"/>
    </row>
    <row r="108" spans="1:17" s="11" customFormat="1" ht="18.899999999999999" customHeight="1" x14ac:dyDescent="0.25">
      <c r="A108" s="100">
        <v>102</v>
      </c>
      <c r="B108" s="49"/>
      <c r="C108" s="49"/>
      <c r="D108" s="50"/>
      <c r="E108" s="113"/>
      <c r="F108" s="51"/>
      <c r="G108" s="51"/>
      <c r="H108" s="227"/>
      <c r="I108" s="121"/>
      <c r="J108" s="97" t="e">
        <f>IF(AND(Q108="",#REF!&gt;0,#REF!&lt;5),K108,)</f>
        <v>#REF!</v>
      </c>
      <c r="K108" s="95" t="str">
        <f>IF(D108="","ZZZ9",IF(AND(#REF!&gt;0,#REF!&lt;5),D108&amp;#REF!,D108&amp;"9"))</f>
        <v>ZZZ9</v>
      </c>
      <c r="L108" s="99">
        <f t="shared" si="3"/>
        <v>999</v>
      </c>
      <c r="M108" s="120">
        <f t="shared" si="4"/>
        <v>999</v>
      </c>
      <c r="N108" s="118"/>
      <c r="O108" s="51"/>
      <c r="P108" s="66">
        <f t="shared" si="5"/>
        <v>999</v>
      </c>
      <c r="Q108" s="51"/>
    </row>
    <row r="109" spans="1:17" s="11" customFormat="1" ht="18.899999999999999" customHeight="1" x14ac:dyDescent="0.25">
      <c r="A109" s="100">
        <v>103</v>
      </c>
      <c r="B109" s="49"/>
      <c r="C109" s="49"/>
      <c r="D109" s="50"/>
      <c r="E109" s="113"/>
      <c r="F109" s="51"/>
      <c r="G109" s="51"/>
      <c r="H109" s="227"/>
      <c r="I109" s="121"/>
      <c r="J109" s="97" t="e">
        <f>IF(AND(Q109="",#REF!&gt;0,#REF!&lt;5),K109,)</f>
        <v>#REF!</v>
      </c>
      <c r="K109" s="95" t="str">
        <f>IF(D109="","ZZZ9",IF(AND(#REF!&gt;0,#REF!&lt;5),D109&amp;#REF!,D109&amp;"9"))</f>
        <v>ZZZ9</v>
      </c>
      <c r="L109" s="99">
        <f t="shared" si="3"/>
        <v>999</v>
      </c>
      <c r="M109" s="120">
        <f t="shared" si="4"/>
        <v>999</v>
      </c>
      <c r="N109" s="118"/>
      <c r="O109" s="51"/>
      <c r="P109" s="66">
        <f t="shared" si="5"/>
        <v>999</v>
      </c>
      <c r="Q109" s="51"/>
    </row>
    <row r="110" spans="1:17" s="11" customFormat="1" ht="18.899999999999999" customHeight="1" x14ac:dyDescent="0.25">
      <c r="A110" s="100">
        <v>104</v>
      </c>
      <c r="B110" s="49"/>
      <c r="C110" s="49"/>
      <c r="D110" s="50"/>
      <c r="E110" s="113"/>
      <c r="F110" s="51"/>
      <c r="G110" s="51"/>
      <c r="H110" s="227"/>
      <c r="I110" s="121"/>
      <c r="J110" s="97" t="e">
        <f>IF(AND(Q110="",#REF!&gt;0,#REF!&lt;5),K110,)</f>
        <v>#REF!</v>
      </c>
      <c r="K110" s="95" t="str">
        <f>IF(D110="","ZZZ9",IF(AND(#REF!&gt;0,#REF!&lt;5),D110&amp;#REF!,D110&amp;"9"))</f>
        <v>ZZZ9</v>
      </c>
      <c r="L110" s="99">
        <f t="shared" si="3"/>
        <v>999</v>
      </c>
      <c r="M110" s="120">
        <f t="shared" si="4"/>
        <v>999</v>
      </c>
      <c r="N110" s="118"/>
      <c r="O110" s="51"/>
      <c r="P110" s="66">
        <f t="shared" si="5"/>
        <v>999</v>
      </c>
      <c r="Q110" s="51"/>
    </row>
    <row r="111" spans="1:17" s="11" customFormat="1" ht="18.899999999999999" customHeight="1" x14ac:dyDescent="0.25">
      <c r="A111" s="100">
        <v>105</v>
      </c>
      <c r="B111" s="49"/>
      <c r="C111" s="49"/>
      <c r="D111" s="50"/>
      <c r="E111" s="113"/>
      <c r="F111" s="51"/>
      <c r="G111" s="51"/>
      <c r="H111" s="227"/>
      <c r="I111" s="121"/>
      <c r="J111" s="97" t="e">
        <f>IF(AND(Q111="",#REF!&gt;0,#REF!&lt;5),K111,)</f>
        <v>#REF!</v>
      </c>
      <c r="K111" s="95" t="str">
        <f>IF(D111="","ZZZ9",IF(AND(#REF!&gt;0,#REF!&lt;5),D111&amp;#REF!,D111&amp;"9"))</f>
        <v>ZZZ9</v>
      </c>
      <c r="L111" s="99">
        <f t="shared" si="3"/>
        <v>999</v>
      </c>
      <c r="M111" s="120">
        <f t="shared" si="4"/>
        <v>999</v>
      </c>
      <c r="N111" s="118"/>
      <c r="O111" s="51"/>
      <c r="P111" s="66">
        <f t="shared" si="5"/>
        <v>999</v>
      </c>
      <c r="Q111" s="51"/>
    </row>
    <row r="112" spans="1:17" s="11" customFormat="1" ht="18.899999999999999" customHeight="1" x14ac:dyDescent="0.25">
      <c r="A112" s="100">
        <v>106</v>
      </c>
      <c r="B112" s="49"/>
      <c r="C112" s="49"/>
      <c r="D112" s="50"/>
      <c r="E112" s="113"/>
      <c r="F112" s="51"/>
      <c r="G112" s="51"/>
      <c r="H112" s="227"/>
      <c r="I112" s="121"/>
      <c r="J112" s="97" t="e">
        <f>IF(AND(Q112="",#REF!&gt;0,#REF!&lt;5),K112,)</f>
        <v>#REF!</v>
      </c>
      <c r="K112" s="95" t="str">
        <f>IF(D112="","ZZZ9",IF(AND(#REF!&gt;0,#REF!&lt;5),D112&amp;#REF!,D112&amp;"9"))</f>
        <v>ZZZ9</v>
      </c>
      <c r="L112" s="99">
        <f t="shared" si="3"/>
        <v>999</v>
      </c>
      <c r="M112" s="120">
        <f t="shared" si="4"/>
        <v>999</v>
      </c>
      <c r="N112" s="118"/>
      <c r="O112" s="51"/>
      <c r="P112" s="66">
        <f t="shared" si="5"/>
        <v>999</v>
      </c>
      <c r="Q112" s="51"/>
    </row>
    <row r="113" spans="1:17" s="11" customFormat="1" ht="18.899999999999999" customHeight="1" x14ac:dyDescent="0.25">
      <c r="A113" s="100">
        <v>107</v>
      </c>
      <c r="B113" s="49"/>
      <c r="C113" s="49"/>
      <c r="D113" s="50"/>
      <c r="E113" s="113"/>
      <c r="F113" s="51"/>
      <c r="G113" s="51"/>
      <c r="H113" s="227"/>
      <c r="I113" s="121"/>
      <c r="J113" s="97" t="e">
        <f>IF(AND(Q113="",#REF!&gt;0,#REF!&lt;5),K113,)</f>
        <v>#REF!</v>
      </c>
      <c r="K113" s="95" t="str">
        <f>IF(D113="","ZZZ9",IF(AND(#REF!&gt;0,#REF!&lt;5),D113&amp;#REF!,D113&amp;"9"))</f>
        <v>ZZZ9</v>
      </c>
      <c r="L113" s="99">
        <f t="shared" si="3"/>
        <v>999</v>
      </c>
      <c r="M113" s="120">
        <f t="shared" si="4"/>
        <v>999</v>
      </c>
      <c r="N113" s="118"/>
      <c r="O113" s="51"/>
      <c r="P113" s="66">
        <f t="shared" si="5"/>
        <v>999</v>
      </c>
      <c r="Q113" s="51"/>
    </row>
    <row r="114" spans="1:17" s="11" customFormat="1" ht="18.899999999999999" customHeight="1" x14ac:dyDescent="0.25">
      <c r="A114" s="100">
        <v>108</v>
      </c>
      <c r="B114" s="49"/>
      <c r="C114" s="49"/>
      <c r="D114" s="50"/>
      <c r="E114" s="113"/>
      <c r="F114" s="51"/>
      <c r="G114" s="51"/>
      <c r="H114" s="227"/>
      <c r="I114" s="121"/>
      <c r="J114" s="97" t="e">
        <f>IF(AND(Q114="",#REF!&gt;0,#REF!&lt;5),K114,)</f>
        <v>#REF!</v>
      </c>
      <c r="K114" s="95" t="str">
        <f>IF(D114="","ZZZ9",IF(AND(#REF!&gt;0,#REF!&lt;5),D114&amp;#REF!,D114&amp;"9"))</f>
        <v>ZZZ9</v>
      </c>
      <c r="L114" s="99">
        <f t="shared" si="3"/>
        <v>999</v>
      </c>
      <c r="M114" s="120">
        <f t="shared" si="4"/>
        <v>999</v>
      </c>
      <c r="N114" s="118"/>
      <c r="O114" s="51"/>
      <c r="P114" s="66">
        <f t="shared" si="5"/>
        <v>999</v>
      </c>
      <c r="Q114" s="51"/>
    </row>
    <row r="115" spans="1:17" s="11" customFormat="1" ht="18.899999999999999" customHeight="1" x14ac:dyDescent="0.25">
      <c r="A115" s="100">
        <v>109</v>
      </c>
      <c r="B115" s="49"/>
      <c r="C115" s="49"/>
      <c r="D115" s="50"/>
      <c r="E115" s="113"/>
      <c r="F115" s="51"/>
      <c r="G115" s="51"/>
      <c r="H115" s="227"/>
      <c r="I115" s="121"/>
      <c r="J115" s="97" t="e">
        <f>IF(AND(Q115="",#REF!&gt;0,#REF!&lt;5),K115,)</f>
        <v>#REF!</v>
      </c>
      <c r="K115" s="95" t="str">
        <f>IF(D115="","ZZZ9",IF(AND(#REF!&gt;0,#REF!&lt;5),D115&amp;#REF!,D115&amp;"9"))</f>
        <v>ZZZ9</v>
      </c>
      <c r="L115" s="99">
        <f t="shared" si="3"/>
        <v>999</v>
      </c>
      <c r="M115" s="120">
        <f t="shared" si="4"/>
        <v>999</v>
      </c>
      <c r="N115" s="118"/>
      <c r="O115" s="51"/>
      <c r="P115" s="66">
        <f t="shared" si="5"/>
        <v>999</v>
      </c>
      <c r="Q115" s="51"/>
    </row>
    <row r="116" spans="1:17" s="11" customFormat="1" ht="18.899999999999999" customHeight="1" x14ac:dyDescent="0.25">
      <c r="A116" s="100">
        <v>110</v>
      </c>
      <c r="B116" s="49"/>
      <c r="C116" s="49"/>
      <c r="D116" s="50"/>
      <c r="E116" s="113"/>
      <c r="F116" s="51"/>
      <c r="G116" s="51"/>
      <c r="H116" s="227"/>
      <c r="I116" s="121"/>
      <c r="J116" s="97" t="e">
        <f>IF(AND(Q116="",#REF!&gt;0,#REF!&lt;5),K116,)</f>
        <v>#REF!</v>
      </c>
      <c r="K116" s="95" t="str">
        <f>IF(D116="","ZZZ9",IF(AND(#REF!&gt;0,#REF!&lt;5),D116&amp;#REF!,D116&amp;"9"))</f>
        <v>ZZZ9</v>
      </c>
      <c r="L116" s="99">
        <f t="shared" si="3"/>
        <v>999</v>
      </c>
      <c r="M116" s="120">
        <f t="shared" si="4"/>
        <v>999</v>
      </c>
      <c r="N116" s="118"/>
      <c r="O116" s="51"/>
      <c r="P116" s="66">
        <f t="shared" si="5"/>
        <v>999</v>
      </c>
      <c r="Q116" s="51"/>
    </row>
    <row r="117" spans="1:17" s="11" customFormat="1" ht="18.899999999999999" customHeight="1" x14ac:dyDescent="0.25">
      <c r="A117" s="100">
        <v>111</v>
      </c>
      <c r="B117" s="49"/>
      <c r="C117" s="49"/>
      <c r="D117" s="50"/>
      <c r="E117" s="113"/>
      <c r="F117" s="51"/>
      <c r="G117" s="51"/>
      <c r="H117" s="227"/>
      <c r="I117" s="121"/>
      <c r="J117" s="97" t="e">
        <f>IF(AND(Q117="",#REF!&gt;0,#REF!&lt;5),K117,)</f>
        <v>#REF!</v>
      </c>
      <c r="K117" s="95" t="str">
        <f>IF(D117="","ZZZ9",IF(AND(#REF!&gt;0,#REF!&lt;5),D117&amp;#REF!,D117&amp;"9"))</f>
        <v>ZZZ9</v>
      </c>
      <c r="L117" s="99">
        <f t="shared" si="3"/>
        <v>999</v>
      </c>
      <c r="M117" s="120">
        <f t="shared" si="4"/>
        <v>999</v>
      </c>
      <c r="N117" s="118"/>
      <c r="O117" s="51"/>
      <c r="P117" s="66">
        <f t="shared" si="5"/>
        <v>999</v>
      </c>
      <c r="Q117" s="51"/>
    </row>
    <row r="118" spans="1:17" s="11" customFormat="1" ht="18.899999999999999" customHeight="1" x14ac:dyDescent="0.25">
      <c r="A118" s="100">
        <v>112</v>
      </c>
      <c r="B118" s="49"/>
      <c r="C118" s="49"/>
      <c r="D118" s="50"/>
      <c r="E118" s="113"/>
      <c r="F118" s="51"/>
      <c r="G118" s="51"/>
      <c r="H118" s="227"/>
      <c r="I118" s="121"/>
      <c r="J118" s="97" t="e">
        <f>IF(AND(Q118="",#REF!&gt;0,#REF!&lt;5),K118,)</f>
        <v>#REF!</v>
      </c>
      <c r="K118" s="95" t="str">
        <f>IF(D118="","ZZZ9",IF(AND(#REF!&gt;0,#REF!&lt;5),D118&amp;#REF!,D118&amp;"9"))</f>
        <v>ZZZ9</v>
      </c>
      <c r="L118" s="99">
        <f t="shared" si="3"/>
        <v>999</v>
      </c>
      <c r="M118" s="120">
        <f t="shared" si="4"/>
        <v>999</v>
      </c>
      <c r="N118" s="118"/>
      <c r="O118" s="51"/>
      <c r="P118" s="66">
        <f t="shared" si="5"/>
        <v>999</v>
      </c>
      <c r="Q118" s="51"/>
    </row>
    <row r="119" spans="1:17" s="11" customFormat="1" ht="18.899999999999999" customHeight="1" x14ac:dyDescent="0.25">
      <c r="A119" s="100">
        <v>113</v>
      </c>
      <c r="B119" s="49"/>
      <c r="C119" s="49"/>
      <c r="D119" s="50"/>
      <c r="E119" s="113"/>
      <c r="F119" s="51"/>
      <c r="G119" s="51"/>
      <c r="H119" s="227"/>
      <c r="I119" s="121"/>
      <c r="J119" s="97" t="e">
        <f>IF(AND(Q119="",#REF!&gt;0,#REF!&lt;5),K119,)</f>
        <v>#REF!</v>
      </c>
      <c r="K119" s="95" t="str">
        <f>IF(D119="","ZZZ9",IF(AND(#REF!&gt;0,#REF!&lt;5),D119&amp;#REF!,D119&amp;"9"))</f>
        <v>ZZZ9</v>
      </c>
      <c r="L119" s="99">
        <f t="shared" si="3"/>
        <v>999</v>
      </c>
      <c r="M119" s="120">
        <f t="shared" si="4"/>
        <v>999</v>
      </c>
      <c r="N119" s="118"/>
      <c r="O119" s="51"/>
      <c r="P119" s="66">
        <f t="shared" si="5"/>
        <v>999</v>
      </c>
      <c r="Q119" s="51"/>
    </row>
    <row r="120" spans="1:17" s="11" customFormat="1" ht="18.899999999999999" customHeight="1" x14ac:dyDescent="0.25">
      <c r="A120" s="100">
        <v>114</v>
      </c>
      <c r="B120" s="49"/>
      <c r="C120" s="49"/>
      <c r="D120" s="50"/>
      <c r="E120" s="113"/>
      <c r="F120" s="51"/>
      <c r="G120" s="51"/>
      <c r="H120" s="227"/>
      <c r="I120" s="121"/>
      <c r="J120" s="97" t="e">
        <f>IF(AND(Q120="",#REF!&gt;0,#REF!&lt;5),K120,)</f>
        <v>#REF!</v>
      </c>
      <c r="K120" s="95" t="str">
        <f>IF(D120="","ZZZ9",IF(AND(#REF!&gt;0,#REF!&lt;5),D120&amp;#REF!,D120&amp;"9"))</f>
        <v>ZZZ9</v>
      </c>
      <c r="L120" s="99">
        <f t="shared" si="3"/>
        <v>999</v>
      </c>
      <c r="M120" s="120">
        <f t="shared" si="4"/>
        <v>999</v>
      </c>
      <c r="N120" s="118"/>
      <c r="O120" s="51"/>
      <c r="P120" s="66">
        <f t="shared" si="5"/>
        <v>999</v>
      </c>
      <c r="Q120" s="51"/>
    </row>
    <row r="121" spans="1:17" s="11" customFormat="1" ht="18.899999999999999" customHeight="1" x14ac:dyDescent="0.25">
      <c r="A121" s="100">
        <v>115</v>
      </c>
      <c r="B121" s="49"/>
      <c r="C121" s="49"/>
      <c r="D121" s="50"/>
      <c r="E121" s="113"/>
      <c r="F121" s="51"/>
      <c r="G121" s="51"/>
      <c r="H121" s="227"/>
      <c r="I121" s="121"/>
      <c r="J121" s="97" t="e">
        <f>IF(AND(Q121="",#REF!&gt;0,#REF!&lt;5),K121,)</f>
        <v>#REF!</v>
      </c>
      <c r="K121" s="95" t="str">
        <f>IF(D121="","ZZZ9",IF(AND(#REF!&gt;0,#REF!&lt;5),D121&amp;#REF!,D121&amp;"9"))</f>
        <v>ZZZ9</v>
      </c>
      <c r="L121" s="99">
        <f t="shared" si="3"/>
        <v>999</v>
      </c>
      <c r="M121" s="120">
        <f t="shared" si="4"/>
        <v>999</v>
      </c>
      <c r="N121" s="118"/>
      <c r="O121" s="51"/>
      <c r="P121" s="66">
        <f t="shared" si="5"/>
        <v>999</v>
      </c>
      <c r="Q121" s="51"/>
    </row>
    <row r="122" spans="1:17" s="11" customFormat="1" ht="18.899999999999999" customHeight="1" x14ac:dyDescent="0.25">
      <c r="A122" s="100">
        <v>116</v>
      </c>
      <c r="B122" s="49"/>
      <c r="C122" s="49"/>
      <c r="D122" s="50"/>
      <c r="E122" s="113"/>
      <c r="F122" s="51"/>
      <c r="G122" s="51"/>
      <c r="H122" s="227"/>
      <c r="I122" s="121"/>
      <c r="J122" s="97" t="e">
        <f>IF(AND(Q122="",#REF!&gt;0,#REF!&lt;5),K122,)</f>
        <v>#REF!</v>
      </c>
      <c r="K122" s="95" t="str">
        <f>IF(D122="","ZZZ9",IF(AND(#REF!&gt;0,#REF!&lt;5),D122&amp;#REF!,D122&amp;"9"))</f>
        <v>ZZZ9</v>
      </c>
      <c r="L122" s="99">
        <f t="shared" si="3"/>
        <v>999</v>
      </c>
      <c r="M122" s="120">
        <f t="shared" si="4"/>
        <v>999</v>
      </c>
      <c r="N122" s="118"/>
      <c r="O122" s="51"/>
      <c r="P122" s="66">
        <f t="shared" si="5"/>
        <v>999</v>
      </c>
      <c r="Q122" s="51"/>
    </row>
    <row r="123" spans="1:17" s="11" customFormat="1" ht="18.899999999999999" customHeight="1" x14ac:dyDescent="0.25">
      <c r="A123" s="100">
        <v>117</v>
      </c>
      <c r="B123" s="49"/>
      <c r="C123" s="49"/>
      <c r="D123" s="50"/>
      <c r="E123" s="113"/>
      <c r="F123" s="51"/>
      <c r="G123" s="51"/>
      <c r="H123" s="227"/>
      <c r="I123" s="121"/>
      <c r="J123" s="97" t="e">
        <f>IF(AND(Q123="",#REF!&gt;0,#REF!&lt;5),K123,)</f>
        <v>#REF!</v>
      </c>
      <c r="K123" s="95" t="str">
        <f>IF(D123="","ZZZ9",IF(AND(#REF!&gt;0,#REF!&lt;5),D123&amp;#REF!,D123&amp;"9"))</f>
        <v>ZZZ9</v>
      </c>
      <c r="L123" s="99">
        <f t="shared" si="3"/>
        <v>999</v>
      </c>
      <c r="M123" s="120">
        <f t="shared" si="4"/>
        <v>999</v>
      </c>
      <c r="N123" s="118"/>
      <c r="O123" s="51"/>
      <c r="P123" s="66">
        <f t="shared" si="5"/>
        <v>999</v>
      </c>
      <c r="Q123" s="51"/>
    </row>
    <row r="124" spans="1:17" s="11" customFormat="1" ht="18.899999999999999" customHeight="1" x14ac:dyDescent="0.25">
      <c r="A124" s="100">
        <v>118</v>
      </c>
      <c r="B124" s="49"/>
      <c r="C124" s="49"/>
      <c r="D124" s="50"/>
      <c r="E124" s="113"/>
      <c r="F124" s="51"/>
      <c r="G124" s="51"/>
      <c r="H124" s="227"/>
      <c r="I124" s="121"/>
      <c r="J124" s="97" t="e">
        <f>IF(AND(Q124="",#REF!&gt;0,#REF!&lt;5),K124,)</f>
        <v>#REF!</v>
      </c>
      <c r="K124" s="95" t="str">
        <f>IF(D124="","ZZZ9",IF(AND(#REF!&gt;0,#REF!&lt;5),D124&amp;#REF!,D124&amp;"9"))</f>
        <v>ZZZ9</v>
      </c>
      <c r="L124" s="99">
        <f t="shared" si="3"/>
        <v>999</v>
      </c>
      <c r="M124" s="120">
        <f t="shared" si="4"/>
        <v>999</v>
      </c>
      <c r="N124" s="118"/>
      <c r="O124" s="51"/>
      <c r="P124" s="66">
        <f t="shared" si="5"/>
        <v>999</v>
      </c>
      <c r="Q124" s="51"/>
    </row>
    <row r="125" spans="1:17" s="11" customFormat="1" ht="18.899999999999999" customHeight="1" x14ac:dyDescent="0.25">
      <c r="A125" s="100">
        <v>119</v>
      </c>
      <c r="B125" s="49"/>
      <c r="C125" s="49"/>
      <c r="D125" s="50"/>
      <c r="E125" s="113"/>
      <c r="F125" s="51"/>
      <c r="G125" s="51"/>
      <c r="H125" s="227"/>
      <c r="I125" s="121"/>
      <c r="J125" s="97" t="e">
        <f>IF(AND(Q125="",#REF!&gt;0,#REF!&lt;5),K125,)</f>
        <v>#REF!</v>
      </c>
      <c r="K125" s="95" t="str">
        <f>IF(D125="","ZZZ9",IF(AND(#REF!&gt;0,#REF!&lt;5),D125&amp;#REF!,D125&amp;"9"))</f>
        <v>ZZZ9</v>
      </c>
      <c r="L125" s="99">
        <f t="shared" si="3"/>
        <v>999</v>
      </c>
      <c r="M125" s="120">
        <f t="shared" si="4"/>
        <v>999</v>
      </c>
      <c r="N125" s="118"/>
      <c r="O125" s="51"/>
      <c r="P125" s="66">
        <f t="shared" si="5"/>
        <v>999</v>
      </c>
      <c r="Q125" s="51"/>
    </row>
    <row r="126" spans="1:17" s="11" customFormat="1" ht="18.899999999999999" customHeight="1" x14ac:dyDescent="0.25">
      <c r="A126" s="100">
        <v>120</v>
      </c>
      <c r="B126" s="49"/>
      <c r="C126" s="49"/>
      <c r="D126" s="50"/>
      <c r="E126" s="113"/>
      <c r="F126" s="51"/>
      <c r="G126" s="51"/>
      <c r="H126" s="227"/>
      <c r="I126" s="121"/>
      <c r="J126" s="97" t="e">
        <f>IF(AND(Q126="",#REF!&gt;0,#REF!&lt;5),K126,)</f>
        <v>#REF!</v>
      </c>
      <c r="K126" s="95" t="str">
        <f>IF(D126="","ZZZ9",IF(AND(#REF!&gt;0,#REF!&lt;5),D126&amp;#REF!,D126&amp;"9"))</f>
        <v>ZZZ9</v>
      </c>
      <c r="L126" s="99">
        <f t="shared" si="3"/>
        <v>999</v>
      </c>
      <c r="M126" s="120">
        <f t="shared" si="4"/>
        <v>999</v>
      </c>
      <c r="N126" s="118"/>
      <c r="O126" s="51"/>
      <c r="P126" s="66">
        <f t="shared" si="5"/>
        <v>999</v>
      </c>
      <c r="Q126" s="51"/>
    </row>
    <row r="127" spans="1:17" s="11" customFormat="1" ht="18.899999999999999" customHeight="1" x14ac:dyDescent="0.25">
      <c r="A127" s="100">
        <v>121</v>
      </c>
      <c r="B127" s="49"/>
      <c r="C127" s="49"/>
      <c r="D127" s="50"/>
      <c r="E127" s="113"/>
      <c r="F127" s="51"/>
      <c r="G127" s="51"/>
      <c r="H127" s="227"/>
      <c r="I127" s="121"/>
      <c r="J127" s="97" t="e">
        <f>IF(AND(Q127="",#REF!&gt;0,#REF!&lt;5),K127,)</f>
        <v>#REF!</v>
      </c>
      <c r="K127" s="95" t="str">
        <f>IF(D127="","ZZZ9",IF(AND(#REF!&gt;0,#REF!&lt;5),D127&amp;#REF!,D127&amp;"9"))</f>
        <v>ZZZ9</v>
      </c>
      <c r="L127" s="99">
        <f t="shared" si="3"/>
        <v>999</v>
      </c>
      <c r="M127" s="120">
        <f t="shared" si="4"/>
        <v>999</v>
      </c>
      <c r="N127" s="118"/>
      <c r="O127" s="51"/>
      <c r="P127" s="66">
        <f t="shared" si="5"/>
        <v>999</v>
      </c>
      <c r="Q127" s="51"/>
    </row>
    <row r="128" spans="1:17" s="11" customFormat="1" ht="18.899999999999999" customHeight="1" x14ac:dyDescent="0.25">
      <c r="A128" s="100">
        <v>122</v>
      </c>
      <c r="B128" s="49"/>
      <c r="C128" s="49"/>
      <c r="D128" s="50"/>
      <c r="E128" s="113"/>
      <c r="F128" s="51"/>
      <c r="G128" s="51"/>
      <c r="H128" s="227"/>
      <c r="I128" s="121"/>
      <c r="J128" s="97" t="e">
        <f>IF(AND(Q128="",#REF!&gt;0,#REF!&lt;5),K128,)</f>
        <v>#REF!</v>
      </c>
      <c r="K128" s="95" t="str">
        <f>IF(D128="","ZZZ9",IF(AND(#REF!&gt;0,#REF!&lt;5),D128&amp;#REF!,D128&amp;"9"))</f>
        <v>ZZZ9</v>
      </c>
      <c r="L128" s="99">
        <f t="shared" si="3"/>
        <v>999</v>
      </c>
      <c r="M128" s="120">
        <f t="shared" si="4"/>
        <v>999</v>
      </c>
      <c r="N128" s="118"/>
      <c r="O128" s="51"/>
      <c r="P128" s="66">
        <f t="shared" si="5"/>
        <v>999</v>
      </c>
      <c r="Q128" s="51"/>
    </row>
    <row r="129" spans="1:17" s="11" customFormat="1" ht="18.899999999999999" customHeight="1" x14ac:dyDescent="0.25">
      <c r="A129" s="100">
        <v>123</v>
      </c>
      <c r="B129" s="49"/>
      <c r="C129" s="49"/>
      <c r="D129" s="50"/>
      <c r="E129" s="113"/>
      <c r="F129" s="51"/>
      <c r="G129" s="51"/>
      <c r="H129" s="227"/>
      <c r="I129" s="121"/>
      <c r="J129" s="97" t="e">
        <f>IF(AND(Q129="",#REF!&gt;0,#REF!&lt;5),K129,)</f>
        <v>#REF!</v>
      </c>
      <c r="K129" s="95" t="str">
        <f>IF(D129="","ZZZ9",IF(AND(#REF!&gt;0,#REF!&lt;5),D129&amp;#REF!,D129&amp;"9"))</f>
        <v>ZZZ9</v>
      </c>
      <c r="L129" s="99">
        <f t="shared" si="3"/>
        <v>999</v>
      </c>
      <c r="M129" s="120">
        <f t="shared" si="4"/>
        <v>999</v>
      </c>
      <c r="N129" s="118"/>
      <c r="O129" s="51"/>
      <c r="P129" s="66">
        <f t="shared" si="5"/>
        <v>999</v>
      </c>
      <c r="Q129" s="51"/>
    </row>
    <row r="130" spans="1:17" s="11" customFormat="1" ht="18.899999999999999" customHeight="1" x14ac:dyDescent="0.25">
      <c r="A130" s="100">
        <v>124</v>
      </c>
      <c r="B130" s="49"/>
      <c r="C130" s="49"/>
      <c r="D130" s="50"/>
      <c r="E130" s="113"/>
      <c r="F130" s="51"/>
      <c r="G130" s="51"/>
      <c r="H130" s="227"/>
      <c r="I130" s="121"/>
      <c r="J130" s="97" t="e">
        <f>IF(AND(Q130="",#REF!&gt;0,#REF!&lt;5),K130,)</f>
        <v>#REF!</v>
      </c>
      <c r="K130" s="95" t="str">
        <f>IF(D130="","ZZZ9",IF(AND(#REF!&gt;0,#REF!&lt;5),D130&amp;#REF!,D130&amp;"9"))</f>
        <v>ZZZ9</v>
      </c>
      <c r="L130" s="99">
        <f t="shared" si="3"/>
        <v>999</v>
      </c>
      <c r="M130" s="120">
        <f t="shared" si="4"/>
        <v>999</v>
      </c>
      <c r="N130" s="118"/>
      <c r="O130" s="51"/>
      <c r="P130" s="66">
        <f t="shared" si="5"/>
        <v>999</v>
      </c>
      <c r="Q130" s="51"/>
    </row>
    <row r="131" spans="1:17" s="11" customFormat="1" ht="18.899999999999999" customHeight="1" x14ac:dyDescent="0.25">
      <c r="A131" s="100">
        <v>125</v>
      </c>
      <c r="B131" s="49"/>
      <c r="C131" s="49"/>
      <c r="D131" s="50"/>
      <c r="E131" s="113"/>
      <c r="F131" s="51"/>
      <c r="G131" s="51"/>
      <c r="H131" s="227"/>
      <c r="I131" s="121"/>
      <c r="J131" s="97" t="e">
        <f>IF(AND(Q131="",#REF!&gt;0,#REF!&lt;5),K131,)</f>
        <v>#REF!</v>
      </c>
      <c r="K131" s="95" t="str">
        <f>IF(D131="","ZZZ9",IF(AND(#REF!&gt;0,#REF!&lt;5),D131&amp;#REF!,D131&amp;"9"))</f>
        <v>ZZZ9</v>
      </c>
      <c r="L131" s="99">
        <f t="shared" si="3"/>
        <v>999</v>
      </c>
      <c r="M131" s="120">
        <f t="shared" si="4"/>
        <v>999</v>
      </c>
      <c r="N131" s="118"/>
      <c r="O131" s="51"/>
      <c r="P131" s="66">
        <f t="shared" si="5"/>
        <v>999</v>
      </c>
      <c r="Q131" s="51"/>
    </row>
    <row r="132" spans="1:17" s="11" customFormat="1" ht="18.899999999999999" customHeight="1" x14ac:dyDescent="0.25">
      <c r="A132" s="100">
        <v>126</v>
      </c>
      <c r="B132" s="49"/>
      <c r="C132" s="49"/>
      <c r="D132" s="50"/>
      <c r="E132" s="113"/>
      <c r="F132" s="51"/>
      <c r="G132" s="51"/>
      <c r="H132" s="227"/>
      <c r="I132" s="121"/>
      <c r="J132" s="97" t="e">
        <f>IF(AND(Q132="",#REF!&gt;0,#REF!&lt;5),K132,)</f>
        <v>#REF!</v>
      </c>
      <c r="K132" s="95" t="str">
        <f>IF(D132="","ZZZ9",IF(AND(#REF!&gt;0,#REF!&lt;5),D132&amp;#REF!,D132&amp;"9"))</f>
        <v>ZZZ9</v>
      </c>
      <c r="L132" s="99">
        <f t="shared" si="3"/>
        <v>999</v>
      </c>
      <c r="M132" s="120">
        <f t="shared" si="4"/>
        <v>999</v>
      </c>
      <c r="N132" s="118"/>
      <c r="O132" s="51"/>
      <c r="P132" s="66">
        <f t="shared" si="5"/>
        <v>999</v>
      </c>
      <c r="Q132" s="51"/>
    </row>
    <row r="133" spans="1:17" s="11" customFormat="1" ht="18.899999999999999" customHeight="1" x14ac:dyDescent="0.25">
      <c r="A133" s="100">
        <v>127</v>
      </c>
      <c r="B133" s="49"/>
      <c r="C133" s="49"/>
      <c r="D133" s="50"/>
      <c r="E133" s="113"/>
      <c r="F133" s="51"/>
      <c r="G133" s="51"/>
      <c r="H133" s="227"/>
      <c r="I133" s="121"/>
      <c r="J133" s="97" t="e">
        <f>IF(AND(Q133="",#REF!&gt;0,#REF!&lt;5),K133,)</f>
        <v>#REF!</v>
      </c>
      <c r="K133" s="95" t="str">
        <f>IF(D133="","ZZZ9",IF(AND(#REF!&gt;0,#REF!&lt;5),D133&amp;#REF!,D133&amp;"9"))</f>
        <v>ZZZ9</v>
      </c>
      <c r="L133" s="99">
        <f t="shared" si="3"/>
        <v>999</v>
      </c>
      <c r="M133" s="120">
        <f t="shared" si="4"/>
        <v>999</v>
      </c>
      <c r="N133" s="118"/>
      <c r="O133" s="51"/>
      <c r="P133" s="66">
        <f t="shared" si="5"/>
        <v>999</v>
      </c>
      <c r="Q133" s="51"/>
    </row>
    <row r="134" spans="1:17" s="11" customFormat="1" ht="18.899999999999999" customHeight="1" x14ac:dyDescent="0.25">
      <c r="A134" s="100">
        <v>128</v>
      </c>
      <c r="B134" s="49"/>
      <c r="C134" s="49"/>
      <c r="D134" s="50"/>
      <c r="E134" s="113"/>
      <c r="F134" s="51"/>
      <c r="G134" s="51"/>
      <c r="H134" s="227"/>
      <c r="I134" s="121"/>
      <c r="J134" s="97" t="e">
        <f>IF(AND(Q134="",#REF!&gt;0,#REF!&lt;5),K134,)</f>
        <v>#REF!</v>
      </c>
      <c r="K134" s="95" t="str">
        <f>IF(D134="","ZZZ9",IF(AND(#REF!&gt;0,#REF!&lt;5),D134&amp;#REF!,D134&amp;"9"))</f>
        <v>ZZZ9</v>
      </c>
      <c r="L134" s="99">
        <f t="shared" si="3"/>
        <v>999</v>
      </c>
      <c r="M134" s="120">
        <f t="shared" si="4"/>
        <v>999</v>
      </c>
      <c r="N134" s="118"/>
      <c r="O134" s="121"/>
      <c r="P134" s="122">
        <f t="shared" si="5"/>
        <v>999</v>
      </c>
      <c r="Q134" s="121"/>
    </row>
    <row r="135" spans="1:17" x14ac:dyDescent="0.25">
      <c r="A135" s="100">
        <v>129</v>
      </c>
      <c r="B135" s="49"/>
      <c r="C135" s="49"/>
      <c r="D135" s="50"/>
      <c r="E135" s="113"/>
      <c r="F135" s="51"/>
      <c r="G135" s="51"/>
      <c r="H135" s="227"/>
      <c r="I135" s="121"/>
      <c r="J135" s="97" t="e">
        <f>IF(AND(Q135="",#REF!&gt;0,#REF!&lt;5),K135,)</f>
        <v>#REF!</v>
      </c>
      <c r="K135" s="95" t="str">
        <f>IF(D135="","ZZZ9",IF(AND(#REF!&gt;0,#REF!&lt;5),D135&amp;#REF!,D135&amp;"9"))</f>
        <v>ZZZ9</v>
      </c>
      <c r="L135" s="99">
        <f t="shared" si="3"/>
        <v>999</v>
      </c>
      <c r="M135" s="120">
        <f t="shared" si="4"/>
        <v>999</v>
      </c>
      <c r="N135" s="118"/>
      <c r="O135" s="51"/>
      <c r="P135" s="66">
        <f t="shared" si="5"/>
        <v>999</v>
      </c>
      <c r="Q135" s="51"/>
    </row>
    <row r="136" spans="1:17" x14ac:dyDescent="0.25">
      <c r="A136" s="100">
        <v>130</v>
      </c>
      <c r="B136" s="49"/>
      <c r="C136" s="49"/>
      <c r="D136" s="50"/>
      <c r="E136" s="113"/>
      <c r="F136" s="51"/>
      <c r="G136" s="51"/>
      <c r="H136" s="227"/>
      <c r="I136" s="121"/>
      <c r="J136" s="97" t="e">
        <f>IF(AND(Q136="",#REF!&gt;0,#REF!&lt;5),K136,)</f>
        <v>#REF!</v>
      </c>
      <c r="K136" s="95" t="str">
        <f>IF(D136="","ZZZ9",IF(AND(#REF!&gt;0,#REF!&lt;5),D136&amp;#REF!,D136&amp;"9"))</f>
        <v>ZZZ9</v>
      </c>
      <c r="L136" s="99">
        <f t="shared" si="3"/>
        <v>999</v>
      </c>
      <c r="M136" s="120">
        <f t="shared" si="4"/>
        <v>999</v>
      </c>
      <c r="N136" s="118"/>
      <c r="O136" s="51"/>
      <c r="P136" s="66">
        <f t="shared" si="5"/>
        <v>999</v>
      </c>
      <c r="Q136" s="51"/>
    </row>
    <row r="137" spans="1:17" x14ac:dyDescent="0.25">
      <c r="A137" s="100">
        <v>131</v>
      </c>
      <c r="B137" s="49"/>
      <c r="C137" s="49"/>
      <c r="D137" s="50"/>
      <c r="E137" s="113"/>
      <c r="F137" s="51"/>
      <c r="G137" s="51"/>
      <c r="H137" s="227"/>
      <c r="I137" s="121"/>
      <c r="J137" s="97" t="e">
        <f>IF(AND(Q137="",#REF!&gt;0,#REF!&lt;5),K137,)</f>
        <v>#REF!</v>
      </c>
      <c r="K137" s="95" t="str">
        <f>IF(D137="","ZZZ9",IF(AND(#REF!&gt;0,#REF!&lt;5),D137&amp;#REF!,D137&amp;"9"))</f>
        <v>ZZZ9</v>
      </c>
      <c r="L137" s="99">
        <f t="shared" si="3"/>
        <v>999</v>
      </c>
      <c r="M137" s="120">
        <f t="shared" si="4"/>
        <v>999</v>
      </c>
      <c r="N137" s="118"/>
      <c r="O137" s="51"/>
      <c r="P137" s="66">
        <f t="shared" si="5"/>
        <v>999</v>
      </c>
      <c r="Q137" s="51"/>
    </row>
    <row r="138" spans="1:17" x14ac:dyDescent="0.25">
      <c r="A138" s="100">
        <v>132</v>
      </c>
      <c r="B138" s="49"/>
      <c r="C138" s="49"/>
      <c r="D138" s="50"/>
      <c r="E138" s="113"/>
      <c r="F138" s="51"/>
      <c r="G138" s="51"/>
      <c r="H138" s="227"/>
      <c r="I138" s="121"/>
      <c r="J138" s="97" t="e">
        <f>IF(AND(Q138="",#REF!&gt;0,#REF!&lt;5),K138,)</f>
        <v>#REF!</v>
      </c>
      <c r="K138" s="95" t="str">
        <f>IF(D138="","ZZZ9",IF(AND(#REF!&gt;0,#REF!&lt;5),D138&amp;#REF!,D138&amp;"9"))</f>
        <v>ZZZ9</v>
      </c>
      <c r="L138" s="99">
        <f t="shared" si="3"/>
        <v>999</v>
      </c>
      <c r="M138" s="120">
        <f t="shared" si="4"/>
        <v>999</v>
      </c>
      <c r="N138" s="118"/>
      <c r="O138" s="51"/>
      <c r="P138" s="66">
        <f t="shared" si="5"/>
        <v>999</v>
      </c>
      <c r="Q138" s="51"/>
    </row>
    <row r="139" spans="1:17" x14ac:dyDescent="0.25">
      <c r="A139" s="100">
        <v>133</v>
      </c>
      <c r="B139" s="49"/>
      <c r="C139" s="49"/>
      <c r="D139" s="50"/>
      <c r="E139" s="113"/>
      <c r="F139" s="51"/>
      <c r="G139" s="51"/>
      <c r="H139" s="227"/>
      <c r="I139" s="121"/>
      <c r="J139" s="97" t="e">
        <f>IF(AND(Q139="",#REF!&gt;0,#REF!&lt;5),K139,)</f>
        <v>#REF!</v>
      </c>
      <c r="K139" s="95" t="str">
        <f>IF(D139="","ZZZ9",IF(AND(#REF!&gt;0,#REF!&lt;5),D139&amp;#REF!,D139&amp;"9"))</f>
        <v>ZZZ9</v>
      </c>
      <c r="L139" s="99">
        <f t="shared" si="3"/>
        <v>999</v>
      </c>
      <c r="M139" s="120">
        <f t="shared" si="4"/>
        <v>999</v>
      </c>
      <c r="N139" s="118"/>
      <c r="O139" s="51"/>
      <c r="P139" s="66">
        <f t="shared" si="5"/>
        <v>999</v>
      </c>
      <c r="Q139" s="51"/>
    </row>
    <row r="140" spans="1:17" x14ac:dyDescent="0.25">
      <c r="A140" s="100">
        <v>134</v>
      </c>
      <c r="B140" s="49"/>
      <c r="C140" s="49"/>
      <c r="D140" s="50"/>
      <c r="E140" s="113"/>
      <c r="F140" s="51"/>
      <c r="G140" s="51"/>
      <c r="H140" s="227"/>
      <c r="I140" s="121"/>
      <c r="J140" s="97" t="e">
        <f>IF(AND(Q140="",#REF!&gt;0,#REF!&lt;5),K140,)</f>
        <v>#REF!</v>
      </c>
      <c r="K140" s="95" t="str">
        <f>IF(D140="","ZZZ9",IF(AND(#REF!&gt;0,#REF!&lt;5),D140&amp;#REF!,D140&amp;"9"))</f>
        <v>ZZZ9</v>
      </c>
      <c r="L140" s="99">
        <f t="shared" si="3"/>
        <v>999</v>
      </c>
      <c r="M140" s="120">
        <f t="shared" si="4"/>
        <v>999</v>
      </c>
      <c r="N140" s="118"/>
      <c r="O140" s="51"/>
      <c r="P140" s="66">
        <f t="shared" si="5"/>
        <v>999</v>
      </c>
      <c r="Q140" s="51"/>
    </row>
    <row r="141" spans="1:17" x14ac:dyDescent="0.25">
      <c r="A141" s="100">
        <v>135</v>
      </c>
      <c r="B141" s="49"/>
      <c r="C141" s="49"/>
      <c r="D141" s="50"/>
      <c r="E141" s="113"/>
      <c r="F141" s="51"/>
      <c r="G141" s="51"/>
      <c r="H141" s="227"/>
      <c r="I141" s="121"/>
      <c r="J141" s="97" t="e">
        <f>IF(AND(Q141="",#REF!&gt;0,#REF!&lt;5),K141,)</f>
        <v>#REF!</v>
      </c>
      <c r="K141" s="95" t="str">
        <f>IF(D141="","ZZZ9",IF(AND(#REF!&gt;0,#REF!&lt;5),D141&amp;#REF!,D141&amp;"9"))</f>
        <v>ZZZ9</v>
      </c>
      <c r="L141" s="99">
        <f t="shared" si="3"/>
        <v>999</v>
      </c>
      <c r="M141" s="120">
        <f t="shared" si="4"/>
        <v>999</v>
      </c>
      <c r="N141" s="118"/>
      <c r="O141" s="121"/>
      <c r="P141" s="122">
        <f t="shared" si="5"/>
        <v>999</v>
      </c>
      <c r="Q141" s="121"/>
    </row>
    <row r="142" spans="1:17" x14ac:dyDescent="0.25">
      <c r="A142" s="100">
        <v>136</v>
      </c>
      <c r="B142" s="49"/>
      <c r="C142" s="49"/>
      <c r="D142" s="50"/>
      <c r="E142" s="113"/>
      <c r="F142" s="51"/>
      <c r="G142" s="51"/>
      <c r="H142" s="227"/>
      <c r="I142" s="121"/>
      <c r="J142" s="97" t="e">
        <f>IF(AND(Q142="",#REF!&gt;0,#REF!&lt;5),K142,)</f>
        <v>#REF!</v>
      </c>
      <c r="K142" s="95" t="str">
        <f>IF(D142="","ZZZ9",IF(AND(#REF!&gt;0,#REF!&lt;5),D142&amp;#REF!,D142&amp;"9"))</f>
        <v>ZZZ9</v>
      </c>
      <c r="L142" s="99">
        <f t="shared" si="3"/>
        <v>999</v>
      </c>
      <c r="M142" s="120">
        <f t="shared" si="4"/>
        <v>999</v>
      </c>
      <c r="N142" s="118"/>
      <c r="O142" s="51"/>
      <c r="P142" s="66">
        <f t="shared" si="5"/>
        <v>999</v>
      </c>
      <c r="Q142" s="51"/>
    </row>
    <row r="143" spans="1:17" x14ac:dyDescent="0.25">
      <c r="A143" s="100">
        <v>137</v>
      </c>
      <c r="B143" s="49"/>
      <c r="C143" s="49"/>
      <c r="D143" s="50"/>
      <c r="E143" s="113"/>
      <c r="F143" s="51"/>
      <c r="G143" s="51"/>
      <c r="H143" s="227"/>
      <c r="I143" s="121"/>
      <c r="J143" s="97" t="e">
        <f>IF(AND(Q143="",#REF!&gt;0,#REF!&lt;5),K143,)</f>
        <v>#REF!</v>
      </c>
      <c r="K143" s="95" t="str">
        <f>IF(D143="","ZZZ9",IF(AND(#REF!&gt;0,#REF!&lt;5),D143&amp;#REF!,D143&amp;"9"))</f>
        <v>ZZZ9</v>
      </c>
      <c r="L143" s="99">
        <f t="shared" si="3"/>
        <v>999</v>
      </c>
      <c r="M143" s="120">
        <f t="shared" si="4"/>
        <v>999</v>
      </c>
      <c r="N143" s="118"/>
      <c r="O143" s="51"/>
      <c r="P143" s="66">
        <f t="shared" si="5"/>
        <v>999</v>
      </c>
      <c r="Q143" s="51"/>
    </row>
    <row r="144" spans="1:17" x14ac:dyDescent="0.25">
      <c r="A144" s="100">
        <v>138</v>
      </c>
      <c r="B144" s="49"/>
      <c r="C144" s="49"/>
      <c r="D144" s="50"/>
      <c r="E144" s="113"/>
      <c r="F144" s="51"/>
      <c r="G144" s="51"/>
      <c r="H144" s="227"/>
      <c r="I144" s="121"/>
      <c r="J144" s="97" t="e">
        <f>IF(AND(Q144="",#REF!&gt;0,#REF!&lt;5),K144,)</f>
        <v>#REF!</v>
      </c>
      <c r="K144" s="95" t="str">
        <f>IF(D144="","ZZZ9",IF(AND(#REF!&gt;0,#REF!&lt;5),D144&amp;#REF!,D144&amp;"9"))</f>
        <v>ZZZ9</v>
      </c>
      <c r="L144" s="99">
        <f t="shared" si="3"/>
        <v>999</v>
      </c>
      <c r="M144" s="120">
        <f t="shared" si="4"/>
        <v>999</v>
      </c>
      <c r="N144" s="118"/>
      <c r="O144" s="51"/>
      <c r="P144" s="66">
        <f t="shared" si="5"/>
        <v>999</v>
      </c>
      <c r="Q144" s="51"/>
    </row>
    <row r="145" spans="1:17" x14ac:dyDescent="0.25">
      <c r="A145" s="100">
        <v>139</v>
      </c>
      <c r="B145" s="49"/>
      <c r="C145" s="49"/>
      <c r="D145" s="50"/>
      <c r="E145" s="113"/>
      <c r="F145" s="51"/>
      <c r="G145" s="51"/>
      <c r="H145" s="227"/>
      <c r="I145" s="121"/>
      <c r="J145" s="97" t="e">
        <f>IF(AND(Q145="",#REF!&gt;0,#REF!&lt;5),K145,)</f>
        <v>#REF!</v>
      </c>
      <c r="K145" s="95" t="str">
        <f>IF(D145="","ZZZ9",IF(AND(#REF!&gt;0,#REF!&lt;5),D145&amp;#REF!,D145&amp;"9"))</f>
        <v>ZZZ9</v>
      </c>
      <c r="L145" s="99">
        <f t="shared" si="3"/>
        <v>999</v>
      </c>
      <c r="M145" s="120">
        <f t="shared" si="4"/>
        <v>999</v>
      </c>
      <c r="N145" s="118"/>
      <c r="O145" s="51"/>
      <c r="P145" s="66">
        <f t="shared" si="5"/>
        <v>999</v>
      </c>
      <c r="Q145" s="51"/>
    </row>
    <row r="146" spans="1:17" x14ac:dyDescent="0.25">
      <c r="A146" s="100">
        <v>140</v>
      </c>
      <c r="B146" s="49"/>
      <c r="C146" s="49"/>
      <c r="D146" s="50"/>
      <c r="E146" s="113"/>
      <c r="F146" s="51"/>
      <c r="G146" s="51"/>
      <c r="H146" s="227"/>
      <c r="I146" s="121"/>
      <c r="J146" s="97" t="e">
        <f>IF(AND(Q146="",#REF!&gt;0,#REF!&lt;5),K146,)</f>
        <v>#REF!</v>
      </c>
      <c r="K146" s="95" t="str">
        <f>IF(D146="","ZZZ9",IF(AND(#REF!&gt;0,#REF!&lt;5),D146&amp;#REF!,D146&amp;"9"))</f>
        <v>ZZZ9</v>
      </c>
      <c r="L146" s="99">
        <f t="shared" si="3"/>
        <v>999</v>
      </c>
      <c r="M146" s="120">
        <f t="shared" si="4"/>
        <v>999</v>
      </c>
      <c r="N146" s="118"/>
      <c r="O146" s="51"/>
      <c r="P146" s="66">
        <f t="shared" si="5"/>
        <v>999</v>
      </c>
      <c r="Q146" s="51"/>
    </row>
    <row r="147" spans="1:17" x14ac:dyDescent="0.25">
      <c r="A147" s="100">
        <v>141</v>
      </c>
      <c r="B147" s="49"/>
      <c r="C147" s="49"/>
      <c r="D147" s="50"/>
      <c r="E147" s="113"/>
      <c r="F147" s="51"/>
      <c r="G147" s="51"/>
      <c r="H147" s="227"/>
      <c r="I147" s="121"/>
      <c r="J147" s="97" t="e">
        <f>IF(AND(Q147="",#REF!&gt;0,#REF!&lt;5),K147,)</f>
        <v>#REF!</v>
      </c>
      <c r="K147" s="95" t="str">
        <f>IF(D147="","ZZZ9",IF(AND(#REF!&gt;0,#REF!&lt;5),D147&amp;#REF!,D147&amp;"9"))</f>
        <v>ZZZ9</v>
      </c>
      <c r="L147" s="99">
        <f t="shared" si="3"/>
        <v>999</v>
      </c>
      <c r="M147" s="120">
        <f t="shared" si="4"/>
        <v>999</v>
      </c>
      <c r="N147" s="118"/>
      <c r="O147" s="51"/>
      <c r="P147" s="66">
        <f t="shared" si="5"/>
        <v>999</v>
      </c>
      <c r="Q147" s="51"/>
    </row>
    <row r="148" spans="1:17" x14ac:dyDescent="0.25">
      <c r="A148" s="100">
        <v>142</v>
      </c>
      <c r="B148" s="49"/>
      <c r="C148" s="49"/>
      <c r="D148" s="50"/>
      <c r="E148" s="113"/>
      <c r="F148" s="51"/>
      <c r="G148" s="51"/>
      <c r="H148" s="227"/>
      <c r="I148" s="121"/>
      <c r="J148" s="97" t="e">
        <f>IF(AND(Q148="",#REF!&gt;0,#REF!&lt;5),K148,)</f>
        <v>#REF!</v>
      </c>
      <c r="K148" s="95" t="str">
        <f>IF(D148="","ZZZ9",IF(AND(#REF!&gt;0,#REF!&lt;5),D148&amp;#REF!,D148&amp;"9"))</f>
        <v>ZZZ9</v>
      </c>
      <c r="L148" s="99">
        <f t="shared" si="3"/>
        <v>999</v>
      </c>
      <c r="M148" s="120">
        <f t="shared" si="4"/>
        <v>999</v>
      </c>
      <c r="N148" s="118"/>
      <c r="O148" s="121"/>
      <c r="P148" s="122">
        <f t="shared" si="5"/>
        <v>999</v>
      </c>
      <c r="Q148" s="121"/>
    </row>
    <row r="149" spans="1:17" x14ac:dyDescent="0.25">
      <c r="A149" s="100">
        <v>143</v>
      </c>
      <c r="B149" s="49"/>
      <c r="C149" s="49"/>
      <c r="D149" s="50"/>
      <c r="E149" s="113"/>
      <c r="F149" s="51"/>
      <c r="G149" s="51"/>
      <c r="H149" s="227"/>
      <c r="I149" s="121"/>
      <c r="J149" s="97" t="e">
        <f>IF(AND(Q149="",#REF!&gt;0,#REF!&lt;5),K149,)</f>
        <v>#REF!</v>
      </c>
      <c r="K149" s="95" t="str">
        <f>IF(D149="","ZZZ9",IF(AND(#REF!&gt;0,#REF!&lt;5),D149&amp;#REF!,D149&amp;"9"))</f>
        <v>ZZZ9</v>
      </c>
      <c r="L149" s="99">
        <f t="shared" si="3"/>
        <v>999</v>
      </c>
      <c r="M149" s="120">
        <f t="shared" si="4"/>
        <v>999</v>
      </c>
      <c r="N149" s="118"/>
      <c r="O149" s="51"/>
      <c r="P149" s="66">
        <f t="shared" si="5"/>
        <v>999</v>
      </c>
      <c r="Q149" s="51"/>
    </row>
    <row r="150" spans="1:17" x14ac:dyDescent="0.25">
      <c r="A150" s="100">
        <v>144</v>
      </c>
      <c r="B150" s="49"/>
      <c r="C150" s="49"/>
      <c r="D150" s="50"/>
      <c r="E150" s="113"/>
      <c r="F150" s="51"/>
      <c r="G150" s="51"/>
      <c r="H150" s="227"/>
      <c r="I150" s="121"/>
      <c r="J150" s="97" t="e">
        <f>IF(AND(Q150="",#REF!&gt;0,#REF!&lt;5),K150,)</f>
        <v>#REF!</v>
      </c>
      <c r="K150" s="95" t="str">
        <f>IF(D150="","ZZZ9",IF(AND(#REF!&gt;0,#REF!&lt;5),D150&amp;#REF!,D150&amp;"9"))</f>
        <v>ZZZ9</v>
      </c>
      <c r="L150" s="99">
        <f t="shared" si="3"/>
        <v>999</v>
      </c>
      <c r="M150" s="120">
        <f t="shared" si="4"/>
        <v>999</v>
      </c>
      <c r="N150" s="118"/>
      <c r="O150" s="51"/>
      <c r="P150" s="66">
        <f t="shared" si="5"/>
        <v>999</v>
      </c>
      <c r="Q150" s="51"/>
    </row>
    <row r="151" spans="1:17" x14ac:dyDescent="0.25">
      <c r="A151" s="100">
        <v>145</v>
      </c>
      <c r="B151" s="49"/>
      <c r="C151" s="49"/>
      <c r="D151" s="50"/>
      <c r="E151" s="113"/>
      <c r="F151" s="51"/>
      <c r="G151" s="51"/>
      <c r="H151" s="227"/>
      <c r="I151" s="121"/>
      <c r="J151" s="97" t="e">
        <f>IF(AND(Q151="",#REF!&gt;0,#REF!&lt;5),K151,)</f>
        <v>#REF!</v>
      </c>
      <c r="K151" s="95" t="str">
        <f>IF(D151="","ZZZ9",IF(AND(#REF!&gt;0,#REF!&lt;5),D151&amp;#REF!,D151&amp;"9"))</f>
        <v>ZZZ9</v>
      </c>
      <c r="L151" s="99">
        <f t="shared" si="3"/>
        <v>999</v>
      </c>
      <c r="M151" s="120">
        <f t="shared" si="4"/>
        <v>999</v>
      </c>
      <c r="N151" s="118"/>
      <c r="O151" s="51"/>
      <c r="P151" s="66">
        <f t="shared" si="5"/>
        <v>999</v>
      </c>
      <c r="Q151" s="51"/>
    </row>
    <row r="152" spans="1:17" x14ac:dyDescent="0.25">
      <c r="A152" s="100">
        <v>146</v>
      </c>
      <c r="B152" s="49"/>
      <c r="C152" s="49"/>
      <c r="D152" s="50"/>
      <c r="E152" s="113"/>
      <c r="F152" s="51"/>
      <c r="G152" s="51"/>
      <c r="H152" s="227"/>
      <c r="I152" s="121"/>
      <c r="J152" s="97" t="e">
        <f>IF(AND(Q152="",#REF!&gt;0,#REF!&lt;5),K152,)</f>
        <v>#REF!</v>
      </c>
      <c r="K152" s="95" t="str">
        <f>IF(D152="","ZZZ9",IF(AND(#REF!&gt;0,#REF!&lt;5),D152&amp;#REF!,D152&amp;"9"))</f>
        <v>ZZZ9</v>
      </c>
      <c r="L152" s="99">
        <f t="shared" si="3"/>
        <v>999</v>
      </c>
      <c r="M152" s="120">
        <f t="shared" si="4"/>
        <v>999</v>
      </c>
      <c r="N152" s="118"/>
      <c r="O152" s="51"/>
      <c r="P152" s="66">
        <f t="shared" si="5"/>
        <v>999</v>
      </c>
      <c r="Q152" s="51"/>
    </row>
    <row r="153" spans="1:17" x14ac:dyDescent="0.25">
      <c r="A153" s="100">
        <v>147</v>
      </c>
      <c r="B153" s="49"/>
      <c r="C153" s="49"/>
      <c r="D153" s="50"/>
      <c r="E153" s="113"/>
      <c r="F153" s="51"/>
      <c r="G153" s="51"/>
      <c r="H153" s="227"/>
      <c r="I153" s="121"/>
      <c r="J153" s="97" t="e">
        <f>IF(AND(Q153="",#REF!&gt;0,#REF!&lt;5),K153,)</f>
        <v>#REF!</v>
      </c>
      <c r="K153" s="95" t="str">
        <f>IF(D153="","ZZZ9",IF(AND(#REF!&gt;0,#REF!&lt;5),D153&amp;#REF!,D153&amp;"9"))</f>
        <v>ZZZ9</v>
      </c>
      <c r="L153" s="99">
        <f t="shared" si="3"/>
        <v>999</v>
      </c>
      <c r="M153" s="120">
        <f t="shared" si="4"/>
        <v>999</v>
      </c>
      <c r="N153" s="118"/>
      <c r="O153" s="51"/>
      <c r="P153" s="66">
        <f t="shared" si="5"/>
        <v>999</v>
      </c>
      <c r="Q153" s="51"/>
    </row>
    <row r="154" spans="1:17" x14ac:dyDescent="0.25">
      <c r="A154" s="100">
        <v>148</v>
      </c>
      <c r="B154" s="49"/>
      <c r="C154" s="49"/>
      <c r="D154" s="50"/>
      <c r="E154" s="113"/>
      <c r="F154" s="51"/>
      <c r="G154" s="51"/>
      <c r="H154" s="227"/>
      <c r="I154" s="121"/>
      <c r="J154" s="97" t="e">
        <f>IF(AND(Q154="",#REF!&gt;0,#REF!&lt;5),K154,)</f>
        <v>#REF!</v>
      </c>
      <c r="K154" s="95" t="str">
        <f>IF(D154="","ZZZ9",IF(AND(#REF!&gt;0,#REF!&lt;5),D154&amp;#REF!,D154&amp;"9"))</f>
        <v>ZZZ9</v>
      </c>
      <c r="L154" s="99">
        <f t="shared" si="3"/>
        <v>999</v>
      </c>
      <c r="M154" s="120">
        <f t="shared" si="4"/>
        <v>999</v>
      </c>
      <c r="N154" s="118"/>
      <c r="O154" s="51"/>
      <c r="P154" s="66">
        <f t="shared" si="5"/>
        <v>999</v>
      </c>
      <c r="Q154" s="51"/>
    </row>
    <row r="155" spans="1:17" x14ac:dyDescent="0.25">
      <c r="A155" s="100">
        <v>149</v>
      </c>
      <c r="B155" s="49"/>
      <c r="C155" s="49"/>
      <c r="D155" s="50"/>
      <c r="E155" s="113"/>
      <c r="F155" s="51"/>
      <c r="G155" s="51"/>
      <c r="H155" s="227"/>
      <c r="I155" s="121"/>
      <c r="J155" s="97" t="e">
        <f>IF(AND(Q155="",#REF!&gt;0,#REF!&lt;5),K155,)</f>
        <v>#REF!</v>
      </c>
      <c r="K155" s="95" t="str">
        <f>IF(D155="","ZZZ9",IF(AND(#REF!&gt;0,#REF!&lt;5),D155&amp;#REF!,D155&amp;"9"))</f>
        <v>ZZZ9</v>
      </c>
      <c r="L155" s="99">
        <f t="shared" si="3"/>
        <v>999</v>
      </c>
      <c r="M155" s="120">
        <f t="shared" si="4"/>
        <v>999</v>
      </c>
      <c r="N155" s="118"/>
      <c r="O155" s="51"/>
      <c r="P155" s="66">
        <f t="shared" si="5"/>
        <v>999</v>
      </c>
      <c r="Q155" s="51"/>
    </row>
    <row r="156" spans="1:17" x14ac:dyDescent="0.25">
      <c r="A156" s="100">
        <v>150</v>
      </c>
      <c r="B156" s="49"/>
      <c r="C156" s="49"/>
      <c r="D156" s="50"/>
      <c r="E156" s="113"/>
      <c r="F156" s="51"/>
      <c r="G156" s="51"/>
      <c r="H156" s="227"/>
      <c r="I156" s="121"/>
      <c r="J156" s="97" t="e">
        <f>IF(AND(Q156="",#REF!&gt;0,#REF!&lt;5),K156,)</f>
        <v>#REF!</v>
      </c>
      <c r="K156" s="95" t="str">
        <f>IF(D156="","ZZZ9",IF(AND(#REF!&gt;0,#REF!&lt;5),D156&amp;#REF!,D156&amp;"9"))</f>
        <v>ZZZ9</v>
      </c>
      <c r="L156" s="99">
        <f t="shared" si="3"/>
        <v>999</v>
      </c>
      <c r="M156" s="120">
        <f t="shared" si="4"/>
        <v>999</v>
      </c>
      <c r="N156" s="118"/>
      <c r="O156" s="51"/>
      <c r="P156" s="66">
        <f t="shared" si="5"/>
        <v>999</v>
      </c>
      <c r="Q156" s="51"/>
    </row>
  </sheetData>
  <conditionalFormatting sqref="A7:D156">
    <cfRule type="expression" dxfId="285" priority="14" stopIfTrue="1">
      <formula>$Q7&gt;=1</formula>
    </cfRule>
  </conditionalFormatting>
  <conditionalFormatting sqref="B7:D37">
    <cfRule type="expression" dxfId="284" priority="1" stopIfTrue="1">
      <formula>$Q7&gt;=1</formula>
    </cfRule>
  </conditionalFormatting>
  <conditionalFormatting sqref="E7:E14">
    <cfRule type="expression" dxfId="283" priority="6" stopIfTrue="1">
      <formula>AND(ROUNDDOWN(($A$4-E7)/365.25,0)&lt;=13,G7&lt;&gt;"OK")</formula>
    </cfRule>
    <cfRule type="expression" dxfId="282" priority="7" stopIfTrue="1">
      <formula>AND(ROUNDDOWN(($A$4-E7)/365.25,0)&lt;=14,G7&lt;&gt;"OK")</formula>
    </cfRule>
    <cfRule type="expression" dxfId="281" priority="8" stopIfTrue="1">
      <formula>AND(ROUNDDOWN(($A$4-E7)/365.25,0)&lt;=17,G7&lt;&gt;"OK")</formula>
    </cfRule>
    <cfRule type="expression" dxfId="280" priority="11" stopIfTrue="1">
      <formula>AND(ROUNDDOWN(($A$4-E7)/365.25,0)&lt;=13,G7&lt;&gt;"OK")</formula>
    </cfRule>
    <cfRule type="expression" dxfId="279" priority="12" stopIfTrue="1">
      <formula>AND(ROUNDDOWN(($A$4-E7)/365.25,0)&lt;=14,G7&lt;&gt;"OK")</formula>
    </cfRule>
    <cfRule type="expression" dxfId="278" priority="13" stopIfTrue="1">
      <formula>AND(ROUNDDOWN(($A$4-E7)/365.25,0)&lt;=17,G7&lt;&gt;"OK")</formula>
    </cfRule>
  </conditionalFormatting>
  <conditionalFormatting sqref="E7:E27 E29:E37">
    <cfRule type="expression" dxfId="277" priority="2" stopIfTrue="1">
      <formula>AND(ROUNDDOWN(($A$4-E7)/365.25,0)&lt;=13,G7&lt;&gt;"OK")</formula>
    </cfRule>
    <cfRule type="expression" dxfId="276" priority="3" stopIfTrue="1">
      <formula>AND(ROUNDDOWN(($A$4-E7)/365.25,0)&lt;=14,G7&lt;&gt;"OK")</formula>
    </cfRule>
    <cfRule type="expression" dxfId="275" priority="4" stopIfTrue="1">
      <formula>AND(ROUNDDOWN(($A$4-E7)/365.25,0)&lt;=17,G7&lt;&gt;"OK")</formula>
    </cfRule>
  </conditionalFormatting>
  <conditionalFormatting sqref="E7:E156">
    <cfRule type="expression" dxfId="274" priority="16" stopIfTrue="1">
      <formula>AND(ROUNDDOWN(($A$4-E7)/365.25,0)&lt;=13,G7&lt;&gt;"OK")</formula>
    </cfRule>
    <cfRule type="expression" dxfId="273" priority="17" stopIfTrue="1">
      <formula>AND(ROUNDDOWN(($A$4-E7)/365.25,0)&lt;=14,G7&lt;&gt;"OK")</formula>
    </cfRule>
    <cfRule type="expression" dxfId="272" priority="18" stopIfTrue="1">
      <formula>AND(ROUNDDOWN(($A$4-E7)/365.25,0)&lt;=17,G7&lt;&gt;"OK")</formula>
    </cfRule>
  </conditionalFormatting>
  <conditionalFormatting sqref="J7:J156">
    <cfRule type="cellIs" dxfId="271"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Munka13">
    <tabColor indexed="11"/>
  </sheetPr>
  <dimension ref="A1:AK41"/>
  <sheetViews>
    <sheetView workbookViewId="0">
      <selection activeCell="I13" sqref="I13:J1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5.5546875" customWidth="1"/>
    <col min="10" max="10" width="9.3320312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1095" t="str">
        <f>Altalanos!$A$6</f>
        <v>Baranya Vármegyei Tenisz DO A kategória</v>
      </c>
      <c r="B1" s="1095"/>
      <c r="C1" s="1095"/>
      <c r="D1" s="1095"/>
      <c r="E1" s="1095"/>
      <c r="F1" s="1095"/>
      <c r="G1" s="127"/>
      <c r="H1" s="130" t="s">
        <v>44</v>
      </c>
      <c r="I1" s="128"/>
      <c r="J1" s="129"/>
      <c r="L1" s="131"/>
      <c r="M1" s="155"/>
      <c r="N1" s="156"/>
      <c r="O1" s="156" t="s">
        <v>11</v>
      </c>
      <c r="P1" s="156"/>
      <c r="Q1" s="157"/>
      <c r="R1" s="156"/>
      <c r="AB1" s="218" t="e">
        <f>IF(Y5=1,CONCATENATE(VLOOKUP(Y3,AA16:AH27,2)),CONCATENATE(VLOOKUP(Y3,AA2:AK13,2)))</f>
        <v>#N/A</v>
      </c>
      <c r="AC1" s="218" t="e">
        <f>IF(Y5=1,CONCATENATE(VLOOKUP(Y3,AA16:AK27,3)),CONCATENATE(VLOOKUP(Y3,AA2:AK13,3)))</f>
        <v>#N/A</v>
      </c>
      <c r="AD1" s="218" t="e">
        <f>IF(Y5=1,CONCATENATE(VLOOKUP(Y3,AA16:AK27,4)),CONCATENATE(VLOOKUP(Y3,AA2:AK13,4)))</f>
        <v>#N/A</v>
      </c>
      <c r="AE1" s="218" t="e">
        <f>IF(Y5=1,CONCATENATE(VLOOKUP(Y3,AA16:AK27,5)),CONCATENATE(VLOOKUP(Y3,AA2:AK13,5)))</f>
        <v>#N/A</v>
      </c>
      <c r="AF1" s="218" t="e">
        <f>IF(Y5=1,CONCATENATE(VLOOKUP(Y3,AA16:AK27,6)),CONCATENATE(VLOOKUP(Y3,AA2:AK13,6)))</f>
        <v>#N/A</v>
      </c>
      <c r="AG1" s="218" t="e">
        <f>IF(Y5=1,CONCATENATE(VLOOKUP(Y3,AA16:AK27,7)),CONCATENATE(VLOOKUP(Y3,AA2:AK13,7)))</f>
        <v>#N/A</v>
      </c>
      <c r="AH1" s="218" t="e">
        <f>IF(Y5=1,CONCATENATE(VLOOKUP(Y3,AA16:AK27,8)),CONCATENATE(VLOOKUP(Y3,AA2:AK13,8)))</f>
        <v>#N/A</v>
      </c>
      <c r="AI1" s="218" t="e">
        <f>IF(Y5=1,CONCATENATE(VLOOKUP(Y3,AA16:AK27,9)),CONCATENATE(VLOOKUP(Y3,AA2:AK13,9)))</f>
        <v>#N/A</v>
      </c>
      <c r="AJ1" s="218" t="e">
        <f>IF(Y5=1,CONCATENATE(VLOOKUP(Y3,AA16:AK27,10)),CONCATENATE(VLOOKUP(Y3,AA2:AK13,10)))</f>
        <v>#N/A</v>
      </c>
      <c r="AK1" s="218" t="e">
        <f>IF(Y5=1,CONCATENATE(VLOOKUP(Y3,AA16:AK27,11)),CONCATENATE(VLOOKUP(Y3,AA2:AK13,11)))</f>
        <v>#N/A</v>
      </c>
    </row>
    <row r="2" spans="1:37" x14ac:dyDescent="0.25">
      <c r="A2" s="132" t="s">
        <v>43</v>
      </c>
      <c r="B2" s="133"/>
      <c r="C2" s="133"/>
      <c r="D2" s="133"/>
      <c r="E2" s="250" t="str">
        <f>Altalanos!$B$8</f>
        <v>A-VII.kcs-U18-F</v>
      </c>
      <c r="F2" s="133"/>
      <c r="G2" s="134"/>
      <c r="H2" s="135"/>
      <c r="I2" s="135"/>
      <c r="J2" s="136"/>
      <c r="K2" s="131"/>
      <c r="L2" s="131"/>
      <c r="M2" s="131"/>
      <c r="N2" s="158"/>
      <c r="O2" s="159"/>
      <c r="P2" s="158"/>
      <c r="Q2" s="159"/>
      <c r="R2" s="158"/>
      <c r="Y2" s="213"/>
      <c r="Z2" s="212"/>
      <c r="AA2" s="212" t="s">
        <v>53</v>
      </c>
      <c r="AB2" s="204">
        <v>150</v>
      </c>
      <c r="AC2" s="204">
        <v>120</v>
      </c>
      <c r="AD2" s="204">
        <v>100</v>
      </c>
      <c r="AE2" s="204">
        <v>80</v>
      </c>
      <c r="AF2" s="204">
        <v>70</v>
      </c>
      <c r="AG2" s="204">
        <v>60</v>
      </c>
      <c r="AH2" s="204">
        <v>55</v>
      </c>
      <c r="AI2" s="204">
        <v>50</v>
      </c>
      <c r="AJ2" s="204">
        <v>45</v>
      </c>
      <c r="AK2" s="204">
        <v>40</v>
      </c>
    </row>
    <row r="3" spans="1:37" x14ac:dyDescent="0.25">
      <c r="A3" s="36" t="s">
        <v>21</v>
      </c>
      <c r="B3" s="36"/>
      <c r="C3" s="36"/>
      <c r="D3" s="36"/>
      <c r="E3" s="36" t="s">
        <v>19</v>
      </c>
      <c r="F3" s="36"/>
      <c r="G3" s="36"/>
      <c r="H3" s="36" t="s">
        <v>24</v>
      </c>
      <c r="I3" s="36"/>
      <c r="J3" s="67"/>
      <c r="K3" s="36"/>
      <c r="L3" s="37"/>
      <c r="M3" s="37" t="s">
        <v>25</v>
      </c>
      <c r="N3" s="161"/>
      <c r="O3" s="160"/>
      <c r="P3" s="161"/>
      <c r="Q3" s="203" t="s">
        <v>66</v>
      </c>
      <c r="R3" s="204" t="s">
        <v>72</v>
      </c>
      <c r="S3" s="204" t="s">
        <v>67</v>
      </c>
      <c r="Y3" s="212">
        <f>IF(H4="OB","A",IF(H4="IX","W",H4))</f>
        <v>0</v>
      </c>
      <c r="Z3" s="212"/>
      <c r="AA3" s="212" t="s">
        <v>76</v>
      </c>
      <c r="AB3" s="204">
        <v>120</v>
      </c>
      <c r="AC3" s="204">
        <v>90</v>
      </c>
      <c r="AD3" s="204">
        <v>65</v>
      </c>
      <c r="AE3" s="204">
        <v>55</v>
      </c>
      <c r="AF3" s="204">
        <v>50</v>
      </c>
      <c r="AG3" s="204">
        <v>45</v>
      </c>
      <c r="AH3" s="204">
        <v>40</v>
      </c>
      <c r="AI3" s="204">
        <v>35</v>
      </c>
      <c r="AJ3" s="204">
        <v>25</v>
      </c>
      <c r="AK3" s="204">
        <v>20</v>
      </c>
    </row>
    <row r="4" spans="1:37" ht="13.8" thickBot="1" x14ac:dyDescent="0.3">
      <c r="A4" s="1096" t="str">
        <f>Altalanos!$A$10</f>
        <v>2026.05.14-15.</v>
      </c>
      <c r="B4" s="1096"/>
      <c r="C4" s="1096"/>
      <c r="D4" s="137"/>
      <c r="E4" s="138" t="str">
        <f>Altalanos!$C$10</f>
        <v>Pécs</v>
      </c>
      <c r="F4" s="138"/>
      <c r="G4" s="138"/>
      <c r="H4" s="140"/>
      <c r="I4" s="138"/>
      <c r="J4" s="139"/>
      <c r="K4" s="140"/>
      <c r="L4" s="215"/>
      <c r="M4" s="141" t="str">
        <f>Altalanos!$E$10</f>
        <v>Nagyistók-Nádasi Judit</v>
      </c>
      <c r="N4" s="162"/>
      <c r="O4" s="163"/>
      <c r="P4" s="162"/>
      <c r="Q4" s="205" t="s">
        <v>73</v>
      </c>
      <c r="R4" s="206" t="s">
        <v>68</v>
      </c>
      <c r="S4" s="206" t="s">
        <v>69</v>
      </c>
      <c r="Y4" s="212"/>
      <c r="Z4" s="212"/>
      <c r="AA4" s="212" t="s">
        <v>77</v>
      </c>
      <c r="AB4" s="204">
        <v>90</v>
      </c>
      <c r="AC4" s="204">
        <v>60</v>
      </c>
      <c r="AD4" s="204">
        <v>45</v>
      </c>
      <c r="AE4" s="204">
        <v>34</v>
      </c>
      <c r="AF4" s="204">
        <v>27</v>
      </c>
      <c r="AG4" s="204">
        <v>22</v>
      </c>
      <c r="AH4" s="204">
        <v>18</v>
      </c>
      <c r="AI4" s="204">
        <v>15</v>
      </c>
      <c r="AJ4" s="204">
        <v>12</v>
      </c>
      <c r="AK4" s="204">
        <v>9</v>
      </c>
    </row>
    <row r="5" spans="1:37" x14ac:dyDescent="0.25">
      <c r="A5" s="30"/>
      <c r="B5" s="30" t="s">
        <v>41</v>
      </c>
      <c r="C5" s="152" t="s">
        <v>51</v>
      </c>
      <c r="D5" s="30" t="s">
        <v>35</v>
      </c>
      <c r="E5" s="30" t="s">
        <v>56</v>
      </c>
      <c r="F5" s="30"/>
      <c r="G5" s="30" t="s">
        <v>23</v>
      </c>
      <c r="H5" s="30"/>
      <c r="I5" s="30" t="s">
        <v>26</v>
      </c>
      <c r="J5" s="30"/>
      <c r="K5" s="193" t="s">
        <v>57</v>
      </c>
      <c r="L5" s="193" t="s">
        <v>58</v>
      </c>
      <c r="M5" s="193" t="s">
        <v>59</v>
      </c>
      <c r="Q5" s="207" t="s">
        <v>74</v>
      </c>
      <c r="R5" s="208" t="s">
        <v>70</v>
      </c>
      <c r="S5" s="208" t="s">
        <v>71</v>
      </c>
      <c r="Y5" s="212">
        <f>IF(OR(Altalanos!$A$8="F1",Altalanos!$A$8="F2",Altalanos!$A$8="N1",Altalanos!$A$8="N2"),1,2)</f>
        <v>2</v>
      </c>
      <c r="Z5" s="212"/>
      <c r="AA5" s="212" t="s">
        <v>78</v>
      </c>
      <c r="AB5" s="204">
        <v>60</v>
      </c>
      <c r="AC5" s="204">
        <v>40</v>
      </c>
      <c r="AD5" s="204">
        <v>30</v>
      </c>
      <c r="AE5" s="204">
        <v>20</v>
      </c>
      <c r="AF5" s="204">
        <v>18</v>
      </c>
      <c r="AG5" s="204">
        <v>15</v>
      </c>
      <c r="AH5" s="204">
        <v>12</v>
      </c>
      <c r="AI5" s="204">
        <v>10</v>
      </c>
      <c r="AJ5" s="204">
        <v>8</v>
      </c>
      <c r="AK5" s="204">
        <v>6</v>
      </c>
    </row>
    <row r="6" spans="1:37" x14ac:dyDescent="0.25">
      <c r="A6" s="143"/>
      <c r="B6" s="143"/>
      <c r="C6" s="192"/>
      <c r="D6" s="143"/>
      <c r="E6" s="143"/>
      <c r="F6" s="143"/>
      <c r="G6" s="143"/>
      <c r="H6" s="143"/>
      <c r="I6" s="143"/>
      <c r="J6" s="143"/>
      <c r="K6" s="143"/>
      <c r="L6" s="143"/>
      <c r="M6" s="143"/>
      <c r="Y6" s="212"/>
      <c r="Z6" s="212"/>
      <c r="AA6" s="212" t="s">
        <v>79</v>
      </c>
      <c r="AB6" s="204">
        <v>40</v>
      </c>
      <c r="AC6" s="204">
        <v>25</v>
      </c>
      <c r="AD6" s="204">
        <v>18</v>
      </c>
      <c r="AE6" s="204">
        <v>13</v>
      </c>
      <c r="AF6" s="204">
        <v>10</v>
      </c>
      <c r="AG6" s="204">
        <v>8</v>
      </c>
      <c r="AH6" s="204">
        <v>6</v>
      </c>
      <c r="AI6" s="204">
        <v>5</v>
      </c>
      <c r="AJ6" s="204">
        <v>4</v>
      </c>
      <c r="AK6" s="204">
        <v>3</v>
      </c>
    </row>
    <row r="7" spans="1:37" x14ac:dyDescent="0.25">
      <c r="A7" s="164" t="s">
        <v>53</v>
      </c>
      <c r="B7" s="194">
        <v>3</v>
      </c>
      <c r="C7" s="196" t="str">
        <f>IF($B7="","",VLOOKUP($B7,'A-VII.kcs-U18-F elo'!$A$7:$O$22,5))</f>
        <v>0903070</v>
      </c>
      <c r="D7" s="196">
        <f>IF($B7="","",VLOOKUP($B7,'A-VII.kcs-U18-F elo'!$A$7:$O$22,15))</f>
        <v>63</v>
      </c>
      <c r="E7" s="1105" t="str">
        <f>UPPER(IF($B7="","",VLOOKUP($B7,'A-VII.kcs-U18-F elo'!$A$7:$O$22,2)))</f>
        <v>ELEKES</v>
      </c>
      <c r="F7" s="1105"/>
      <c r="G7" s="1105" t="str">
        <f>IF($B7="","",VLOOKUP($B7,'A-VII.kcs-U18-F elo'!$A$7:$O$22,3))</f>
        <v>Lőrinc Mihály</v>
      </c>
      <c r="H7" s="1105"/>
      <c r="I7" s="1105" t="str">
        <f>IF($B7="","",VLOOKUP($B7,'A-VII.kcs-U18-F elo'!$A$7:$O$22,4))</f>
        <v>Cserepka J. M-A Két Tan.Ny.Baptista Sportisk.,Ált.Isk. és Gimn.</v>
      </c>
      <c r="J7" s="1105"/>
      <c r="K7" s="219"/>
      <c r="L7" s="214" t="str">
        <f>IF(K7="","",CONCATENATE(VLOOKUP($Y$3,$AB$1:$AK$1,K7)," pont"))</f>
        <v/>
      </c>
      <c r="M7" s="220"/>
      <c r="Y7" s="212"/>
      <c r="Z7" s="212"/>
      <c r="AA7" s="212" t="s">
        <v>80</v>
      </c>
      <c r="AB7" s="204">
        <v>25</v>
      </c>
      <c r="AC7" s="204">
        <v>15</v>
      </c>
      <c r="AD7" s="204">
        <v>13</v>
      </c>
      <c r="AE7" s="204">
        <v>8</v>
      </c>
      <c r="AF7" s="204">
        <v>6</v>
      </c>
      <c r="AG7" s="204">
        <v>4</v>
      </c>
      <c r="AH7" s="204">
        <v>3</v>
      </c>
      <c r="AI7" s="204">
        <v>2</v>
      </c>
      <c r="AJ7" s="204">
        <v>1</v>
      </c>
      <c r="AK7" s="204">
        <v>0</v>
      </c>
    </row>
    <row r="8" spans="1:37" x14ac:dyDescent="0.25">
      <c r="A8" s="164"/>
      <c r="B8" s="195"/>
      <c r="C8" s="197"/>
      <c r="D8" s="197"/>
      <c r="E8" s="197"/>
      <c r="F8" s="197"/>
      <c r="G8" s="197"/>
      <c r="H8" s="197"/>
      <c r="I8" s="197"/>
      <c r="J8" s="143"/>
      <c r="K8" s="164"/>
      <c r="L8" s="164"/>
      <c r="M8" s="221"/>
      <c r="Y8" s="212"/>
      <c r="Z8" s="212"/>
      <c r="AA8" s="212" t="s">
        <v>81</v>
      </c>
      <c r="AB8" s="204">
        <v>15</v>
      </c>
      <c r="AC8" s="204">
        <v>10</v>
      </c>
      <c r="AD8" s="204">
        <v>7</v>
      </c>
      <c r="AE8" s="204">
        <v>5</v>
      </c>
      <c r="AF8" s="204">
        <v>4</v>
      </c>
      <c r="AG8" s="204">
        <v>3</v>
      </c>
      <c r="AH8" s="204">
        <v>2</v>
      </c>
      <c r="AI8" s="204">
        <v>1</v>
      </c>
      <c r="AJ8" s="204">
        <v>0</v>
      </c>
      <c r="AK8" s="204">
        <v>0</v>
      </c>
    </row>
    <row r="9" spans="1:37" x14ac:dyDescent="0.25">
      <c r="A9" s="164" t="s">
        <v>54</v>
      </c>
      <c r="B9" s="194">
        <v>1</v>
      </c>
      <c r="C9" s="196" t="str">
        <f>IF($B9="","",VLOOKUP($B9,'A-VII.kcs-U18-F elo'!$A$7:$O$22,5))</f>
        <v>090723</v>
      </c>
      <c r="D9" s="196">
        <f>IF($B9="","",VLOOKUP($B9,'A-VII.kcs-U18-F elo'!$A$7:$O$22,15))</f>
        <v>75</v>
      </c>
      <c r="E9" s="1105" t="str">
        <f>UPPER(IF($B9="","",VLOOKUP($B9,'A-VII.kcs-U18-F elo'!$A$7:$O$22,2)))</f>
        <v>BÁNYAI</v>
      </c>
      <c r="F9" s="1105"/>
      <c r="G9" s="1105" t="str">
        <f>IF($B9="","",VLOOKUP($B9,'A-VII.kcs-U18-F elo'!$A$7:$O$22,3))</f>
        <v>Zalán</v>
      </c>
      <c r="H9" s="1105"/>
      <c r="I9" s="1105" t="str">
        <f>IF($B9="","",VLOOKUP($B9,'A-VII.kcs-U18-F elo'!$A$7:$O$22,4))</f>
        <v>PTE Gyakorló Ált. Isk., Gimn. és Óvoda</v>
      </c>
      <c r="J9" s="1105"/>
      <c r="K9" s="219"/>
      <c r="L9" s="214" t="str">
        <f>IF(K9="","",CONCATENATE(VLOOKUP($Y$3,$AB$1:$AK$1,K9)," pont"))</f>
        <v/>
      </c>
      <c r="M9" s="220"/>
      <c r="Y9" s="212"/>
      <c r="Z9" s="212"/>
      <c r="AA9" s="212" t="s">
        <v>82</v>
      </c>
      <c r="AB9" s="204">
        <v>10</v>
      </c>
      <c r="AC9" s="204">
        <v>6</v>
      </c>
      <c r="AD9" s="204">
        <v>4</v>
      </c>
      <c r="AE9" s="204">
        <v>2</v>
      </c>
      <c r="AF9" s="204">
        <v>1</v>
      </c>
      <c r="AG9" s="204">
        <v>0</v>
      </c>
      <c r="AH9" s="204">
        <v>0</v>
      </c>
      <c r="AI9" s="204">
        <v>0</v>
      </c>
      <c r="AJ9" s="204">
        <v>0</v>
      </c>
      <c r="AK9" s="204">
        <v>0</v>
      </c>
    </row>
    <row r="10" spans="1:37" x14ac:dyDescent="0.25">
      <c r="A10" s="164"/>
      <c r="B10" s="195"/>
      <c r="C10" s="197"/>
      <c r="D10" s="197"/>
      <c r="E10" s="197"/>
      <c r="F10" s="197"/>
      <c r="G10" s="197"/>
      <c r="H10" s="197"/>
      <c r="I10" s="197"/>
      <c r="J10" s="143"/>
      <c r="K10" s="164"/>
      <c r="L10" s="164"/>
      <c r="M10" s="221"/>
      <c r="Y10" s="212"/>
      <c r="Z10" s="212"/>
      <c r="AA10" s="212" t="s">
        <v>83</v>
      </c>
      <c r="AB10" s="204">
        <v>6</v>
      </c>
      <c r="AC10" s="204">
        <v>3</v>
      </c>
      <c r="AD10" s="204">
        <v>2</v>
      </c>
      <c r="AE10" s="204">
        <v>1</v>
      </c>
      <c r="AF10" s="204">
        <v>0</v>
      </c>
      <c r="AG10" s="204">
        <v>0</v>
      </c>
      <c r="AH10" s="204">
        <v>0</v>
      </c>
      <c r="AI10" s="204">
        <v>0</v>
      </c>
      <c r="AJ10" s="204">
        <v>0</v>
      </c>
      <c r="AK10" s="204">
        <v>0</v>
      </c>
    </row>
    <row r="11" spans="1:37" x14ac:dyDescent="0.25">
      <c r="A11" s="164" t="s">
        <v>55</v>
      </c>
      <c r="B11" s="194">
        <v>2</v>
      </c>
      <c r="C11" s="196" t="str">
        <f>IF($B11="","",VLOOKUP($B11,'A-VII.kcs-U18-F elo'!$A$7:$O$22,5))</f>
        <v>090803</v>
      </c>
      <c r="D11" s="196" t="str">
        <f>IF($B11="","",VLOOKUP($B11,'A-VII.kcs-U18-F elo'!$A$7:$O$22,15))</f>
        <v>-</v>
      </c>
      <c r="E11" s="1105" t="str">
        <f>UPPER(IF($B11="","",VLOOKUP($B11,'A-VII.kcs-U18-F elo'!$A$7:$O$22,2)))</f>
        <v>BERTA</v>
      </c>
      <c r="F11" s="1105"/>
      <c r="G11" s="1105" t="str">
        <f>IF($B11="","",VLOOKUP($B11,'A-VII.kcs-U18-F elo'!$A$7:$O$22,3))</f>
        <v>Botond</v>
      </c>
      <c r="H11" s="1105"/>
      <c r="I11" s="1105" t="str">
        <f>IF($B11="","",VLOOKUP($B11,'A-VII.kcs-U18-F elo'!$A$7:$O$22,4))</f>
        <v>PTE Gyakorló Ált. Isk., Gimn. és Óvoda</v>
      </c>
      <c r="J11" s="1105"/>
      <c r="K11" s="219"/>
      <c r="L11" s="214" t="str">
        <f>IF(K11="","",CONCATENATE(VLOOKUP($Y$3,$AB$1:$AK$1,K11)," pont"))</f>
        <v/>
      </c>
      <c r="M11" s="220"/>
      <c r="Y11" s="212"/>
      <c r="Z11" s="212"/>
      <c r="AA11" s="212" t="s">
        <v>88</v>
      </c>
      <c r="AB11" s="204">
        <v>3</v>
      </c>
      <c r="AC11" s="204">
        <v>2</v>
      </c>
      <c r="AD11" s="204">
        <v>1</v>
      </c>
      <c r="AE11" s="204">
        <v>0</v>
      </c>
      <c r="AF11" s="204">
        <v>0</v>
      </c>
      <c r="AG11" s="204">
        <v>0</v>
      </c>
      <c r="AH11" s="204">
        <v>0</v>
      </c>
      <c r="AI11" s="204">
        <v>0</v>
      </c>
      <c r="AJ11" s="204">
        <v>0</v>
      </c>
      <c r="AK11" s="204">
        <v>0</v>
      </c>
    </row>
    <row r="12" spans="1:37" x14ac:dyDescent="0.25">
      <c r="A12" s="164"/>
      <c r="B12" s="195"/>
      <c r="C12" s="197"/>
      <c r="D12" s="197"/>
      <c r="E12" s="197"/>
      <c r="F12" s="197"/>
      <c r="G12" s="197"/>
      <c r="H12" s="197"/>
      <c r="I12" s="197"/>
      <c r="J12" s="143"/>
      <c r="K12" s="192"/>
      <c r="L12" s="192"/>
      <c r="M12" s="221"/>
      <c r="Y12" s="212"/>
      <c r="Z12" s="212"/>
      <c r="AA12" s="212" t="s">
        <v>84</v>
      </c>
      <c r="AB12" s="217">
        <v>0</v>
      </c>
      <c r="AC12" s="217">
        <v>0</v>
      </c>
      <c r="AD12" s="217">
        <v>0</v>
      </c>
      <c r="AE12" s="217">
        <v>0</v>
      </c>
      <c r="AF12" s="217">
        <v>0</v>
      </c>
      <c r="AG12" s="217">
        <v>0</v>
      </c>
      <c r="AH12" s="217">
        <v>0</v>
      </c>
      <c r="AI12" s="217">
        <v>0</v>
      </c>
      <c r="AJ12" s="217">
        <v>0</v>
      </c>
      <c r="AK12" s="217">
        <v>0</v>
      </c>
    </row>
    <row r="13" spans="1:37" x14ac:dyDescent="0.25">
      <c r="A13" s="164" t="s">
        <v>60</v>
      </c>
      <c r="B13" s="194">
        <v>4</v>
      </c>
      <c r="C13" s="196" t="str">
        <f>IF($B13="","",VLOOKUP($B13,'A-VII.kcs-U18-F elo'!$A$7:$O$22,5))</f>
        <v>080806</v>
      </c>
      <c r="D13" s="196">
        <f>IF($B13="","",VLOOKUP($B13,'A-VII.kcs-U18-F elo'!$A$7:$O$22,15))</f>
        <v>29</v>
      </c>
      <c r="E13" s="1105" t="str">
        <f>UPPER(IF($B13="","",VLOOKUP($B13,'A-VII.kcs-U18-F elo'!$A$7:$O$22,2)))</f>
        <v>SIMON</v>
      </c>
      <c r="F13" s="1105"/>
      <c r="G13" s="1105" t="str">
        <f>IF($B13="","",VLOOKUP($B13,'A-VII.kcs-U18-F elo'!$A$7:$O$22,3))</f>
        <v>István</v>
      </c>
      <c r="H13" s="1105"/>
      <c r="I13" s="1105" t="str">
        <f>IF($B13="","",VLOOKUP($B13,'A-VII.kcs-U18-F elo'!$A$7:$O$22,4))</f>
        <v>Cserepka J. M-A Két Tan.Ny.Baptista Sportisk.,Ált.Isk. és Gimn.</v>
      </c>
      <c r="J13" s="1105"/>
      <c r="K13" s="219"/>
      <c r="L13" s="214" t="str">
        <f>IF(K13="","",CONCATENATE(VLOOKUP($Y$3,$AB$1:$AK$1,K13)," pont"))</f>
        <v/>
      </c>
      <c r="M13" s="220"/>
      <c r="Y13" s="212"/>
      <c r="Z13" s="212"/>
      <c r="AA13" s="212" t="s">
        <v>85</v>
      </c>
      <c r="AB13" s="217">
        <v>0</v>
      </c>
      <c r="AC13" s="217">
        <v>0</v>
      </c>
      <c r="AD13" s="217">
        <v>0</v>
      </c>
      <c r="AE13" s="217">
        <v>0</v>
      </c>
      <c r="AF13" s="217">
        <v>0</v>
      </c>
      <c r="AG13" s="217">
        <v>0</v>
      </c>
      <c r="AH13" s="217">
        <v>0</v>
      </c>
      <c r="AI13" s="217">
        <v>0</v>
      </c>
      <c r="AJ13" s="217">
        <v>0</v>
      </c>
      <c r="AK13" s="217">
        <v>0</v>
      </c>
    </row>
    <row r="14" spans="1:37" x14ac:dyDescent="0.25">
      <c r="A14" s="143"/>
      <c r="B14" s="143"/>
      <c r="C14" s="143"/>
      <c r="D14" s="143"/>
      <c r="E14" s="143"/>
      <c r="F14" s="143"/>
      <c r="G14" s="143"/>
      <c r="H14" s="143"/>
      <c r="I14" s="143"/>
      <c r="J14" s="143"/>
      <c r="K14" s="143"/>
      <c r="L14" s="143"/>
      <c r="M14" s="143"/>
      <c r="Y14" s="212"/>
      <c r="Z14" s="212"/>
      <c r="AA14" s="212"/>
      <c r="AB14" s="212"/>
      <c r="AC14" s="212"/>
      <c r="AD14" s="212"/>
      <c r="AE14" s="212"/>
      <c r="AF14" s="212"/>
      <c r="AG14" s="212"/>
      <c r="AH14" s="212"/>
      <c r="AI14" s="212"/>
      <c r="AJ14" s="212"/>
      <c r="AK14" s="212"/>
    </row>
    <row r="15" spans="1:37" x14ac:dyDescent="0.25">
      <c r="A15" s="143"/>
      <c r="B15" s="143"/>
      <c r="C15" s="143"/>
      <c r="D15" s="143"/>
      <c r="E15" s="143"/>
      <c r="F15" s="143"/>
      <c r="G15" s="143"/>
      <c r="H15" s="143"/>
      <c r="I15" s="143"/>
      <c r="J15" s="143"/>
      <c r="K15" s="143"/>
      <c r="L15" s="143"/>
      <c r="M15" s="143"/>
      <c r="Y15" s="212"/>
      <c r="Z15" s="212"/>
      <c r="AA15" s="212"/>
      <c r="AB15" s="212"/>
      <c r="AC15" s="212"/>
      <c r="AD15" s="212"/>
      <c r="AE15" s="212"/>
      <c r="AF15" s="212"/>
      <c r="AG15" s="212"/>
      <c r="AH15" s="212"/>
      <c r="AI15" s="212"/>
      <c r="AJ15" s="212"/>
      <c r="AK15" s="212"/>
    </row>
    <row r="16" spans="1:37" x14ac:dyDescent="0.25">
      <c r="A16" s="143"/>
      <c r="B16" s="143"/>
      <c r="C16" s="143"/>
      <c r="D16" s="143"/>
      <c r="E16" s="143"/>
      <c r="F16" s="143"/>
      <c r="G16" s="143"/>
      <c r="H16" s="143"/>
      <c r="I16" s="143"/>
      <c r="J16" s="143"/>
      <c r="K16" s="143"/>
      <c r="L16" s="143"/>
      <c r="M16" s="143"/>
      <c r="Y16" s="212"/>
      <c r="Z16" s="212"/>
      <c r="AA16" s="212" t="s">
        <v>53</v>
      </c>
      <c r="AB16" s="212">
        <v>300</v>
      </c>
      <c r="AC16" s="212">
        <v>250</v>
      </c>
      <c r="AD16" s="212">
        <v>220</v>
      </c>
      <c r="AE16" s="212">
        <v>180</v>
      </c>
      <c r="AF16" s="212">
        <v>160</v>
      </c>
      <c r="AG16" s="212">
        <v>150</v>
      </c>
      <c r="AH16" s="212">
        <v>140</v>
      </c>
      <c r="AI16" s="212">
        <v>130</v>
      </c>
      <c r="AJ16" s="212">
        <v>120</v>
      </c>
      <c r="AK16" s="212">
        <v>110</v>
      </c>
    </row>
    <row r="17" spans="1:37" x14ac:dyDescent="0.25">
      <c r="A17" s="143"/>
      <c r="B17" s="143"/>
      <c r="C17" s="143"/>
      <c r="D17" s="143"/>
      <c r="E17" s="143"/>
      <c r="F17" s="143"/>
      <c r="G17" s="143"/>
      <c r="H17" s="143"/>
      <c r="I17" s="143"/>
      <c r="J17" s="143"/>
      <c r="K17" s="143"/>
      <c r="L17" s="143"/>
      <c r="M17" s="143"/>
      <c r="Y17" s="212"/>
      <c r="Z17" s="212"/>
      <c r="AA17" s="212" t="s">
        <v>76</v>
      </c>
      <c r="AB17" s="212">
        <v>250</v>
      </c>
      <c r="AC17" s="212">
        <v>200</v>
      </c>
      <c r="AD17" s="212">
        <v>160</v>
      </c>
      <c r="AE17" s="212">
        <v>140</v>
      </c>
      <c r="AF17" s="212">
        <v>120</v>
      </c>
      <c r="AG17" s="212">
        <v>110</v>
      </c>
      <c r="AH17" s="212">
        <v>100</v>
      </c>
      <c r="AI17" s="212">
        <v>90</v>
      </c>
      <c r="AJ17" s="212">
        <v>80</v>
      </c>
      <c r="AK17" s="212">
        <v>70</v>
      </c>
    </row>
    <row r="18" spans="1:37" ht="18.75" customHeight="1" x14ac:dyDescent="0.25">
      <c r="A18" s="143"/>
      <c r="B18" s="1097"/>
      <c r="C18" s="1097"/>
      <c r="D18" s="1098" t="str">
        <f>E7</f>
        <v>ELEKES</v>
      </c>
      <c r="E18" s="1098"/>
      <c r="F18" s="1098" t="str">
        <f>E9</f>
        <v>BÁNYAI</v>
      </c>
      <c r="G18" s="1098"/>
      <c r="H18" s="1098" t="str">
        <f>E11</f>
        <v>BERTA</v>
      </c>
      <c r="I18" s="1098"/>
      <c r="J18" s="1098" t="str">
        <f>E13</f>
        <v>SIMON</v>
      </c>
      <c r="K18" s="1098"/>
      <c r="L18" s="143"/>
      <c r="M18" s="143"/>
      <c r="Y18" s="212"/>
      <c r="Z18" s="212"/>
      <c r="AA18" s="212" t="s">
        <v>77</v>
      </c>
      <c r="AB18" s="212">
        <v>200</v>
      </c>
      <c r="AC18" s="212">
        <v>150</v>
      </c>
      <c r="AD18" s="212">
        <v>130</v>
      </c>
      <c r="AE18" s="212">
        <v>110</v>
      </c>
      <c r="AF18" s="212">
        <v>95</v>
      </c>
      <c r="AG18" s="212">
        <v>80</v>
      </c>
      <c r="AH18" s="212">
        <v>70</v>
      </c>
      <c r="AI18" s="212">
        <v>60</v>
      </c>
      <c r="AJ18" s="212">
        <v>55</v>
      </c>
      <c r="AK18" s="212">
        <v>50</v>
      </c>
    </row>
    <row r="19" spans="1:37" ht="18.75" customHeight="1" x14ac:dyDescent="0.25">
      <c r="A19" s="198" t="s">
        <v>53</v>
      </c>
      <c r="B19" s="1099" t="str">
        <f>E7</f>
        <v>ELEKES</v>
      </c>
      <c r="C19" s="1099"/>
      <c r="D19" s="1100"/>
      <c r="E19" s="1100"/>
      <c r="F19" s="1101"/>
      <c r="G19" s="1101"/>
      <c r="H19" s="1101"/>
      <c r="I19" s="1101"/>
      <c r="J19" s="1098"/>
      <c r="K19" s="1098"/>
      <c r="L19" s="143"/>
      <c r="M19" s="143"/>
      <c r="Y19" s="212"/>
      <c r="Z19" s="212"/>
      <c r="AA19" s="212" t="s">
        <v>78</v>
      </c>
      <c r="AB19" s="212">
        <v>150</v>
      </c>
      <c r="AC19" s="212">
        <v>120</v>
      </c>
      <c r="AD19" s="212">
        <v>100</v>
      </c>
      <c r="AE19" s="212">
        <v>80</v>
      </c>
      <c r="AF19" s="212">
        <v>70</v>
      </c>
      <c r="AG19" s="212">
        <v>60</v>
      </c>
      <c r="AH19" s="212">
        <v>55</v>
      </c>
      <c r="AI19" s="212">
        <v>50</v>
      </c>
      <c r="AJ19" s="212">
        <v>45</v>
      </c>
      <c r="AK19" s="212">
        <v>40</v>
      </c>
    </row>
    <row r="20" spans="1:37" ht="18.75" customHeight="1" x14ac:dyDescent="0.25">
      <c r="A20" s="198" t="s">
        <v>54</v>
      </c>
      <c r="B20" s="1099" t="str">
        <f>E9</f>
        <v>BÁNYAI</v>
      </c>
      <c r="C20" s="1099"/>
      <c r="D20" s="1101"/>
      <c r="E20" s="1101"/>
      <c r="F20" s="1100"/>
      <c r="G20" s="1100"/>
      <c r="H20" s="1101"/>
      <c r="I20" s="1101"/>
      <c r="J20" s="1101"/>
      <c r="K20" s="1101"/>
      <c r="L20" s="143"/>
      <c r="M20" s="143"/>
      <c r="Y20" s="212"/>
      <c r="Z20" s="212"/>
      <c r="AA20" s="212" t="s">
        <v>79</v>
      </c>
      <c r="AB20" s="212">
        <v>120</v>
      </c>
      <c r="AC20" s="212">
        <v>90</v>
      </c>
      <c r="AD20" s="212">
        <v>65</v>
      </c>
      <c r="AE20" s="212">
        <v>55</v>
      </c>
      <c r="AF20" s="212">
        <v>50</v>
      </c>
      <c r="AG20" s="212">
        <v>45</v>
      </c>
      <c r="AH20" s="212">
        <v>40</v>
      </c>
      <c r="AI20" s="212">
        <v>35</v>
      </c>
      <c r="AJ20" s="212">
        <v>25</v>
      </c>
      <c r="AK20" s="212">
        <v>20</v>
      </c>
    </row>
    <row r="21" spans="1:37" ht="18.75" customHeight="1" x14ac:dyDescent="0.25">
      <c r="A21" s="198" t="s">
        <v>55</v>
      </c>
      <c r="B21" s="1099" t="str">
        <f>E11</f>
        <v>BERTA</v>
      </c>
      <c r="C21" s="1099"/>
      <c r="D21" s="1101"/>
      <c r="E21" s="1101"/>
      <c r="F21" s="1101"/>
      <c r="G21" s="1101"/>
      <c r="H21" s="1100"/>
      <c r="I21" s="1100"/>
      <c r="J21" s="1101"/>
      <c r="K21" s="1101"/>
      <c r="L21" s="143"/>
      <c r="M21" s="143"/>
      <c r="Y21" s="212"/>
      <c r="Z21" s="212"/>
      <c r="AA21" s="212" t="s">
        <v>80</v>
      </c>
      <c r="AB21" s="212">
        <v>90</v>
      </c>
      <c r="AC21" s="212">
        <v>60</v>
      </c>
      <c r="AD21" s="212">
        <v>45</v>
      </c>
      <c r="AE21" s="212">
        <v>34</v>
      </c>
      <c r="AF21" s="212">
        <v>27</v>
      </c>
      <c r="AG21" s="212">
        <v>22</v>
      </c>
      <c r="AH21" s="212">
        <v>18</v>
      </c>
      <c r="AI21" s="212">
        <v>15</v>
      </c>
      <c r="AJ21" s="212">
        <v>12</v>
      </c>
      <c r="AK21" s="212">
        <v>9</v>
      </c>
    </row>
    <row r="22" spans="1:37" ht="18.75" customHeight="1" x14ac:dyDescent="0.25">
      <c r="A22" s="198" t="s">
        <v>60</v>
      </c>
      <c r="B22" s="1099" t="str">
        <f>E13</f>
        <v>SIMON</v>
      </c>
      <c r="C22" s="1099"/>
      <c r="D22" s="1101"/>
      <c r="E22" s="1101"/>
      <c r="F22" s="1101"/>
      <c r="G22" s="1101"/>
      <c r="H22" s="1098"/>
      <c r="I22" s="1098"/>
      <c r="J22" s="1100"/>
      <c r="K22" s="1100"/>
      <c r="L22" s="143"/>
      <c r="M22" s="143"/>
      <c r="Y22" s="212"/>
      <c r="Z22" s="212"/>
      <c r="AA22" s="212" t="s">
        <v>81</v>
      </c>
      <c r="AB22" s="212">
        <v>60</v>
      </c>
      <c r="AC22" s="212">
        <v>40</v>
      </c>
      <c r="AD22" s="212">
        <v>30</v>
      </c>
      <c r="AE22" s="212">
        <v>20</v>
      </c>
      <c r="AF22" s="212">
        <v>18</v>
      </c>
      <c r="AG22" s="212">
        <v>15</v>
      </c>
      <c r="AH22" s="212">
        <v>12</v>
      </c>
      <c r="AI22" s="212">
        <v>10</v>
      </c>
      <c r="AJ22" s="212">
        <v>8</v>
      </c>
      <c r="AK22" s="212">
        <v>6</v>
      </c>
    </row>
    <row r="23" spans="1:37" x14ac:dyDescent="0.25">
      <c r="A23" s="143"/>
      <c r="B23" s="143"/>
      <c r="C23" s="143"/>
      <c r="D23" s="143"/>
      <c r="E23" s="143"/>
      <c r="F23" s="143"/>
      <c r="G23" s="143"/>
      <c r="H23" s="143"/>
      <c r="I23" s="143"/>
      <c r="J23" s="143"/>
      <c r="K23" s="143"/>
      <c r="L23" s="143"/>
      <c r="M23" s="143"/>
      <c r="Y23" s="212"/>
      <c r="Z23" s="212"/>
      <c r="AA23" s="212" t="s">
        <v>82</v>
      </c>
      <c r="AB23" s="212">
        <v>40</v>
      </c>
      <c r="AC23" s="212">
        <v>25</v>
      </c>
      <c r="AD23" s="212">
        <v>18</v>
      </c>
      <c r="AE23" s="212">
        <v>13</v>
      </c>
      <c r="AF23" s="212">
        <v>8</v>
      </c>
      <c r="AG23" s="212">
        <v>7</v>
      </c>
      <c r="AH23" s="212">
        <v>6</v>
      </c>
      <c r="AI23" s="212">
        <v>5</v>
      </c>
      <c r="AJ23" s="212">
        <v>4</v>
      </c>
      <c r="AK23" s="212">
        <v>3</v>
      </c>
    </row>
    <row r="24" spans="1:37" x14ac:dyDescent="0.25">
      <c r="A24" s="143"/>
      <c r="B24" s="143"/>
      <c r="C24" s="143"/>
      <c r="D24" s="143"/>
      <c r="E24" s="143"/>
      <c r="F24" s="143"/>
      <c r="G24" s="143"/>
      <c r="H24" s="143"/>
      <c r="I24" s="143"/>
      <c r="J24" s="143"/>
      <c r="K24" s="143"/>
      <c r="L24" s="143"/>
      <c r="M24" s="143"/>
      <c r="Y24" s="212"/>
      <c r="Z24" s="212"/>
      <c r="AA24" s="212" t="s">
        <v>83</v>
      </c>
      <c r="AB24" s="212">
        <v>25</v>
      </c>
      <c r="AC24" s="212">
        <v>15</v>
      </c>
      <c r="AD24" s="212">
        <v>13</v>
      </c>
      <c r="AE24" s="212">
        <v>7</v>
      </c>
      <c r="AF24" s="212">
        <v>6</v>
      </c>
      <c r="AG24" s="212">
        <v>5</v>
      </c>
      <c r="AH24" s="212">
        <v>4</v>
      </c>
      <c r="AI24" s="212">
        <v>3</v>
      </c>
      <c r="AJ24" s="212">
        <v>2</v>
      </c>
      <c r="AK24" s="212">
        <v>1</v>
      </c>
    </row>
    <row r="25" spans="1:37" x14ac:dyDescent="0.25">
      <c r="A25" s="143"/>
      <c r="B25" s="143"/>
      <c r="C25" s="143"/>
      <c r="D25" s="143"/>
      <c r="E25" s="143"/>
      <c r="F25" s="143"/>
      <c r="G25" s="143"/>
      <c r="H25" s="143"/>
      <c r="I25" s="143"/>
      <c r="J25" s="143"/>
      <c r="K25" s="143"/>
      <c r="L25" s="143"/>
      <c r="M25" s="143"/>
      <c r="Y25" s="212"/>
      <c r="Z25" s="212"/>
      <c r="AA25" s="212" t="s">
        <v>88</v>
      </c>
      <c r="AB25" s="212">
        <v>15</v>
      </c>
      <c r="AC25" s="212">
        <v>10</v>
      </c>
      <c r="AD25" s="212">
        <v>8</v>
      </c>
      <c r="AE25" s="212">
        <v>4</v>
      </c>
      <c r="AF25" s="212">
        <v>3</v>
      </c>
      <c r="AG25" s="212">
        <v>2</v>
      </c>
      <c r="AH25" s="212">
        <v>1</v>
      </c>
      <c r="AI25" s="212">
        <v>0</v>
      </c>
      <c r="AJ25" s="212">
        <v>0</v>
      </c>
      <c r="AK25" s="212">
        <v>0</v>
      </c>
    </row>
    <row r="26" spans="1:37" x14ac:dyDescent="0.25">
      <c r="A26" s="143"/>
      <c r="B26" s="143"/>
      <c r="C26" s="143"/>
      <c r="D26" s="143"/>
      <c r="E26" s="143"/>
      <c r="F26" s="143"/>
      <c r="G26" s="143"/>
      <c r="H26" s="143"/>
      <c r="I26" s="143"/>
      <c r="J26" s="143"/>
      <c r="K26" s="143"/>
      <c r="L26" s="143"/>
      <c r="M26" s="143"/>
      <c r="Y26" s="212"/>
      <c r="Z26" s="212"/>
      <c r="AA26" s="212" t="s">
        <v>84</v>
      </c>
      <c r="AB26" s="212">
        <v>10</v>
      </c>
      <c r="AC26" s="212">
        <v>6</v>
      </c>
      <c r="AD26" s="212">
        <v>4</v>
      </c>
      <c r="AE26" s="212">
        <v>2</v>
      </c>
      <c r="AF26" s="212">
        <v>1</v>
      </c>
      <c r="AG26" s="212">
        <v>0</v>
      </c>
      <c r="AH26" s="212">
        <v>0</v>
      </c>
      <c r="AI26" s="212">
        <v>0</v>
      </c>
      <c r="AJ26" s="212">
        <v>0</v>
      </c>
      <c r="AK26" s="212">
        <v>0</v>
      </c>
    </row>
    <row r="27" spans="1:37" x14ac:dyDescent="0.25">
      <c r="A27" s="143"/>
      <c r="B27" s="143"/>
      <c r="C27" s="143"/>
      <c r="D27" s="143"/>
      <c r="E27" s="143"/>
      <c r="F27" s="143"/>
      <c r="G27" s="143"/>
      <c r="H27" s="143"/>
      <c r="I27" s="143"/>
      <c r="J27" s="143"/>
      <c r="K27" s="143"/>
      <c r="L27" s="143"/>
      <c r="M27" s="143"/>
      <c r="Y27" s="212"/>
      <c r="Z27" s="212"/>
      <c r="AA27" s="212" t="s">
        <v>85</v>
      </c>
      <c r="AB27" s="212">
        <v>3</v>
      </c>
      <c r="AC27" s="212">
        <v>2</v>
      </c>
      <c r="AD27" s="212">
        <v>1</v>
      </c>
      <c r="AE27" s="212">
        <v>0</v>
      </c>
      <c r="AF27" s="212">
        <v>0</v>
      </c>
      <c r="AG27" s="212">
        <v>0</v>
      </c>
      <c r="AH27" s="212">
        <v>0</v>
      </c>
      <c r="AI27" s="212">
        <v>0</v>
      </c>
      <c r="AJ27" s="212">
        <v>0</v>
      </c>
      <c r="AK27" s="212">
        <v>0</v>
      </c>
    </row>
    <row r="28" spans="1:37" x14ac:dyDescent="0.25">
      <c r="A28" s="143"/>
      <c r="B28" s="143"/>
      <c r="C28" s="143"/>
      <c r="D28" s="143"/>
      <c r="E28" s="143"/>
      <c r="F28" s="143"/>
      <c r="G28" s="143"/>
      <c r="H28" s="143"/>
      <c r="I28" s="143"/>
      <c r="J28" s="143"/>
      <c r="K28" s="143"/>
      <c r="L28" s="143"/>
      <c r="M28" s="143"/>
    </row>
    <row r="29" spans="1:37" x14ac:dyDescent="0.25">
      <c r="A29" s="143"/>
      <c r="B29" s="143"/>
      <c r="C29" s="143"/>
      <c r="D29" s="143"/>
      <c r="E29" s="143"/>
      <c r="F29" s="143"/>
      <c r="G29" s="143"/>
      <c r="H29" s="143"/>
      <c r="I29" s="143"/>
      <c r="J29" s="143"/>
      <c r="K29" s="143"/>
      <c r="L29" s="143"/>
      <c r="M29" s="143"/>
    </row>
    <row r="30" spans="1:37" x14ac:dyDescent="0.25">
      <c r="A30" s="143"/>
      <c r="B30" s="143"/>
      <c r="C30" s="143"/>
      <c r="D30" s="143"/>
      <c r="E30" s="143"/>
      <c r="F30" s="143"/>
      <c r="G30" s="143"/>
      <c r="H30" s="143"/>
      <c r="I30" s="143"/>
      <c r="J30" s="143"/>
      <c r="K30" s="143"/>
      <c r="L30" s="143"/>
      <c r="M30" s="143"/>
    </row>
    <row r="31" spans="1:37" x14ac:dyDescent="0.25">
      <c r="A31" s="143"/>
      <c r="B31" s="143"/>
      <c r="C31" s="143"/>
      <c r="D31" s="143"/>
      <c r="E31" s="143"/>
      <c r="F31" s="143"/>
      <c r="G31" s="143"/>
      <c r="H31" s="143"/>
      <c r="I31" s="143"/>
      <c r="J31" s="143"/>
      <c r="K31" s="143"/>
      <c r="L31" s="143"/>
      <c r="M31" s="143"/>
    </row>
    <row r="32" spans="1:37" x14ac:dyDescent="0.25">
      <c r="A32" s="143"/>
      <c r="B32" s="143"/>
      <c r="C32" s="143"/>
      <c r="D32" s="143"/>
      <c r="E32" s="143"/>
      <c r="F32" s="143"/>
      <c r="G32" s="143"/>
      <c r="H32" s="143"/>
      <c r="I32" s="143"/>
      <c r="J32" s="143"/>
      <c r="K32" s="143"/>
      <c r="L32" s="142"/>
      <c r="M32" s="143"/>
    </row>
    <row r="33" spans="1:18" x14ac:dyDescent="0.25">
      <c r="A33" s="68" t="s">
        <v>35</v>
      </c>
      <c r="B33" s="69"/>
      <c r="C33" s="116"/>
      <c r="D33" s="172" t="s">
        <v>2</v>
      </c>
      <c r="E33" s="173" t="s">
        <v>37</v>
      </c>
      <c r="F33" s="190"/>
      <c r="G33" s="172" t="s">
        <v>2</v>
      </c>
      <c r="H33" s="173" t="s">
        <v>46</v>
      </c>
      <c r="I33" s="77"/>
      <c r="J33" s="173" t="s">
        <v>47</v>
      </c>
      <c r="K33" s="76" t="s">
        <v>48</v>
      </c>
      <c r="L33" s="30"/>
      <c r="M33" s="190"/>
      <c r="P33" s="166"/>
      <c r="Q33" s="166"/>
      <c r="R33" s="167"/>
    </row>
    <row r="34" spans="1:18" x14ac:dyDescent="0.25">
      <c r="A34" s="146" t="s">
        <v>36</v>
      </c>
      <c r="B34" s="147"/>
      <c r="C34" s="148"/>
      <c r="D34" s="174"/>
      <c r="E34" s="1104"/>
      <c r="F34" s="1104"/>
      <c r="G34" s="184" t="s">
        <v>3</v>
      </c>
      <c r="H34" s="147"/>
      <c r="I34" s="175"/>
      <c r="J34" s="185"/>
      <c r="K34" s="144" t="s">
        <v>38</v>
      </c>
      <c r="L34" s="191"/>
      <c r="M34" s="176"/>
      <c r="P34" s="168"/>
      <c r="Q34" s="168"/>
      <c r="R34" s="169"/>
    </row>
    <row r="35" spans="1:18" x14ac:dyDescent="0.25">
      <c r="A35" s="149" t="s">
        <v>45</v>
      </c>
      <c r="B35" s="75"/>
      <c r="C35" s="150"/>
      <c r="D35" s="177"/>
      <c r="E35" s="1103"/>
      <c r="F35" s="1103"/>
      <c r="G35" s="186" t="s">
        <v>4</v>
      </c>
      <c r="H35" s="178"/>
      <c r="I35" s="179"/>
      <c r="J35" s="41"/>
      <c r="K35" s="188"/>
      <c r="L35" s="142"/>
      <c r="M35" s="183"/>
      <c r="P35" s="169"/>
      <c r="Q35" s="170"/>
      <c r="R35" s="169"/>
    </row>
    <row r="36" spans="1:18" x14ac:dyDescent="0.25">
      <c r="A36" s="88"/>
      <c r="B36" s="89"/>
      <c r="C36" s="90"/>
      <c r="D36" s="177"/>
      <c r="E36" s="181"/>
      <c r="F36" s="143"/>
      <c r="G36" s="186" t="s">
        <v>5</v>
      </c>
      <c r="H36" s="178"/>
      <c r="I36" s="179"/>
      <c r="J36" s="41"/>
      <c r="K36" s="144" t="s">
        <v>39</v>
      </c>
      <c r="L36" s="191"/>
      <c r="M36" s="176"/>
      <c r="P36" s="168"/>
      <c r="Q36" s="168"/>
      <c r="R36" s="169"/>
    </row>
    <row r="37" spans="1:18" x14ac:dyDescent="0.25">
      <c r="A37" s="70"/>
      <c r="B37" s="114"/>
      <c r="C37" s="71"/>
      <c r="D37" s="177"/>
      <c r="E37" s="181"/>
      <c r="F37" s="143"/>
      <c r="G37" s="186" t="s">
        <v>6</v>
      </c>
      <c r="H37" s="178"/>
      <c r="I37" s="179"/>
      <c r="J37" s="41"/>
      <c r="K37" s="189"/>
      <c r="L37" s="143"/>
      <c r="M37" s="180"/>
      <c r="P37" s="169"/>
      <c r="Q37" s="170"/>
      <c r="R37" s="169"/>
    </row>
    <row r="38" spans="1:18" x14ac:dyDescent="0.25">
      <c r="A38" s="79"/>
      <c r="B38" s="91"/>
      <c r="C38" s="115"/>
      <c r="D38" s="177"/>
      <c r="E38" s="181"/>
      <c r="F38" s="143"/>
      <c r="G38" s="186" t="s">
        <v>7</v>
      </c>
      <c r="H38" s="178"/>
      <c r="I38" s="179"/>
      <c r="J38" s="41"/>
      <c r="K38" s="149"/>
      <c r="L38" s="142"/>
      <c r="M38" s="183"/>
      <c r="P38" s="169"/>
      <c r="Q38" s="170"/>
      <c r="R38" s="169"/>
    </row>
    <row r="39" spans="1:18" x14ac:dyDescent="0.25">
      <c r="A39" s="80"/>
      <c r="B39" s="21"/>
      <c r="C39" s="71"/>
      <c r="D39" s="177"/>
      <c r="E39" s="181"/>
      <c r="F39" s="143"/>
      <c r="G39" s="186" t="s">
        <v>8</v>
      </c>
      <c r="H39" s="178"/>
      <c r="I39" s="179"/>
      <c r="J39" s="41"/>
      <c r="K39" s="144" t="s">
        <v>28</v>
      </c>
      <c r="L39" s="191"/>
      <c r="M39" s="176"/>
      <c r="P39" s="168"/>
      <c r="Q39" s="168"/>
      <c r="R39" s="169"/>
    </row>
    <row r="40" spans="1:18" x14ac:dyDescent="0.25">
      <c r="A40" s="80"/>
      <c r="B40" s="21"/>
      <c r="C40" s="86"/>
      <c r="D40" s="177"/>
      <c r="E40" s="181"/>
      <c r="F40" s="143"/>
      <c r="G40" s="186" t="s">
        <v>9</v>
      </c>
      <c r="H40" s="178"/>
      <c r="I40" s="179"/>
      <c r="J40" s="41"/>
      <c r="K40" s="189"/>
      <c r="L40" s="143"/>
      <c r="M40" s="180"/>
      <c r="P40" s="169"/>
      <c r="Q40" s="170"/>
      <c r="R40" s="169"/>
    </row>
    <row r="41" spans="1:18" x14ac:dyDescent="0.25">
      <c r="A41" s="81"/>
      <c r="B41" s="78"/>
      <c r="C41" s="87"/>
      <c r="D41" s="182"/>
      <c r="E41" s="72"/>
      <c r="F41" s="142"/>
      <c r="G41" s="187" t="s">
        <v>10</v>
      </c>
      <c r="H41" s="75"/>
      <c r="I41" s="145"/>
      <c r="J41" s="73"/>
      <c r="K41" s="149" t="str">
        <f>M4</f>
        <v>Nagyistók-Nádasi Judit</v>
      </c>
      <c r="L41" s="142"/>
      <c r="M41" s="183"/>
      <c r="P41" s="169"/>
      <c r="Q41" s="170"/>
      <c r="R41" s="171"/>
    </row>
  </sheetData>
  <mergeCells count="41">
    <mergeCell ref="J22:K22"/>
    <mergeCell ref="E34:F34"/>
    <mergeCell ref="I7:J7"/>
    <mergeCell ref="I9:J9"/>
    <mergeCell ref="I11:J11"/>
    <mergeCell ref="I13:J13"/>
    <mergeCell ref="J18:K18"/>
    <mergeCell ref="E11:F11"/>
    <mergeCell ref="G11:H11"/>
    <mergeCell ref="E13:F13"/>
    <mergeCell ref="G13:H13"/>
    <mergeCell ref="E35:F35"/>
    <mergeCell ref="B22:C22"/>
    <mergeCell ref="D22:E22"/>
    <mergeCell ref="F22:G22"/>
    <mergeCell ref="H22:I22"/>
    <mergeCell ref="B21:C21"/>
    <mergeCell ref="D21:E21"/>
    <mergeCell ref="F21:G21"/>
    <mergeCell ref="H21:I21"/>
    <mergeCell ref="J21:K21"/>
    <mergeCell ref="B20:C20"/>
    <mergeCell ref="D20:E20"/>
    <mergeCell ref="F20:G20"/>
    <mergeCell ref="H20:I20"/>
    <mergeCell ref="J20:K20"/>
    <mergeCell ref="B19:C19"/>
    <mergeCell ref="D19:E19"/>
    <mergeCell ref="F19:G19"/>
    <mergeCell ref="H19:I19"/>
    <mergeCell ref="J19:K19"/>
    <mergeCell ref="B18:C18"/>
    <mergeCell ref="D18:E18"/>
    <mergeCell ref="F18:G18"/>
    <mergeCell ref="H18:I18"/>
    <mergeCell ref="A1:F1"/>
    <mergeCell ref="A4:C4"/>
    <mergeCell ref="E7:F7"/>
    <mergeCell ref="G7:H7"/>
    <mergeCell ref="E9:F9"/>
    <mergeCell ref="G9:H9"/>
  </mergeCells>
  <conditionalFormatting sqref="E7 E9 E11 E13">
    <cfRule type="cellIs" dxfId="270" priority="2" stopIfTrue="1" operator="equal">
      <formula>"Bye"</formula>
    </cfRule>
  </conditionalFormatting>
  <conditionalFormatting sqref="R41">
    <cfRule type="expression" dxfId="26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9AA3-C4F6-416C-827C-E0E6046D113B}">
  <sheetPr codeName="Sheet15">
    <tabColor indexed="42"/>
  </sheetPr>
  <dimension ref="A1:Q156"/>
  <sheetViews>
    <sheetView showGridLines="0" showZeros="0" workbookViewId="0">
      <pane ySplit="6" topLeftCell="A7" activePane="bottomLeft" state="frozen"/>
      <selection activeCell="C9" sqref="C9"/>
      <selection pane="bottomLeft" activeCell="B7" sqref="B7"/>
    </sheetView>
  </sheetViews>
  <sheetFormatPr defaultRowHeight="13.2" x14ac:dyDescent="0.25"/>
  <cols>
    <col min="1" max="1" width="3.88671875" style="494" customWidth="1"/>
    <col min="2" max="2" width="13" style="494" customWidth="1"/>
    <col min="3" max="3" width="14.33203125" style="494" customWidth="1"/>
    <col min="4" max="4" width="24.5546875" style="566" bestFit="1" customWidth="1"/>
    <col min="5" max="5" width="10.5546875" style="567" customWidth="1"/>
    <col min="6" max="6" width="6.109375" style="568" hidden="1" customWidth="1"/>
    <col min="7" max="7" width="28.6640625" style="568" customWidth="1"/>
    <col min="8" max="8" width="7.6640625" style="566" customWidth="1"/>
    <col min="9" max="13" width="7.44140625" style="566" hidden="1" customWidth="1"/>
    <col min="14" max="15" width="7.44140625" style="566" customWidth="1"/>
    <col min="16" max="16" width="7.44140625" style="566" hidden="1" customWidth="1"/>
    <col min="17" max="17" width="7.44140625" style="566" customWidth="1"/>
    <col min="18" max="16384" width="8.88671875" style="494"/>
  </cols>
  <sheetData>
    <row r="1" spans="1:17" ht="24.6" x14ac:dyDescent="0.4">
      <c r="A1" s="485" t="e">
        <f>[2]Altalanos!$A$6</f>
        <v>#REF!</v>
      </c>
      <c r="B1" s="486"/>
      <c r="C1" s="486"/>
      <c r="D1" s="487"/>
      <c r="E1" s="488" t="s">
        <v>44</v>
      </c>
      <c r="F1" s="489"/>
      <c r="G1" s="490"/>
      <c r="H1" s="491"/>
      <c r="I1" s="491"/>
      <c r="J1" s="492"/>
      <c r="K1" s="492"/>
      <c r="L1" s="492"/>
      <c r="M1" s="492"/>
      <c r="N1" s="492"/>
      <c r="O1" s="492"/>
      <c r="P1" s="492"/>
      <c r="Q1" s="493"/>
    </row>
    <row r="2" spans="1:17" ht="13.8" thickBot="1" x14ac:dyDescent="0.3">
      <c r="B2" s="495" t="s">
        <v>43</v>
      </c>
      <c r="C2" s="495" t="e">
        <f>[2]Altalanos!$A$8</f>
        <v>#REF!</v>
      </c>
      <c r="D2" s="489"/>
      <c r="E2" s="488" t="s">
        <v>29</v>
      </c>
      <c r="F2" s="496"/>
      <c r="G2" s="496"/>
      <c r="H2" s="497"/>
      <c r="I2" s="497"/>
      <c r="J2" s="491"/>
      <c r="K2" s="491"/>
      <c r="L2" s="491"/>
      <c r="M2" s="491"/>
      <c r="N2" s="498"/>
      <c r="O2" s="499"/>
      <c r="P2" s="499"/>
      <c r="Q2" s="498"/>
    </row>
    <row r="3" spans="1:17" s="509" customFormat="1" ht="13.8" thickBot="1" x14ac:dyDescent="0.3">
      <c r="A3" s="500" t="s">
        <v>42</v>
      </c>
      <c r="B3" s="501"/>
      <c r="C3" s="501"/>
      <c r="D3" s="501"/>
      <c r="E3" s="501"/>
      <c r="F3" s="501"/>
      <c r="G3" s="501"/>
      <c r="H3" s="501"/>
      <c r="I3" s="502"/>
      <c r="J3" s="503"/>
      <c r="K3" s="504"/>
      <c r="L3" s="504"/>
      <c r="M3" s="504"/>
      <c r="N3" s="505" t="s">
        <v>28</v>
      </c>
      <c r="O3" s="506"/>
      <c r="P3" s="507"/>
      <c r="Q3" s="508"/>
    </row>
    <row r="4" spans="1:17" s="509" customFormat="1" x14ac:dyDescent="0.25">
      <c r="A4" s="510" t="s">
        <v>21</v>
      </c>
      <c r="B4" s="510"/>
      <c r="C4" s="511" t="s">
        <v>19</v>
      </c>
      <c r="D4" s="510" t="s">
        <v>24</v>
      </c>
      <c r="E4" s="512"/>
      <c r="G4" s="513"/>
      <c r="H4" s="514" t="s">
        <v>25</v>
      </c>
      <c r="I4" s="515"/>
      <c r="J4" s="516"/>
      <c r="K4" s="517"/>
      <c r="L4" s="517"/>
      <c r="M4" s="517"/>
      <c r="N4" s="516"/>
      <c r="O4" s="518"/>
      <c r="P4" s="518"/>
      <c r="Q4" s="519"/>
    </row>
    <row r="5" spans="1:17" s="509" customFormat="1" ht="13.8" thickBot="1" x14ac:dyDescent="0.3">
      <c r="A5" s="520" t="e">
        <f>[2]Altalanos!$A$10</f>
        <v>#REF!</v>
      </c>
      <c r="B5" s="520"/>
      <c r="C5" s="521" t="e">
        <f>[2]Altalanos!$C$10</f>
        <v>#REF!</v>
      </c>
      <c r="D5" s="522" t="e">
        <f>[2]Altalanos!$D$10</f>
        <v>#REF!</v>
      </c>
      <c r="E5" s="522"/>
      <c r="F5" s="522"/>
      <c r="G5" s="522"/>
      <c r="H5" s="523" t="e">
        <f>[2]Altalanos!$E$10</f>
        <v>#REF!</v>
      </c>
      <c r="I5" s="524"/>
      <c r="J5" s="525"/>
      <c r="K5" s="526"/>
      <c r="L5" s="526"/>
      <c r="M5" s="526"/>
      <c r="N5" s="525"/>
      <c r="O5" s="522"/>
      <c r="P5" s="522"/>
      <c r="Q5" s="527"/>
    </row>
    <row r="6" spans="1:17" ht="30" customHeight="1" thickBot="1" x14ac:dyDescent="0.3">
      <c r="A6" s="528" t="s">
        <v>30</v>
      </c>
      <c r="B6" s="529" t="s">
        <v>22</v>
      </c>
      <c r="C6" s="529" t="s">
        <v>23</v>
      </c>
      <c r="D6" s="529" t="s">
        <v>26</v>
      </c>
      <c r="E6" s="530" t="s">
        <v>27</v>
      </c>
      <c r="F6" s="530" t="s">
        <v>31</v>
      </c>
      <c r="G6" s="530" t="s">
        <v>95</v>
      </c>
      <c r="H6" s="531" t="s">
        <v>32</v>
      </c>
      <c r="I6" s="532"/>
      <c r="J6" s="533" t="s">
        <v>14</v>
      </c>
      <c r="K6" s="534" t="s">
        <v>12</v>
      </c>
      <c r="L6" s="535" t="s">
        <v>0</v>
      </c>
      <c r="M6" s="536" t="s">
        <v>13</v>
      </c>
      <c r="N6" s="537" t="s">
        <v>40</v>
      </c>
      <c r="O6" s="538" t="s">
        <v>33</v>
      </c>
      <c r="P6" s="539" t="s">
        <v>1</v>
      </c>
      <c r="Q6" s="530" t="s">
        <v>34</v>
      </c>
    </row>
    <row r="7" spans="1:17" s="552" customFormat="1" ht="18.899999999999999" customHeight="1" x14ac:dyDescent="0.25">
      <c r="A7" s="540">
        <v>1</v>
      </c>
      <c r="B7" s="541" t="s">
        <v>302</v>
      </c>
      <c r="C7" s="541" t="s">
        <v>107</v>
      </c>
      <c r="D7" s="542" t="s">
        <v>153</v>
      </c>
      <c r="E7" s="543" t="s">
        <v>303</v>
      </c>
      <c r="F7" s="544"/>
      <c r="G7" s="545"/>
      <c r="H7" s="542"/>
      <c r="I7" s="542"/>
      <c r="J7" s="546"/>
      <c r="K7" s="547"/>
      <c r="L7" s="548"/>
      <c r="M7" s="547"/>
      <c r="N7" s="549"/>
      <c r="O7" s="542"/>
      <c r="P7" s="550"/>
      <c r="Q7" s="551"/>
    </row>
    <row r="8" spans="1:17" s="552" customFormat="1" ht="18.899999999999999" customHeight="1" x14ac:dyDescent="0.25">
      <c r="A8" s="540">
        <v>2</v>
      </c>
      <c r="B8" s="541" t="s">
        <v>304</v>
      </c>
      <c r="C8" s="541" t="s">
        <v>305</v>
      </c>
      <c r="D8" s="542" t="s">
        <v>153</v>
      </c>
      <c r="E8" s="543" t="s">
        <v>306</v>
      </c>
      <c r="F8" s="553"/>
      <c r="G8" s="554"/>
      <c r="H8" s="542"/>
      <c r="I8" s="542"/>
      <c r="J8" s="546"/>
      <c r="K8" s="547"/>
      <c r="L8" s="548"/>
      <c r="M8" s="547"/>
      <c r="N8" s="549"/>
      <c r="O8" s="542"/>
      <c r="P8" s="550"/>
      <c r="Q8" s="551"/>
    </row>
    <row r="9" spans="1:17" s="552" customFormat="1" ht="18.899999999999999" customHeight="1" x14ac:dyDescent="0.25">
      <c r="A9" s="540">
        <v>3</v>
      </c>
      <c r="B9" s="541"/>
      <c r="C9" s="541"/>
      <c r="D9" s="542"/>
      <c r="E9" s="543"/>
      <c r="F9" s="553"/>
      <c r="G9" s="554"/>
      <c r="H9" s="542"/>
      <c r="I9" s="542"/>
      <c r="J9" s="546"/>
      <c r="K9" s="547"/>
      <c r="L9" s="548"/>
      <c r="M9" s="547"/>
      <c r="N9" s="549"/>
      <c r="O9" s="542"/>
      <c r="P9" s="555"/>
      <c r="Q9" s="556"/>
    </row>
    <row r="10" spans="1:17" s="552" customFormat="1" ht="18.899999999999999" customHeight="1" x14ac:dyDescent="0.25">
      <c r="A10" s="540">
        <v>4</v>
      </c>
      <c r="B10" s="541"/>
      <c r="C10" s="541"/>
      <c r="D10" s="542"/>
      <c r="E10" s="543"/>
      <c r="F10" s="553"/>
      <c r="G10" s="554"/>
      <c r="H10" s="542"/>
      <c r="I10" s="542"/>
      <c r="J10" s="546"/>
      <c r="K10" s="547"/>
      <c r="L10" s="548"/>
      <c r="M10" s="547"/>
      <c r="N10" s="549"/>
      <c r="O10" s="542"/>
      <c r="P10" s="557"/>
      <c r="Q10" s="558"/>
    </row>
    <row r="11" spans="1:17" s="552" customFormat="1" ht="18.899999999999999" customHeight="1" x14ac:dyDescent="0.25">
      <c r="A11" s="540">
        <v>5</v>
      </c>
      <c r="B11" s="541"/>
      <c r="C11" s="541"/>
      <c r="D11" s="542"/>
      <c r="E11" s="543"/>
      <c r="F11" s="553"/>
      <c r="G11" s="554"/>
      <c r="H11" s="542"/>
      <c r="I11" s="542"/>
      <c r="J11" s="546"/>
      <c r="K11" s="547"/>
      <c r="L11" s="548"/>
      <c r="M11" s="547"/>
      <c r="N11" s="549"/>
      <c r="O11" s="542"/>
      <c r="P11" s="557"/>
      <c r="Q11" s="558"/>
    </row>
    <row r="12" spans="1:17" s="552" customFormat="1" ht="18.899999999999999" customHeight="1" x14ac:dyDescent="0.25">
      <c r="A12" s="540">
        <v>6</v>
      </c>
      <c r="B12" s="541"/>
      <c r="C12" s="541"/>
      <c r="D12" s="542"/>
      <c r="E12" s="543"/>
      <c r="F12" s="553"/>
      <c r="G12" s="554"/>
      <c r="H12" s="542"/>
      <c r="I12" s="542"/>
      <c r="J12" s="546"/>
      <c r="K12" s="547"/>
      <c r="L12" s="548"/>
      <c r="M12" s="547"/>
      <c r="N12" s="549"/>
      <c r="O12" s="542"/>
      <c r="P12" s="557"/>
      <c r="Q12" s="558"/>
    </row>
    <row r="13" spans="1:17" s="552" customFormat="1" ht="18.899999999999999" customHeight="1" x14ac:dyDescent="0.25">
      <c r="A13" s="540">
        <v>7</v>
      </c>
      <c r="B13" s="541"/>
      <c r="C13" s="541"/>
      <c r="D13" s="542"/>
      <c r="E13" s="543"/>
      <c r="F13" s="553"/>
      <c r="G13" s="554"/>
      <c r="H13" s="542"/>
      <c r="I13" s="542"/>
      <c r="J13" s="546"/>
      <c r="K13" s="547"/>
      <c r="L13" s="548"/>
      <c r="M13" s="547"/>
      <c r="N13" s="549"/>
      <c r="O13" s="542"/>
      <c r="P13" s="557"/>
      <c r="Q13" s="558"/>
    </row>
    <row r="14" spans="1:17" s="552" customFormat="1" ht="18.899999999999999" customHeight="1" x14ac:dyDescent="0.25">
      <c r="A14" s="540">
        <v>8</v>
      </c>
      <c r="B14" s="541"/>
      <c r="C14" s="541"/>
      <c r="D14" s="542"/>
      <c r="E14" s="543"/>
      <c r="F14" s="553"/>
      <c r="G14" s="554"/>
      <c r="H14" s="542"/>
      <c r="I14" s="542"/>
      <c r="J14" s="546"/>
      <c r="K14" s="547"/>
      <c r="L14" s="548"/>
      <c r="M14" s="547"/>
      <c r="N14" s="549"/>
      <c r="O14" s="542"/>
      <c r="P14" s="557"/>
      <c r="Q14" s="558"/>
    </row>
    <row r="15" spans="1:17" s="552" customFormat="1" ht="18.899999999999999" customHeight="1" x14ac:dyDescent="0.25">
      <c r="A15" s="540">
        <v>9</v>
      </c>
      <c r="B15" s="541"/>
      <c r="C15" s="541"/>
      <c r="D15" s="542"/>
      <c r="E15" s="543"/>
      <c r="F15" s="551"/>
      <c r="G15" s="551"/>
      <c r="H15" s="542"/>
      <c r="I15" s="542"/>
      <c r="J15" s="546"/>
      <c r="K15" s="547"/>
      <c r="L15" s="548"/>
      <c r="M15" s="559"/>
      <c r="N15" s="549"/>
      <c r="O15" s="542"/>
      <c r="P15" s="551"/>
      <c r="Q15" s="551"/>
    </row>
    <row r="16" spans="1:17" s="552" customFormat="1" ht="18.899999999999999" customHeight="1" x14ac:dyDescent="0.25">
      <c r="A16" s="540">
        <v>10</v>
      </c>
      <c r="B16" s="560"/>
      <c r="C16" s="541"/>
      <c r="D16" s="542"/>
      <c r="E16" s="543"/>
      <c r="F16" s="551"/>
      <c r="G16" s="551"/>
      <c r="H16" s="542"/>
      <c r="I16" s="542"/>
      <c r="J16" s="546"/>
      <c r="K16" s="547"/>
      <c r="L16" s="548"/>
      <c r="M16" s="559"/>
      <c r="N16" s="549"/>
      <c r="O16" s="542"/>
      <c r="P16" s="550"/>
      <c r="Q16" s="551"/>
    </row>
    <row r="17" spans="1:17" s="552" customFormat="1" ht="18.899999999999999" customHeight="1" x14ac:dyDescent="0.25">
      <c r="A17" s="540">
        <v>11</v>
      </c>
      <c r="B17" s="541"/>
      <c r="C17" s="541"/>
      <c r="D17" s="542"/>
      <c r="E17" s="543"/>
      <c r="F17" s="551"/>
      <c r="G17" s="551"/>
      <c r="H17" s="542"/>
      <c r="I17" s="542"/>
      <c r="J17" s="546"/>
      <c r="K17" s="547"/>
      <c r="L17" s="548"/>
      <c r="M17" s="559"/>
      <c r="N17" s="549"/>
      <c r="O17" s="542"/>
      <c r="P17" s="550"/>
      <c r="Q17" s="551"/>
    </row>
    <row r="18" spans="1:17" s="552" customFormat="1" ht="18.899999999999999" customHeight="1" x14ac:dyDescent="0.25">
      <c r="A18" s="540">
        <v>12</v>
      </c>
      <c r="B18" s="541"/>
      <c r="C18" s="541"/>
      <c r="D18" s="542"/>
      <c r="E18" s="543"/>
      <c r="F18" s="551"/>
      <c r="G18" s="551"/>
      <c r="H18" s="542"/>
      <c r="I18" s="542"/>
      <c r="J18" s="546"/>
      <c r="K18" s="547"/>
      <c r="L18" s="548"/>
      <c r="M18" s="559"/>
      <c r="N18" s="549"/>
      <c r="O18" s="542"/>
      <c r="P18" s="550"/>
      <c r="Q18" s="551"/>
    </row>
    <row r="19" spans="1:17" s="552" customFormat="1" ht="18.899999999999999" customHeight="1" x14ac:dyDescent="0.25">
      <c r="A19" s="540">
        <v>13</v>
      </c>
      <c r="B19" s="541"/>
      <c r="C19" s="541"/>
      <c r="D19" s="542"/>
      <c r="E19" s="543"/>
      <c r="F19" s="551"/>
      <c r="G19" s="551"/>
      <c r="H19" s="542"/>
      <c r="I19" s="542"/>
      <c r="J19" s="546"/>
      <c r="K19" s="547"/>
      <c r="L19" s="548"/>
      <c r="M19" s="559"/>
      <c r="N19" s="549"/>
      <c r="O19" s="542"/>
      <c r="P19" s="550"/>
      <c r="Q19" s="551"/>
    </row>
    <row r="20" spans="1:17" s="552" customFormat="1" ht="18.899999999999999" customHeight="1" x14ac:dyDescent="0.25">
      <c r="A20" s="540">
        <v>14</v>
      </c>
      <c r="B20" s="541"/>
      <c r="C20" s="541"/>
      <c r="D20" s="542"/>
      <c r="E20" s="543"/>
      <c r="F20" s="551"/>
      <c r="G20" s="551"/>
      <c r="H20" s="542"/>
      <c r="I20" s="542"/>
      <c r="J20" s="546"/>
      <c r="K20" s="547"/>
      <c r="L20" s="548"/>
      <c r="M20" s="559"/>
      <c r="N20" s="549"/>
      <c r="O20" s="542"/>
      <c r="P20" s="550"/>
      <c r="Q20" s="551"/>
    </row>
    <row r="21" spans="1:17" s="552" customFormat="1" ht="18.899999999999999" customHeight="1" x14ac:dyDescent="0.25">
      <c r="A21" s="540">
        <v>15</v>
      </c>
      <c r="B21" s="541"/>
      <c r="C21" s="541"/>
      <c r="D21" s="542"/>
      <c r="E21" s="543"/>
      <c r="F21" s="551"/>
      <c r="G21" s="551"/>
      <c r="H21" s="542"/>
      <c r="I21" s="542"/>
      <c r="J21" s="546"/>
      <c r="K21" s="547"/>
      <c r="L21" s="548"/>
      <c r="M21" s="559"/>
      <c r="N21" s="549"/>
      <c r="O21" s="542"/>
      <c r="P21" s="550"/>
      <c r="Q21" s="551"/>
    </row>
    <row r="22" spans="1:17" s="552" customFormat="1" ht="18.899999999999999" customHeight="1" x14ac:dyDescent="0.25">
      <c r="A22" s="540">
        <v>16</v>
      </c>
      <c r="B22" s="541"/>
      <c r="C22" s="541"/>
      <c r="D22" s="542"/>
      <c r="E22" s="543"/>
      <c r="F22" s="551"/>
      <c r="G22" s="551"/>
      <c r="H22" s="542"/>
      <c r="I22" s="542"/>
      <c r="J22" s="546"/>
      <c r="K22" s="547"/>
      <c r="L22" s="548"/>
      <c r="M22" s="559"/>
      <c r="N22" s="549"/>
      <c r="O22" s="542"/>
      <c r="P22" s="550"/>
      <c r="Q22" s="551"/>
    </row>
    <row r="23" spans="1:17" s="552" customFormat="1" ht="18.899999999999999" customHeight="1" x14ac:dyDescent="0.25">
      <c r="A23" s="540">
        <v>17</v>
      </c>
      <c r="B23" s="541"/>
      <c r="C23" s="541"/>
      <c r="D23" s="542"/>
      <c r="E23" s="543"/>
      <c r="F23" s="551"/>
      <c r="G23" s="551"/>
      <c r="H23" s="542"/>
      <c r="I23" s="542"/>
      <c r="J23" s="546"/>
      <c r="K23" s="547"/>
      <c r="L23" s="548"/>
      <c r="M23" s="559"/>
      <c r="N23" s="549"/>
      <c r="O23" s="542"/>
      <c r="P23" s="550"/>
      <c r="Q23" s="551"/>
    </row>
    <row r="24" spans="1:17" s="552" customFormat="1" ht="18.899999999999999" customHeight="1" x14ac:dyDescent="0.25">
      <c r="A24" s="540">
        <v>18</v>
      </c>
      <c r="B24" s="541"/>
      <c r="C24" s="541"/>
      <c r="D24" s="542"/>
      <c r="E24" s="543"/>
      <c r="F24" s="551"/>
      <c r="G24" s="551"/>
      <c r="H24" s="542"/>
      <c r="I24" s="542"/>
      <c r="J24" s="546"/>
      <c r="K24" s="547"/>
      <c r="L24" s="548"/>
      <c r="M24" s="559"/>
      <c r="N24" s="549"/>
      <c r="O24" s="542"/>
      <c r="P24" s="550"/>
      <c r="Q24" s="551"/>
    </row>
    <row r="25" spans="1:17" s="552" customFormat="1" ht="18.899999999999999" customHeight="1" x14ac:dyDescent="0.25">
      <c r="A25" s="540">
        <v>19</v>
      </c>
      <c r="B25" s="541"/>
      <c r="C25" s="541"/>
      <c r="D25" s="542"/>
      <c r="E25" s="543"/>
      <c r="F25" s="551"/>
      <c r="G25" s="551"/>
      <c r="H25" s="542"/>
      <c r="I25" s="542"/>
      <c r="J25" s="546"/>
      <c r="K25" s="547"/>
      <c r="L25" s="548"/>
      <c r="M25" s="559"/>
      <c r="N25" s="549"/>
      <c r="O25" s="542"/>
      <c r="P25" s="550"/>
      <c r="Q25" s="551"/>
    </row>
    <row r="26" spans="1:17" s="552" customFormat="1" ht="18.899999999999999" customHeight="1" x14ac:dyDescent="0.25">
      <c r="A26" s="540">
        <v>20</v>
      </c>
      <c r="B26" s="541"/>
      <c r="C26" s="541"/>
      <c r="D26" s="542"/>
      <c r="E26" s="543"/>
      <c r="F26" s="551"/>
      <c r="G26" s="551"/>
      <c r="H26" s="542"/>
      <c r="I26" s="542"/>
      <c r="J26" s="546"/>
      <c r="K26" s="547"/>
      <c r="L26" s="548"/>
      <c r="M26" s="559"/>
      <c r="N26" s="549"/>
      <c r="O26" s="542"/>
      <c r="P26" s="550"/>
      <c r="Q26" s="551"/>
    </row>
    <row r="27" spans="1:17" s="552" customFormat="1" ht="18.899999999999999" customHeight="1" x14ac:dyDescent="0.25">
      <c r="A27" s="540">
        <v>21</v>
      </c>
      <c r="B27" s="541"/>
      <c r="C27" s="541"/>
      <c r="D27" s="542"/>
      <c r="E27" s="543"/>
      <c r="F27" s="551"/>
      <c r="G27" s="551"/>
      <c r="H27" s="542"/>
      <c r="I27" s="542"/>
      <c r="J27" s="546"/>
      <c r="K27" s="547"/>
      <c r="L27" s="548"/>
      <c r="M27" s="559"/>
      <c r="N27" s="549"/>
      <c r="O27" s="542"/>
      <c r="P27" s="550"/>
      <c r="Q27" s="551"/>
    </row>
    <row r="28" spans="1:17" s="552" customFormat="1" ht="18.899999999999999" customHeight="1" x14ac:dyDescent="0.25">
      <c r="A28" s="540">
        <v>22</v>
      </c>
      <c r="B28" s="541"/>
      <c r="C28" s="541"/>
      <c r="D28" s="542"/>
      <c r="E28" s="561"/>
      <c r="F28" s="562"/>
      <c r="G28" s="556"/>
      <c r="H28" s="542"/>
      <c r="I28" s="542"/>
      <c r="J28" s="546"/>
      <c r="K28" s="547"/>
      <c r="L28" s="548"/>
      <c r="M28" s="559"/>
      <c r="N28" s="549"/>
      <c r="O28" s="542"/>
      <c r="P28" s="550"/>
      <c r="Q28" s="551"/>
    </row>
    <row r="29" spans="1:17" s="552" customFormat="1" ht="18.899999999999999" customHeight="1" x14ac:dyDescent="0.25">
      <c r="A29" s="540">
        <v>23</v>
      </c>
      <c r="B29" s="541"/>
      <c r="C29" s="541"/>
      <c r="D29" s="542"/>
      <c r="E29" s="563"/>
      <c r="F29" s="551"/>
      <c r="G29" s="551"/>
      <c r="H29" s="542"/>
      <c r="I29" s="542"/>
      <c r="J29" s="546"/>
      <c r="K29" s="547"/>
      <c r="L29" s="548"/>
      <c r="M29" s="559"/>
      <c r="N29" s="549"/>
      <c r="O29" s="542"/>
      <c r="P29" s="550"/>
      <c r="Q29" s="551"/>
    </row>
    <row r="30" spans="1:17" s="552" customFormat="1" ht="18.899999999999999" customHeight="1" x14ac:dyDescent="0.25">
      <c r="A30" s="540">
        <v>24</v>
      </c>
      <c r="B30" s="541"/>
      <c r="C30" s="541"/>
      <c r="D30" s="542"/>
      <c r="E30" s="543"/>
      <c r="F30" s="551"/>
      <c r="G30" s="551"/>
      <c r="H30" s="542"/>
      <c r="I30" s="542"/>
      <c r="J30" s="546"/>
      <c r="K30" s="547"/>
      <c r="L30" s="548"/>
      <c r="M30" s="559"/>
      <c r="N30" s="549"/>
      <c r="O30" s="542"/>
      <c r="P30" s="550"/>
      <c r="Q30" s="551"/>
    </row>
    <row r="31" spans="1:17" s="552" customFormat="1" ht="18.899999999999999" customHeight="1" x14ac:dyDescent="0.25">
      <c r="A31" s="540">
        <v>25</v>
      </c>
      <c r="B31" s="541"/>
      <c r="C31" s="541"/>
      <c r="D31" s="542"/>
      <c r="E31" s="543"/>
      <c r="F31" s="551"/>
      <c r="G31" s="551"/>
      <c r="H31" s="542"/>
      <c r="I31" s="542"/>
      <c r="J31" s="546"/>
      <c r="K31" s="547"/>
      <c r="L31" s="548"/>
      <c r="M31" s="559"/>
      <c r="N31" s="549"/>
      <c r="O31" s="542"/>
      <c r="P31" s="550"/>
      <c r="Q31" s="551"/>
    </row>
    <row r="32" spans="1:17" s="552" customFormat="1" ht="18.899999999999999" customHeight="1" x14ac:dyDescent="0.25">
      <c r="A32" s="540">
        <v>26</v>
      </c>
      <c r="B32" s="541"/>
      <c r="C32" s="541"/>
      <c r="D32" s="542"/>
      <c r="E32" s="564"/>
      <c r="F32" s="551"/>
      <c r="G32" s="551"/>
      <c r="H32" s="542"/>
      <c r="I32" s="542"/>
      <c r="J32" s="546"/>
      <c r="K32" s="547"/>
      <c r="L32" s="548"/>
      <c r="M32" s="559"/>
      <c r="N32" s="549"/>
      <c r="O32" s="542"/>
      <c r="P32" s="550"/>
      <c r="Q32" s="551"/>
    </row>
    <row r="33" spans="1:17" s="552" customFormat="1" ht="18.899999999999999" customHeight="1" x14ac:dyDescent="0.25">
      <c r="A33" s="540">
        <v>27</v>
      </c>
      <c r="B33" s="541"/>
      <c r="C33" s="541"/>
      <c r="D33" s="542"/>
      <c r="E33" s="543"/>
      <c r="F33" s="551"/>
      <c r="G33" s="551"/>
      <c r="H33" s="542"/>
      <c r="I33" s="542"/>
      <c r="J33" s="546"/>
      <c r="K33" s="547"/>
      <c r="L33" s="548"/>
      <c r="M33" s="559"/>
      <c r="N33" s="549"/>
      <c r="O33" s="542"/>
      <c r="P33" s="550"/>
      <c r="Q33" s="551"/>
    </row>
    <row r="34" spans="1:17" s="552" customFormat="1" ht="18.899999999999999" customHeight="1" x14ac:dyDescent="0.25">
      <c r="A34" s="540">
        <v>28</v>
      </c>
      <c r="B34" s="541"/>
      <c r="C34" s="541"/>
      <c r="D34" s="542"/>
      <c r="E34" s="543"/>
      <c r="F34" s="551"/>
      <c r="G34" s="551"/>
      <c r="H34" s="542"/>
      <c r="I34" s="542"/>
      <c r="J34" s="546"/>
      <c r="K34" s="547"/>
      <c r="L34" s="548"/>
      <c r="M34" s="559"/>
      <c r="N34" s="549"/>
      <c r="O34" s="542"/>
      <c r="P34" s="550"/>
      <c r="Q34" s="551"/>
    </row>
    <row r="35" spans="1:17" s="552" customFormat="1" ht="18.899999999999999" customHeight="1" x14ac:dyDescent="0.25">
      <c r="A35" s="540">
        <v>29</v>
      </c>
      <c r="B35" s="541"/>
      <c r="C35" s="541"/>
      <c r="D35" s="542"/>
      <c r="E35" s="543"/>
      <c r="F35" s="551"/>
      <c r="G35" s="551"/>
      <c r="H35" s="542"/>
      <c r="I35" s="542"/>
      <c r="J35" s="546"/>
      <c r="K35" s="547"/>
      <c r="L35" s="548"/>
      <c r="M35" s="559"/>
      <c r="N35" s="549"/>
      <c r="O35" s="542"/>
      <c r="P35" s="550"/>
      <c r="Q35" s="551"/>
    </row>
    <row r="36" spans="1:17" s="552" customFormat="1" ht="18.899999999999999" customHeight="1" x14ac:dyDescent="0.25">
      <c r="A36" s="540">
        <v>30</v>
      </c>
      <c r="B36" s="541"/>
      <c r="C36" s="541"/>
      <c r="D36" s="542"/>
      <c r="E36" s="543"/>
      <c r="F36" s="551"/>
      <c r="G36" s="551"/>
      <c r="H36" s="542"/>
      <c r="I36" s="542"/>
      <c r="J36" s="546"/>
      <c r="K36" s="547"/>
      <c r="L36" s="548"/>
      <c r="M36" s="559"/>
      <c r="N36" s="549"/>
      <c r="O36" s="542"/>
      <c r="P36" s="550"/>
      <c r="Q36" s="551"/>
    </row>
    <row r="37" spans="1:17" s="552" customFormat="1" ht="18.899999999999999" customHeight="1" x14ac:dyDescent="0.25">
      <c r="A37" s="540">
        <v>31</v>
      </c>
      <c r="B37" s="541"/>
      <c r="C37" s="541"/>
      <c r="D37" s="542"/>
      <c r="E37" s="543"/>
      <c r="F37" s="551"/>
      <c r="G37" s="551"/>
      <c r="H37" s="542"/>
      <c r="I37" s="542"/>
      <c r="J37" s="546"/>
      <c r="K37" s="547"/>
      <c r="L37" s="548"/>
      <c r="M37" s="559"/>
      <c r="N37" s="549"/>
      <c r="O37" s="542"/>
      <c r="P37" s="550"/>
      <c r="Q37" s="551"/>
    </row>
    <row r="38" spans="1:17" s="552" customFormat="1" ht="18.899999999999999" customHeight="1" x14ac:dyDescent="0.25">
      <c r="A38" s="540">
        <v>32</v>
      </c>
      <c r="B38" s="541"/>
      <c r="C38" s="541"/>
      <c r="D38" s="542"/>
      <c r="E38" s="543"/>
      <c r="F38" s="551"/>
      <c r="G38" s="551"/>
      <c r="H38" s="553"/>
      <c r="I38" s="554"/>
      <c r="J38" s="546"/>
      <c r="K38" s="547"/>
      <c r="L38" s="548"/>
      <c r="M38" s="559"/>
      <c r="N38" s="549"/>
      <c r="O38" s="551"/>
      <c r="P38" s="550"/>
      <c r="Q38" s="551"/>
    </row>
    <row r="39" spans="1:17" s="552" customFormat="1" ht="18.899999999999999" customHeight="1" x14ac:dyDescent="0.25">
      <c r="A39" s="540">
        <v>33</v>
      </c>
      <c r="B39" s="541"/>
      <c r="C39" s="541"/>
      <c r="D39" s="542"/>
      <c r="E39" s="543"/>
      <c r="F39" s="551"/>
      <c r="G39" s="551"/>
      <c r="H39" s="553"/>
      <c r="I39" s="554"/>
      <c r="J39" s="546"/>
      <c r="K39" s="547"/>
      <c r="L39" s="548"/>
      <c r="M39" s="559"/>
      <c r="N39" s="556"/>
      <c r="O39" s="551"/>
      <c r="P39" s="550"/>
      <c r="Q39" s="551"/>
    </row>
    <row r="40" spans="1:17" s="552" customFormat="1" ht="18.899999999999999" customHeight="1" x14ac:dyDescent="0.25">
      <c r="A40" s="540">
        <v>34</v>
      </c>
      <c r="B40" s="541"/>
      <c r="C40" s="541"/>
      <c r="D40" s="542"/>
      <c r="E40" s="543"/>
      <c r="F40" s="551"/>
      <c r="G40" s="551"/>
      <c r="H40" s="553"/>
      <c r="I40" s="554"/>
      <c r="J40" s="546" t="e">
        <f>IF(AND(Q40="",#REF!&gt;0,#REF!&lt;5),K40,)</f>
        <v>#REF!</v>
      </c>
      <c r="K40" s="547" t="str">
        <f>IF(D40="","ZZZ9",IF(AND(#REF!&gt;0,#REF!&lt;5),D40&amp;#REF!,D40&amp;"9"))</f>
        <v>ZZZ9</v>
      </c>
      <c r="L40" s="548">
        <f t="shared" ref="L40:L103" si="0">IF(Q40="",999,Q40)</f>
        <v>999</v>
      </c>
      <c r="M40" s="559">
        <f t="shared" ref="M40:M103" si="1">IF(P40=999,999,1)</f>
        <v>999</v>
      </c>
      <c r="N40" s="556"/>
      <c r="O40" s="551"/>
      <c r="P40" s="550">
        <f t="shared" ref="P40:P103" si="2">IF(N40="DA",1,IF(N40="WC",2,IF(N40="SE",3,IF(N40="Q",4,IF(N40="LL",5,999)))))</f>
        <v>999</v>
      </c>
      <c r="Q40" s="551"/>
    </row>
    <row r="41" spans="1:17" s="552" customFormat="1" ht="18.899999999999999" customHeight="1" x14ac:dyDescent="0.25">
      <c r="A41" s="540">
        <v>35</v>
      </c>
      <c r="B41" s="541"/>
      <c r="C41" s="541"/>
      <c r="D41" s="542"/>
      <c r="E41" s="543"/>
      <c r="F41" s="551"/>
      <c r="G41" s="551"/>
      <c r="H41" s="553"/>
      <c r="I41" s="554"/>
      <c r="J41" s="546" t="e">
        <f>IF(AND(Q41="",#REF!&gt;0,#REF!&lt;5),K41,)</f>
        <v>#REF!</v>
      </c>
      <c r="K41" s="547" t="str">
        <f>IF(D41="","ZZZ9",IF(AND(#REF!&gt;0,#REF!&lt;5),D41&amp;#REF!,D41&amp;"9"))</f>
        <v>ZZZ9</v>
      </c>
      <c r="L41" s="548">
        <f t="shared" si="0"/>
        <v>999</v>
      </c>
      <c r="M41" s="559">
        <f t="shared" si="1"/>
        <v>999</v>
      </c>
      <c r="N41" s="556"/>
      <c r="O41" s="551"/>
      <c r="P41" s="550">
        <f t="shared" si="2"/>
        <v>999</v>
      </c>
      <c r="Q41" s="551"/>
    </row>
    <row r="42" spans="1:17" s="552" customFormat="1" ht="18.899999999999999" customHeight="1" x14ac:dyDescent="0.25">
      <c r="A42" s="540">
        <v>36</v>
      </c>
      <c r="B42" s="541"/>
      <c r="C42" s="541"/>
      <c r="D42" s="542"/>
      <c r="E42" s="543"/>
      <c r="F42" s="551"/>
      <c r="G42" s="551"/>
      <c r="H42" s="553"/>
      <c r="I42" s="554"/>
      <c r="J42" s="546" t="e">
        <f>IF(AND(Q42="",#REF!&gt;0,#REF!&lt;5),K42,)</f>
        <v>#REF!</v>
      </c>
      <c r="K42" s="547" t="str">
        <f>IF(D42="","ZZZ9",IF(AND(#REF!&gt;0,#REF!&lt;5),D42&amp;#REF!,D42&amp;"9"))</f>
        <v>ZZZ9</v>
      </c>
      <c r="L42" s="548">
        <f t="shared" si="0"/>
        <v>999</v>
      </c>
      <c r="M42" s="559">
        <f t="shared" si="1"/>
        <v>999</v>
      </c>
      <c r="N42" s="556"/>
      <c r="O42" s="551"/>
      <c r="P42" s="550">
        <f t="shared" si="2"/>
        <v>999</v>
      </c>
      <c r="Q42" s="551"/>
    </row>
    <row r="43" spans="1:17" s="552" customFormat="1" ht="18.899999999999999" customHeight="1" x14ac:dyDescent="0.25">
      <c r="A43" s="540">
        <v>37</v>
      </c>
      <c r="B43" s="541"/>
      <c r="C43" s="541"/>
      <c r="D43" s="542"/>
      <c r="E43" s="543"/>
      <c r="F43" s="551"/>
      <c r="G43" s="551"/>
      <c r="H43" s="553"/>
      <c r="I43" s="554"/>
      <c r="J43" s="546" t="e">
        <f>IF(AND(Q43="",#REF!&gt;0,#REF!&lt;5),K43,)</f>
        <v>#REF!</v>
      </c>
      <c r="K43" s="547" t="str">
        <f>IF(D43="","ZZZ9",IF(AND(#REF!&gt;0,#REF!&lt;5),D43&amp;#REF!,D43&amp;"9"))</f>
        <v>ZZZ9</v>
      </c>
      <c r="L43" s="548">
        <f t="shared" si="0"/>
        <v>999</v>
      </c>
      <c r="M43" s="559">
        <f t="shared" si="1"/>
        <v>999</v>
      </c>
      <c r="N43" s="556"/>
      <c r="O43" s="551"/>
      <c r="P43" s="550">
        <f t="shared" si="2"/>
        <v>999</v>
      </c>
      <c r="Q43" s="551"/>
    </row>
    <row r="44" spans="1:17" s="552" customFormat="1" ht="18.899999999999999" customHeight="1" x14ac:dyDescent="0.25">
      <c r="A44" s="540">
        <v>38</v>
      </c>
      <c r="B44" s="541"/>
      <c r="C44" s="541"/>
      <c r="D44" s="542"/>
      <c r="E44" s="543"/>
      <c r="F44" s="551"/>
      <c r="G44" s="551"/>
      <c r="H44" s="553"/>
      <c r="I44" s="554"/>
      <c r="J44" s="546" t="e">
        <f>IF(AND(Q44="",#REF!&gt;0,#REF!&lt;5),K44,)</f>
        <v>#REF!</v>
      </c>
      <c r="K44" s="547" t="str">
        <f>IF(D44="","ZZZ9",IF(AND(#REF!&gt;0,#REF!&lt;5),D44&amp;#REF!,D44&amp;"9"))</f>
        <v>ZZZ9</v>
      </c>
      <c r="L44" s="548">
        <f t="shared" si="0"/>
        <v>999</v>
      </c>
      <c r="M44" s="559">
        <f t="shared" si="1"/>
        <v>999</v>
      </c>
      <c r="N44" s="556"/>
      <c r="O44" s="551"/>
      <c r="P44" s="550">
        <f t="shared" si="2"/>
        <v>999</v>
      </c>
      <c r="Q44" s="551"/>
    </row>
    <row r="45" spans="1:17" s="552" customFormat="1" ht="18.899999999999999" customHeight="1" x14ac:dyDescent="0.25">
      <c r="A45" s="540">
        <v>39</v>
      </c>
      <c r="B45" s="541"/>
      <c r="C45" s="541"/>
      <c r="D45" s="542"/>
      <c r="E45" s="543"/>
      <c r="F45" s="551"/>
      <c r="G45" s="551"/>
      <c r="H45" s="553"/>
      <c r="I45" s="554"/>
      <c r="J45" s="546" t="e">
        <f>IF(AND(Q45="",#REF!&gt;0,#REF!&lt;5),K45,)</f>
        <v>#REF!</v>
      </c>
      <c r="K45" s="547" t="str">
        <f>IF(D45="","ZZZ9",IF(AND(#REF!&gt;0,#REF!&lt;5),D45&amp;#REF!,D45&amp;"9"))</f>
        <v>ZZZ9</v>
      </c>
      <c r="L45" s="548">
        <f t="shared" si="0"/>
        <v>999</v>
      </c>
      <c r="M45" s="559">
        <f t="shared" si="1"/>
        <v>999</v>
      </c>
      <c r="N45" s="556"/>
      <c r="O45" s="551"/>
      <c r="P45" s="550">
        <f t="shared" si="2"/>
        <v>999</v>
      </c>
      <c r="Q45" s="551"/>
    </row>
    <row r="46" spans="1:17" s="552" customFormat="1" ht="18.899999999999999" customHeight="1" x14ac:dyDescent="0.25">
      <c r="A46" s="540">
        <v>40</v>
      </c>
      <c r="B46" s="541"/>
      <c r="C46" s="541"/>
      <c r="D46" s="542"/>
      <c r="E46" s="543"/>
      <c r="F46" s="551"/>
      <c r="G46" s="551"/>
      <c r="H46" s="553"/>
      <c r="I46" s="554"/>
      <c r="J46" s="546" t="e">
        <f>IF(AND(Q46="",#REF!&gt;0,#REF!&lt;5),K46,)</f>
        <v>#REF!</v>
      </c>
      <c r="K46" s="547" t="str">
        <f>IF(D46="","ZZZ9",IF(AND(#REF!&gt;0,#REF!&lt;5),D46&amp;#REF!,D46&amp;"9"))</f>
        <v>ZZZ9</v>
      </c>
      <c r="L46" s="548">
        <f t="shared" si="0"/>
        <v>999</v>
      </c>
      <c r="M46" s="559">
        <f t="shared" si="1"/>
        <v>999</v>
      </c>
      <c r="N46" s="556"/>
      <c r="O46" s="551"/>
      <c r="P46" s="550">
        <f t="shared" si="2"/>
        <v>999</v>
      </c>
      <c r="Q46" s="551"/>
    </row>
    <row r="47" spans="1:17" s="552" customFormat="1" ht="18.899999999999999" customHeight="1" x14ac:dyDescent="0.25">
      <c r="A47" s="540">
        <v>41</v>
      </c>
      <c r="B47" s="541"/>
      <c r="C47" s="541"/>
      <c r="D47" s="542"/>
      <c r="E47" s="543"/>
      <c r="F47" s="551"/>
      <c r="G47" s="551"/>
      <c r="H47" s="553"/>
      <c r="I47" s="554"/>
      <c r="J47" s="546" t="e">
        <f>IF(AND(Q47="",#REF!&gt;0,#REF!&lt;5),K47,)</f>
        <v>#REF!</v>
      </c>
      <c r="K47" s="547" t="str">
        <f>IF(D47="","ZZZ9",IF(AND(#REF!&gt;0,#REF!&lt;5),D47&amp;#REF!,D47&amp;"9"))</f>
        <v>ZZZ9</v>
      </c>
      <c r="L47" s="548">
        <f t="shared" si="0"/>
        <v>999</v>
      </c>
      <c r="M47" s="559">
        <f t="shared" si="1"/>
        <v>999</v>
      </c>
      <c r="N47" s="556"/>
      <c r="O47" s="551"/>
      <c r="P47" s="550">
        <f t="shared" si="2"/>
        <v>999</v>
      </c>
      <c r="Q47" s="551"/>
    </row>
    <row r="48" spans="1:17" s="552" customFormat="1" ht="18.899999999999999" customHeight="1" x14ac:dyDescent="0.25">
      <c r="A48" s="540">
        <v>42</v>
      </c>
      <c r="B48" s="541"/>
      <c r="C48" s="541"/>
      <c r="D48" s="542"/>
      <c r="E48" s="543"/>
      <c r="F48" s="551"/>
      <c r="G48" s="551"/>
      <c r="H48" s="553"/>
      <c r="I48" s="554"/>
      <c r="J48" s="546" t="e">
        <f>IF(AND(Q48="",#REF!&gt;0,#REF!&lt;5),K48,)</f>
        <v>#REF!</v>
      </c>
      <c r="K48" s="547" t="str">
        <f>IF(D48="","ZZZ9",IF(AND(#REF!&gt;0,#REF!&lt;5),D48&amp;#REF!,D48&amp;"9"))</f>
        <v>ZZZ9</v>
      </c>
      <c r="L48" s="548">
        <f t="shared" si="0"/>
        <v>999</v>
      </c>
      <c r="M48" s="559">
        <f t="shared" si="1"/>
        <v>999</v>
      </c>
      <c r="N48" s="556"/>
      <c r="O48" s="551"/>
      <c r="P48" s="550">
        <f t="shared" si="2"/>
        <v>999</v>
      </c>
      <c r="Q48" s="551"/>
    </row>
    <row r="49" spans="1:17" s="552" customFormat="1" ht="18.899999999999999" customHeight="1" x14ac:dyDescent="0.25">
      <c r="A49" s="540">
        <v>43</v>
      </c>
      <c r="B49" s="541"/>
      <c r="C49" s="541"/>
      <c r="D49" s="542"/>
      <c r="E49" s="543"/>
      <c r="F49" s="551"/>
      <c r="G49" s="551"/>
      <c r="H49" s="553"/>
      <c r="I49" s="554"/>
      <c r="J49" s="546" t="e">
        <f>IF(AND(Q49="",#REF!&gt;0,#REF!&lt;5),K49,)</f>
        <v>#REF!</v>
      </c>
      <c r="K49" s="547" t="str">
        <f>IF(D49="","ZZZ9",IF(AND(#REF!&gt;0,#REF!&lt;5),D49&amp;#REF!,D49&amp;"9"))</f>
        <v>ZZZ9</v>
      </c>
      <c r="L49" s="548">
        <f t="shared" si="0"/>
        <v>999</v>
      </c>
      <c r="M49" s="559">
        <f t="shared" si="1"/>
        <v>999</v>
      </c>
      <c r="N49" s="556"/>
      <c r="O49" s="551"/>
      <c r="P49" s="550">
        <f t="shared" si="2"/>
        <v>999</v>
      </c>
      <c r="Q49" s="551"/>
    </row>
    <row r="50" spans="1:17" s="552" customFormat="1" ht="18.899999999999999" customHeight="1" x14ac:dyDescent="0.25">
      <c r="A50" s="540">
        <v>44</v>
      </c>
      <c r="B50" s="541"/>
      <c r="C50" s="541"/>
      <c r="D50" s="542"/>
      <c r="E50" s="543"/>
      <c r="F50" s="551"/>
      <c r="G50" s="551"/>
      <c r="H50" s="553"/>
      <c r="I50" s="554"/>
      <c r="J50" s="546" t="e">
        <f>IF(AND(Q50="",#REF!&gt;0,#REF!&lt;5),K50,)</f>
        <v>#REF!</v>
      </c>
      <c r="K50" s="547" t="str">
        <f>IF(D50="","ZZZ9",IF(AND(#REF!&gt;0,#REF!&lt;5),D50&amp;#REF!,D50&amp;"9"))</f>
        <v>ZZZ9</v>
      </c>
      <c r="L50" s="548">
        <f t="shared" si="0"/>
        <v>999</v>
      </c>
      <c r="M50" s="559">
        <f t="shared" si="1"/>
        <v>999</v>
      </c>
      <c r="N50" s="556"/>
      <c r="O50" s="551"/>
      <c r="P50" s="550">
        <f t="shared" si="2"/>
        <v>999</v>
      </c>
      <c r="Q50" s="551"/>
    </row>
    <row r="51" spans="1:17" s="552" customFormat="1" ht="18.899999999999999" customHeight="1" x14ac:dyDescent="0.25">
      <c r="A51" s="540">
        <v>45</v>
      </c>
      <c r="B51" s="541"/>
      <c r="C51" s="541"/>
      <c r="D51" s="542"/>
      <c r="E51" s="543"/>
      <c r="F51" s="551"/>
      <c r="G51" s="551"/>
      <c r="H51" s="553"/>
      <c r="I51" s="554"/>
      <c r="J51" s="546" t="e">
        <f>IF(AND(Q51="",#REF!&gt;0,#REF!&lt;5),K51,)</f>
        <v>#REF!</v>
      </c>
      <c r="K51" s="547" t="str">
        <f>IF(D51="","ZZZ9",IF(AND(#REF!&gt;0,#REF!&lt;5),D51&amp;#REF!,D51&amp;"9"))</f>
        <v>ZZZ9</v>
      </c>
      <c r="L51" s="548">
        <f t="shared" si="0"/>
        <v>999</v>
      </c>
      <c r="M51" s="559">
        <f t="shared" si="1"/>
        <v>999</v>
      </c>
      <c r="N51" s="556"/>
      <c r="O51" s="551"/>
      <c r="P51" s="550">
        <f t="shared" si="2"/>
        <v>999</v>
      </c>
      <c r="Q51" s="551"/>
    </row>
    <row r="52" spans="1:17" s="552" customFormat="1" ht="18.899999999999999" customHeight="1" x14ac:dyDescent="0.25">
      <c r="A52" s="540">
        <v>46</v>
      </c>
      <c r="B52" s="541"/>
      <c r="C52" s="541"/>
      <c r="D52" s="542"/>
      <c r="E52" s="543"/>
      <c r="F52" s="551"/>
      <c r="G52" s="551"/>
      <c r="H52" s="553"/>
      <c r="I52" s="554"/>
      <c r="J52" s="546" t="e">
        <f>IF(AND(Q52="",#REF!&gt;0,#REF!&lt;5),K52,)</f>
        <v>#REF!</v>
      </c>
      <c r="K52" s="547" t="str">
        <f>IF(D52="","ZZZ9",IF(AND(#REF!&gt;0,#REF!&lt;5),D52&amp;#REF!,D52&amp;"9"))</f>
        <v>ZZZ9</v>
      </c>
      <c r="L52" s="548">
        <f t="shared" si="0"/>
        <v>999</v>
      </c>
      <c r="M52" s="559">
        <f t="shared" si="1"/>
        <v>999</v>
      </c>
      <c r="N52" s="556"/>
      <c r="O52" s="551"/>
      <c r="P52" s="550">
        <f t="shared" si="2"/>
        <v>999</v>
      </c>
      <c r="Q52" s="551"/>
    </row>
    <row r="53" spans="1:17" s="552" customFormat="1" ht="18.899999999999999" customHeight="1" x14ac:dyDescent="0.25">
      <c r="A53" s="540">
        <v>47</v>
      </c>
      <c r="B53" s="541"/>
      <c r="C53" s="541"/>
      <c r="D53" s="542"/>
      <c r="E53" s="543"/>
      <c r="F53" s="551"/>
      <c r="G53" s="551"/>
      <c r="H53" s="553"/>
      <c r="I53" s="554"/>
      <c r="J53" s="546" t="e">
        <f>IF(AND(Q53="",#REF!&gt;0,#REF!&lt;5),K53,)</f>
        <v>#REF!</v>
      </c>
      <c r="K53" s="547" t="str">
        <f>IF(D53="","ZZZ9",IF(AND(#REF!&gt;0,#REF!&lt;5),D53&amp;#REF!,D53&amp;"9"))</f>
        <v>ZZZ9</v>
      </c>
      <c r="L53" s="548">
        <f t="shared" si="0"/>
        <v>999</v>
      </c>
      <c r="M53" s="559">
        <f t="shared" si="1"/>
        <v>999</v>
      </c>
      <c r="N53" s="556"/>
      <c r="O53" s="551"/>
      <c r="P53" s="550">
        <f t="shared" si="2"/>
        <v>999</v>
      </c>
      <c r="Q53" s="551"/>
    </row>
    <row r="54" spans="1:17" s="552" customFormat="1" ht="18.899999999999999" customHeight="1" x14ac:dyDescent="0.25">
      <c r="A54" s="540">
        <v>48</v>
      </c>
      <c r="B54" s="541"/>
      <c r="C54" s="541"/>
      <c r="D54" s="542"/>
      <c r="E54" s="543"/>
      <c r="F54" s="551"/>
      <c r="G54" s="551"/>
      <c r="H54" s="553"/>
      <c r="I54" s="554"/>
      <c r="J54" s="546" t="e">
        <f>IF(AND(Q54="",#REF!&gt;0,#REF!&lt;5),K54,)</f>
        <v>#REF!</v>
      </c>
      <c r="K54" s="547" t="str">
        <f>IF(D54="","ZZZ9",IF(AND(#REF!&gt;0,#REF!&lt;5),D54&amp;#REF!,D54&amp;"9"))</f>
        <v>ZZZ9</v>
      </c>
      <c r="L54" s="548">
        <f t="shared" si="0"/>
        <v>999</v>
      </c>
      <c r="M54" s="559">
        <f t="shared" si="1"/>
        <v>999</v>
      </c>
      <c r="N54" s="556"/>
      <c r="O54" s="551"/>
      <c r="P54" s="550">
        <f t="shared" si="2"/>
        <v>999</v>
      </c>
      <c r="Q54" s="551"/>
    </row>
    <row r="55" spans="1:17" s="552" customFormat="1" ht="18.899999999999999" customHeight="1" x14ac:dyDescent="0.25">
      <c r="A55" s="540">
        <v>49</v>
      </c>
      <c r="B55" s="541"/>
      <c r="C55" s="541"/>
      <c r="D55" s="542"/>
      <c r="E55" s="543"/>
      <c r="F55" s="551"/>
      <c r="G55" s="551"/>
      <c r="H55" s="553"/>
      <c r="I55" s="554"/>
      <c r="J55" s="546" t="e">
        <f>IF(AND(Q55="",#REF!&gt;0,#REF!&lt;5),K55,)</f>
        <v>#REF!</v>
      </c>
      <c r="K55" s="547" t="str">
        <f>IF(D55="","ZZZ9",IF(AND(#REF!&gt;0,#REF!&lt;5),D55&amp;#REF!,D55&amp;"9"))</f>
        <v>ZZZ9</v>
      </c>
      <c r="L55" s="548">
        <f t="shared" si="0"/>
        <v>999</v>
      </c>
      <c r="M55" s="559">
        <f t="shared" si="1"/>
        <v>999</v>
      </c>
      <c r="N55" s="556"/>
      <c r="O55" s="551"/>
      <c r="P55" s="550">
        <f t="shared" si="2"/>
        <v>999</v>
      </c>
      <c r="Q55" s="551"/>
    </row>
    <row r="56" spans="1:17" s="552" customFormat="1" ht="18.899999999999999" customHeight="1" x14ac:dyDescent="0.25">
      <c r="A56" s="540">
        <v>50</v>
      </c>
      <c r="B56" s="541"/>
      <c r="C56" s="541"/>
      <c r="D56" s="542"/>
      <c r="E56" s="543"/>
      <c r="F56" s="551"/>
      <c r="G56" s="551"/>
      <c r="H56" s="553"/>
      <c r="I56" s="554"/>
      <c r="J56" s="546" t="e">
        <f>IF(AND(Q56="",#REF!&gt;0,#REF!&lt;5),K56,)</f>
        <v>#REF!</v>
      </c>
      <c r="K56" s="547" t="str">
        <f>IF(D56="","ZZZ9",IF(AND(#REF!&gt;0,#REF!&lt;5),D56&amp;#REF!,D56&amp;"9"))</f>
        <v>ZZZ9</v>
      </c>
      <c r="L56" s="548">
        <f t="shared" si="0"/>
        <v>999</v>
      </c>
      <c r="M56" s="559">
        <f t="shared" si="1"/>
        <v>999</v>
      </c>
      <c r="N56" s="556"/>
      <c r="O56" s="551"/>
      <c r="P56" s="550">
        <f t="shared" si="2"/>
        <v>999</v>
      </c>
      <c r="Q56" s="551"/>
    </row>
    <row r="57" spans="1:17" s="552" customFormat="1" ht="18.899999999999999" customHeight="1" x14ac:dyDescent="0.25">
      <c r="A57" s="540">
        <v>51</v>
      </c>
      <c r="B57" s="541"/>
      <c r="C57" s="541"/>
      <c r="D57" s="542"/>
      <c r="E57" s="543"/>
      <c r="F57" s="551"/>
      <c r="G57" s="551"/>
      <c r="H57" s="553"/>
      <c r="I57" s="554"/>
      <c r="J57" s="546" t="e">
        <f>IF(AND(Q57="",#REF!&gt;0,#REF!&lt;5),K57,)</f>
        <v>#REF!</v>
      </c>
      <c r="K57" s="547" t="str">
        <f>IF(D57="","ZZZ9",IF(AND(#REF!&gt;0,#REF!&lt;5),D57&amp;#REF!,D57&amp;"9"))</f>
        <v>ZZZ9</v>
      </c>
      <c r="L57" s="548">
        <f t="shared" si="0"/>
        <v>999</v>
      </c>
      <c r="M57" s="559">
        <f t="shared" si="1"/>
        <v>999</v>
      </c>
      <c r="N57" s="556"/>
      <c r="O57" s="551"/>
      <c r="P57" s="550">
        <f t="shared" si="2"/>
        <v>999</v>
      </c>
      <c r="Q57" s="551"/>
    </row>
    <row r="58" spans="1:17" s="552" customFormat="1" ht="18.899999999999999" customHeight="1" x14ac:dyDescent="0.25">
      <c r="A58" s="540">
        <v>52</v>
      </c>
      <c r="B58" s="541"/>
      <c r="C58" s="541"/>
      <c r="D58" s="542"/>
      <c r="E58" s="543"/>
      <c r="F58" s="551"/>
      <c r="G58" s="551"/>
      <c r="H58" s="553"/>
      <c r="I58" s="554"/>
      <c r="J58" s="546" t="e">
        <f>IF(AND(Q58="",#REF!&gt;0,#REF!&lt;5),K58,)</f>
        <v>#REF!</v>
      </c>
      <c r="K58" s="547" t="str">
        <f>IF(D58="","ZZZ9",IF(AND(#REF!&gt;0,#REF!&lt;5),D58&amp;#REF!,D58&amp;"9"))</f>
        <v>ZZZ9</v>
      </c>
      <c r="L58" s="548">
        <f t="shared" si="0"/>
        <v>999</v>
      </c>
      <c r="M58" s="559">
        <f t="shared" si="1"/>
        <v>999</v>
      </c>
      <c r="N58" s="556"/>
      <c r="O58" s="551"/>
      <c r="P58" s="550">
        <f t="shared" si="2"/>
        <v>999</v>
      </c>
      <c r="Q58" s="551"/>
    </row>
    <row r="59" spans="1:17" s="552" customFormat="1" ht="18.899999999999999" customHeight="1" x14ac:dyDescent="0.25">
      <c r="A59" s="540">
        <v>53</v>
      </c>
      <c r="B59" s="541"/>
      <c r="C59" s="541"/>
      <c r="D59" s="542"/>
      <c r="E59" s="543"/>
      <c r="F59" s="551"/>
      <c r="G59" s="551"/>
      <c r="H59" s="553"/>
      <c r="I59" s="554"/>
      <c r="J59" s="546" t="e">
        <f>IF(AND(Q59="",#REF!&gt;0,#REF!&lt;5),K59,)</f>
        <v>#REF!</v>
      </c>
      <c r="K59" s="547" t="str">
        <f>IF(D59="","ZZZ9",IF(AND(#REF!&gt;0,#REF!&lt;5),D59&amp;#REF!,D59&amp;"9"))</f>
        <v>ZZZ9</v>
      </c>
      <c r="L59" s="548">
        <f t="shared" si="0"/>
        <v>999</v>
      </c>
      <c r="M59" s="559">
        <f t="shared" si="1"/>
        <v>999</v>
      </c>
      <c r="N59" s="556"/>
      <c r="O59" s="551"/>
      <c r="P59" s="550">
        <f t="shared" si="2"/>
        <v>999</v>
      </c>
      <c r="Q59" s="551"/>
    </row>
    <row r="60" spans="1:17" s="552" customFormat="1" ht="18.899999999999999" customHeight="1" x14ac:dyDescent="0.25">
      <c r="A60" s="540">
        <v>54</v>
      </c>
      <c r="B60" s="541"/>
      <c r="C60" s="541"/>
      <c r="D60" s="542"/>
      <c r="E60" s="543"/>
      <c r="F60" s="551"/>
      <c r="G60" s="551"/>
      <c r="H60" s="553"/>
      <c r="I60" s="554"/>
      <c r="J60" s="546" t="e">
        <f>IF(AND(Q60="",#REF!&gt;0,#REF!&lt;5),K60,)</f>
        <v>#REF!</v>
      </c>
      <c r="K60" s="547" t="str">
        <f>IF(D60="","ZZZ9",IF(AND(#REF!&gt;0,#REF!&lt;5),D60&amp;#REF!,D60&amp;"9"))</f>
        <v>ZZZ9</v>
      </c>
      <c r="L60" s="548">
        <f t="shared" si="0"/>
        <v>999</v>
      </c>
      <c r="M60" s="559">
        <f t="shared" si="1"/>
        <v>999</v>
      </c>
      <c r="N60" s="556"/>
      <c r="O60" s="551"/>
      <c r="P60" s="550">
        <f t="shared" si="2"/>
        <v>999</v>
      </c>
      <c r="Q60" s="551"/>
    </row>
    <row r="61" spans="1:17" s="552" customFormat="1" ht="18.899999999999999" customHeight="1" x14ac:dyDescent="0.25">
      <c r="A61" s="540">
        <v>55</v>
      </c>
      <c r="B61" s="541"/>
      <c r="C61" s="541"/>
      <c r="D61" s="542"/>
      <c r="E61" s="543"/>
      <c r="F61" s="551"/>
      <c r="G61" s="551"/>
      <c r="H61" s="553"/>
      <c r="I61" s="554"/>
      <c r="J61" s="546" t="e">
        <f>IF(AND(Q61="",#REF!&gt;0,#REF!&lt;5),K61,)</f>
        <v>#REF!</v>
      </c>
      <c r="K61" s="547" t="str">
        <f>IF(D61="","ZZZ9",IF(AND(#REF!&gt;0,#REF!&lt;5),D61&amp;#REF!,D61&amp;"9"))</f>
        <v>ZZZ9</v>
      </c>
      <c r="L61" s="548">
        <f t="shared" si="0"/>
        <v>999</v>
      </c>
      <c r="M61" s="559">
        <f t="shared" si="1"/>
        <v>999</v>
      </c>
      <c r="N61" s="556"/>
      <c r="O61" s="551"/>
      <c r="P61" s="550">
        <f t="shared" si="2"/>
        <v>999</v>
      </c>
      <c r="Q61" s="551"/>
    </row>
    <row r="62" spans="1:17" s="552" customFormat="1" ht="18.899999999999999" customHeight="1" x14ac:dyDescent="0.25">
      <c r="A62" s="540">
        <v>56</v>
      </c>
      <c r="B62" s="541"/>
      <c r="C62" s="541"/>
      <c r="D62" s="542"/>
      <c r="E62" s="543"/>
      <c r="F62" s="551"/>
      <c r="G62" s="551"/>
      <c r="H62" s="553"/>
      <c r="I62" s="554"/>
      <c r="J62" s="546" t="e">
        <f>IF(AND(Q62="",#REF!&gt;0,#REF!&lt;5),K62,)</f>
        <v>#REF!</v>
      </c>
      <c r="K62" s="547" t="str">
        <f>IF(D62="","ZZZ9",IF(AND(#REF!&gt;0,#REF!&lt;5),D62&amp;#REF!,D62&amp;"9"))</f>
        <v>ZZZ9</v>
      </c>
      <c r="L62" s="548">
        <f t="shared" si="0"/>
        <v>999</v>
      </c>
      <c r="M62" s="559">
        <f t="shared" si="1"/>
        <v>999</v>
      </c>
      <c r="N62" s="556"/>
      <c r="O62" s="551"/>
      <c r="P62" s="550">
        <f t="shared" si="2"/>
        <v>999</v>
      </c>
      <c r="Q62" s="551"/>
    </row>
    <row r="63" spans="1:17" s="552" customFormat="1" ht="18.899999999999999" customHeight="1" x14ac:dyDescent="0.25">
      <c r="A63" s="540">
        <v>57</v>
      </c>
      <c r="B63" s="541"/>
      <c r="C63" s="541"/>
      <c r="D63" s="542"/>
      <c r="E63" s="543"/>
      <c r="F63" s="551"/>
      <c r="G63" s="551"/>
      <c r="H63" s="553"/>
      <c r="I63" s="554"/>
      <c r="J63" s="546" t="e">
        <f>IF(AND(Q63="",#REF!&gt;0,#REF!&lt;5),K63,)</f>
        <v>#REF!</v>
      </c>
      <c r="K63" s="547" t="str">
        <f>IF(D63="","ZZZ9",IF(AND(#REF!&gt;0,#REF!&lt;5),D63&amp;#REF!,D63&amp;"9"))</f>
        <v>ZZZ9</v>
      </c>
      <c r="L63" s="548">
        <f t="shared" si="0"/>
        <v>999</v>
      </c>
      <c r="M63" s="559">
        <f t="shared" si="1"/>
        <v>999</v>
      </c>
      <c r="N63" s="556"/>
      <c r="O63" s="551"/>
      <c r="P63" s="550">
        <f t="shared" si="2"/>
        <v>999</v>
      </c>
      <c r="Q63" s="551"/>
    </row>
    <row r="64" spans="1:17" s="552" customFormat="1" ht="18.899999999999999" customHeight="1" x14ac:dyDescent="0.25">
      <c r="A64" s="540">
        <v>58</v>
      </c>
      <c r="B64" s="541"/>
      <c r="C64" s="541"/>
      <c r="D64" s="542"/>
      <c r="E64" s="543"/>
      <c r="F64" s="551"/>
      <c r="G64" s="551"/>
      <c r="H64" s="553"/>
      <c r="I64" s="554"/>
      <c r="J64" s="546" t="e">
        <f>IF(AND(Q64="",#REF!&gt;0,#REF!&lt;5),K64,)</f>
        <v>#REF!</v>
      </c>
      <c r="K64" s="547" t="str">
        <f>IF(D64="","ZZZ9",IF(AND(#REF!&gt;0,#REF!&lt;5),D64&amp;#REF!,D64&amp;"9"))</f>
        <v>ZZZ9</v>
      </c>
      <c r="L64" s="548">
        <f t="shared" si="0"/>
        <v>999</v>
      </c>
      <c r="M64" s="559">
        <f t="shared" si="1"/>
        <v>999</v>
      </c>
      <c r="N64" s="556"/>
      <c r="O64" s="551"/>
      <c r="P64" s="550">
        <f t="shared" si="2"/>
        <v>999</v>
      </c>
      <c r="Q64" s="551"/>
    </row>
    <row r="65" spans="1:17" s="552" customFormat="1" ht="18.899999999999999" customHeight="1" x14ac:dyDescent="0.25">
      <c r="A65" s="540">
        <v>59</v>
      </c>
      <c r="B65" s="541"/>
      <c r="C65" s="541"/>
      <c r="D65" s="542"/>
      <c r="E65" s="543"/>
      <c r="F65" s="551"/>
      <c r="G65" s="551"/>
      <c r="H65" s="553"/>
      <c r="I65" s="554"/>
      <c r="J65" s="546" t="e">
        <f>IF(AND(Q65="",#REF!&gt;0,#REF!&lt;5),K65,)</f>
        <v>#REF!</v>
      </c>
      <c r="K65" s="547" t="str">
        <f>IF(D65="","ZZZ9",IF(AND(#REF!&gt;0,#REF!&lt;5),D65&amp;#REF!,D65&amp;"9"))</f>
        <v>ZZZ9</v>
      </c>
      <c r="L65" s="548">
        <f t="shared" si="0"/>
        <v>999</v>
      </c>
      <c r="M65" s="559">
        <f t="shared" si="1"/>
        <v>999</v>
      </c>
      <c r="N65" s="556"/>
      <c r="O65" s="551"/>
      <c r="P65" s="550">
        <f t="shared" si="2"/>
        <v>999</v>
      </c>
      <c r="Q65" s="551"/>
    </row>
    <row r="66" spans="1:17" s="552" customFormat="1" ht="18.899999999999999" customHeight="1" x14ac:dyDescent="0.25">
      <c r="A66" s="540">
        <v>60</v>
      </c>
      <c r="B66" s="541"/>
      <c r="C66" s="541"/>
      <c r="D66" s="542"/>
      <c r="E66" s="543"/>
      <c r="F66" s="551"/>
      <c r="G66" s="551"/>
      <c r="H66" s="553"/>
      <c r="I66" s="554"/>
      <c r="J66" s="546" t="e">
        <f>IF(AND(Q66="",#REF!&gt;0,#REF!&lt;5),K66,)</f>
        <v>#REF!</v>
      </c>
      <c r="K66" s="547" t="str">
        <f>IF(D66="","ZZZ9",IF(AND(#REF!&gt;0,#REF!&lt;5),D66&amp;#REF!,D66&amp;"9"))</f>
        <v>ZZZ9</v>
      </c>
      <c r="L66" s="548">
        <f t="shared" si="0"/>
        <v>999</v>
      </c>
      <c r="M66" s="559">
        <f t="shared" si="1"/>
        <v>999</v>
      </c>
      <c r="N66" s="556"/>
      <c r="O66" s="551"/>
      <c r="P66" s="550">
        <f t="shared" si="2"/>
        <v>999</v>
      </c>
      <c r="Q66" s="551"/>
    </row>
    <row r="67" spans="1:17" s="552" customFormat="1" ht="18.899999999999999" customHeight="1" x14ac:dyDescent="0.25">
      <c r="A67" s="540">
        <v>61</v>
      </c>
      <c r="B67" s="541"/>
      <c r="C67" s="541"/>
      <c r="D67" s="542"/>
      <c r="E67" s="543"/>
      <c r="F67" s="551"/>
      <c r="G67" s="551"/>
      <c r="H67" s="553"/>
      <c r="I67" s="554"/>
      <c r="J67" s="546" t="e">
        <f>IF(AND(Q67="",#REF!&gt;0,#REF!&lt;5),K67,)</f>
        <v>#REF!</v>
      </c>
      <c r="K67" s="547" t="str">
        <f>IF(D67="","ZZZ9",IF(AND(#REF!&gt;0,#REF!&lt;5),D67&amp;#REF!,D67&amp;"9"))</f>
        <v>ZZZ9</v>
      </c>
      <c r="L67" s="548">
        <f t="shared" si="0"/>
        <v>999</v>
      </c>
      <c r="M67" s="559">
        <f t="shared" si="1"/>
        <v>999</v>
      </c>
      <c r="N67" s="556"/>
      <c r="O67" s="551"/>
      <c r="P67" s="550">
        <f t="shared" si="2"/>
        <v>999</v>
      </c>
      <c r="Q67" s="551"/>
    </row>
    <row r="68" spans="1:17" s="552" customFormat="1" ht="18.899999999999999" customHeight="1" x14ac:dyDescent="0.25">
      <c r="A68" s="540">
        <v>62</v>
      </c>
      <c r="B68" s="541"/>
      <c r="C68" s="541"/>
      <c r="D68" s="542"/>
      <c r="E68" s="543"/>
      <c r="F68" s="551"/>
      <c r="G68" s="551"/>
      <c r="H68" s="553"/>
      <c r="I68" s="554"/>
      <c r="J68" s="546" t="e">
        <f>IF(AND(Q68="",#REF!&gt;0,#REF!&lt;5),K68,)</f>
        <v>#REF!</v>
      </c>
      <c r="K68" s="547" t="str">
        <f>IF(D68="","ZZZ9",IF(AND(#REF!&gt;0,#REF!&lt;5),D68&amp;#REF!,D68&amp;"9"))</f>
        <v>ZZZ9</v>
      </c>
      <c r="L68" s="548">
        <f t="shared" si="0"/>
        <v>999</v>
      </c>
      <c r="M68" s="559">
        <f t="shared" si="1"/>
        <v>999</v>
      </c>
      <c r="N68" s="556"/>
      <c r="O68" s="551"/>
      <c r="P68" s="550">
        <f t="shared" si="2"/>
        <v>999</v>
      </c>
      <c r="Q68" s="551"/>
    </row>
    <row r="69" spans="1:17" s="552" customFormat="1" ht="18.899999999999999" customHeight="1" x14ac:dyDescent="0.25">
      <c r="A69" s="540">
        <v>63</v>
      </c>
      <c r="B69" s="541"/>
      <c r="C69" s="541"/>
      <c r="D69" s="542"/>
      <c r="E69" s="543"/>
      <c r="F69" s="551"/>
      <c r="G69" s="551"/>
      <c r="H69" s="553"/>
      <c r="I69" s="554"/>
      <c r="J69" s="546" t="e">
        <f>IF(AND(Q69="",#REF!&gt;0,#REF!&lt;5),K69,)</f>
        <v>#REF!</v>
      </c>
      <c r="K69" s="547" t="str">
        <f>IF(D69="","ZZZ9",IF(AND(#REF!&gt;0,#REF!&lt;5),D69&amp;#REF!,D69&amp;"9"))</f>
        <v>ZZZ9</v>
      </c>
      <c r="L69" s="548">
        <f t="shared" si="0"/>
        <v>999</v>
      </c>
      <c r="M69" s="559">
        <f t="shared" si="1"/>
        <v>999</v>
      </c>
      <c r="N69" s="556"/>
      <c r="O69" s="551"/>
      <c r="P69" s="550">
        <f t="shared" si="2"/>
        <v>999</v>
      </c>
      <c r="Q69" s="551"/>
    </row>
    <row r="70" spans="1:17" s="552" customFormat="1" ht="18.899999999999999" customHeight="1" x14ac:dyDescent="0.25">
      <c r="A70" s="540">
        <v>64</v>
      </c>
      <c r="B70" s="541"/>
      <c r="C70" s="541"/>
      <c r="D70" s="542"/>
      <c r="E70" s="543"/>
      <c r="F70" s="551"/>
      <c r="G70" s="551"/>
      <c r="H70" s="553"/>
      <c r="I70" s="554"/>
      <c r="J70" s="546" t="e">
        <f>IF(AND(Q70="",#REF!&gt;0,#REF!&lt;5),K70,)</f>
        <v>#REF!</v>
      </c>
      <c r="K70" s="547" t="str">
        <f>IF(D70="","ZZZ9",IF(AND(#REF!&gt;0,#REF!&lt;5),D70&amp;#REF!,D70&amp;"9"))</f>
        <v>ZZZ9</v>
      </c>
      <c r="L70" s="548">
        <f t="shared" si="0"/>
        <v>999</v>
      </c>
      <c r="M70" s="559">
        <f t="shared" si="1"/>
        <v>999</v>
      </c>
      <c r="N70" s="556"/>
      <c r="O70" s="551"/>
      <c r="P70" s="550">
        <f t="shared" si="2"/>
        <v>999</v>
      </c>
      <c r="Q70" s="551"/>
    </row>
    <row r="71" spans="1:17" s="552" customFormat="1" ht="18.899999999999999" customHeight="1" x14ac:dyDescent="0.25">
      <c r="A71" s="540">
        <v>65</v>
      </c>
      <c r="B71" s="541"/>
      <c r="C71" s="541"/>
      <c r="D71" s="542"/>
      <c r="E71" s="543"/>
      <c r="F71" s="551"/>
      <c r="G71" s="551"/>
      <c r="H71" s="553"/>
      <c r="I71" s="554"/>
      <c r="J71" s="546" t="e">
        <f>IF(AND(Q71="",#REF!&gt;0,#REF!&lt;5),K71,)</f>
        <v>#REF!</v>
      </c>
      <c r="K71" s="547" t="str">
        <f>IF(D71="","ZZZ9",IF(AND(#REF!&gt;0,#REF!&lt;5),D71&amp;#REF!,D71&amp;"9"))</f>
        <v>ZZZ9</v>
      </c>
      <c r="L71" s="548">
        <f t="shared" si="0"/>
        <v>999</v>
      </c>
      <c r="M71" s="559">
        <f t="shared" si="1"/>
        <v>999</v>
      </c>
      <c r="N71" s="556"/>
      <c r="O71" s="551"/>
      <c r="P71" s="550">
        <f t="shared" si="2"/>
        <v>999</v>
      </c>
      <c r="Q71" s="551"/>
    </row>
    <row r="72" spans="1:17" s="552" customFormat="1" ht="18.899999999999999" customHeight="1" x14ac:dyDescent="0.25">
      <c r="A72" s="540">
        <v>66</v>
      </c>
      <c r="B72" s="541"/>
      <c r="C72" s="541"/>
      <c r="D72" s="542"/>
      <c r="E72" s="543"/>
      <c r="F72" s="551"/>
      <c r="G72" s="551"/>
      <c r="H72" s="553"/>
      <c r="I72" s="554"/>
      <c r="J72" s="546" t="e">
        <f>IF(AND(Q72="",#REF!&gt;0,#REF!&lt;5),K72,)</f>
        <v>#REF!</v>
      </c>
      <c r="K72" s="547" t="str">
        <f>IF(D72="","ZZZ9",IF(AND(#REF!&gt;0,#REF!&lt;5),D72&amp;#REF!,D72&amp;"9"))</f>
        <v>ZZZ9</v>
      </c>
      <c r="L72" s="548">
        <f t="shared" si="0"/>
        <v>999</v>
      </c>
      <c r="M72" s="559">
        <f t="shared" si="1"/>
        <v>999</v>
      </c>
      <c r="N72" s="556"/>
      <c r="O72" s="551"/>
      <c r="P72" s="550">
        <f t="shared" si="2"/>
        <v>999</v>
      </c>
      <c r="Q72" s="551"/>
    </row>
    <row r="73" spans="1:17" s="552" customFormat="1" ht="18.899999999999999" customHeight="1" x14ac:dyDescent="0.25">
      <c r="A73" s="540">
        <v>67</v>
      </c>
      <c r="B73" s="541"/>
      <c r="C73" s="541"/>
      <c r="D73" s="542"/>
      <c r="E73" s="543"/>
      <c r="F73" s="551"/>
      <c r="G73" s="551"/>
      <c r="H73" s="553"/>
      <c r="I73" s="554"/>
      <c r="J73" s="546" t="e">
        <f>IF(AND(Q73="",#REF!&gt;0,#REF!&lt;5),K73,)</f>
        <v>#REF!</v>
      </c>
      <c r="K73" s="547" t="str">
        <f>IF(D73="","ZZZ9",IF(AND(#REF!&gt;0,#REF!&lt;5),D73&amp;#REF!,D73&amp;"9"))</f>
        <v>ZZZ9</v>
      </c>
      <c r="L73" s="548">
        <f t="shared" si="0"/>
        <v>999</v>
      </c>
      <c r="M73" s="559">
        <f t="shared" si="1"/>
        <v>999</v>
      </c>
      <c r="N73" s="556"/>
      <c r="O73" s="551"/>
      <c r="P73" s="550">
        <f t="shared" si="2"/>
        <v>999</v>
      </c>
      <c r="Q73" s="551"/>
    </row>
    <row r="74" spans="1:17" s="552" customFormat="1" ht="18.899999999999999" customHeight="1" x14ac:dyDescent="0.25">
      <c r="A74" s="540">
        <v>68</v>
      </c>
      <c r="B74" s="541"/>
      <c r="C74" s="541"/>
      <c r="D74" s="542"/>
      <c r="E74" s="543"/>
      <c r="F74" s="551"/>
      <c r="G74" s="551"/>
      <c r="H74" s="553"/>
      <c r="I74" s="554"/>
      <c r="J74" s="546" t="e">
        <f>IF(AND(Q74="",#REF!&gt;0,#REF!&lt;5),K74,)</f>
        <v>#REF!</v>
      </c>
      <c r="K74" s="547" t="str">
        <f>IF(D74="","ZZZ9",IF(AND(#REF!&gt;0,#REF!&lt;5),D74&amp;#REF!,D74&amp;"9"))</f>
        <v>ZZZ9</v>
      </c>
      <c r="L74" s="548">
        <f t="shared" si="0"/>
        <v>999</v>
      </c>
      <c r="M74" s="559">
        <f t="shared" si="1"/>
        <v>999</v>
      </c>
      <c r="N74" s="556"/>
      <c r="O74" s="551"/>
      <c r="P74" s="550">
        <f t="shared" si="2"/>
        <v>999</v>
      </c>
      <c r="Q74" s="551"/>
    </row>
    <row r="75" spans="1:17" s="552" customFormat="1" ht="18.899999999999999" customHeight="1" x14ac:dyDescent="0.25">
      <c r="A75" s="540">
        <v>69</v>
      </c>
      <c r="B75" s="541"/>
      <c r="C75" s="541"/>
      <c r="D75" s="542"/>
      <c r="E75" s="543"/>
      <c r="F75" s="551"/>
      <c r="G75" s="551"/>
      <c r="H75" s="553"/>
      <c r="I75" s="554"/>
      <c r="J75" s="546" t="e">
        <f>IF(AND(Q75="",#REF!&gt;0,#REF!&lt;5),K75,)</f>
        <v>#REF!</v>
      </c>
      <c r="K75" s="547" t="str">
        <f>IF(D75="","ZZZ9",IF(AND(#REF!&gt;0,#REF!&lt;5),D75&amp;#REF!,D75&amp;"9"))</f>
        <v>ZZZ9</v>
      </c>
      <c r="L75" s="548">
        <f t="shared" si="0"/>
        <v>999</v>
      </c>
      <c r="M75" s="559">
        <f t="shared" si="1"/>
        <v>999</v>
      </c>
      <c r="N75" s="556"/>
      <c r="O75" s="551"/>
      <c r="P75" s="550">
        <f t="shared" si="2"/>
        <v>999</v>
      </c>
      <c r="Q75" s="551"/>
    </row>
    <row r="76" spans="1:17" s="552" customFormat="1" ht="18.899999999999999" customHeight="1" x14ac:dyDescent="0.25">
      <c r="A76" s="540">
        <v>70</v>
      </c>
      <c r="B76" s="541"/>
      <c r="C76" s="541"/>
      <c r="D76" s="542"/>
      <c r="E76" s="543"/>
      <c r="F76" s="551"/>
      <c r="G76" s="551"/>
      <c r="H76" s="553"/>
      <c r="I76" s="554"/>
      <c r="J76" s="546" t="e">
        <f>IF(AND(Q76="",#REF!&gt;0,#REF!&lt;5),K76,)</f>
        <v>#REF!</v>
      </c>
      <c r="K76" s="547" t="str">
        <f>IF(D76="","ZZZ9",IF(AND(#REF!&gt;0,#REF!&lt;5),D76&amp;#REF!,D76&amp;"9"))</f>
        <v>ZZZ9</v>
      </c>
      <c r="L76" s="548">
        <f t="shared" si="0"/>
        <v>999</v>
      </c>
      <c r="M76" s="559">
        <f t="shared" si="1"/>
        <v>999</v>
      </c>
      <c r="N76" s="556"/>
      <c r="O76" s="551"/>
      <c r="P76" s="550">
        <f t="shared" si="2"/>
        <v>999</v>
      </c>
      <c r="Q76" s="551"/>
    </row>
    <row r="77" spans="1:17" s="552" customFormat="1" ht="18.899999999999999" customHeight="1" x14ac:dyDescent="0.25">
      <c r="A77" s="540">
        <v>71</v>
      </c>
      <c r="B77" s="541"/>
      <c r="C77" s="541"/>
      <c r="D77" s="542"/>
      <c r="E77" s="543"/>
      <c r="F77" s="551"/>
      <c r="G77" s="551"/>
      <c r="H77" s="553"/>
      <c r="I77" s="554"/>
      <c r="J77" s="546" t="e">
        <f>IF(AND(Q77="",#REF!&gt;0,#REF!&lt;5),K77,)</f>
        <v>#REF!</v>
      </c>
      <c r="K77" s="547" t="str">
        <f>IF(D77="","ZZZ9",IF(AND(#REF!&gt;0,#REF!&lt;5),D77&amp;#REF!,D77&amp;"9"))</f>
        <v>ZZZ9</v>
      </c>
      <c r="L77" s="548">
        <f t="shared" si="0"/>
        <v>999</v>
      </c>
      <c r="M77" s="559">
        <f t="shared" si="1"/>
        <v>999</v>
      </c>
      <c r="N77" s="556"/>
      <c r="O77" s="551"/>
      <c r="P77" s="550">
        <f t="shared" si="2"/>
        <v>999</v>
      </c>
      <c r="Q77" s="551"/>
    </row>
    <row r="78" spans="1:17" s="552" customFormat="1" ht="18.899999999999999" customHeight="1" x14ac:dyDescent="0.25">
      <c r="A78" s="540">
        <v>72</v>
      </c>
      <c r="B78" s="541"/>
      <c r="C78" s="541"/>
      <c r="D78" s="542"/>
      <c r="E78" s="543"/>
      <c r="F78" s="551"/>
      <c r="G78" s="551"/>
      <c r="H78" s="553"/>
      <c r="I78" s="554"/>
      <c r="J78" s="546" t="e">
        <f>IF(AND(Q78="",#REF!&gt;0,#REF!&lt;5),K78,)</f>
        <v>#REF!</v>
      </c>
      <c r="K78" s="547" t="str">
        <f>IF(D78="","ZZZ9",IF(AND(#REF!&gt;0,#REF!&lt;5),D78&amp;#REF!,D78&amp;"9"))</f>
        <v>ZZZ9</v>
      </c>
      <c r="L78" s="548">
        <f t="shared" si="0"/>
        <v>999</v>
      </c>
      <c r="M78" s="559">
        <f t="shared" si="1"/>
        <v>999</v>
      </c>
      <c r="N78" s="556"/>
      <c r="O78" s="551"/>
      <c r="P78" s="550">
        <f t="shared" si="2"/>
        <v>999</v>
      </c>
      <c r="Q78" s="551"/>
    </row>
    <row r="79" spans="1:17" s="552" customFormat="1" ht="18.899999999999999" customHeight="1" x14ac:dyDescent="0.25">
      <c r="A79" s="540">
        <v>73</v>
      </c>
      <c r="B79" s="541"/>
      <c r="C79" s="541"/>
      <c r="D79" s="542"/>
      <c r="E79" s="543"/>
      <c r="F79" s="551"/>
      <c r="G79" s="551"/>
      <c r="H79" s="553"/>
      <c r="I79" s="554"/>
      <c r="J79" s="546" t="e">
        <f>IF(AND(Q79="",#REF!&gt;0,#REF!&lt;5),K79,)</f>
        <v>#REF!</v>
      </c>
      <c r="K79" s="547" t="str">
        <f>IF(D79="","ZZZ9",IF(AND(#REF!&gt;0,#REF!&lt;5),D79&amp;#REF!,D79&amp;"9"))</f>
        <v>ZZZ9</v>
      </c>
      <c r="L79" s="548">
        <f t="shared" si="0"/>
        <v>999</v>
      </c>
      <c r="M79" s="559">
        <f t="shared" si="1"/>
        <v>999</v>
      </c>
      <c r="N79" s="556"/>
      <c r="O79" s="551"/>
      <c r="P79" s="550">
        <f t="shared" si="2"/>
        <v>999</v>
      </c>
      <c r="Q79" s="551"/>
    </row>
    <row r="80" spans="1:17" s="552" customFormat="1" ht="18.899999999999999" customHeight="1" x14ac:dyDescent="0.25">
      <c r="A80" s="540">
        <v>74</v>
      </c>
      <c r="B80" s="541"/>
      <c r="C80" s="541"/>
      <c r="D80" s="542"/>
      <c r="E80" s="543"/>
      <c r="F80" s="551"/>
      <c r="G80" s="551"/>
      <c r="H80" s="553"/>
      <c r="I80" s="554"/>
      <c r="J80" s="546" t="e">
        <f>IF(AND(Q80="",#REF!&gt;0,#REF!&lt;5),K80,)</f>
        <v>#REF!</v>
      </c>
      <c r="K80" s="547" t="str">
        <f>IF(D80="","ZZZ9",IF(AND(#REF!&gt;0,#REF!&lt;5),D80&amp;#REF!,D80&amp;"9"))</f>
        <v>ZZZ9</v>
      </c>
      <c r="L80" s="548">
        <f t="shared" si="0"/>
        <v>999</v>
      </c>
      <c r="M80" s="559">
        <f t="shared" si="1"/>
        <v>999</v>
      </c>
      <c r="N80" s="556"/>
      <c r="O80" s="551"/>
      <c r="P80" s="550">
        <f t="shared" si="2"/>
        <v>999</v>
      </c>
      <c r="Q80" s="551"/>
    </row>
    <row r="81" spans="1:17" s="552" customFormat="1" ht="18.899999999999999" customHeight="1" x14ac:dyDescent="0.25">
      <c r="A81" s="540">
        <v>75</v>
      </c>
      <c r="B81" s="541"/>
      <c r="C81" s="541"/>
      <c r="D81" s="542"/>
      <c r="E81" s="543"/>
      <c r="F81" s="551"/>
      <c r="G81" s="551"/>
      <c r="H81" s="553"/>
      <c r="I81" s="554"/>
      <c r="J81" s="546" t="e">
        <f>IF(AND(Q81="",#REF!&gt;0,#REF!&lt;5),K81,)</f>
        <v>#REF!</v>
      </c>
      <c r="K81" s="547" t="str">
        <f>IF(D81="","ZZZ9",IF(AND(#REF!&gt;0,#REF!&lt;5),D81&amp;#REF!,D81&amp;"9"))</f>
        <v>ZZZ9</v>
      </c>
      <c r="L81" s="548">
        <f t="shared" si="0"/>
        <v>999</v>
      </c>
      <c r="M81" s="559">
        <f t="shared" si="1"/>
        <v>999</v>
      </c>
      <c r="N81" s="556"/>
      <c r="O81" s="551"/>
      <c r="P81" s="550">
        <f t="shared" si="2"/>
        <v>999</v>
      </c>
      <c r="Q81" s="551"/>
    </row>
    <row r="82" spans="1:17" s="552" customFormat="1" ht="18.899999999999999" customHeight="1" x14ac:dyDescent="0.25">
      <c r="A82" s="540">
        <v>76</v>
      </c>
      <c r="B82" s="541"/>
      <c r="C82" s="541"/>
      <c r="D82" s="542"/>
      <c r="E82" s="543"/>
      <c r="F82" s="551"/>
      <c r="G82" s="551"/>
      <c r="H82" s="553"/>
      <c r="I82" s="554"/>
      <c r="J82" s="546" t="e">
        <f>IF(AND(Q82="",#REF!&gt;0,#REF!&lt;5),K82,)</f>
        <v>#REF!</v>
      </c>
      <c r="K82" s="547" t="str">
        <f>IF(D82="","ZZZ9",IF(AND(#REF!&gt;0,#REF!&lt;5),D82&amp;#REF!,D82&amp;"9"))</f>
        <v>ZZZ9</v>
      </c>
      <c r="L82" s="548">
        <f t="shared" si="0"/>
        <v>999</v>
      </c>
      <c r="M82" s="559">
        <f t="shared" si="1"/>
        <v>999</v>
      </c>
      <c r="N82" s="556"/>
      <c r="O82" s="551"/>
      <c r="P82" s="550">
        <f t="shared" si="2"/>
        <v>999</v>
      </c>
      <c r="Q82" s="551"/>
    </row>
    <row r="83" spans="1:17" s="552" customFormat="1" ht="18.899999999999999" customHeight="1" x14ac:dyDescent="0.25">
      <c r="A83" s="540">
        <v>77</v>
      </c>
      <c r="B83" s="541"/>
      <c r="C83" s="541"/>
      <c r="D83" s="542"/>
      <c r="E83" s="543"/>
      <c r="F83" s="551"/>
      <c r="G83" s="551"/>
      <c r="H83" s="553"/>
      <c r="I83" s="554"/>
      <c r="J83" s="546" t="e">
        <f>IF(AND(Q83="",#REF!&gt;0,#REF!&lt;5),K83,)</f>
        <v>#REF!</v>
      </c>
      <c r="K83" s="547" t="str">
        <f>IF(D83="","ZZZ9",IF(AND(#REF!&gt;0,#REF!&lt;5),D83&amp;#REF!,D83&amp;"9"))</f>
        <v>ZZZ9</v>
      </c>
      <c r="L83" s="548">
        <f t="shared" si="0"/>
        <v>999</v>
      </c>
      <c r="M83" s="559">
        <f t="shared" si="1"/>
        <v>999</v>
      </c>
      <c r="N83" s="556"/>
      <c r="O83" s="551"/>
      <c r="P83" s="550">
        <f t="shared" si="2"/>
        <v>999</v>
      </c>
      <c r="Q83" s="551"/>
    </row>
    <row r="84" spans="1:17" s="552" customFormat="1" ht="18.899999999999999" customHeight="1" x14ac:dyDescent="0.25">
      <c r="A84" s="540">
        <v>78</v>
      </c>
      <c r="B84" s="541"/>
      <c r="C84" s="541"/>
      <c r="D84" s="542"/>
      <c r="E84" s="543"/>
      <c r="F84" s="551"/>
      <c r="G84" s="551"/>
      <c r="H84" s="553"/>
      <c r="I84" s="554"/>
      <c r="J84" s="546" t="e">
        <f>IF(AND(Q84="",#REF!&gt;0,#REF!&lt;5),K84,)</f>
        <v>#REF!</v>
      </c>
      <c r="K84" s="547" t="str">
        <f>IF(D84="","ZZZ9",IF(AND(#REF!&gt;0,#REF!&lt;5),D84&amp;#REF!,D84&amp;"9"))</f>
        <v>ZZZ9</v>
      </c>
      <c r="L84" s="548">
        <f t="shared" si="0"/>
        <v>999</v>
      </c>
      <c r="M84" s="559">
        <f t="shared" si="1"/>
        <v>999</v>
      </c>
      <c r="N84" s="556"/>
      <c r="O84" s="551"/>
      <c r="P84" s="550">
        <f t="shared" si="2"/>
        <v>999</v>
      </c>
      <c r="Q84" s="551"/>
    </row>
    <row r="85" spans="1:17" s="552" customFormat="1" ht="18.899999999999999" customHeight="1" x14ac:dyDescent="0.25">
      <c r="A85" s="540">
        <v>79</v>
      </c>
      <c r="B85" s="541"/>
      <c r="C85" s="541"/>
      <c r="D85" s="542"/>
      <c r="E85" s="543"/>
      <c r="F85" s="551"/>
      <c r="G85" s="551"/>
      <c r="H85" s="553"/>
      <c r="I85" s="554"/>
      <c r="J85" s="546" t="e">
        <f>IF(AND(Q85="",#REF!&gt;0,#REF!&lt;5),K85,)</f>
        <v>#REF!</v>
      </c>
      <c r="K85" s="547" t="str">
        <f>IF(D85="","ZZZ9",IF(AND(#REF!&gt;0,#REF!&lt;5),D85&amp;#REF!,D85&amp;"9"))</f>
        <v>ZZZ9</v>
      </c>
      <c r="L85" s="548">
        <f t="shared" si="0"/>
        <v>999</v>
      </c>
      <c r="M85" s="559">
        <f t="shared" si="1"/>
        <v>999</v>
      </c>
      <c r="N85" s="556"/>
      <c r="O85" s="551"/>
      <c r="P85" s="550">
        <f t="shared" si="2"/>
        <v>999</v>
      </c>
      <c r="Q85" s="551"/>
    </row>
    <row r="86" spans="1:17" s="552" customFormat="1" ht="18.899999999999999" customHeight="1" x14ac:dyDescent="0.25">
      <c r="A86" s="540">
        <v>80</v>
      </c>
      <c r="B86" s="541"/>
      <c r="C86" s="541"/>
      <c r="D86" s="542"/>
      <c r="E86" s="543"/>
      <c r="F86" s="551"/>
      <c r="G86" s="551"/>
      <c r="H86" s="553"/>
      <c r="I86" s="554"/>
      <c r="J86" s="546" t="e">
        <f>IF(AND(Q86="",#REF!&gt;0,#REF!&lt;5),K86,)</f>
        <v>#REF!</v>
      </c>
      <c r="K86" s="547" t="str">
        <f>IF(D86="","ZZZ9",IF(AND(#REF!&gt;0,#REF!&lt;5),D86&amp;#REF!,D86&amp;"9"))</f>
        <v>ZZZ9</v>
      </c>
      <c r="L86" s="548">
        <f t="shared" si="0"/>
        <v>999</v>
      </c>
      <c r="M86" s="559">
        <f t="shared" si="1"/>
        <v>999</v>
      </c>
      <c r="N86" s="556"/>
      <c r="O86" s="551"/>
      <c r="P86" s="550">
        <f t="shared" si="2"/>
        <v>999</v>
      </c>
      <c r="Q86" s="551"/>
    </row>
    <row r="87" spans="1:17" s="552" customFormat="1" ht="18.899999999999999" customHeight="1" x14ac:dyDescent="0.25">
      <c r="A87" s="540">
        <v>81</v>
      </c>
      <c r="B87" s="541"/>
      <c r="C87" s="541"/>
      <c r="D87" s="542"/>
      <c r="E87" s="543"/>
      <c r="F87" s="551"/>
      <c r="G87" s="551"/>
      <c r="H87" s="553"/>
      <c r="I87" s="554"/>
      <c r="J87" s="546" t="e">
        <f>IF(AND(Q87="",#REF!&gt;0,#REF!&lt;5),K87,)</f>
        <v>#REF!</v>
      </c>
      <c r="K87" s="547" t="str">
        <f>IF(D87="","ZZZ9",IF(AND(#REF!&gt;0,#REF!&lt;5),D87&amp;#REF!,D87&amp;"9"))</f>
        <v>ZZZ9</v>
      </c>
      <c r="L87" s="548">
        <f t="shared" si="0"/>
        <v>999</v>
      </c>
      <c r="M87" s="559">
        <f t="shared" si="1"/>
        <v>999</v>
      </c>
      <c r="N87" s="556"/>
      <c r="O87" s="551"/>
      <c r="P87" s="550">
        <f t="shared" si="2"/>
        <v>999</v>
      </c>
      <c r="Q87" s="551"/>
    </row>
    <row r="88" spans="1:17" s="552" customFormat="1" ht="18.899999999999999" customHeight="1" x14ac:dyDescent="0.25">
      <c r="A88" s="540">
        <v>82</v>
      </c>
      <c r="B88" s="541"/>
      <c r="C88" s="541"/>
      <c r="D88" s="542"/>
      <c r="E88" s="543"/>
      <c r="F88" s="551"/>
      <c r="G88" s="551"/>
      <c r="H88" s="553"/>
      <c r="I88" s="554"/>
      <c r="J88" s="546" t="e">
        <f>IF(AND(Q88="",#REF!&gt;0,#REF!&lt;5),K88,)</f>
        <v>#REF!</v>
      </c>
      <c r="K88" s="547" t="str">
        <f>IF(D88="","ZZZ9",IF(AND(#REF!&gt;0,#REF!&lt;5),D88&amp;#REF!,D88&amp;"9"))</f>
        <v>ZZZ9</v>
      </c>
      <c r="L88" s="548">
        <f t="shared" si="0"/>
        <v>999</v>
      </c>
      <c r="M88" s="559">
        <f t="shared" si="1"/>
        <v>999</v>
      </c>
      <c r="N88" s="556"/>
      <c r="O88" s="551"/>
      <c r="P88" s="550">
        <f t="shared" si="2"/>
        <v>999</v>
      </c>
      <c r="Q88" s="551"/>
    </row>
    <row r="89" spans="1:17" s="552" customFormat="1" ht="18.899999999999999" customHeight="1" x14ac:dyDescent="0.25">
      <c r="A89" s="540">
        <v>83</v>
      </c>
      <c r="B89" s="541"/>
      <c r="C89" s="541"/>
      <c r="D89" s="542"/>
      <c r="E89" s="543"/>
      <c r="F89" s="551"/>
      <c r="G89" s="551"/>
      <c r="H89" s="553"/>
      <c r="I89" s="554"/>
      <c r="J89" s="546" t="e">
        <f>IF(AND(Q89="",#REF!&gt;0,#REF!&lt;5),K89,)</f>
        <v>#REF!</v>
      </c>
      <c r="K89" s="547" t="str">
        <f>IF(D89="","ZZZ9",IF(AND(#REF!&gt;0,#REF!&lt;5),D89&amp;#REF!,D89&amp;"9"))</f>
        <v>ZZZ9</v>
      </c>
      <c r="L89" s="548">
        <f t="shared" si="0"/>
        <v>999</v>
      </c>
      <c r="M89" s="559">
        <f t="shared" si="1"/>
        <v>999</v>
      </c>
      <c r="N89" s="556"/>
      <c r="O89" s="551"/>
      <c r="P89" s="550">
        <f t="shared" si="2"/>
        <v>999</v>
      </c>
      <c r="Q89" s="551"/>
    </row>
    <row r="90" spans="1:17" s="552" customFormat="1" ht="18.899999999999999" customHeight="1" x14ac:dyDescent="0.25">
      <c r="A90" s="540">
        <v>84</v>
      </c>
      <c r="B90" s="541"/>
      <c r="C90" s="541"/>
      <c r="D90" s="542"/>
      <c r="E90" s="543"/>
      <c r="F90" s="551"/>
      <c r="G90" s="551"/>
      <c r="H90" s="553"/>
      <c r="I90" s="554"/>
      <c r="J90" s="546" t="e">
        <f>IF(AND(Q90="",#REF!&gt;0,#REF!&lt;5),K90,)</f>
        <v>#REF!</v>
      </c>
      <c r="K90" s="547" t="str">
        <f>IF(D90="","ZZZ9",IF(AND(#REF!&gt;0,#REF!&lt;5),D90&amp;#REF!,D90&amp;"9"))</f>
        <v>ZZZ9</v>
      </c>
      <c r="L90" s="548">
        <f t="shared" si="0"/>
        <v>999</v>
      </c>
      <c r="M90" s="559">
        <f t="shared" si="1"/>
        <v>999</v>
      </c>
      <c r="N90" s="556"/>
      <c r="O90" s="551"/>
      <c r="P90" s="550">
        <f t="shared" si="2"/>
        <v>999</v>
      </c>
      <c r="Q90" s="551"/>
    </row>
    <row r="91" spans="1:17" s="552" customFormat="1" ht="18.899999999999999" customHeight="1" x14ac:dyDescent="0.25">
      <c r="A91" s="540">
        <v>85</v>
      </c>
      <c r="B91" s="541"/>
      <c r="C91" s="541"/>
      <c r="D91" s="542"/>
      <c r="E91" s="543"/>
      <c r="F91" s="551"/>
      <c r="G91" s="551"/>
      <c r="H91" s="553"/>
      <c r="I91" s="554"/>
      <c r="J91" s="546" t="e">
        <f>IF(AND(Q91="",#REF!&gt;0,#REF!&lt;5),K91,)</f>
        <v>#REF!</v>
      </c>
      <c r="K91" s="547" t="str">
        <f>IF(D91="","ZZZ9",IF(AND(#REF!&gt;0,#REF!&lt;5),D91&amp;#REF!,D91&amp;"9"))</f>
        <v>ZZZ9</v>
      </c>
      <c r="L91" s="548">
        <f t="shared" si="0"/>
        <v>999</v>
      </c>
      <c r="M91" s="559">
        <f t="shared" si="1"/>
        <v>999</v>
      </c>
      <c r="N91" s="556"/>
      <c r="O91" s="551"/>
      <c r="P91" s="550">
        <f t="shared" si="2"/>
        <v>999</v>
      </c>
      <c r="Q91" s="551"/>
    </row>
    <row r="92" spans="1:17" s="552" customFormat="1" ht="18.899999999999999" customHeight="1" x14ac:dyDescent="0.25">
      <c r="A92" s="540">
        <v>86</v>
      </c>
      <c r="B92" s="541"/>
      <c r="C92" s="541"/>
      <c r="D92" s="542"/>
      <c r="E92" s="543"/>
      <c r="F92" s="551"/>
      <c r="G92" s="551"/>
      <c r="H92" s="553"/>
      <c r="I92" s="554"/>
      <c r="J92" s="546" t="e">
        <f>IF(AND(Q92="",#REF!&gt;0,#REF!&lt;5),K92,)</f>
        <v>#REF!</v>
      </c>
      <c r="K92" s="547" t="str">
        <f>IF(D92="","ZZZ9",IF(AND(#REF!&gt;0,#REF!&lt;5),D92&amp;#REF!,D92&amp;"9"))</f>
        <v>ZZZ9</v>
      </c>
      <c r="L92" s="548">
        <f t="shared" si="0"/>
        <v>999</v>
      </c>
      <c r="M92" s="559">
        <f t="shared" si="1"/>
        <v>999</v>
      </c>
      <c r="N92" s="556"/>
      <c r="O92" s="551"/>
      <c r="P92" s="550">
        <f t="shared" si="2"/>
        <v>999</v>
      </c>
      <c r="Q92" s="551"/>
    </row>
    <row r="93" spans="1:17" s="552" customFormat="1" ht="18.899999999999999" customHeight="1" x14ac:dyDescent="0.25">
      <c r="A93" s="540">
        <v>87</v>
      </c>
      <c r="B93" s="541"/>
      <c r="C93" s="541"/>
      <c r="D93" s="542"/>
      <c r="E93" s="543"/>
      <c r="F93" s="551"/>
      <c r="G93" s="551"/>
      <c r="H93" s="553"/>
      <c r="I93" s="554"/>
      <c r="J93" s="546" t="e">
        <f>IF(AND(Q93="",#REF!&gt;0,#REF!&lt;5),K93,)</f>
        <v>#REF!</v>
      </c>
      <c r="K93" s="547" t="str">
        <f>IF(D93="","ZZZ9",IF(AND(#REF!&gt;0,#REF!&lt;5),D93&amp;#REF!,D93&amp;"9"))</f>
        <v>ZZZ9</v>
      </c>
      <c r="L93" s="548">
        <f t="shared" si="0"/>
        <v>999</v>
      </c>
      <c r="M93" s="559">
        <f t="shared" si="1"/>
        <v>999</v>
      </c>
      <c r="N93" s="556"/>
      <c r="O93" s="551"/>
      <c r="P93" s="550">
        <f t="shared" si="2"/>
        <v>999</v>
      </c>
      <c r="Q93" s="551"/>
    </row>
    <row r="94" spans="1:17" s="552" customFormat="1" ht="18.899999999999999" customHeight="1" x14ac:dyDescent="0.25">
      <c r="A94" s="540">
        <v>88</v>
      </c>
      <c r="B94" s="541"/>
      <c r="C94" s="541"/>
      <c r="D94" s="542"/>
      <c r="E94" s="543"/>
      <c r="F94" s="551"/>
      <c r="G94" s="551"/>
      <c r="H94" s="553"/>
      <c r="I94" s="554"/>
      <c r="J94" s="546" t="e">
        <f>IF(AND(Q94="",#REF!&gt;0,#REF!&lt;5),K94,)</f>
        <v>#REF!</v>
      </c>
      <c r="K94" s="547" t="str">
        <f>IF(D94="","ZZZ9",IF(AND(#REF!&gt;0,#REF!&lt;5),D94&amp;#REF!,D94&amp;"9"))</f>
        <v>ZZZ9</v>
      </c>
      <c r="L94" s="548">
        <f t="shared" si="0"/>
        <v>999</v>
      </c>
      <c r="M94" s="559">
        <f t="shared" si="1"/>
        <v>999</v>
      </c>
      <c r="N94" s="556"/>
      <c r="O94" s="551"/>
      <c r="P94" s="550">
        <f t="shared" si="2"/>
        <v>999</v>
      </c>
      <c r="Q94" s="551"/>
    </row>
    <row r="95" spans="1:17" s="552" customFormat="1" ht="18.899999999999999" customHeight="1" x14ac:dyDescent="0.25">
      <c r="A95" s="540">
        <v>89</v>
      </c>
      <c r="B95" s="541"/>
      <c r="C95" s="541"/>
      <c r="D95" s="542"/>
      <c r="E95" s="543"/>
      <c r="F95" s="551"/>
      <c r="G95" s="551"/>
      <c r="H95" s="553"/>
      <c r="I95" s="554"/>
      <c r="J95" s="546" t="e">
        <f>IF(AND(Q95="",#REF!&gt;0,#REF!&lt;5),K95,)</f>
        <v>#REF!</v>
      </c>
      <c r="K95" s="547" t="str">
        <f>IF(D95="","ZZZ9",IF(AND(#REF!&gt;0,#REF!&lt;5),D95&amp;#REF!,D95&amp;"9"))</f>
        <v>ZZZ9</v>
      </c>
      <c r="L95" s="548">
        <f t="shared" si="0"/>
        <v>999</v>
      </c>
      <c r="M95" s="559">
        <f t="shared" si="1"/>
        <v>999</v>
      </c>
      <c r="N95" s="556"/>
      <c r="O95" s="551"/>
      <c r="P95" s="550">
        <f t="shared" si="2"/>
        <v>999</v>
      </c>
      <c r="Q95" s="551"/>
    </row>
    <row r="96" spans="1:17" s="552" customFormat="1" ht="18.899999999999999" customHeight="1" x14ac:dyDescent="0.25">
      <c r="A96" s="540">
        <v>90</v>
      </c>
      <c r="B96" s="541"/>
      <c r="C96" s="541"/>
      <c r="D96" s="542"/>
      <c r="E96" s="543"/>
      <c r="F96" s="551"/>
      <c r="G96" s="551"/>
      <c r="H96" s="553"/>
      <c r="I96" s="554"/>
      <c r="J96" s="546" t="e">
        <f>IF(AND(Q96="",#REF!&gt;0,#REF!&lt;5),K96,)</f>
        <v>#REF!</v>
      </c>
      <c r="K96" s="547" t="str">
        <f>IF(D96="","ZZZ9",IF(AND(#REF!&gt;0,#REF!&lt;5),D96&amp;#REF!,D96&amp;"9"))</f>
        <v>ZZZ9</v>
      </c>
      <c r="L96" s="548">
        <f t="shared" si="0"/>
        <v>999</v>
      </c>
      <c r="M96" s="559">
        <f t="shared" si="1"/>
        <v>999</v>
      </c>
      <c r="N96" s="556"/>
      <c r="O96" s="551"/>
      <c r="P96" s="550">
        <f t="shared" si="2"/>
        <v>999</v>
      </c>
      <c r="Q96" s="551"/>
    </row>
    <row r="97" spans="1:17" s="552" customFormat="1" ht="18.899999999999999" customHeight="1" x14ac:dyDescent="0.25">
      <c r="A97" s="540">
        <v>91</v>
      </c>
      <c r="B97" s="541"/>
      <c r="C97" s="541"/>
      <c r="D97" s="542"/>
      <c r="E97" s="543"/>
      <c r="F97" s="551"/>
      <c r="G97" s="551"/>
      <c r="H97" s="553"/>
      <c r="I97" s="554"/>
      <c r="J97" s="546" t="e">
        <f>IF(AND(Q97="",#REF!&gt;0,#REF!&lt;5),K97,)</f>
        <v>#REF!</v>
      </c>
      <c r="K97" s="547" t="str">
        <f>IF(D97="","ZZZ9",IF(AND(#REF!&gt;0,#REF!&lt;5),D97&amp;#REF!,D97&amp;"9"))</f>
        <v>ZZZ9</v>
      </c>
      <c r="L97" s="548">
        <f t="shared" si="0"/>
        <v>999</v>
      </c>
      <c r="M97" s="559">
        <f t="shared" si="1"/>
        <v>999</v>
      </c>
      <c r="N97" s="556"/>
      <c r="O97" s="551"/>
      <c r="P97" s="550">
        <f t="shared" si="2"/>
        <v>999</v>
      </c>
      <c r="Q97" s="551"/>
    </row>
    <row r="98" spans="1:17" s="552" customFormat="1" ht="18.899999999999999" customHeight="1" x14ac:dyDescent="0.25">
      <c r="A98" s="540">
        <v>92</v>
      </c>
      <c r="B98" s="541"/>
      <c r="C98" s="541"/>
      <c r="D98" s="542"/>
      <c r="E98" s="543"/>
      <c r="F98" s="551"/>
      <c r="G98" s="551"/>
      <c r="H98" s="553"/>
      <c r="I98" s="554"/>
      <c r="J98" s="546" t="e">
        <f>IF(AND(Q98="",#REF!&gt;0,#REF!&lt;5),K98,)</f>
        <v>#REF!</v>
      </c>
      <c r="K98" s="547" t="str">
        <f>IF(D98="","ZZZ9",IF(AND(#REF!&gt;0,#REF!&lt;5),D98&amp;#REF!,D98&amp;"9"))</f>
        <v>ZZZ9</v>
      </c>
      <c r="L98" s="548">
        <f t="shared" si="0"/>
        <v>999</v>
      </c>
      <c r="M98" s="559">
        <f t="shared" si="1"/>
        <v>999</v>
      </c>
      <c r="N98" s="556"/>
      <c r="O98" s="551"/>
      <c r="P98" s="550">
        <f t="shared" si="2"/>
        <v>999</v>
      </c>
      <c r="Q98" s="551"/>
    </row>
    <row r="99" spans="1:17" s="552" customFormat="1" ht="18.899999999999999" customHeight="1" x14ac:dyDescent="0.25">
      <c r="A99" s="540">
        <v>93</v>
      </c>
      <c r="B99" s="541"/>
      <c r="C99" s="541"/>
      <c r="D99" s="542"/>
      <c r="E99" s="543"/>
      <c r="F99" s="551"/>
      <c r="G99" s="551"/>
      <c r="H99" s="553"/>
      <c r="I99" s="554"/>
      <c r="J99" s="546" t="e">
        <f>IF(AND(Q99="",#REF!&gt;0,#REF!&lt;5),K99,)</f>
        <v>#REF!</v>
      </c>
      <c r="K99" s="547" t="str">
        <f>IF(D99="","ZZZ9",IF(AND(#REF!&gt;0,#REF!&lt;5),D99&amp;#REF!,D99&amp;"9"))</f>
        <v>ZZZ9</v>
      </c>
      <c r="L99" s="548">
        <f t="shared" si="0"/>
        <v>999</v>
      </c>
      <c r="M99" s="559">
        <f t="shared" si="1"/>
        <v>999</v>
      </c>
      <c r="N99" s="556"/>
      <c r="O99" s="551"/>
      <c r="P99" s="550">
        <f t="shared" si="2"/>
        <v>999</v>
      </c>
      <c r="Q99" s="551"/>
    </row>
    <row r="100" spans="1:17" s="552" customFormat="1" ht="18.899999999999999" customHeight="1" x14ac:dyDescent="0.25">
      <c r="A100" s="540">
        <v>94</v>
      </c>
      <c r="B100" s="541"/>
      <c r="C100" s="541"/>
      <c r="D100" s="542"/>
      <c r="E100" s="543"/>
      <c r="F100" s="551"/>
      <c r="G100" s="551"/>
      <c r="H100" s="553"/>
      <c r="I100" s="554"/>
      <c r="J100" s="546" t="e">
        <f>IF(AND(Q100="",#REF!&gt;0,#REF!&lt;5),K100,)</f>
        <v>#REF!</v>
      </c>
      <c r="K100" s="547" t="str">
        <f>IF(D100="","ZZZ9",IF(AND(#REF!&gt;0,#REF!&lt;5),D100&amp;#REF!,D100&amp;"9"))</f>
        <v>ZZZ9</v>
      </c>
      <c r="L100" s="548">
        <f t="shared" si="0"/>
        <v>999</v>
      </c>
      <c r="M100" s="559">
        <f t="shared" si="1"/>
        <v>999</v>
      </c>
      <c r="N100" s="556"/>
      <c r="O100" s="551"/>
      <c r="P100" s="550">
        <f t="shared" si="2"/>
        <v>999</v>
      </c>
      <c r="Q100" s="551"/>
    </row>
    <row r="101" spans="1:17" s="552" customFormat="1" ht="18.899999999999999" customHeight="1" x14ac:dyDescent="0.25">
      <c r="A101" s="540">
        <v>95</v>
      </c>
      <c r="B101" s="541"/>
      <c r="C101" s="541"/>
      <c r="D101" s="542"/>
      <c r="E101" s="543"/>
      <c r="F101" s="551"/>
      <c r="G101" s="551"/>
      <c r="H101" s="553"/>
      <c r="I101" s="554"/>
      <c r="J101" s="546" t="e">
        <f>IF(AND(Q101="",#REF!&gt;0,#REF!&lt;5),K101,)</f>
        <v>#REF!</v>
      </c>
      <c r="K101" s="547" t="str">
        <f>IF(D101="","ZZZ9",IF(AND(#REF!&gt;0,#REF!&lt;5),D101&amp;#REF!,D101&amp;"9"))</f>
        <v>ZZZ9</v>
      </c>
      <c r="L101" s="548">
        <f t="shared" si="0"/>
        <v>999</v>
      </c>
      <c r="M101" s="559">
        <f t="shared" si="1"/>
        <v>999</v>
      </c>
      <c r="N101" s="556"/>
      <c r="O101" s="551"/>
      <c r="P101" s="550">
        <f t="shared" si="2"/>
        <v>999</v>
      </c>
      <c r="Q101" s="551"/>
    </row>
    <row r="102" spans="1:17" s="552" customFormat="1" ht="18.899999999999999" customHeight="1" x14ac:dyDescent="0.25">
      <c r="A102" s="540">
        <v>96</v>
      </c>
      <c r="B102" s="541"/>
      <c r="C102" s="541"/>
      <c r="D102" s="542"/>
      <c r="E102" s="543"/>
      <c r="F102" s="551"/>
      <c r="G102" s="551"/>
      <c r="H102" s="553"/>
      <c r="I102" s="554"/>
      <c r="J102" s="546" t="e">
        <f>IF(AND(Q102="",#REF!&gt;0,#REF!&lt;5),K102,)</f>
        <v>#REF!</v>
      </c>
      <c r="K102" s="547" t="str">
        <f>IF(D102="","ZZZ9",IF(AND(#REF!&gt;0,#REF!&lt;5),D102&amp;#REF!,D102&amp;"9"))</f>
        <v>ZZZ9</v>
      </c>
      <c r="L102" s="548">
        <f t="shared" si="0"/>
        <v>999</v>
      </c>
      <c r="M102" s="559">
        <f t="shared" si="1"/>
        <v>999</v>
      </c>
      <c r="N102" s="556"/>
      <c r="O102" s="551"/>
      <c r="P102" s="550">
        <f t="shared" si="2"/>
        <v>999</v>
      </c>
      <c r="Q102" s="551"/>
    </row>
    <row r="103" spans="1:17" s="552" customFormat="1" ht="18.899999999999999" customHeight="1" x14ac:dyDescent="0.25">
      <c r="A103" s="540">
        <v>97</v>
      </c>
      <c r="B103" s="541"/>
      <c r="C103" s="541"/>
      <c r="D103" s="542"/>
      <c r="E103" s="543"/>
      <c r="F103" s="551"/>
      <c r="G103" s="551"/>
      <c r="H103" s="553"/>
      <c r="I103" s="554"/>
      <c r="J103" s="546" t="e">
        <f>IF(AND(Q103="",#REF!&gt;0,#REF!&lt;5),K103,)</f>
        <v>#REF!</v>
      </c>
      <c r="K103" s="547" t="str">
        <f>IF(D103="","ZZZ9",IF(AND(#REF!&gt;0,#REF!&lt;5),D103&amp;#REF!,D103&amp;"9"))</f>
        <v>ZZZ9</v>
      </c>
      <c r="L103" s="548">
        <f t="shared" si="0"/>
        <v>999</v>
      </c>
      <c r="M103" s="559">
        <f t="shared" si="1"/>
        <v>999</v>
      </c>
      <c r="N103" s="556"/>
      <c r="O103" s="551"/>
      <c r="P103" s="550">
        <f t="shared" si="2"/>
        <v>999</v>
      </c>
      <c r="Q103" s="551"/>
    </row>
    <row r="104" spans="1:17" s="552" customFormat="1" ht="18.899999999999999" customHeight="1" x14ac:dyDescent="0.25">
      <c r="A104" s="540">
        <v>98</v>
      </c>
      <c r="B104" s="541"/>
      <c r="C104" s="541"/>
      <c r="D104" s="542"/>
      <c r="E104" s="543"/>
      <c r="F104" s="551"/>
      <c r="G104" s="551"/>
      <c r="H104" s="553"/>
      <c r="I104" s="554"/>
      <c r="J104" s="546" t="e">
        <f>IF(AND(Q104="",#REF!&gt;0,#REF!&lt;5),K104,)</f>
        <v>#REF!</v>
      </c>
      <c r="K104" s="547" t="str">
        <f>IF(D104="","ZZZ9",IF(AND(#REF!&gt;0,#REF!&lt;5),D104&amp;#REF!,D104&amp;"9"))</f>
        <v>ZZZ9</v>
      </c>
      <c r="L104" s="548">
        <f t="shared" ref="L104:L156" si="3">IF(Q104="",999,Q104)</f>
        <v>999</v>
      </c>
      <c r="M104" s="559">
        <f t="shared" ref="M104:M156" si="4">IF(P104=999,999,1)</f>
        <v>999</v>
      </c>
      <c r="N104" s="556"/>
      <c r="O104" s="551"/>
      <c r="P104" s="550">
        <f t="shared" ref="P104:P156" si="5">IF(N104="DA",1,IF(N104="WC",2,IF(N104="SE",3,IF(N104="Q",4,IF(N104="LL",5,999)))))</f>
        <v>999</v>
      </c>
      <c r="Q104" s="551"/>
    </row>
    <row r="105" spans="1:17" s="552" customFormat="1" ht="18.899999999999999" customHeight="1" x14ac:dyDescent="0.25">
      <c r="A105" s="540">
        <v>99</v>
      </c>
      <c r="B105" s="541"/>
      <c r="C105" s="541"/>
      <c r="D105" s="542"/>
      <c r="E105" s="543"/>
      <c r="F105" s="551"/>
      <c r="G105" s="551"/>
      <c r="H105" s="553"/>
      <c r="I105" s="554"/>
      <c r="J105" s="546" t="e">
        <f>IF(AND(Q105="",#REF!&gt;0,#REF!&lt;5),K105,)</f>
        <v>#REF!</v>
      </c>
      <c r="K105" s="547" t="str">
        <f>IF(D105="","ZZZ9",IF(AND(#REF!&gt;0,#REF!&lt;5),D105&amp;#REF!,D105&amp;"9"))</f>
        <v>ZZZ9</v>
      </c>
      <c r="L105" s="548">
        <f t="shared" si="3"/>
        <v>999</v>
      </c>
      <c r="M105" s="559">
        <f t="shared" si="4"/>
        <v>999</v>
      </c>
      <c r="N105" s="556"/>
      <c r="O105" s="551"/>
      <c r="P105" s="550">
        <f t="shared" si="5"/>
        <v>999</v>
      </c>
      <c r="Q105" s="551"/>
    </row>
    <row r="106" spans="1:17" s="552" customFormat="1" ht="18.899999999999999" customHeight="1" x14ac:dyDescent="0.25">
      <c r="A106" s="540">
        <v>100</v>
      </c>
      <c r="B106" s="541"/>
      <c r="C106" s="541"/>
      <c r="D106" s="542"/>
      <c r="E106" s="543"/>
      <c r="F106" s="551"/>
      <c r="G106" s="551"/>
      <c r="H106" s="553"/>
      <c r="I106" s="554"/>
      <c r="J106" s="546" t="e">
        <f>IF(AND(Q106="",#REF!&gt;0,#REF!&lt;5),K106,)</f>
        <v>#REF!</v>
      </c>
      <c r="K106" s="547" t="str">
        <f>IF(D106="","ZZZ9",IF(AND(#REF!&gt;0,#REF!&lt;5),D106&amp;#REF!,D106&amp;"9"))</f>
        <v>ZZZ9</v>
      </c>
      <c r="L106" s="548">
        <f t="shared" si="3"/>
        <v>999</v>
      </c>
      <c r="M106" s="559">
        <f t="shared" si="4"/>
        <v>999</v>
      </c>
      <c r="N106" s="556"/>
      <c r="O106" s="551"/>
      <c r="P106" s="550">
        <f t="shared" si="5"/>
        <v>999</v>
      </c>
      <c r="Q106" s="551"/>
    </row>
    <row r="107" spans="1:17" s="552" customFormat="1" ht="18.899999999999999" customHeight="1" x14ac:dyDescent="0.25">
      <c r="A107" s="540">
        <v>101</v>
      </c>
      <c r="B107" s="541"/>
      <c r="C107" s="541"/>
      <c r="D107" s="542"/>
      <c r="E107" s="543"/>
      <c r="F107" s="551"/>
      <c r="G107" s="551"/>
      <c r="H107" s="553"/>
      <c r="I107" s="554"/>
      <c r="J107" s="546" t="e">
        <f>IF(AND(Q107="",#REF!&gt;0,#REF!&lt;5),K107,)</f>
        <v>#REF!</v>
      </c>
      <c r="K107" s="547" t="str">
        <f>IF(D107="","ZZZ9",IF(AND(#REF!&gt;0,#REF!&lt;5),D107&amp;#REF!,D107&amp;"9"))</f>
        <v>ZZZ9</v>
      </c>
      <c r="L107" s="548">
        <f t="shared" si="3"/>
        <v>999</v>
      </c>
      <c r="M107" s="559">
        <f t="shared" si="4"/>
        <v>999</v>
      </c>
      <c r="N107" s="556"/>
      <c r="O107" s="551"/>
      <c r="P107" s="550">
        <f t="shared" si="5"/>
        <v>999</v>
      </c>
      <c r="Q107" s="551"/>
    </row>
    <row r="108" spans="1:17" s="552" customFormat="1" ht="18.899999999999999" customHeight="1" x14ac:dyDescent="0.25">
      <c r="A108" s="540">
        <v>102</v>
      </c>
      <c r="B108" s="541"/>
      <c r="C108" s="541"/>
      <c r="D108" s="542"/>
      <c r="E108" s="543"/>
      <c r="F108" s="551"/>
      <c r="G108" s="551"/>
      <c r="H108" s="553"/>
      <c r="I108" s="554"/>
      <c r="J108" s="546" t="e">
        <f>IF(AND(Q108="",#REF!&gt;0,#REF!&lt;5),K108,)</f>
        <v>#REF!</v>
      </c>
      <c r="K108" s="547" t="str">
        <f>IF(D108="","ZZZ9",IF(AND(#REF!&gt;0,#REF!&lt;5),D108&amp;#REF!,D108&amp;"9"))</f>
        <v>ZZZ9</v>
      </c>
      <c r="L108" s="548">
        <f t="shared" si="3"/>
        <v>999</v>
      </c>
      <c r="M108" s="559">
        <f t="shared" si="4"/>
        <v>999</v>
      </c>
      <c r="N108" s="556"/>
      <c r="O108" s="551"/>
      <c r="P108" s="550">
        <f t="shared" si="5"/>
        <v>999</v>
      </c>
      <c r="Q108" s="551"/>
    </row>
    <row r="109" spans="1:17" s="552" customFormat="1" ht="18.899999999999999" customHeight="1" x14ac:dyDescent="0.25">
      <c r="A109" s="540">
        <v>103</v>
      </c>
      <c r="B109" s="541"/>
      <c r="C109" s="541"/>
      <c r="D109" s="542"/>
      <c r="E109" s="543"/>
      <c r="F109" s="551"/>
      <c r="G109" s="551"/>
      <c r="H109" s="553"/>
      <c r="I109" s="554"/>
      <c r="J109" s="546" t="e">
        <f>IF(AND(Q109="",#REF!&gt;0,#REF!&lt;5),K109,)</f>
        <v>#REF!</v>
      </c>
      <c r="K109" s="547" t="str">
        <f>IF(D109="","ZZZ9",IF(AND(#REF!&gt;0,#REF!&lt;5),D109&amp;#REF!,D109&amp;"9"))</f>
        <v>ZZZ9</v>
      </c>
      <c r="L109" s="548">
        <f t="shared" si="3"/>
        <v>999</v>
      </c>
      <c r="M109" s="559">
        <f t="shared" si="4"/>
        <v>999</v>
      </c>
      <c r="N109" s="556"/>
      <c r="O109" s="551"/>
      <c r="P109" s="550">
        <f t="shared" si="5"/>
        <v>999</v>
      </c>
      <c r="Q109" s="551"/>
    </row>
    <row r="110" spans="1:17" s="552" customFormat="1" ht="18.899999999999999" customHeight="1" x14ac:dyDescent="0.25">
      <c r="A110" s="540">
        <v>104</v>
      </c>
      <c r="B110" s="541"/>
      <c r="C110" s="541"/>
      <c r="D110" s="542"/>
      <c r="E110" s="543"/>
      <c r="F110" s="551"/>
      <c r="G110" s="551"/>
      <c r="H110" s="553"/>
      <c r="I110" s="554"/>
      <c r="J110" s="546" t="e">
        <f>IF(AND(Q110="",#REF!&gt;0,#REF!&lt;5),K110,)</f>
        <v>#REF!</v>
      </c>
      <c r="K110" s="547" t="str">
        <f>IF(D110="","ZZZ9",IF(AND(#REF!&gt;0,#REF!&lt;5),D110&amp;#REF!,D110&amp;"9"))</f>
        <v>ZZZ9</v>
      </c>
      <c r="L110" s="548">
        <f t="shared" si="3"/>
        <v>999</v>
      </c>
      <c r="M110" s="559">
        <f t="shared" si="4"/>
        <v>999</v>
      </c>
      <c r="N110" s="556"/>
      <c r="O110" s="551"/>
      <c r="P110" s="550">
        <f t="shared" si="5"/>
        <v>999</v>
      </c>
      <c r="Q110" s="551"/>
    </row>
    <row r="111" spans="1:17" s="552" customFormat="1" ht="18.899999999999999" customHeight="1" x14ac:dyDescent="0.25">
      <c r="A111" s="540">
        <v>105</v>
      </c>
      <c r="B111" s="541"/>
      <c r="C111" s="541"/>
      <c r="D111" s="542"/>
      <c r="E111" s="543"/>
      <c r="F111" s="551"/>
      <c r="G111" s="551"/>
      <c r="H111" s="553"/>
      <c r="I111" s="554"/>
      <c r="J111" s="546" t="e">
        <f>IF(AND(Q111="",#REF!&gt;0,#REF!&lt;5),K111,)</f>
        <v>#REF!</v>
      </c>
      <c r="K111" s="547" t="str">
        <f>IF(D111="","ZZZ9",IF(AND(#REF!&gt;0,#REF!&lt;5),D111&amp;#REF!,D111&amp;"9"))</f>
        <v>ZZZ9</v>
      </c>
      <c r="L111" s="548">
        <f t="shared" si="3"/>
        <v>999</v>
      </c>
      <c r="M111" s="559">
        <f t="shared" si="4"/>
        <v>999</v>
      </c>
      <c r="N111" s="556"/>
      <c r="O111" s="551"/>
      <c r="P111" s="550">
        <f t="shared" si="5"/>
        <v>999</v>
      </c>
      <c r="Q111" s="551"/>
    </row>
    <row r="112" spans="1:17" s="552" customFormat="1" ht="18.899999999999999" customHeight="1" x14ac:dyDescent="0.25">
      <c r="A112" s="540">
        <v>106</v>
      </c>
      <c r="B112" s="541"/>
      <c r="C112" s="541"/>
      <c r="D112" s="542"/>
      <c r="E112" s="543"/>
      <c r="F112" s="551"/>
      <c r="G112" s="551"/>
      <c r="H112" s="553"/>
      <c r="I112" s="554"/>
      <c r="J112" s="546" t="e">
        <f>IF(AND(Q112="",#REF!&gt;0,#REF!&lt;5),K112,)</f>
        <v>#REF!</v>
      </c>
      <c r="K112" s="547" t="str">
        <f>IF(D112="","ZZZ9",IF(AND(#REF!&gt;0,#REF!&lt;5),D112&amp;#REF!,D112&amp;"9"))</f>
        <v>ZZZ9</v>
      </c>
      <c r="L112" s="548">
        <f t="shared" si="3"/>
        <v>999</v>
      </c>
      <c r="M112" s="559">
        <f t="shared" si="4"/>
        <v>999</v>
      </c>
      <c r="N112" s="556"/>
      <c r="O112" s="551"/>
      <c r="P112" s="550">
        <f t="shared" si="5"/>
        <v>999</v>
      </c>
      <c r="Q112" s="551"/>
    </row>
    <row r="113" spans="1:17" s="552" customFormat="1" ht="18.899999999999999" customHeight="1" x14ac:dyDescent="0.25">
      <c r="A113" s="540">
        <v>107</v>
      </c>
      <c r="B113" s="541"/>
      <c r="C113" s="541"/>
      <c r="D113" s="542"/>
      <c r="E113" s="543"/>
      <c r="F113" s="551"/>
      <c r="G113" s="551"/>
      <c r="H113" s="553"/>
      <c r="I113" s="554"/>
      <c r="J113" s="546" t="e">
        <f>IF(AND(Q113="",#REF!&gt;0,#REF!&lt;5),K113,)</f>
        <v>#REF!</v>
      </c>
      <c r="K113" s="547" t="str">
        <f>IF(D113="","ZZZ9",IF(AND(#REF!&gt;0,#REF!&lt;5),D113&amp;#REF!,D113&amp;"9"))</f>
        <v>ZZZ9</v>
      </c>
      <c r="L113" s="548">
        <f t="shared" si="3"/>
        <v>999</v>
      </c>
      <c r="M113" s="559">
        <f t="shared" si="4"/>
        <v>999</v>
      </c>
      <c r="N113" s="556"/>
      <c r="O113" s="551"/>
      <c r="P113" s="550">
        <f t="shared" si="5"/>
        <v>999</v>
      </c>
      <c r="Q113" s="551"/>
    </row>
    <row r="114" spans="1:17" s="552" customFormat="1" ht="18.899999999999999" customHeight="1" x14ac:dyDescent="0.25">
      <c r="A114" s="540">
        <v>108</v>
      </c>
      <c r="B114" s="541"/>
      <c r="C114" s="541"/>
      <c r="D114" s="542"/>
      <c r="E114" s="543"/>
      <c r="F114" s="551"/>
      <c r="G114" s="551"/>
      <c r="H114" s="553"/>
      <c r="I114" s="554"/>
      <c r="J114" s="546" t="e">
        <f>IF(AND(Q114="",#REF!&gt;0,#REF!&lt;5),K114,)</f>
        <v>#REF!</v>
      </c>
      <c r="K114" s="547" t="str">
        <f>IF(D114="","ZZZ9",IF(AND(#REF!&gt;0,#REF!&lt;5),D114&amp;#REF!,D114&amp;"9"))</f>
        <v>ZZZ9</v>
      </c>
      <c r="L114" s="548">
        <f t="shared" si="3"/>
        <v>999</v>
      </c>
      <c r="M114" s="559">
        <f t="shared" si="4"/>
        <v>999</v>
      </c>
      <c r="N114" s="556"/>
      <c r="O114" s="551"/>
      <c r="P114" s="550">
        <f t="shared" si="5"/>
        <v>999</v>
      </c>
      <c r="Q114" s="551"/>
    </row>
    <row r="115" spans="1:17" s="552" customFormat="1" ht="18.899999999999999" customHeight="1" x14ac:dyDescent="0.25">
      <c r="A115" s="540">
        <v>109</v>
      </c>
      <c r="B115" s="541"/>
      <c r="C115" s="541"/>
      <c r="D115" s="542"/>
      <c r="E115" s="543"/>
      <c r="F115" s="551"/>
      <c r="G115" s="551"/>
      <c r="H115" s="553"/>
      <c r="I115" s="554"/>
      <c r="J115" s="546" t="e">
        <f>IF(AND(Q115="",#REF!&gt;0,#REF!&lt;5),K115,)</f>
        <v>#REF!</v>
      </c>
      <c r="K115" s="547" t="str">
        <f>IF(D115="","ZZZ9",IF(AND(#REF!&gt;0,#REF!&lt;5),D115&amp;#REF!,D115&amp;"9"))</f>
        <v>ZZZ9</v>
      </c>
      <c r="L115" s="548">
        <f t="shared" si="3"/>
        <v>999</v>
      </c>
      <c r="M115" s="559">
        <f t="shared" si="4"/>
        <v>999</v>
      </c>
      <c r="N115" s="556"/>
      <c r="O115" s="551"/>
      <c r="P115" s="550">
        <f t="shared" si="5"/>
        <v>999</v>
      </c>
      <c r="Q115" s="551"/>
    </row>
    <row r="116" spans="1:17" s="552" customFormat="1" ht="18.899999999999999" customHeight="1" x14ac:dyDescent="0.25">
      <c r="A116" s="540">
        <v>110</v>
      </c>
      <c r="B116" s="541"/>
      <c r="C116" s="541"/>
      <c r="D116" s="542"/>
      <c r="E116" s="543"/>
      <c r="F116" s="551"/>
      <c r="G116" s="551"/>
      <c r="H116" s="553"/>
      <c r="I116" s="554"/>
      <c r="J116" s="546" t="e">
        <f>IF(AND(Q116="",#REF!&gt;0,#REF!&lt;5),K116,)</f>
        <v>#REF!</v>
      </c>
      <c r="K116" s="547" t="str">
        <f>IF(D116="","ZZZ9",IF(AND(#REF!&gt;0,#REF!&lt;5),D116&amp;#REF!,D116&amp;"9"))</f>
        <v>ZZZ9</v>
      </c>
      <c r="L116" s="548">
        <f t="shared" si="3"/>
        <v>999</v>
      </c>
      <c r="M116" s="559">
        <f t="shared" si="4"/>
        <v>999</v>
      </c>
      <c r="N116" s="556"/>
      <c r="O116" s="551"/>
      <c r="P116" s="550">
        <f t="shared" si="5"/>
        <v>999</v>
      </c>
      <c r="Q116" s="551"/>
    </row>
    <row r="117" spans="1:17" s="552" customFormat="1" ht="18.899999999999999" customHeight="1" x14ac:dyDescent="0.25">
      <c r="A117" s="540">
        <v>111</v>
      </c>
      <c r="B117" s="541"/>
      <c r="C117" s="541"/>
      <c r="D117" s="542"/>
      <c r="E117" s="543"/>
      <c r="F117" s="551"/>
      <c r="G117" s="551"/>
      <c r="H117" s="553"/>
      <c r="I117" s="554"/>
      <c r="J117" s="546" t="e">
        <f>IF(AND(Q117="",#REF!&gt;0,#REF!&lt;5),K117,)</f>
        <v>#REF!</v>
      </c>
      <c r="K117" s="547" t="str">
        <f>IF(D117="","ZZZ9",IF(AND(#REF!&gt;0,#REF!&lt;5),D117&amp;#REF!,D117&amp;"9"))</f>
        <v>ZZZ9</v>
      </c>
      <c r="L117" s="548">
        <f t="shared" si="3"/>
        <v>999</v>
      </c>
      <c r="M117" s="559">
        <f t="shared" si="4"/>
        <v>999</v>
      </c>
      <c r="N117" s="556"/>
      <c r="O117" s="551"/>
      <c r="P117" s="550">
        <f t="shared" si="5"/>
        <v>999</v>
      </c>
      <c r="Q117" s="551"/>
    </row>
    <row r="118" spans="1:17" s="552" customFormat="1" ht="18.899999999999999" customHeight="1" x14ac:dyDescent="0.25">
      <c r="A118" s="540">
        <v>112</v>
      </c>
      <c r="B118" s="541"/>
      <c r="C118" s="541"/>
      <c r="D118" s="542"/>
      <c r="E118" s="543"/>
      <c r="F118" s="551"/>
      <c r="G118" s="551"/>
      <c r="H118" s="553"/>
      <c r="I118" s="554"/>
      <c r="J118" s="546" t="e">
        <f>IF(AND(Q118="",#REF!&gt;0,#REF!&lt;5),K118,)</f>
        <v>#REF!</v>
      </c>
      <c r="K118" s="547" t="str">
        <f>IF(D118="","ZZZ9",IF(AND(#REF!&gt;0,#REF!&lt;5),D118&amp;#REF!,D118&amp;"9"))</f>
        <v>ZZZ9</v>
      </c>
      <c r="L118" s="548">
        <f t="shared" si="3"/>
        <v>999</v>
      </c>
      <c r="M118" s="559">
        <f t="shared" si="4"/>
        <v>999</v>
      </c>
      <c r="N118" s="556"/>
      <c r="O118" s="551"/>
      <c r="P118" s="550">
        <f t="shared" si="5"/>
        <v>999</v>
      </c>
      <c r="Q118" s="551"/>
    </row>
    <row r="119" spans="1:17" s="552" customFormat="1" ht="18.899999999999999" customHeight="1" x14ac:dyDescent="0.25">
      <c r="A119" s="540">
        <v>113</v>
      </c>
      <c r="B119" s="541"/>
      <c r="C119" s="541"/>
      <c r="D119" s="542"/>
      <c r="E119" s="543"/>
      <c r="F119" s="551"/>
      <c r="G119" s="551"/>
      <c r="H119" s="553"/>
      <c r="I119" s="554"/>
      <c r="J119" s="546" t="e">
        <f>IF(AND(Q119="",#REF!&gt;0,#REF!&lt;5),K119,)</f>
        <v>#REF!</v>
      </c>
      <c r="K119" s="547" t="str">
        <f>IF(D119="","ZZZ9",IF(AND(#REF!&gt;0,#REF!&lt;5),D119&amp;#REF!,D119&amp;"9"))</f>
        <v>ZZZ9</v>
      </c>
      <c r="L119" s="548">
        <f t="shared" si="3"/>
        <v>999</v>
      </c>
      <c r="M119" s="559">
        <f t="shared" si="4"/>
        <v>999</v>
      </c>
      <c r="N119" s="556"/>
      <c r="O119" s="551"/>
      <c r="P119" s="550">
        <f t="shared" si="5"/>
        <v>999</v>
      </c>
      <c r="Q119" s="551"/>
    </row>
    <row r="120" spans="1:17" s="552" customFormat="1" ht="18.899999999999999" customHeight="1" x14ac:dyDescent="0.25">
      <c r="A120" s="540">
        <v>114</v>
      </c>
      <c r="B120" s="541"/>
      <c r="C120" s="541"/>
      <c r="D120" s="542"/>
      <c r="E120" s="543"/>
      <c r="F120" s="551"/>
      <c r="G120" s="551"/>
      <c r="H120" s="553"/>
      <c r="I120" s="554"/>
      <c r="J120" s="546" t="e">
        <f>IF(AND(Q120="",#REF!&gt;0,#REF!&lt;5),K120,)</f>
        <v>#REF!</v>
      </c>
      <c r="K120" s="547" t="str">
        <f>IF(D120="","ZZZ9",IF(AND(#REF!&gt;0,#REF!&lt;5),D120&amp;#REF!,D120&amp;"9"))</f>
        <v>ZZZ9</v>
      </c>
      <c r="L120" s="548">
        <f t="shared" si="3"/>
        <v>999</v>
      </c>
      <c r="M120" s="559">
        <f t="shared" si="4"/>
        <v>999</v>
      </c>
      <c r="N120" s="556"/>
      <c r="O120" s="551"/>
      <c r="P120" s="550">
        <f t="shared" si="5"/>
        <v>999</v>
      </c>
      <c r="Q120" s="551"/>
    </row>
    <row r="121" spans="1:17" s="552" customFormat="1" ht="18.899999999999999" customHeight="1" x14ac:dyDescent="0.25">
      <c r="A121" s="540">
        <v>115</v>
      </c>
      <c r="B121" s="541"/>
      <c r="C121" s="541"/>
      <c r="D121" s="542"/>
      <c r="E121" s="543"/>
      <c r="F121" s="551"/>
      <c r="G121" s="551"/>
      <c r="H121" s="553"/>
      <c r="I121" s="554"/>
      <c r="J121" s="546" t="e">
        <f>IF(AND(Q121="",#REF!&gt;0,#REF!&lt;5),K121,)</f>
        <v>#REF!</v>
      </c>
      <c r="K121" s="547" t="str">
        <f>IF(D121="","ZZZ9",IF(AND(#REF!&gt;0,#REF!&lt;5),D121&amp;#REF!,D121&amp;"9"))</f>
        <v>ZZZ9</v>
      </c>
      <c r="L121" s="548">
        <f t="shared" si="3"/>
        <v>999</v>
      </c>
      <c r="M121" s="559">
        <f t="shared" si="4"/>
        <v>999</v>
      </c>
      <c r="N121" s="556"/>
      <c r="O121" s="551"/>
      <c r="P121" s="550">
        <f t="shared" si="5"/>
        <v>999</v>
      </c>
      <c r="Q121" s="551"/>
    </row>
    <row r="122" spans="1:17" s="552" customFormat="1" ht="18.899999999999999" customHeight="1" x14ac:dyDescent="0.25">
      <c r="A122" s="540">
        <v>116</v>
      </c>
      <c r="B122" s="541"/>
      <c r="C122" s="541"/>
      <c r="D122" s="542"/>
      <c r="E122" s="543"/>
      <c r="F122" s="551"/>
      <c r="G122" s="551"/>
      <c r="H122" s="553"/>
      <c r="I122" s="554"/>
      <c r="J122" s="546" t="e">
        <f>IF(AND(Q122="",#REF!&gt;0,#REF!&lt;5),K122,)</f>
        <v>#REF!</v>
      </c>
      <c r="K122" s="547" t="str">
        <f>IF(D122="","ZZZ9",IF(AND(#REF!&gt;0,#REF!&lt;5),D122&amp;#REF!,D122&amp;"9"))</f>
        <v>ZZZ9</v>
      </c>
      <c r="L122" s="548">
        <f t="shared" si="3"/>
        <v>999</v>
      </c>
      <c r="M122" s="559">
        <f t="shared" si="4"/>
        <v>999</v>
      </c>
      <c r="N122" s="556"/>
      <c r="O122" s="551"/>
      <c r="P122" s="550">
        <f t="shared" si="5"/>
        <v>999</v>
      </c>
      <c r="Q122" s="551"/>
    </row>
    <row r="123" spans="1:17" s="552" customFormat="1" ht="18.899999999999999" customHeight="1" x14ac:dyDescent="0.25">
      <c r="A123" s="540">
        <v>117</v>
      </c>
      <c r="B123" s="541"/>
      <c r="C123" s="541"/>
      <c r="D123" s="542"/>
      <c r="E123" s="543"/>
      <c r="F123" s="551"/>
      <c r="G123" s="551"/>
      <c r="H123" s="553"/>
      <c r="I123" s="554"/>
      <c r="J123" s="546" t="e">
        <f>IF(AND(Q123="",#REF!&gt;0,#REF!&lt;5),K123,)</f>
        <v>#REF!</v>
      </c>
      <c r="K123" s="547" t="str">
        <f>IF(D123="","ZZZ9",IF(AND(#REF!&gt;0,#REF!&lt;5),D123&amp;#REF!,D123&amp;"9"))</f>
        <v>ZZZ9</v>
      </c>
      <c r="L123" s="548">
        <f t="shared" si="3"/>
        <v>999</v>
      </c>
      <c r="M123" s="559">
        <f t="shared" si="4"/>
        <v>999</v>
      </c>
      <c r="N123" s="556"/>
      <c r="O123" s="551"/>
      <c r="P123" s="550">
        <f t="shared" si="5"/>
        <v>999</v>
      </c>
      <c r="Q123" s="551"/>
    </row>
    <row r="124" spans="1:17" s="552" customFormat="1" ht="18.899999999999999" customHeight="1" x14ac:dyDescent="0.25">
      <c r="A124" s="540">
        <v>118</v>
      </c>
      <c r="B124" s="541"/>
      <c r="C124" s="541"/>
      <c r="D124" s="542"/>
      <c r="E124" s="543"/>
      <c r="F124" s="551"/>
      <c r="G124" s="551"/>
      <c r="H124" s="553"/>
      <c r="I124" s="554"/>
      <c r="J124" s="546" t="e">
        <f>IF(AND(Q124="",#REF!&gt;0,#REF!&lt;5),K124,)</f>
        <v>#REF!</v>
      </c>
      <c r="K124" s="547" t="str">
        <f>IF(D124="","ZZZ9",IF(AND(#REF!&gt;0,#REF!&lt;5),D124&amp;#REF!,D124&amp;"9"))</f>
        <v>ZZZ9</v>
      </c>
      <c r="L124" s="548">
        <f t="shared" si="3"/>
        <v>999</v>
      </c>
      <c r="M124" s="559">
        <f t="shared" si="4"/>
        <v>999</v>
      </c>
      <c r="N124" s="556"/>
      <c r="O124" s="551"/>
      <c r="P124" s="550">
        <f t="shared" si="5"/>
        <v>999</v>
      </c>
      <c r="Q124" s="551"/>
    </row>
    <row r="125" spans="1:17" s="552" customFormat="1" ht="18.899999999999999" customHeight="1" x14ac:dyDescent="0.25">
      <c r="A125" s="540">
        <v>119</v>
      </c>
      <c r="B125" s="541"/>
      <c r="C125" s="541"/>
      <c r="D125" s="542"/>
      <c r="E125" s="543"/>
      <c r="F125" s="551"/>
      <c r="G125" s="551"/>
      <c r="H125" s="553"/>
      <c r="I125" s="554"/>
      <c r="J125" s="546" t="e">
        <f>IF(AND(Q125="",#REF!&gt;0,#REF!&lt;5),K125,)</f>
        <v>#REF!</v>
      </c>
      <c r="K125" s="547" t="str">
        <f>IF(D125="","ZZZ9",IF(AND(#REF!&gt;0,#REF!&lt;5),D125&amp;#REF!,D125&amp;"9"))</f>
        <v>ZZZ9</v>
      </c>
      <c r="L125" s="548">
        <f t="shared" si="3"/>
        <v>999</v>
      </c>
      <c r="M125" s="559">
        <f t="shared" si="4"/>
        <v>999</v>
      </c>
      <c r="N125" s="556"/>
      <c r="O125" s="551"/>
      <c r="P125" s="550">
        <f t="shared" si="5"/>
        <v>999</v>
      </c>
      <c r="Q125" s="551"/>
    </row>
    <row r="126" spans="1:17" s="552" customFormat="1" ht="18.899999999999999" customHeight="1" x14ac:dyDescent="0.25">
      <c r="A126" s="540">
        <v>120</v>
      </c>
      <c r="B126" s="541"/>
      <c r="C126" s="541"/>
      <c r="D126" s="542"/>
      <c r="E126" s="543"/>
      <c r="F126" s="551"/>
      <c r="G126" s="551"/>
      <c r="H126" s="553"/>
      <c r="I126" s="554"/>
      <c r="J126" s="546" t="e">
        <f>IF(AND(Q126="",#REF!&gt;0,#REF!&lt;5),K126,)</f>
        <v>#REF!</v>
      </c>
      <c r="K126" s="547" t="str">
        <f>IF(D126="","ZZZ9",IF(AND(#REF!&gt;0,#REF!&lt;5),D126&amp;#REF!,D126&amp;"9"))</f>
        <v>ZZZ9</v>
      </c>
      <c r="L126" s="548">
        <f t="shared" si="3"/>
        <v>999</v>
      </c>
      <c r="M126" s="559">
        <f t="shared" si="4"/>
        <v>999</v>
      </c>
      <c r="N126" s="556"/>
      <c r="O126" s="551"/>
      <c r="P126" s="550">
        <f t="shared" si="5"/>
        <v>999</v>
      </c>
      <c r="Q126" s="551"/>
    </row>
    <row r="127" spans="1:17" s="552" customFormat="1" ht="18.899999999999999" customHeight="1" x14ac:dyDescent="0.25">
      <c r="A127" s="540">
        <v>121</v>
      </c>
      <c r="B127" s="541"/>
      <c r="C127" s="541"/>
      <c r="D127" s="542"/>
      <c r="E127" s="543"/>
      <c r="F127" s="551"/>
      <c r="G127" s="551"/>
      <c r="H127" s="553"/>
      <c r="I127" s="554"/>
      <c r="J127" s="546" t="e">
        <f>IF(AND(Q127="",#REF!&gt;0,#REF!&lt;5),K127,)</f>
        <v>#REF!</v>
      </c>
      <c r="K127" s="547" t="str">
        <f>IF(D127="","ZZZ9",IF(AND(#REF!&gt;0,#REF!&lt;5),D127&amp;#REF!,D127&amp;"9"))</f>
        <v>ZZZ9</v>
      </c>
      <c r="L127" s="548">
        <f t="shared" si="3"/>
        <v>999</v>
      </c>
      <c r="M127" s="559">
        <f t="shared" si="4"/>
        <v>999</v>
      </c>
      <c r="N127" s="556"/>
      <c r="O127" s="551"/>
      <c r="P127" s="550">
        <f t="shared" si="5"/>
        <v>999</v>
      </c>
      <c r="Q127" s="551"/>
    </row>
    <row r="128" spans="1:17" s="552" customFormat="1" ht="18.899999999999999" customHeight="1" x14ac:dyDescent="0.25">
      <c r="A128" s="540">
        <v>122</v>
      </c>
      <c r="B128" s="541"/>
      <c r="C128" s="541"/>
      <c r="D128" s="542"/>
      <c r="E128" s="543"/>
      <c r="F128" s="551"/>
      <c r="G128" s="551"/>
      <c r="H128" s="553"/>
      <c r="I128" s="554"/>
      <c r="J128" s="546" t="e">
        <f>IF(AND(Q128="",#REF!&gt;0,#REF!&lt;5),K128,)</f>
        <v>#REF!</v>
      </c>
      <c r="K128" s="547" t="str">
        <f>IF(D128="","ZZZ9",IF(AND(#REF!&gt;0,#REF!&lt;5),D128&amp;#REF!,D128&amp;"9"))</f>
        <v>ZZZ9</v>
      </c>
      <c r="L128" s="548">
        <f t="shared" si="3"/>
        <v>999</v>
      </c>
      <c r="M128" s="559">
        <f t="shared" si="4"/>
        <v>999</v>
      </c>
      <c r="N128" s="556"/>
      <c r="O128" s="551"/>
      <c r="P128" s="550">
        <f t="shared" si="5"/>
        <v>999</v>
      </c>
      <c r="Q128" s="551"/>
    </row>
    <row r="129" spans="1:17" s="552" customFormat="1" ht="18.899999999999999" customHeight="1" x14ac:dyDescent="0.25">
      <c r="A129" s="540">
        <v>123</v>
      </c>
      <c r="B129" s="541"/>
      <c r="C129" s="541"/>
      <c r="D129" s="542"/>
      <c r="E129" s="543"/>
      <c r="F129" s="551"/>
      <c r="G129" s="551"/>
      <c r="H129" s="553"/>
      <c r="I129" s="554"/>
      <c r="J129" s="546" t="e">
        <f>IF(AND(Q129="",#REF!&gt;0,#REF!&lt;5),K129,)</f>
        <v>#REF!</v>
      </c>
      <c r="K129" s="547" t="str">
        <f>IF(D129="","ZZZ9",IF(AND(#REF!&gt;0,#REF!&lt;5),D129&amp;#REF!,D129&amp;"9"))</f>
        <v>ZZZ9</v>
      </c>
      <c r="L129" s="548">
        <f t="shared" si="3"/>
        <v>999</v>
      </c>
      <c r="M129" s="559">
        <f t="shared" si="4"/>
        <v>999</v>
      </c>
      <c r="N129" s="556"/>
      <c r="O129" s="551"/>
      <c r="P129" s="550">
        <f t="shared" si="5"/>
        <v>999</v>
      </c>
      <c r="Q129" s="551"/>
    </row>
    <row r="130" spans="1:17" s="552" customFormat="1" ht="18.899999999999999" customHeight="1" x14ac:dyDescent="0.25">
      <c r="A130" s="540">
        <v>124</v>
      </c>
      <c r="B130" s="541"/>
      <c r="C130" s="541"/>
      <c r="D130" s="542"/>
      <c r="E130" s="543"/>
      <c r="F130" s="551"/>
      <c r="G130" s="551"/>
      <c r="H130" s="553"/>
      <c r="I130" s="554"/>
      <c r="J130" s="546" t="e">
        <f>IF(AND(Q130="",#REF!&gt;0,#REF!&lt;5),K130,)</f>
        <v>#REF!</v>
      </c>
      <c r="K130" s="547" t="str">
        <f>IF(D130="","ZZZ9",IF(AND(#REF!&gt;0,#REF!&lt;5),D130&amp;#REF!,D130&amp;"9"))</f>
        <v>ZZZ9</v>
      </c>
      <c r="L130" s="548">
        <f t="shared" si="3"/>
        <v>999</v>
      </c>
      <c r="M130" s="559">
        <f t="shared" si="4"/>
        <v>999</v>
      </c>
      <c r="N130" s="556"/>
      <c r="O130" s="551"/>
      <c r="P130" s="550">
        <f t="shared" si="5"/>
        <v>999</v>
      </c>
      <c r="Q130" s="551"/>
    </row>
    <row r="131" spans="1:17" s="552" customFormat="1" ht="18.899999999999999" customHeight="1" x14ac:dyDescent="0.25">
      <c r="A131" s="540">
        <v>125</v>
      </c>
      <c r="B131" s="541"/>
      <c r="C131" s="541"/>
      <c r="D131" s="542"/>
      <c r="E131" s="543"/>
      <c r="F131" s="551"/>
      <c r="G131" s="551"/>
      <c r="H131" s="553"/>
      <c r="I131" s="554"/>
      <c r="J131" s="546" t="e">
        <f>IF(AND(Q131="",#REF!&gt;0,#REF!&lt;5),K131,)</f>
        <v>#REF!</v>
      </c>
      <c r="K131" s="547" t="str">
        <f>IF(D131="","ZZZ9",IF(AND(#REF!&gt;0,#REF!&lt;5),D131&amp;#REF!,D131&amp;"9"))</f>
        <v>ZZZ9</v>
      </c>
      <c r="L131" s="548">
        <f t="shared" si="3"/>
        <v>999</v>
      </c>
      <c r="M131" s="559">
        <f t="shared" si="4"/>
        <v>999</v>
      </c>
      <c r="N131" s="556"/>
      <c r="O131" s="551"/>
      <c r="P131" s="550">
        <f t="shared" si="5"/>
        <v>999</v>
      </c>
      <c r="Q131" s="551"/>
    </row>
    <row r="132" spans="1:17" s="552" customFormat="1" ht="18.899999999999999" customHeight="1" x14ac:dyDescent="0.25">
      <c r="A132" s="540">
        <v>126</v>
      </c>
      <c r="B132" s="541"/>
      <c r="C132" s="541"/>
      <c r="D132" s="542"/>
      <c r="E132" s="543"/>
      <c r="F132" s="551"/>
      <c r="G132" s="551"/>
      <c r="H132" s="553"/>
      <c r="I132" s="554"/>
      <c r="J132" s="546" t="e">
        <f>IF(AND(Q132="",#REF!&gt;0,#REF!&lt;5),K132,)</f>
        <v>#REF!</v>
      </c>
      <c r="K132" s="547" t="str">
        <f>IF(D132="","ZZZ9",IF(AND(#REF!&gt;0,#REF!&lt;5),D132&amp;#REF!,D132&amp;"9"))</f>
        <v>ZZZ9</v>
      </c>
      <c r="L132" s="548">
        <f t="shared" si="3"/>
        <v>999</v>
      </c>
      <c r="M132" s="559">
        <f t="shared" si="4"/>
        <v>999</v>
      </c>
      <c r="N132" s="556"/>
      <c r="O132" s="551"/>
      <c r="P132" s="550">
        <f t="shared" si="5"/>
        <v>999</v>
      </c>
      <c r="Q132" s="551"/>
    </row>
    <row r="133" spans="1:17" s="552" customFormat="1" ht="18.899999999999999" customHeight="1" x14ac:dyDescent="0.25">
      <c r="A133" s="540">
        <v>127</v>
      </c>
      <c r="B133" s="541"/>
      <c r="C133" s="541"/>
      <c r="D133" s="542"/>
      <c r="E133" s="543"/>
      <c r="F133" s="551"/>
      <c r="G133" s="551"/>
      <c r="H133" s="553"/>
      <c r="I133" s="554"/>
      <c r="J133" s="546" t="e">
        <f>IF(AND(Q133="",#REF!&gt;0,#REF!&lt;5),K133,)</f>
        <v>#REF!</v>
      </c>
      <c r="K133" s="547" t="str">
        <f>IF(D133="","ZZZ9",IF(AND(#REF!&gt;0,#REF!&lt;5),D133&amp;#REF!,D133&amp;"9"))</f>
        <v>ZZZ9</v>
      </c>
      <c r="L133" s="548">
        <f t="shared" si="3"/>
        <v>999</v>
      </c>
      <c r="M133" s="559">
        <f t="shared" si="4"/>
        <v>999</v>
      </c>
      <c r="N133" s="556"/>
      <c r="O133" s="551"/>
      <c r="P133" s="550">
        <f t="shared" si="5"/>
        <v>999</v>
      </c>
      <c r="Q133" s="551"/>
    </row>
    <row r="134" spans="1:17" s="552" customFormat="1" ht="18.899999999999999" customHeight="1" x14ac:dyDescent="0.25">
      <c r="A134" s="540">
        <v>128</v>
      </c>
      <c r="B134" s="541"/>
      <c r="C134" s="541"/>
      <c r="D134" s="542"/>
      <c r="E134" s="543"/>
      <c r="F134" s="551"/>
      <c r="G134" s="551"/>
      <c r="H134" s="553"/>
      <c r="I134" s="554"/>
      <c r="J134" s="546" t="e">
        <f>IF(AND(Q134="",#REF!&gt;0,#REF!&lt;5),K134,)</f>
        <v>#REF!</v>
      </c>
      <c r="K134" s="547" t="str">
        <f>IF(D134="","ZZZ9",IF(AND(#REF!&gt;0,#REF!&lt;5),D134&amp;#REF!,D134&amp;"9"))</f>
        <v>ZZZ9</v>
      </c>
      <c r="L134" s="548">
        <f t="shared" si="3"/>
        <v>999</v>
      </c>
      <c r="M134" s="559">
        <f t="shared" si="4"/>
        <v>999</v>
      </c>
      <c r="N134" s="556"/>
      <c r="O134" s="554"/>
      <c r="P134" s="565">
        <f t="shared" si="5"/>
        <v>999</v>
      </c>
      <c r="Q134" s="554"/>
    </row>
    <row r="135" spans="1:17" x14ac:dyDescent="0.25">
      <c r="A135" s="540">
        <v>129</v>
      </c>
      <c r="B135" s="541"/>
      <c r="C135" s="541"/>
      <c r="D135" s="542"/>
      <c r="E135" s="543"/>
      <c r="F135" s="551"/>
      <c r="G135" s="551"/>
      <c r="H135" s="553"/>
      <c r="I135" s="554"/>
      <c r="J135" s="546" t="e">
        <f>IF(AND(Q135="",#REF!&gt;0,#REF!&lt;5),K135,)</f>
        <v>#REF!</v>
      </c>
      <c r="K135" s="547" t="str">
        <f>IF(D135="","ZZZ9",IF(AND(#REF!&gt;0,#REF!&lt;5),D135&amp;#REF!,D135&amp;"9"))</f>
        <v>ZZZ9</v>
      </c>
      <c r="L135" s="548">
        <f t="shared" si="3"/>
        <v>999</v>
      </c>
      <c r="M135" s="559">
        <f t="shared" si="4"/>
        <v>999</v>
      </c>
      <c r="N135" s="556"/>
      <c r="O135" s="551"/>
      <c r="P135" s="550">
        <f t="shared" si="5"/>
        <v>999</v>
      </c>
      <c r="Q135" s="551"/>
    </row>
    <row r="136" spans="1:17" x14ac:dyDescent="0.25">
      <c r="A136" s="540">
        <v>130</v>
      </c>
      <c r="B136" s="541"/>
      <c r="C136" s="541"/>
      <c r="D136" s="542"/>
      <c r="E136" s="543"/>
      <c r="F136" s="551"/>
      <c r="G136" s="551"/>
      <c r="H136" s="553"/>
      <c r="I136" s="554"/>
      <c r="J136" s="546" t="e">
        <f>IF(AND(Q136="",#REF!&gt;0,#REF!&lt;5),K136,)</f>
        <v>#REF!</v>
      </c>
      <c r="K136" s="547" t="str">
        <f>IF(D136="","ZZZ9",IF(AND(#REF!&gt;0,#REF!&lt;5),D136&amp;#REF!,D136&amp;"9"))</f>
        <v>ZZZ9</v>
      </c>
      <c r="L136" s="548">
        <f t="shared" si="3"/>
        <v>999</v>
      </c>
      <c r="M136" s="559">
        <f t="shared" si="4"/>
        <v>999</v>
      </c>
      <c r="N136" s="556"/>
      <c r="O136" s="551"/>
      <c r="P136" s="550">
        <f t="shared" si="5"/>
        <v>999</v>
      </c>
      <c r="Q136" s="551"/>
    </row>
    <row r="137" spans="1:17" x14ac:dyDescent="0.25">
      <c r="A137" s="540">
        <v>131</v>
      </c>
      <c r="B137" s="541"/>
      <c r="C137" s="541"/>
      <c r="D137" s="542"/>
      <c r="E137" s="543"/>
      <c r="F137" s="551"/>
      <c r="G137" s="551"/>
      <c r="H137" s="553"/>
      <c r="I137" s="554"/>
      <c r="J137" s="546" t="e">
        <f>IF(AND(Q137="",#REF!&gt;0,#REF!&lt;5),K137,)</f>
        <v>#REF!</v>
      </c>
      <c r="K137" s="547" t="str">
        <f>IF(D137="","ZZZ9",IF(AND(#REF!&gt;0,#REF!&lt;5),D137&amp;#REF!,D137&amp;"9"))</f>
        <v>ZZZ9</v>
      </c>
      <c r="L137" s="548">
        <f t="shared" si="3"/>
        <v>999</v>
      </c>
      <c r="M137" s="559">
        <f t="shared" si="4"/>
        <v>999</v>
      </c>
      <c r="N137" s="556"/>
      <c r="O137" s="551"/>
      <c r="P137" s="550">
        <f t="shared" si="5"/>
        <v>999</v>
      </c>
      <c r="Q137" s="551"/>
    </row>
    <row r="138" spans="1:17" x14ac:dyDescent="0.25">
      <c r="A138" s="540">
        <v>132</v>
      </c>
      <c r="B138" s="541"/>
      <c r="C138" s="541"/>
      <c r="D138" s="542"/>
      <c r="E138" s="543"/>
      <c r="F138" s="551"/>
      <c r="G138" s="551"/>
      <c r="H138" s="553"/>
      <c r="I138" s="554"/>
      <c r="J138" s="546" t="e">
        <f>IF(AND(Q138="",#REF!&gt;0,#REF!&lt;5),K138,)</f>
        <v>#REF!</v>
      </c>
      <c r="K138" s="547" t="str">
        <f>IF(D138="","ZZZ9",IF(AND(#REF!&gt;0,#REF!&lt;5),D138&amp;#REF!,D138&amp;"9"))</f>
        <v>ZZZ9</v>
      </c>
      <c r="L138" s="548">
        <f t="shared" si="3"/>
        <v>999</v>
      </c>
      <c r="M138" s="559">
        <f t="shared" si="4"/>
        <v>999</v>
      </c>
      <c r="N138" s="556"/>
      <c r="O138" s="551"/>
      <c r="P138" s="550">
        <f t="shared" si="5"/>
        <v>999</v>
      </c>
      <c r="Q138" s="551"/>
    </row>
    <row r="139" spans="1:17" x14ac:dyDescent="0.25">
      <c r="A139" s="540">
        <v>133</v>
      </c>
      <c r="B139" s="541"/>
      <c r="C139" s="541"/>
      <c r="D139" s="542"/>
      <c r="E139" s="543"/>
      <c r="F139" s="551"/>
      <c r="G139" s="551"/>
      <c r="H139" s="553"/>
      <c r="I139" s="554"/>
      <c r="J139" s="546" t="e">
        <f>IF(AND(Q139="",#REF!&gt;0,#REF!&lt;5),K139,)</f>
        <v>#REF!</v>
      </c>
      <c r="K139" s="547" t="str">
        <f>IF(D139="","ZZZ9",IF(AND(#REF!&gt;0,#REF!&lt;5),D139&amp;#REF!,D139&amp;"9"))</f>
        <v>ZZZ9</v>
      </c>
      <c r="L139" s="548">
        <f t="shared" si="3"/>
        <v>999</v>
      </c>
      <c r="M139" s="559">
        <f t="shared" si="4"/>
        <v>999</v>
      </c>
      <c r="N139" s="556"/>
      <c r="O139" s="551"/>
      <c r="P139" s="550">
        <f t="shared" si="5"/>
        <v>999</v>
      </c>
      <c r="Q139" s="551"/>
    </row>
    <row r="140" spans="1:17" x14ac:dyDescent="0.25">
      <c r="A140" s="540">
        <v>134</v>
      </c>
      <c r="B140" s="541"/>
      <c r="C140" s="541"/>
      <c r="D140" s="542"/>
      <c r="E140" s="543"/>
      <c r="F140" s="551"/>
      <c r="G140" s="551"/>
      <c r="H140" s="553"/>
      <c r="I140" s="554"/>
      <c r="J140" s="546" t="e">
        <f>IF(AND(Q140="",#REF!&gt;0,#REF!&lt;5),K140,)</f>
        <v>#REF!</v>
      </c>
      <c r="K140" s="547" t="str">
        <f>IF(D140="","ZZZ9",IF(AND(#REF!&gt;0,#REF!&lt;5),D140&amp;#REF!,D140&amp;"9"))</f>
        <v>ZZZ9</v>
      </c>
      <c r="L140" s="548">
        <f t="shared" si="3"/>
        <v>999</v>
      </c>
      <c r="M140" s="559">
        <f t="shared" si="4"/>
        <v>999</v>
      </c>
      <c r="N140" s="556"/>
      <c r="O140" s="551"/>
      <c r="P140" s="550">
        <f t="shared" si="5"/>
        <v>999</v>
      </c>
      <c r="Q140" s="551"/>
    </row>
    <row r="141" spans="1:17" x14ac:dyDescent="0.25">
      <c r="A141" s="540">
        <v>135</v>
      </c>
      <c r="B141" s="541"/>
      <c r="C141" s="541"/>
      <c r="D141" s="542"/>
      <c r="E141" s="543"/>
      <c r="F141" s="551"/>
      <c r="G141" s="551"/>
      <c r="H141" s="553"/>
      <c r="I141" s="554"/>
      <c r="J141" s="546" t="e">
        <f>IF(AND(Q141="",#REF!&gt;0,#REF!&lt;5),K141,)</f>
        <v>#REF!</v>
      </c>
      <c r="K141" s="547" t="str">
        <f>IF(D141="","ZZZ9",IF(AND(#REF!&gt;0,#REF!&lt;5),D141&amp;#REF!,D141&amp;"9"))</f>
        <v>ZZZ9</v>
      </c>
      <c r="L141" s="548">
        <f t="shared" si="3"/>
        <v>999</v>
      </c>
      <c r="M141" s="559">
        <f t="shared" si="4"/>
        <v>999</v>
      </c>
      <c r="N141" s="556"/>
      <c r="O141" s="554"/>
      <c r="P141" s="565">
        <f t="shared" si="5"/>
        <v>999</v>
      </c>
      <c r="Q141" s="554"/>
    </row>
    <row r="142" spans="1:17" x14ac:dyDescent="0.25">
      <c r="A142" s="540">
        <v>136</v>
      </c>
      <c r="B142" s="541"/>
      <c r="C142" s="541"/>
      <c r="D142" s="542"/>
      <c r="E142" s="543"/>
      <c r="F142" s="551"/>
      <c r="G142" s="551"/>
      <c r="H142" s="553"/>
      <c r="I142" s="554"/>
      <c r="J142" s="546" t="e">
        <f>IF(AND(Q142="",#REF!&gt;0,#REF!&lt;5),K142,)</f>
        <v>#REF!</v>
      </c>
      <c r="K142" s="547" t="str">
        <f>IF(D142="","ZZZ9",IF(AND(#REF!&gt;0,#REF!&lt;5),D142&amp;#REF!,D142&amp;"9"))</f>
        <v>ZZZ9</v>
      </c>
      <c r="L142" s="548">
        <f t="shared" si="3"/>
        <v>999</v>
      </c>
      <c r="M142" s="559">
        <f t="shared" si="4"/>
        <v>999</v>
      </c>
      <c r="N142" s="556"/>
      <c r="O142" s="551"/>
      <c r="P142" s="550">
        <f t="shared" si="5"/>
        <v>999</v>
      </c>
      <c r="Q142" s="551"/>
    </row>
    <row r="143" spans="1:17" x14ac:dyDescent="0.25">
      <c r="A143" s="540">
        <v>137</v>
      </c>
      <c r="B143" s="541"/>
      <c r="C143" s="541"/>
      <c r="D143" s="542"/>
      <c r="E143" s="543"/>
      <c r="F143" s="551"/>
      <c r="G143" s="551"/>
      <c r="H143" s="553"/>
      <c r="I143" s="554"/>
      <c r="J143" s="546" t="e">
        <f>IF(AND(Q143="",#REF!&gt;0,#REF!&lt;5),K143,)</f>
        <v>#REF!</v>
      </c>
      <c r="K143" s="547" t="str">
        <f>IF(D143="","ZZZ9",IF(AND(#REF!&gt;0,#REF!&lt;5),D143&amp;#REF!,D143&amp;"9"))</f>
        <v>ZZZ9</v>
      </c>
      <c r="L143" s="548">
        <f t="shared" si="3"/>
        <v>999</v>
      </c>
      <c r="M143" s="559">
        <f t="shared" si="4"/>
        <v>999</v>
      </c>
      <c r="N143" s="556"/>
      <c r="O143" s="551"/>
      <c r="P143" s="550">
        <f t="shared" si="5"/>
        <v>999</v>
      </c>
      <c r="Q143" s="551"/>
    </row>
    <row r="144" spans="1:17" x14ac:dyDescent="0.25">
      <c r="A144" s="540">
        <v>138</v>
      </c>
      <c r="B144" s="541"/>
      <c r="C144" s="541"/>
      <c r="D144" s="542"/>
      <c r="E144" s="543"/>
      <c r="F144" s="551"/>
      <c r="G144" s="551"/>
      <c r="H144" s="553"/>
      <c r="I144" s="554"/>
      <c r="J144" s="546" t="e">
        <f>IF(AND(Q144="",#REF!&gt;0,#REF!&lt;5),K144,)</f>
        <v>#REF!</v>
      </c>
      <c r="K144" s="547" t="str">
        <f>IF(D144="","ZZZ9",IF(AND(#REF!&gt;0,#REF!&lt;5),D144&amp;#REF!,D144&amp;"9"))</f>
        <v>ZZZ9</v>
      </c>
      <c r="L144" s="548">
        <f t="shared" si="3"/>
        <v>999</v>
      </c>
      <c r="M144" s="559">
        <f t="shared" si="4"/>
        <v>999</v>
      </c>
      <c r="N144" s="556"/>
      <c r="O144" s="551"/>
      <c r="P144" s="550">
        <f t="shared" si="5"/>
        <v>999</v>
      </c>
      <c r="Q144" s="551"/>
    </row>
    <row r="145" spans="1:17" x14ac:dyDescent="0.25">
      <c r="A145" s="540">
        <v>139</v>
      </c>
      <c r="B145" s="541"/>
      <c r="C145" s="541"/>
      <c r="D145" s="542"/>
      <c r="E145" s="543"/>
      <c r="F145" s="551"/>
      <c r="G145" s="551"/>
      <c r="H145" s="553"/>
      <c r="I145" s="554"/>
      <c r="J145" s="546" t="e">
        <f>IF(AND(Q145="",#REF!&gt;0,#REF!&lt;5),K145,)</f>
        <v>#REF!</v>
      </c>
      <c r="K145" s="547" t="str">
        <f>IF(D145="","ZZZ9",IF(AND(#REF!&gt;0,#REF!&lt;5),D145&amp;#REF!,D145&amp;"9"))</f>
        <v>ZZZ9</v>
      </c>
      <c r="L145" s="548">
        <f t="shared" si="3"/>
        <v>999</v>
      </c>
      <c r="M145" s="559">
        <f t="shared" si="4"/>
        <v>999</v>
      </c>
      <c r="N145" s="556"/>
      <c r="O145" s="551"/>
      <c r="P145" s="550">
        <f t="shared" si="5"/>
        <v>999</v>
      </c>
      <c r="Q145" s="551"/>
    </row>
    <row r="146" spans="1:17" x14ac:dyDescent="0.25">
      <c r="A146" s="540">
        <v>140</v>
      </c>
      <c r="B146" s="541"/>
      <c r="C146" s="541"/>
      <c r="D146" s="542"/>
      <c r="E146" s="543"/>
      <c r="F146" s="551"/>
      <c r="G146" s="551"/>
      <c r="H146" s="553"/>
      <c r="I146" s="554"/>
      <c r="J146" s="546" t="e">
        <f>IF(AND(Q146="",#REF!&gt;0,#REF!&lt;5),K146,)</f>
        <v>#REF!</v>
      </c>
      <c r="K146" s="547" t="str">
        <f>IF(D146="","ZZZ9",IF(AND(#REF!&gt;0,#REF!&lt;5),D146&amp;#REF!,D146&amp;"9"))</f>
        <v>ZZZ9</v>
      </c>
      <c r="L146" s="548">
        <f t="shared" si="3"/>
        <v>999</v>
      </c>
      <c r="M146" s="559">
        <f t="shared" si="4"/>
        <v>999</v>
      </c>
      <c r="N146" s="556"/>
      <c r="O146" s="551"/>
      <c r="P146" s="550">
        <f t="shared" si="5"/>
        <v>999</v>
      </c>
      <c r="Q146" s="551"/>
    </row>
    <row r="147" spans="1:17" x14ac:dyDescent="0.25">
      <c r="A147" s="540">
        <v>141</v>
      </c>
      <c r="B147" s="541"/>
      <c r="C147" s="541"/>
      <c r="D147" s="542"/>
      <c r="E147" s="543"/>
      <c r="F147" s="551"/>
      <c r="G147" s="551"/>
      <c r="H147" s="553"/>
      <c r="I147" s="554"/>
      <c r="J147" s="546" t="e">
        <f>IF(AND(Q147="",#REF!&gt;0,#REF!&lt;5),K147,)</f>
        <v>#REF!</v>
      </c>
      <c r="K147" s="547" t="str">
        <f>IF(D147="","ZZZ9",IF(AND(#REF!&gt;0,#REF!&lt;5),D147&amp;#REF!,D147&amp;"9"))</f>
        <v>ZZZ9</v>
      </c>
      <c r="L147" s="548">
        <f t="shared" si="3"/>
        <v>999</v>
      </c>
      <c r="M147" s="559">
        <f t="shared" si="4"/>
        <v>999</v>
      </c>
      <c r="N147" s="556"/>
      <c r="O147" s="551"/>
      <c r="P147" s="550">
        <f t="shared" si="5"/>
        <v>999</v>
      </c>
      <c r="Q147" s="551"/>
    </row>
    <row r="148" spans="1:17" x14ac:dyDescent="0.25">
      <c r="A148" s="540">
        <v>142</v>
      </c>
      <c r="B148" s="541"/>
      <c r="C148" s="541"/>
      <c r="D148" s="542"/>
      <c r="E148" s="543"/>
      <c r="F148" s="551"/>
      <c r="G148" s="551"/>
      <c r="H148" s="553"/>
      <c r="I148" s="554"/>
      <c r="J148" s="546" t="e">
        <f>IF(AND(Q148="",#REF!&gt;0,#REF!&lt;5),K148,)</f>
        <v>#REF!</v>
      </c>
      <c r="K148" s="547" t="str">
        <f>IF(D148="","ZZZ9",IF(AND(#REF!&gt;0,#REF!&lt;5),D148&amp;#REF!,D148&amp;"9"))</f>
        <v>ZZZ9</v>
      </c>
      <c r="L148" s="548">
        <f t="shared" si="3"/>
        <v>999</v>
      </c>
      <c r="M148" s="559">
        <f t="shared" si="4"/>
        <v>999</v>
      </c>
      <c r="N148" s="556"/>
      <c r="O148" s="554"/>
      <c r="P148" s="565">
        <f t="shared" si="5"/>
        <v>999</v>
      </c>
      <c r="Q148" s="554"/>
    </row>
    <row r="149" spans="1:17" x14ac:dyDescent="0.25">
      <c r="A149" s="540">
        <v>143</v>
      </c>
      <c r="B149" s="541"/>
      <c r="C149" s="541"/>
      <c r="D149" s="542"/>
      <c r="E149" s="543"/>
      <c r="F149" s="551"/>
      <c r="G149" s="551"/>
      <c r="H149" s="553"/>
      <c r="I149" s="554"/>
      <c r="J149" s="546" t="e">
        <f>IF(AND(Q149="",#REF!&gt;0,#REF!&lt;5),K149,)</f>
        <v>#REF!</v>
      </c>
      <c r="K149" s="547" t="str">
        <f>IF(D149="","ZZZ9",IF(AND(#REF!&gt;0,#REF!&lt;5),D149&amp;#REF!,D149&amp;"9"))</f>
        <v>ZZZ9</v>
      </c>
      <c r="L149" s="548">
        <f t="shared" si="3"/>
        <v>999</v>
      </c>
      <c r="M149" s="559">
        <f t="shared" si="4"/>
        <v>999</v>
      </c>
      <c r="N149" s="556"/>
      <c r="O149" s="551"/>
      <c r="P149" s="550">
        <f t="shared" si="5"/>
        <v>999</v>
      </c>
      <c r="Q149" s="551"/>
    </row>
    <row r="150" spans="1:17" x14ac:dyDescent="0.25">
      <c r="A150" s="540">
        <v>144</v>
      </c>
      <c r="B150" s="541"/>
      <c r="C150" s="541"/>
      <c r="D150" s="542"/>
      <c r="E150" s="543"/>
      <c r="F150" s="551"/>
      <c r="G150" s="551"/>
      <c r="H150" s="553"/>
      <c r="I150" s="554"/>
      <c r="J150" s="546" t="e">
        <f>IF(AND(Q150="",#REF!&gt;0,#REF!&lt;5),K150,)</f>
        <v>#REF!</v>
      </c>
      <c r="K150" s="547" t="str">
        <f>IF(D150="","ZZZ9",IF(AND(#REF!&gt;0,#REF!&lt;5),D150&amp;#REF!,D150&amp;"9"))</f>
        <v>ZZZ9</v>
      </c>
      <c r="L150" s="548">
        <f t="shared" si="3"/>
        <v>999</v>
      </c>
      <c r="M150" s="559">
        <f t="shared" si="4"/>
        <v>999</v>
      </c>
      <c r="N150" s="556"/>
      <c r="O150" s="551"/>
      <c r="P150" s="550">
        <f t="shared" si="5"/>
        <v>999</v>
      </c>
      <c r="Q150" s="551"/>
    </row>
    <row r="151" spans="1:17" x14ac:dyDescent="0.25">
      <c r="A151" s="540">
        <v>145</v>
      </c>
      <c r="B151" s="541"/>
      <c r="C151" s="541"/>
      <c r="D151" s="542"/>
      <c r="E151" s="543"/>
      <c r="F151" s="551"/>
      <c r="G151" s="551"/>
      <c r="H151" s="553"/>
      <c r="I151" s="554"/>
      <c r="J151" s="546" t="e">
        <f>IF(AND(Q151="",#REF!&gt;0,#REF!&lt;5),K151,)</f>
        <v>#REF!</v>
      </c>
      <c r="K151" s="547" t="str">
        <f>IF(D151="","ZZZ9",IF(AND(#REF!&gt;0,#REF!&lt;5),D151&amp;#REF!,D151&amp;"9"))</f>
        <v>ZZZ9</v>
      </c>
      <c r="L151" s="548">
        <f t="shared" si="3"/>
        <v>999</v>
      </c>
      <c r="M151" s="559">
        <f t="shared" si="4"/>
        <v>999</v>
      </c>
      <c r="N151" s="556"/>
      <c r="O151" s="551"/>
      <c r="P151" s="550">
        <f t="shared" si="5"/>
        <v>999</v>
      </c>
      <c r="Q151" s="551"/>
    </row>
    <row r="152" spans="1:17" x14ac:dyDescent="0.25">
      <c r="A152" s="540">
        <v>146</v>
      </c>
      <c r="B152" s="541"/>
      <c r="C152" s="541"/>
      <c r="D152" s="542"/>
      <c r="E152" s="543"/>
      <c r="F152" s="551"/>
      <c r="G152" s="551"/>
      <c r="H152" s="553"/>
      <c r="I152" s="554"/>
      <c r="J152" s="546" t="e">
        <f>IF(AND(Q152="",#REF!&gt;0,#REF!&lt;5),K152,)</f>
        <v>#REF!</v>
      </c>
      <c r="K152" s="547" t="str">
        <f>IF(D152="","ZZZ9",IF(AND(#REF!&gt;0,#REF!&lt;5),D152&amp;#REF!,D152&amp;"9"))</f>
        <v>ZZZ9</v>
      </c>
      <c r="L152" s="548">
        <f t="shared" si="3"/>
        <v>999</v>
      </c>
      <c r="M152" s="559">
        <f t="shared" si="4"/>
        <v>999</v>
      </c>
      <c r="N152" s="556"/>
      <c r="O152" s="551"/>
      <c r="P152" s="550">
        <f t="shared" si="5"/>
        <v>999</v>
      </c>
      <c r="Q152" s="551"/>
    </row>
    <row r="153" spans="1:17" x14ac:dyDescent="0.25">
      <c r="A153" s="540">
        <v>147</v>
      </c>
      <c r="B153" s="541"/>
      <c r="C153" s="541"/>
      <c r="D153" s="542"/>
      <c r="E153" s="543"/>
      <c r="F153" s="551"/>
      <c r="G153" s="551"/>
      <c r="H153" s="553"/>
      <c r="I153" s="554"/>
      <c r="J153" s="546" t="e">
        <f>IF(AND(Q153="",#REF!&gt;0,#REF!&lt;5),K153,)</f>
        <v>#REF!</v>
      </c>
      <c r="K153" s="547" t="str">
        <f>IF(D153="","ZZZ9",IF(AND(#REF!&gt;0,#REF!&lt;5),D153&amp;#REF!,D153&amp;"9"))</f>
        <v>ZZZ9</v>
      </c>
      <c r="L153" s="548">
        <f t="shared" si="3"/>
        <v>999</v>
      </c>
      <c r="M153" s="559">
        <f t="shared" si="4"/>
        <v>999</v>
      </c>
      <c r="N153" s="556"/>
      <c r="O153" s="551"/>
      <c r="P153" s="550">
        <f t="shared" si="5"/>
        <v>999</v>
      </c>
      <c r="Q153" s="551"/>
    </row>
    <row r="154" spans="1:17" x14ac:dyDescent="0.25">
      <c r="A154" s="540">
        <v>148</v>
      </c>
      <c r="B154" s="541"/>
      <c r="C154" s="541"/>
      <c r="D154" s="542"/>
      <c r="E154" s="543"/>
      <c r="F154" s="551"/>
      <c r="G154" s="551"/>
      <c r="H154" s="553"/>
      <c r="I154" s="554"/>
      <c r="J154" s="546" t="e">
        <f>IF(AND(Q154="",#REF!&gt;0,#REF!&lt;5),K154,)</f>
        <v>#REF!</v>
      </c>
      <c r="K154" s="547" t="str">
        <f>IF(D154="","ZZZ9",IF(AND(#REF!&gt;0,#REF!&lt;5),D154&amp;#REF!,D154&amp;"9"))</f>
        <v>ZZZ9</v>
      </c>
      <c r="L154" s="548">
        <f t="shared" si="3"/>
        <v>999</v>
      </c>
      <c r="M154" s="559">
        <f t="shared" si="4"/>
        <v>999</v>
      </c>
      <c r="N154" s="556"/>
      <c r="O154" s="551"/>
      <c r="P154" s="550">
        <f t="shared" si="5"/>
        <v>999</v>
      </c>
      <c r="Q154" s="551"/>
    </row>
    <row r="155" spans="1:17" x14ac:dyDescent="0.25">
      <c r="A155" s="540">
        <v>149</v>
      </c>
      <c r="B155" s="541"/>
      <c r="C155" s="541"/>
      <c r="D155" s="542"/>
      <c r="E155" s="543"/>
      <c r="F155" s="551"/>
      <c r="G155" s="551"/>
      <c r="H155" s="553"/>
      <c r="I155" s="554"/>
      <c r="J155" s="546" t="e">
        <f>IF(AND(Q155="",#REF!&gt;0,#REF!&lt;5),K155,)</f>
        <v>#REF!</v>
      </c>
      <c r="K155" s="547" t="str">
        <f>IF(D155="","ZZZ9",IF(AND(#REF!&gt;0,#REF!&lt;5),D155&amp;#REF!,D155&amp;"9"))</f>
        <v>ZZZ9</v>
      </c>
      <c r="L155" s="548">
        <f t="shared" si="3"/>
        <v>999</v>
      </c>
      <c r="M155" s="559">
        <f t="shared" si="4"/>
        <v>999</v>
      </c>
      <c r="N155" s="556"/>
      <c r="O155" s="551"/>
      <c r="P155" s="550">
        <f t="shared" si="5"/>
        <v>999</v>
      </c>
      <c r="Q155" s="551"/>
    </row>
    <row r="156" spans="1:17" x14ac:dyDescent="0.25">
      <c r="A156" s="540">
        <v>150</v>
      </c>
      <c r="B156" s="541"/>
      <c r="C156" s="541"/>
      <c r="D156" s="542"/>
      <c r="E156" s="543"/>
      <c r="F156" s="551"/>
      <c r="G156" s="551"/>
      <c r="H156" s="553"/>
      <c r="I156" s="554"/>
      <c r="J156" s="546" t="e">
        <f>IF(AND(Q156="",#REF!&gt;0,#REF!&lt;5),K156,)</f>
        <v>#REF!</v>
      </c>
      <c r="K156" s="547" t="str">
        <f>IF(D156="","ZZZ9",IF(AND(#REF!&gt;0,#REF!&lt;5),D156&amp;#REF!,D156&amp;"9"))</f>
        <v>ZZZ9</v>
      </c>
      <c r="L156" s="548">
        <f t="shared" si="3"/>
        <v>999</v>
      </c>
      <c r="M156" s="559">
        <f t="shared" si="4"/>
        <v>999</v>
      </c>
      <c r="N156" s="556"/>
      <c r="O156" s="551"/>
      <c r="P156" s="550">
        <f t="shared" si="5"/>
        <v>999</v>
      </c>
      <c r="Q156" s="551"/>
    </row>
  </sheetData>
  <conditionalFormatting sqref="A7:D156">
    <cfRule type="expression" dxfId="268" priority="18" stopIfTrue="1">
      <formula>$Q7&gt;=1</formula>
    </cfRule>
  </conditionalFormatting>
  <conditionalFormatting sqref="B7:D37">
    <cfRule type="expression" dxfId="267" priority="1" stopIfTrue="1">
      <formula>$Q7&gt;=1</formula>
    </cfRule>
  </conditionalFormatting>
  <conditionalFormatting sqref="E7:E14">
    <cfRule type="expression" dxfId="266" priority="6" stopIfTrue="1">
      <formula>AND(ROUNDDOWN(($A$4-E7)/365.25,0)&lt;=13,G7&lt;&gt;"OK")</formula>
    </cfRule>
    <cfRule type="expression" dxfId="265" priority="7" stopIfTrue="1">
      <formula>AND(ROUNDDOWN(($A$4-E7)/365.25,0)&lt;=14,G7&lt;&gt;"OK")</formula>
    </cfRule>
    <cfRule type="expression" dxfId="264" priority="8" stopIfTrue="1">
      <formula>AND(ROUNDDOWN(($A$4-E7)/365.25,0)&lt;=17,G7&lt;&gt;"OK")</formula>
    </cfRule>
    <cfRule type="expression" dxfId="263" priority="11" stopIfTrue="1">
      <formula>AND(ROUNDDOWN(($A$4-E7)/365.25,0)&lt;=13,G7&lt;&gt;"OK")</formula>
    </cfRule>
    <cfRule type="expression" dxfId="262" priority="12" stopIfTrue="1">
      <formula>AND(ROUNDDOWN(($A$4-E7)/365.25,0)&lt;=14,G7&lt;&gt;"OK")</formula>
    </cfRule>
    <cfRule type="expression" dxfId="261" priority="13" stopIfTrue="1">
      <formula>AND(ROUNDDOWN(($A$4-E7)/365.25,0)&lt;=17,G7&lt;&gt;"OK")</formula>
    </cfRule>
  </conditionalFormatting>
  <conditionalFormatting sqref="E7:E27 E29:E37">
    <cfRule type="expression" dxfId="260" priority="2" stopIfTrue="1">
      <formula>AND(ROUNDDOWN(($A$4-E7)/365.25,0)&lt;=13,G7&lt;&gt;"OK")</formula>
    </cfRule>
    <cfRule type="expression" dxfId="259" priority="3" stopIfTrue="1">
      <formula>AND(ROUNDDOWN(($A$4-E7)/365.25,0)&lt;=14,G7&lt;&gt;"OK")</formula>
    </cfRule>
    <cfRule type="expression" dxfId="258" priority="4" stopIfTrue="1">
      <formula>AND(ROUNDDOWN(($A$4-E7)/365.25,0)&lt;=17,G7&lt;&gt;"OK")</formula>
    </cfRule>
  </conditionalFormatting>
  <conditionalFormatting sqref="E7:E156">
    <cfRule type="expression" dxfId="257" priority="14" stopIfTrue="1">
      <formula>AND(ROUNDDOWN(($A$4-E7)/365.25,0)&lt;=13,G7&lt;&gt;"OK")</formula>
    </cfRule>
    <cfRule type="expression" dxfId="256" priority="15" stopIfTrue="1">
      <formula>AND(ROUNDDOWN(($A$4-E7)/365.25,0)&lt;=14,G7&lt;&gt;"OK")</formula>
    </cfRule>
    <cfRule type="expression" dxfId="255" priority="16" stopIfTrue="1">
      <formula>AND(ROUNDDOWN(($A$4-E7)/365.25,0)&lt;=17,G7&lt;&gt;"OK")</formula>
    </cfRule>
  </conditionalFormatting>
  <conditionalFormatting sqref="J7:J156">
    <cfRule type="cellIs" dxfId="254"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79265"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9FD8-F5B6-4329-B436-DFBC283C6CD1}">
  <sheetPr codeName="Munka1">
    <tabColor indexed="11"/>
  </sheetPr>
  <dimension ref="A1:AK41"/>
  <sheetViews>
    <sheetView workbookViewId="0">
      <selection activeCell="C9" sqref="C9"/>
    </sheetView>
  </sheetViews>
  <sheetFormatPr defaultRowHeight="13.2" x14ac:dyDescent="0.25"/>
  <cols>
    <col min="1" max="1" width="5.44140625" style="494" customWidth="1"/>
    <col min="2" max="2" width="4.44140625" style="494" customWidth="1"/>
    <col min="3" max="3" width="8.33203125" style="494" customWidth="1"/>
    <col min="4" max="4" width="7.109375" style="494" customWidth="1"/>
    <col min="5" max="5" width="9.33203125" style="494" customWidth="1"/>
    <col min="6" max="6" width="7.109375" style="494" customWidth="1"/>
    <col min="7" max="7" width="9.33203125" style="494" customWidth="1"/>
    <col min="8" max="8" width="7.109375" style="494" customWidth="1"/>
    <col min="9" max="9" width="9.33203125" style="494" customWidth="1"/>
    <col min="10" max="10" width="10.77734375" style="494" customWidth="1"/>
    <col min="11" max="13" width="8.5546875" style="494" customWidth="1"/>
    <col min="14" max="14" width="8.88671875" style="494"/>
    <col min="15" max="15" width="5.5546875" style="494" customWidth="1"/>
    <col min="16" max="16" width="4.5546875" style="494" customWidth="1"/>
    <col min="17" max="17" width="11.6640625" style="494" customWidth="1"/>
    <col min="18" max="24" width="8.88671875" style="494"/>
    <col min="25" max="25" width="10.33203125" style="494" hidden="1" customWidth="1"/>
    <col min="26" max="37" width="0" style="494" hidden="1" customWidth="1"/>
    <col min="38" max="16384" width="8.88671875" style="494"/>
  </cols>
  <sheetData>
    <row r="1" spans="1:37" ht="24.6" x14ac:dyDescent="0.25">
      <c r="A1" s="1112" t="e">
        <f>[2]Altalanos!$A$6</f>
        <v>#REF!</v>
      </c>
      <c r="B1" s="1112"/>
      <c r="C1" s="1112"/>
      <c r="D1" s="1112"/>
      <c r="E1" s="1112"/>
      <c r="F1" s="1112"/>
      <c r="G1" s="569"/>
      <c r="H1" s="570" t="s">
        <v>44</v>
      </c>
      <c r="I1" s="571"/>
      <c r="J1" s="572"/>
      <c r="L1" s="573"/>
      <c r="M1" s="574"/>
      <c r="N1" s="575"/>
      <c r="O1" s="575" t="s">
        <v>11</v>
      </c>
      <c r="P1" s="575"/>
      <c r="Q1" s="576"/>
      <c r="R1" s="575"/>
      <c r="AB1" s="577" t="e">
        <f>IF(Y5=1,CONCATENATE(VLOOKUP(Y3,AA16:AH27,2)),CONCATENATE(VLOOKUP(Y3,AA2:AK13,2)))</f>
        <v>#REF!</v>
      </c>
      <c r="AC1" s="577" t="e">
        <f>IF(Y5=1,CONCATENATE(VLOOKUP(Y3,AA16:AK27,3)),CONCATENATE(VLOOKUP(Y3,AA2:AK13,3)))</f>
        <v>#REF!</v>
      </c>
      <c r="AD1" s="577" t="e">
        <f>IF(Y5=1,CONCATENATE(VLOOKUP(Y3,AA16:AK27,4)),CONCATENATE(VLOOKUP(Y3,AA2:AK13,4)))</f>
        <v>#REF!</v>
      </c>
      <c r="AE1" s="577" t="e">
        <f>IF(Y5=1,CONCATENATE(VLOOKUP(Y3,AA16:AK27,5)),CONCATENATE(VLOOKUP(Y3,AA2:AK13,5)))</f>
        <v>#REF!</v>
      </c>
      <c r="AF1" s="577" t="e">
        <f>IF(Y5=1,CONCATENATE(VLOOKUP(Y3,AA16:AK27,6)),CONCATENATE(VLOOKUP(Y3,AA2:AK13,6)))</f>
        <v>#REF!</v>
      </c>
      <c r="AG1" s="577" t="e">
        <f>IF(Y5=1,CONCATENATE(VLOOKUP(Y3,AA16:AK27,7)),CONCATENATE(VLOOKUP(Y3,AA2:AK13,7)))</f>
        <v>#REF!</v>
      </c>
      <c r="AH1" s="577" t="e">
        <f>IF(Y5=1,CONCATENATE(VLOOKUP(Y3,AA16:AK27,8)),CONCATENATE(VLOOKUP(Y3,AA2:AK13,8)))</f>
        <v>#REF!</v>
      </c>
      <c r="AI1" s="577" t="e">
        <f>IF(Y5=1,CONCATENATE(VLOOKUP(Y3,AA16:AK27,9)),CONCATENATE(VLOOKUP(Y3,AA2:AK13,9)))</f>
        <v>#REF!</v>
      </c>
      <c r="AJ1" s="577" t="e">
        <f>IF(Y5=1,CONCATENATE(VLOOKUP(Y3,AA16:AK27,10)),CONCATENATE(VLOOKUP(Y3,AA2:AK13,10)))</f>
        <v>#REF!</v>
      </c>
      <c r="AK1" s="577" t="e">
        <f>IF(Y5=1,CONCATENATE(VLOOKUP(Y3,AA16:AK27,11)),CONCATENATE(VLOOKUP(Y3,AA2:AK13,11)))</f>
        <v>#REF!</v>
      </c>
    </row>
    <row r="2" spans="1:37" x14ac:dyDescent="0.25">
      <c r="A2" s="578" t="s">
        <v>43</v>
      </c>
      <c r="B2" s="579"/>
      <c r="C2" s="579"/>
      <c r="D2" s="579"/>
      <c r="E2" s="579" t="e">
        <f>[2]Altalanos!$A$8</f>
        <v>#REF!</v>
      </c>
      <c r="F2" s="579"/>
      <c r="G2" s="580"/>
      <c r="H2" s="581"/>
      <c r="I2" s="581"/>
      <c r="J2" s="582"/>
      <c r="K2" s="573"/>
      <c r="L2" s="573"/>
      <c r="M2" s="573"/>
      <c r="N2" s="583"/>
      <c r="O2" s="584"/>
      <c r="P2" s="583"/>
      <c r="Q2" s="584"/>
      <c r="R2" s="583"/>
      <c r="Y2" s="585"/>
      <c r="Z2" s="586"/>
      <c r="AA2" s="586" t="s">
        <v>53</v>
      </c>
      <c r="AB2" s="587">
        <v>150</v>
      </c>
      <c r="AC2" s="587">
        <v>120</v>
      </c>
      <c r="AD2" s="587">
        <v>100</v>
      </c>
      <c r="AE2" s="587">
        <v>80</v>
      </c>
      <c r="AF2" s="587">
        <v>70</v>
      </c>
      <c r="AG2" s="587">
        <v>60</v>
      </c>
      <c r="AH2" s="587">
        <v>55</v>
      </c>
      <c r="AI2" s="587">
        <v>50</v>
      </c>
      <c r="AJ2" s="587">
        <v>45</v>
      </c>
      <c r="AK2" s="587">
        <v>40</v>
      </c>
    </row>
    <row r="3" spans="1:37" x14ac:dyDescent="0.25">
      <c r="A3" s="510" t="s">
        <v>21</v>
      </c>
      <c r="B3" s="510"/>
      <c r="C3" s="510"/>
      <c r="D3" s="510"/>
      <c r="E3" s="510" t="s">
        <v>19</v>
      </c>
      <c r="F3" s="510"/>
      <c r="G3" s="510"/>
      <c r="H3" s="510" t="s">
        <v>24</v>
      </c>
      <c r="I3" s="510"/>
      <c r="J3" s="588"/>
      <c r="K3" s="510"/>
      <c r="L3" s="589" t="s">
        <v>25</v>
      </c>
      <c r="M3" s="510"/>
      <c r="N3" s="590"/>
      <c r="O3" s="591"/>
      <c r="P3" s="590"/>
      <c r="Q3" s="592" t="s">
        <v>66</v>
      </c>
      <c r="R3" s="587" t="s">
        <v>72</v>
      </c>
      <c r="Y3" s="586">
        <f>IF(H4="OB","A",IF(H4="IX","W",H4))</f>
        <v>0</v>
      </c>
      <c r="Z3" s="586"/>
      <c r="AA3" s="586" t="s">
        <v>76</v>
      </c>
      <c r="AB3" s="587">
        <v>120</v>
      </c>
      <c r="AC3" s="587">
        <v>90</v>
      </c>
      <c r="AD3" s="587">
        <v>65</v>
      </c>
      <c r="AE3" s="587">
        <v>55</v>
      </c>
      <c r="AF3" s="587">
        <v>50</v>
      </c>
      <c r="AG3" s="587">
        <v>45</v>
      </c>
      <c r="AH3" s="587">
        <v>40</v>
      </c>
      <c r="AI3" s="587">
        <v>35</v>
      </c>
      <c r="AJ3" s="587">
        <v>25</v>
      </c>
      <c r="AK3" s="587">
        <v>20</v>
      </c>
    </row>
    <row r="4" spans="1:37" ht="13.8" thickBot="1" x14ac:dyDescent="0.3">
      <c r="A4" s="1113" t="e">
        <f>[2]Altalanos!$A$10</f>
        <v>#REF!</v>
      </c>
      <c r="B4" s="1113"/>
      <c r="C4" s="1113"/>
      <c r="D4" s="593"/>
      <c r="E4" s="594" t="e">
        <f>[2]Altalanos!$C$10</f>
        <v>#REF!</v>
      </c>
      <c r="F4" s="594"/>
      <c r="G4" s="594"/>
      <c r="H4" s="595"/>
      <c r="I4" s="594"/>
      <c r="J4" s="596"/>
      <c r="K4" s="595"/>
      <c r="L4" s="597" t="e">
        <f>[2]Altalanos!$E$10</f>
        <v>#REF!</v>
      </c>
      <c r="M4" s="595"/>
      <c r="N4" s="598"/>
      <c r="O4" s="599"/>
      <c r="P4" s="598"/>
      <c r="Q4" s="600" t="s">
        <v>73</v>
      </c>
      <c r="R4" s="601" t="s">
        <v>68</v>
      </c>
      <c r="Y4" s="586"/>
      <c r="Z4" s="586"/>
      <c r="AA4" s="586" t="s">
        <v>77</v>
      </c>
      <c r="AB4" s="587">
        <v>90</v>
      </c>
      <c r="AC4" s="587">
        <v>60</v>
      </c>
      <c r="AD4" s="587">
        <v>45</v>
      </c>
      <c r="AE4" s="587">
        <v>34</v>
      </c>
      <c r="AF4" s="587">
        <v>27</v>
      </c>
      <c r="AG4" s="587">
        <v>22</v>
      </c>
      <c r="AH4" s="587">
        <v>18</v>
      </c>
      <c r="AI4" s="587">
        <v>15</v>
      </c>
      <c r="AJ4" s="587">
        <v>12</v>
      </c>
      <c r="AK4" s="587">
        <v>9</v>
      </c>
    </row>
    <row r="5" spans="1:37" x14ac:dyDescent="0.25">
      <c r="A5" s="602"/>
      <c r="B5" s="602" t="s">
        <v>41</v>
      </c>
      <c r="C5" s="602" t="s">
        <v>51</v>
      </c>
      <c r="D5" s="602" t="s">
        <v>35</v>
      </c>
      <c r="E5" s="602" t="s">
        <v>56</v>
      </c>
      <c r="F5" s="602"/>
      <c r="G5" s="602" t="s">
        <v>23</v>
      </c>
      <c r="H5" s="602"/>
      <c r="I5" s="602" t="s">
        <v>26</v>
      </c>
      <c r="J5" s="602"/>
      <c r="K5" s="603" t="s">
        <v>57</v>
      </c>
      <c r="L5" s="603" t="s">
        <v>58</v>
      </c>
      <c r="M5" s="603" t="s">
        <v>59</v>
      </c>
      <c r="Q5" s="604" t="s">
        <v>74</v>
      </c>
      <c r="R5" s="605" t="s">
        <v>70</v>
      </c>
      <c r="Y5" s="586" t="e">
        <f>IF(OR([2]Altalanos!$A$8="F1",[2]Altalanos!$A$8="F2",[2]Altalanos!$A$8="N1",[2]Altalanos!$A$8="N2"),1,2)</f>
        <v>#REF!</v>
      </c>
      <c r="Z5" s="586"/>
      <c r="AA5" s="586" t="s">
        <v>78</v>
      </c>
      <c r="AB5" s="587">
        <v>60</v>
      </c>
      <c r="AC5" s="587">
        <v>40</v>
      </c>
      <c r="AD5" s="587">
        <v>30</v>
      </c>
      <c r="AE5" s="587">
        <v>20</v>
      </c>
      <c r="AF5" s="587">
        <v>18</v>
      </c>
      <c r="AG5" s="587">
        <v>15</v>
      </c>
      <c r="AH5" s="587">
        <v>12</v>
      </c>
      <c r="AI5" s="587">
        <v>10</v>
      </c>
      <c r="AJ5" s="587">
        <v>8</v>
      </c>
      <c r="AK5" s="587">
        <v>6</v>
      </c>
    </row>
    <row r="6" spans="1:37" x14ac:dyDescent="0.25">
      <c r="A6" s="606"/>
      <c r="B6" s="606"/>
      <c r="C6" s="606"/>
      <c r="D6" s="606"/>
      <c r="E6" s="606"/>
      <c r="F6" s="606"/>
      <c r="G6" s="606"/>
      <c r="H6" s="606"/>
      <c r="I6" s="606"/>
      <c r="J6" s="606"/>
      <c r="K6" s="606"/>
      <c r="L6" s="606"/>
      <c r="M6" s="606"/>
      <c r="Y6" s="586"/>
      <c r="Z6" s="586"/>
      <c r="AA6" s="586" t="s">
        <v>79</v>
      </c>
      <c r="AB6" s="587">
        <v>40</v>
      </c>
      <c r="AC6" s="587">
        <v>25</v>
      </c>
      <c r="AD6" s="587">
        <v>18</v>
      </c>
      <c r="AE6" s="587">
        <v>13</v>
      </c>
      <c r="AF6" s="587">
        <v>10</v>
      </c>
      <c r="AG6" s="587">
        <v>8</v>
      </c>
      <c r="AH6" s="587">
        <v>6</v>
      </c>
      <c r="AI6" s="587">
        <v>5</v>
      </c>
      <c r="AJ6" s="587">
        <v>4</v>
      </c>
      <c r="AK6" s="587">
        <v>3</v>
      </c>
    </row>
    <row r="7" spans="1:37" x14ac:dyDescent="0.25">
      <c r="A7" s="607" t="s">
        <v>53</v>
      </c>
      <c r="B7" s="608"/>
      <c r="C7" s="609" t="str">
        <f>IF($B7="","",VLOOKUP($B7,'B-I.kcs-U8-P-F elo'!$A$7:$O$22,5))</f>
        <v/>
      </c>
      <c r="D7" s="609" t="str">
        <f>IF($B7="","",VLOOKUP($B7,'B-I.kcs-U8-P-F elo'!$A$7:$O$22,15))</f>
        <v/>
      </c>
      <c r="E7" s="610" t="str">
        <f>UPPER(IF($B7="","",VLOOKUP($B7,'B-I.kcs-U8-P-F elo'!$A$7:$O$22,2)))</f>
        <v/>
      </c>
      <c r="F7" s="611"/>
      <c r="G7" s="610" t="str">
        <f>IF($B7="","",VLOOKUP($B7,'B-I.kcs-U8-P-F elo'!$A$7:$O$22,3))</f>
        <v/>
      </c>
      <c r="H7" s="611"/>
      <c r="I7" s="610" t="str">
        <f>IF($B7="","",VLOOKUP($B7,'B-I.kcs-U8-P-F elo'!$A$7:$O$22,4))</f>
        <v/>
      </c>
      <c r="J7" s="606"/>
      <c r="K7" s="612"/>
      <c r="L7" s="613" t="str">
        <f>IF(K7="","",CONCATENATE(VLOOKUP($Y$3,$AB$1:$AK$1,K7)," pont"))</f>
        <v/>
      </c>
      <c r="M7" s="614"/>
      <c r="Y7" s="586"/>
      <c r="Z7" s="586"/>
      <c r="AA7" s="586" t="s">
        <v>80</v>
      </c>
      <c r="AB7" s="587">
        <v>25</v>
      </c>
      <c r="AC7" s="587">
        <v>15</v>
      </c>
      <c r="AD7" s="587">
        <v>13</v>
      </c>
      <c r="AE7" s="587">
        <v>8</v>
      </c>
      <c r="AF7" s="587">
        <v>6</v>
      </c>
      <c r="AG7" s="587">
        <v>4</v>
      </c>
      <c r="AH7" s="587">
        <v>3</v>
      </c>
      <c r="AI7" s="587">
        <v>2</v>
      </c>
      <c r="AJ7" s="587">
        <v>1</v>
      </c>
      <c r="AK7" s="587">
        <v>0</v>
      </c>
    </row>
    <row r="8" spans="1:37" x14ac:dyDescent="0.25">
      <c r="A8" s="607"/>
      <c r="B8" s="615"/>
      <c r="C8" s="606"/>
      <c r="D8" s="606"/>
      <c r="E8" s="606"/>
      <c r="F8" s="606"/>
      <c r="G8" s="606"/>
      <c r="H8" s="606"/>
      <c r="I8" s="606"/>
      <c r="J8" s="606"/>
      <c r="K8" s="607"/>
      <c r="L8" s="607"/>
      <c r="M8" s="616"/>
      <c r="Y8" s="586"/>
      <c r="Z8" s="586"/>
      <c r="AA8" s="586" t="s">
        <v>81</v>
      </c>
      <c r="AB8" s="587">
        <v>15</v>
      </c>
      <c r="AC8" s="587">
        <v>10</v>
      </c>
      <c r="AD8" s="587">
        <v>7</v>
      </c>
      <c r="AE8" s="587">
        <v>5</v>
      </c>
      <c r="AF8" s="587">
        <v>4</v>
      </c>
      <c r="AG8" s="587">
        <v>3</v>
      </c>
      <c r="AH8" s="587">
        <v>2</v>
      </c>
      <c r="AI8" s="587">
        <v>1</v>
      </c>
      <c r="AJ8" s="587">
        <v>0</v>
      </c>
      <c r="AK8" s="587">
        <v>0</v>
      </c>
    </row>
    <row r="9" spans="1:37" x14ac:dyDescent="0.25">
      <c r="A9" s="607" t="s">
        <v>54</v>
      </c>
      <c r="B9" s="608">
        <v>1</v>
      </c>
      <c r="C9" s="609" t="str">
        <f>IF($B9="","",VLOOKUP($B9,'B-I.kcs-U8-P-F elo'!$A$7:$O$22,5))</f>
        <v>181220</v>
      </c>
      <c r="D9" s="609">
        <f>IF($B9="","",VLOOKUP($B9,'B-I.kcs-U8-P-F elo'!$A$7:$O$22,15))</f>
        <v>0</v>
      </c>
      <c r="E9" s="610" t="str">
        <f>UPPER(IF($B9="","",VLOOKUP($B9,'B-I.kcs-U8-P-F elo'!$A$7:$O$22,2)))</f>
        <v>BÉKÉSI</v>
      </c>
      <c r="F9" s="611"/>
      <c r="G9" s="610" t="str">
        <f>IF($B9="","",VLOOKUP($B9,'B-I.kcs-U8-P-F elo'!$A$7:$O$22,3))</f>
        <v>Ádám</v>
      </c>
      <c r="H9" s="611"/>
      <c r="I9" s="610" t="str">
        <f>IF($B9="","",VLOOKUP($B9,'B-I.kcs-U8-P-F elo'!$A$7:$O$22,4))</f>
        <v>Bólyi Általános Iskola és AMI</v>
      </c>
      <c r="J9" s="606"/>
      <c r="K9" s="612"/>
      <c r="L9" s="613" t="str">
        <f>IF(K9="","",CONCATENATE(VLOOKUP($Y$3,$AB$1:$AK$1,K9)," pont"))</f>
        <v/>
      </c>
      <c r="M9" s="614"/>
      <c r="Y9" s="586"/>
      <c r="Z9" s="586"/>
      <c r="AA9" s="586" t="s">
        <v>82</v>
      </c>
      <c r="AB9" s="587">
        <v>10</v>
      </c>
      <c r="AC9" s="587">
        <v>6</v>
      </c>
      <c r="AD9" s="587">
        <v>4</v>
      </c>
      <c r="AE9" s="587">
        <v>2</v>
      </c>
      <c r="AF9" s="587">
        <v>1</v>
      </c>
      <c r="AG9" s="587">
        <v>0</v>
      </c>
      <c r="AH9" s="587">
        <v>0</v>
      </c>
      <c r="AI9" s="587">
        <v>0</v>
      </c>
      <c r="AJ9" s="587">
        <v>0</v>
      </c>
      <c r="AK9" s="587">
        <v>0</v>
      </c>
    </row>
    <row r="10" spans="1:37" x14ac:dyDescent="0.25">
      <c r="A10" s="607"/>
      <c r="B10" s="615"/>
      <c r="C10" s="606"/>
      <c r="D10" s="606"/>
      <c r="E10" s="606"/>
      <c r="F10" s="606"/>
      <c r="G10" s="606"/>
      <c r="H10" s="606"/>
      <c r="I10" s="606"/>
      <c r="J10" s="606"/>
      <c r="K10" s="607"/>
      <c r="L10" s="607"/>
      <c r="M10" s="616"/>
      <c r="Y10" s="586"/>
      <c r="Z10" s="586"/>
      <c r="AA10" s="586" t="s">
        <v>83</v>
      </c>
      <c r="AB10" s="587">
        <v>6</v>
      </c>
      <c r="AC10" s="587">
        <v>3</v>
      </c>
      <c r="AD10" s="587">
        <v>2</v>
      </c>
      <c r="AE10" s="587">
        <v>1</v>
      </c>
      <c r="AF10" s="587">
        <v>0</v>
      </c>
      <c r="AG10" s="587">
        <v>0</v>
      </c>
      <c r="AH10" s="587">
        <v>0</v>
      </c>
      <c r="AI10" s="587">
        <v>0</v>
      </c>
      <c r="AJ10" s="587">
        <v>0</v>
      </c>
      <c r="AK10" s="587">
        <v>0</v>
      </c>
    </row>
    <row r="11" spans="1:37" x14ac:dyDescent="0.25">
      <c r="A11" s="607" t="s">
        <v>55</v>
      </c>
      <c r="B11" s="608">
        <v>2</v>
      </c>
      <c r="C11" s="609" t="str">
        <f>IF($B11="","",VLOOKUP($B11,'B-I.kcs-U8-P-F elo'!$A$7:$O$22,5))</f>
        <v>180706</v>
      </c>
      <c r="D11" s="609">
        <f>IF($B11="","",VLOOKUP($B11,'B-I.kcs-U8-P-F elo'!$A$7:$O$22,15))</f>
        <v>0</v>
      </c>
      <c r="E11" s="610" t="str">
        <f>UPPER(IF($B11="","",VLOOKUP($B11,'B-I.kcs-U8-P-F elo'!$A$7:$O$22,2)))</f>
        <v>SCHNEIDER</v>
      </c>
      <c r="F11" s="611"/>
      <c r="G11" s="610" t="str">
        <f>IF($B11="","",VLOOKUP($B11,'B-I.kcs-U8-P-F elo'!$A$7:$O$22,3))</f>
        <v>Lóránt</v>
      </c>
      <c r="H11" s="611"/>
      <c r="I11" s="610" t="str">
        <f>IF($B11="","",VLOOKUP($B11,'B-I.kcs-U8-P-F elo'!$A$7:$O$22,4))</f>
        <v>Bólyi Általános Iskola és AMI</v>
      </c>
      <c r="J11" s="606"/>
      <c r="K11" s="612"/>
      <c r="L11" s="613" t="str">
        <f>IF(K11="","",CONCATENATE(VLOOKUP($Y$3,$AB$1:$AK$1,K11)," pont"))</f>
        <v/>
      </c>
      <c r="M11" s="614"/>
      <c r="Y11" s="586"/>
      <c r="Z11" s="586"/>
      <c r="AA11" s="586" t="s">
        <v>88</v>
      </c>
      <c r="AB11" s="587">
        <v>3</v>
      </c>
      <c r="AC11" s="587">
        <v>2</v>
      </c>
      <c r="AD11" s="587">
        <v>1</v>
      </c>
      <c r="AE11" s="587">
        <v>0</v>
      </c>
      <c r="AF11" s="587">
        <v>0</v>
      </c>
      <c r="AG11" s="587">
        <v>0</v>
      </c>
      <c r="AH11" s="587">
        <v>0</v>
      </c>
      <c r="AI11" s="587">
        <v>0</v>
      </c>
      <c r="AJ11" s="587">
        <v>0</v>
      </c>
      <c r="AK11" s="587">
        <v>0</v>
      </c>
    </row>
    <row r="12" spans="1:37" x14ac:dyDescent="0.25">
      <c r="A12" s="606"/>
      <c r="B12" s="606"/>
      <c r="C12" s="606"/>
      <c r="D12" s="606"/>
      <c r="E12" s="606"/>
      <c r="F12" s="606"/>
      <c r="G12" s="606"/>
      <c r="H12" s="606"/>
      <c r="I12" s="606"/>
      <c r="J12" s="606"/>
      <c r="K12" s="606"/>
      <c r="L12" s="606"/>
      <c r="M12" s="606"/>
      <c r="Y12" s="586"/>
      <c r="Z12" s="586"/>
      <c r="AA12" s="586" t="s">
        <v>84</v>
      </c>
      <c r="AB12" s="617">
        <v>0</v>
      </c>
      <c r="AC12" s="617">
        <v>0</v>
      </c>
      <c r="AD12" s="617">
        <v>0</v>
      </c>
      <c r="AE12" s="617">
        <v>0</v>
      </c>
      <c r="AF12" s="617">
        <v>0</v>
      </c>
      <c r="AG12" s="617">
        <v>0</v>
      </c>
      <c r="AH12" s="617">
        <v>0</v>
      </c>
      <c r="AI12" s="617">
        <v>0</v>
      </c>
      <c r="AJ12" s="617">
        <v>0</v>
      </c>
      <c r="AK12" s="617">
        <v>0</v>
      </c>
    </row>
    <row r="13" spans="1:37" x14ac:dyDescent="0.25">
      <c r="A13" s="606"/>
      <c r="B13" s="606"/>
      <c r="C13" s="606"/>
      <c r="D13" s="606"/>
      <c r="E13" s="606"/>
      <c r="F13" s="606"/>
      <c r="G13" s="606"/>
      <c r="H13" s="606"/>
      <c r="I13" s="606"/>
      <c r="J13" s="606"/>
      <c r="K13" s="606"/>
      <c r="L13" s="606"/>
      <c r="M13" s="606"/>
      <c r="Y13" s="586"/>
      <c r="Z13" s="586"/>
      <c r="AA13" s="586" t="s">
        <v>85</v>
      </c>
      <c r="AB13" s="617">
        <v>0</v>
      </c>
      <c r="AC13" s="617">
        <v>0</v>
      </c>
      <c r="AD13" s="617">
        <v>0</v>
      </c>
      <c r="AE13" s="617">
        <v>0</v>
      </c>
      <c r="AF13" s="617">
        <v>0</v>
      </c>
      <c r="AG13" s="617">
        <v>0</v>
      </c>
      <c r="AH13" s="617">
        <v>0</v>
      </c>
      <c r="AI13" s="617">
        <v>0</v>
      </c>
      <c r="AJ13" s="617">
        <v>0</v>
      </c>
      <c r="AK13" s="617">
        <v>0</v>
      </c>
    </row>
    <row r="14" spans="1:37" x14ac:dyDescent="0.25">
      <c r="A14" s="606"/>
      <c r="B14" s="606"/>
      <c r="C14" s="606"/>
      <c r="D14" s="606"/>
      <c r="E14" s="606"/>
      <c r="F14" s="606"/>
      <c r="G14" s="606"/>
      <c r="H14" s="606"/>
      <c r="I14" s="606"/>
      <c r="J14" s="606"/>
      <c r="K14" s="606"/>
      <c r="L14" s="606"/>
      <c r="M14" s="606"/>
      <c r="Y14" s="586"/>
      <c r="Z14" s="586"/>
      <c r="AA14" s="586"/>
      <c r="AB14" s="586"/>
      <c r="AC14" s="586"/>
      <c r="AD14" s="586"/>
      <c r="AE14" s="586"/>
      <c r="AF14" s="586"/>
      <c r="AG14" s="586"/>
      <c r="AH14" s="586"/>
      <c r="AI14" s="586"/>
      <c r="AJ14" s="586"/>
      <c r="AK14" s="586"/>
    </row>
    <row r="15" spans="1:37" x14ac:dyDescent="0.25">
      <c r="A15" s="606"/>
      <c r="B15" s="606"/>
      <c r="C15" s="606"/>
      <c r="D15" s="606"/>
      <c r="E15" s="606"/>
      <c r="F15" s="606"/>
      <c r="G15" s="606"/>
      <c r="H15" s="606"/>
      <c r="I15" s="606"/>
      <c r="J15" s="606"/>
      <c r="K15" s="606"/>
      <c r="L15" s="606"/>
      <c r="M15" s="606"/>
      <c r="Y15" s="586"/>
      <c r="Z15" s="586"/>
      <c r="AA15" s="586"/>
      <c r="AB15" s="586"/>
      <c r="AC15" s="586"/>
      <c r="AD15" s="586"/>
      <c r="AE15" s="586"/>
      <c r="AF15" s="586"/>
      <c r="AG15" s="586"/>
      <c r="AH15" s="586"/>
      <c r="AI15" s="586"/>
      <c r="AJ15" s="586"/>
      <c r="AK15" s="586"/>
    </row>
    <row r="16" spans="1:37" x14ac:dyDescent="0.25">
      <c r="A16" s="606"/>
      <c r="B16" s="606"/>
      <c r="C16" s="606"/>
      <c r="D16" s="606"/>
      <c r="E16" s="606"/>
      <c r="F16" s="606"/>
      <c r="G16" s="606"/>
      <c r="H16" s="606"/>
      <c r="I16" s="606"/>
      <c r="J16" s="606"/>
      <c r="K16" s="606"/>
      <c r="L16" s="606"/>
      <c r="M16" s="606"/>
      <c r="Y16" s="586"/>
      <c r="Z16" s="586"/>
      <c r="AA16" s="586" t="s">
        <v>53</v>
      </c>
      <c r="AB16" s="586">
        <v>300</v>
      </c>
      <c r="AC16" s="586">
        <v>250</v>
      </c>
      <c r="AD16" s="586">
        <v>220</v>
      </c>
      <c r="AE16" s="586">
        <v>180</v>
      </c>
      <c r="AF16" s="586">
        <v>160</v>
      </c>
      <c r="AG16" s="586">
        <v>150</v>
      </c>
      <c r="AH16" s="586">
        <v>140</v>
      </c>
      <c r="AI16" s="586">
        <v>130</v>
      </c>
      <c r="AJ16" s="586">
        <v>120</v>
      </c>
      <c r="AK16" s="586">
        <v>110</v>
      </c>
    </row>
    <row r="17" spans="1:37" x14ac:dyDescent="0.25">
      <c r="A17" s="606"/>
      <c r="B17" s="606"/>
      <c r="C17" s="606"/>
      <c r="D17" s="606"/>
      <c r="E17" s="606"/>
      <c r="F17" s="606"/>
      <c r="G17" s="606"/>
      <c r="H17" s="606"/>
      <c r="I17" s="606"/>
      <c r="J17" s="606"/>
      <c r="K17" s="606"/>
      <c r="L17" s="606"/>
      <c r="M17" s="606"/>
      <c r="Y17" s="586"/>
      <c r="Z17" s="586"/>
      <c r="AA17" s="586" t="s">
        <v>76</v>
      </c>
      <c r="AB17" s="586">
        <v>250</v>
      </c>
      <c r="AC17" s="586">
        <v>200</v>
      </c>
      <c r="AD17" s="586">
        <v>160</v>
      </c>
      <c r="AE17" s="586">
        <v>140</v>
      </c>
      <c r="AF17" s="586">
        <v>120</v>
      </c>
      <c r="AG17" s="586">
        <v>110</v>
      </c>
      <c r="AH17" s="586">
        <v>100</v>
      </c>
      <c r="AI17" s="586">
        <v>90</v>
      </c>
      <c r="AJ17" s="586">
        <v>80</v>
      </c>
      <c r="AK17" s="586">
        <v>70</v>
      </c>
    </row>
    <row r="18" spans="1:37" ht="18.75" customHeight="1" x14ac:dyDescent="0.25">
      <c r="A18" s="606"/>
      <c r="B18" s="1114"/>
      <c r="C18" s="1114"/>
      <c r="D18" s="1111" t="str">
        <f>E7</f>
        <v/>
      </c>
      <c r="E18" s="1111"/>
      <c r="F18" s="1111" t="str">
        <f>E9</f>
        <v>BÉKÉSI</v>
      </c>
      <c r="G18" s="1111"/>
      <c r="H18" s="1111" t="str">
        <f>E11</f>
        <v>SCHNEIDER</v>
      </c>
      <c r="I18" s="1111"/>
      <c r="J18" s="606"/>
      <c r="K18" s="606"/>
      <c r="L18" s="606"/>
      <c r="M18" s="606"/>
      <c r="Y18" s="586"/>
      <c r="Z18" s="586"/>
      <c r="AA18" s="586" t="s">
        <v>77</v>
      </c>
      <c r="AB18" s="586">
        <v>200</v>
      </c>
      <c r="AC18" s="586">
        <v>150</v>
      </c>
      <c r="AD18" s="586">
        <v>130</v>
      </c>
      <c r="AE18" s="586">
        <v>110</v>
      </c>
      <c r="AF18" s="586">
        <v>95</v>
      </c>
      <c r="AG18" s="586">
        <v>80</v>
      </c>
      <c r="AH18" s="586">
        <v>70</v>
      </c>
      <c r="AI18" s="586">
        <v>60</v>
      </c>
      <c r="AJ18" s="586">
        <v>55</v>
      </c>
      <c r="AK18" s="586">
        <v>50</v>
      </c>
    </row>
    <row r="19" spans="1:37" ht="18.75" customHeight="1" x14ac:dyDescent="0.25">
      <c r="A19" s="618" t="s">
        <v>53</v>
      </c>
      <c r="B19" s="1107" t="str">
        <f>E7</f>
        <v/>
      </c>
      <c r="C19" s="1107"/>
      <c r="D19" s="1108"/>
      <c r="E19" s="1108"/>
      <c r="F19" s="1109"/>
      <c r="G19" s="1109"/>
      <c r="H19" s="1109"/>
      <c r="I19" s="1109"/>
      <c r="J19" s="606"/>
      <c r="K19" s="606"/>
      <c r="L19" s="606"/>
      <c r="M19" s="606"/>
      <c r="Y19" s="586"/>
      <c r="Z19" s="586"/>
      <c r="AA19" s="586" t="s">
        <v>78</v>
      </c>
      <c r="AB19" s="586">
        <v>150</v>
      </c>
      <c r="AC19" s="586">
        <v>120</v>
      </c>
      <c r="AD19" s="586">
        <v>100</v>
      </c>
      <c r="AE19" s="586">
        <v>80</v>
      </c>
      <c r="AF19" s="586">
        <v>70</v>
      </c>
      <c r="AG19" s="586">
        <v>60</v>
      </c>
      <c r="AH19" s="586">
        <v>55</v>
      </c>
      <c r="AI19" s="586">
        <v>50</v>
      </c>
      <c r="AJ19" s="586">
        <v>45</v>
      </c>
      <c r="AK19" s="586">
        <v>40</v>
      </c>
    </row>
    <row r="20" spans="1:37" ht="18.75" customHeight="1" x14ac:dyDescent="0.25">
      <c r="A20" s="618" t="s">
        <v>54</v>
      </c>
      <c r="B20" s="1107" t="str">
        <f>E9</f>
        <v>BÉKÉSI</v>
      </c>
      <c r="C20" s="1107"/>
      <c r="D20" s="1109"/>
      <c r="E20" s="1109"/>
      <c r="F20" s="1108"/>
      <c r="G20" s="1108"/>
      <c r="H20" s="1109"/>
      <c r="I20" s="1109"/>
      <c r="J20" s="606"/>
      <c r="K20" s="606"/>
      <c r="L20" s="606"/>
      <c r="M20" s="606"/>
      <c r="Y20" s="586"/>
      <c r="Z20" s="586"/>
      <c r="AA20" s="586" t="s">
        <v>79</v>
      </c>
      <c r="AB20" s="586">
        <v>120</v>
      </c>
      <c r="AC20" s="586">
        <v>90</v>
      </c>
      <c r="AD20" s="586">
        <v>65</v>
      </c>
      <c r="AE20" s="586">
        <v>55</v>
      </c>
      <c r="AF20" s="586">
        <v>50</v>
      </c>
      <c r="AG20" s="586">
        <v>45</v>
      </c>
      <c r="AH20" s="586">
        <v>40</v>
      </c>
      <c r="AI20" s="586">
        <v>35</v>
      </c>
      <c r="AJ20" s="586">
        <v>25</v>
      </c>
      <c r="AK20" s="586">
        <v>20</v>
      </c>
    </row>
    <row r="21" spans="1:37" ht="18.75" customHeight="1" x14ac:dyDescent="0.25">
      <c r="A21" s="618" t="s">
        <v>55</v>
      </c>
      <c r="B21" s="1107" t="str">
        <f>E11</f>
        <v>SCHNEIDER</v>
      </c>
      <c r="C21" s="1107"/>
      <c r="D21" s="1109"/>
      <c r="E21" s="1109"/>
      <c r="F21" s="1109"/>
      <c r="G21" s="1109"/>
      <c r="H21" s="1108"/>
      <c r="I21" s="1108"/>
      <c r="J21" s="606"/>
      <c r="K21" s="606"/>
      <c r="L21" s="606"/>
      <c r="M21" s="606"/>
      <c r="Y21" s="586"/>
      <c r="Z21" s="586"/>
      <c r="AA21" s="586" t="s">
        <v>80</v>
      </c>
      <c r="AB21" s="586">
        <v>90</v>
      </c>
      <c r="AC21" s="586">
        <v>60</v>
      </c>
      <c r="AD21" s="586">
        <v>45</v>
      </c>
      <c r="AE21" s="586">
        <v>34</v>
      </c>
      <c r="AF21" s="586">
        <v>27</v>
      </c>
      <c r="AG21" s="586">
        <v>22</v>
      </c>
      <c r="AH21" s="586">
        <v>18</v>
      </c>
      <c r="AI21" s="586">
        <v>15</v>
      </c>
      <c r="AJ21" s="586">
        <v>12</v>
      </c>
      <c r="AK21" s="586">
        <v>9</v>
      </c>
    </row>
    <row r="22" spans="1:37" x14ac:dyDescent="0.25">
      <c r="A22" s="606"/>
      <c r="B22" s="606"/>
      <c r="C22" s="606"/>
      <c r="D22" s="606"/>
      <c r="E22" s="606"/>
      <c r="F22" s="606"/>
      <c r="G22" s="606"/>
      <c r="H22" s="606"/>
      <c r="I22" s="606"/>
      <c r="J22" s="606"/>
      <c r="K22" s="606"/>
      <c r="L22" s="606"/>
      <c r="M22" s="606"/>
      <c r="Y22" s="586"/>
      <c r="Z22" s="586"/>
      <c r="AA22" s="586" t="s">
        <v>81</v>
      </c>
      <c r="AB22" s="586">
        <v>60</v>
      </c>
      <c r="AC22" s="586">
        <v>40</v>
      </c>
      <c r="AD22" s="586">
        <v>30</v>
      </c>
      <c r="AE22" s="586">
        <v>20</v>
      </c>
      <c r="AF22" s="586">
        <v>18</v>
      </c>
      <c r="AG22" s="586">
        <v>15</v>
      </c>
      <c r="AH22" s="586">
        <v>12</v>
      </c>
      <c r="AI22" s="586">
        <v>10</v>
      </c>
      <c r="AJ22" s="586">
        <v>8</v>
      </c>
      <c r="AK22" s="586">
        <v>6</v>
      </c>
    </row>
    <row r="23" spans="1:37" x14ac:dyDescent="0.25">
      <c r="A23" s="606"/>
      <c r="B23" s="606"/>
      <c r="C23" s="606"/>
      <c r="D23" s="606"/>
      <c r="E23" s="606"/>
      <c r="F23" s="606"/>
      <c r="G23" s="606"/>
      <c r="H23" s="606"/>
      <c r="I23" s="606"/>
      <c r="J23" s="606"/>
      <c r="K23" s="606"/>
      <c r="L23" s="606"/>
      <c r="M23" s="606"/>
      <c r="Y23" s="586"/>
      <c r="Z23" s="586"/>
      <c r="AA23" s="586" t="s">
        <v>82</v>
      </c>
      <c r="AB23" s="586">
        <v>40</v>
      </c>
      <c r="AC23" s="586">
        <v>25</v>
      </c>
      <c r="AD23" s="586">
        <v>18</v>
      </c>
      <c r="AE23" s="586">
        <v>13</v>
      </c>
      <c r="AF23" s="586">
        <v>8</v>
      </c>
      <c r="AG23" s="586">
        <v>7</v>
      </c>
      <c r="AH23" s="586">
        <v>6</v>
      </c>
      <c r="AI23" s="586">
        <v>5</v>
      </c>
      <c r="AJ23" s="586">
        <v>4</v>
      </c>
      <c r="AK23" s="586">
        <v>3</v>
      </c>
    </row>
    <row r="24" spans="1:37" x14ac:dyDescent="0.25">
      <c r="A24" s="606"/>
      <c r="B24" s="606"/>
      <c r="C24" s="606"/>
      <c r="D24" s="606"/>
      <c r="E24" s="606"/>
      <c r="F24" s="606"/>
      <c r="G24" s="606"/>
      <c r="H24" s="606"/>
      <c r="I24" s="606"/>
      <c r="J24" s="606"/>
      <c r="K24" s="606"/>
      <c r="L24" s="606"/>
      <c r="M24" s="606"/>
      <c r="Y24" s="586"/>
      <c r="Z24" s="586"/>
      <c r="AA24" s="586" t="s">
        <v>83</v>
      </c>
      <c r="AB24" s="586">
        <v>25</v>
      </c>
      <c r="AC24" s="586">
        <v>15</v>
      </c>
      <c r="AD24" s="586">
        <v>13</v>
      </c>
      <c r="AE24" s="586">
        <v>7</v>
      </c>
      <c r="AF24" s="586">
        <v>6</v>
      </c>
      <c r="AG24" s="586">
        <v>5</v>
      </c>
      <c r="AH24" s="586">
        <v>4</v>
      </c>
      <c r="AI24" s="586">
        <v>3</v>
      </c>
      <c r="AJ24" s="586">
        <v>2</v>
      </c>
      <c r="AK24" s="586">
        <v>1</v>
      </c>
    </row>
    <row r="25" spans="1:37" x14ac:dyDescent="0.25">
      <c r="A25" s="606"/>
      <c r="B25" s="606"/>
      <c r="C25" s="606"/>
      <c r="D25" s="606"/>
      <c r="E25" s="606"/>
      <c r="F25" s="606"/>
      <c r="G25" s="606"/>
      <c r="H25" s="606"/>
      <c r="I25" s="606"/>
      <c r="J25" s="606"/>
      <c r="K25" s="606"/>
      <c r="L25" s="606"/>
      <c r="M25" s="606"/>
      <c r="Y25" s="586"/>
      <c r="Z25" s="586"/>
      <c r="AA25" s="586" t="s">
        <v>88</v>
      </c>
      <c r="AB25" s="586">
        <v>15</v>
      </c>
      <c r="AC25" s="586">
        <v>10</v>
      </c>
      <c r="AD25" s="586">
        <v>8</v>
      </c>
      <c r="AE25" s="586">
        <v>4</v>
      </c>
      <c r="AF25" s="586">
        <v>3</v>
      </c>
      <c r="AG25" s="586">
        <v>2</v>
      </c>
      <c r="AH25" s="586">
        <v>1</v>
      </c>
      <c r="AI25" s="586">
        <v>0</v>
      </c>
      <c r="AJ25" s="586">
        <v>0</v>
      </c>
      <c r="AK25" s="586">
        <v>0</v>
      </c>
    </row>
    <row r="26" spans="1:37" x14ac:dyDescent="0.25">
      <c r="A26" s="606"/>
      <c r="B26" s="606"/>
      <c r="C26" s="606"/>
      <c r="D26" s="606"/>
      <c r="E26" s="606"/>
      <c r="F26" s="606"/>
      <c r="G26" s="606"/>
      <c r="H26" s="606"/>
      <c r="I26" s="606"/>
      <c r="J26" s="606"/>
      <c r="K26" s="606"/>
      <c r="L26" s="606"/>
      <c r="M26" s="606"/>
      <c r="Y26" s="586"/>
      <c r="Z26" s="586"/>
      <c r="AA26" s="586" t="s">
        <v>84</v>
      </c>
      <c r="AB26" s="586">
        <v>10</v>
      </c>
      <c r="AC26" s="586">
        <v>6</v>
      </c>
      <c r="AD26" s="586">
        <v>4</v>
      </c>
      <c r="AE26" s="586">
        <v>2</v>
      </c>
      <c r="AF26" s="586">
        <v>1</v>
      </c>
      <c r="AG26" s="586">
        <v>0</v>
      </c>
      <c r="AH26" s="586">
        <v>0</v>
      </c>
      <c r="AI26" s="586">
        <v>0</v>
      </c>
      <c r="AJ26" s="586">
        <v>0</v>
      </c>
      <c r="AK26" s="586">
        <v>0</v>
      </c>
    </row>
    <row r="27" spans="1:37" x14ac:dyDescent="0.25">
      <c r="A27" s="606"/>
      <c r="B27" s="606"/>
      <c r="C27" s="606"/>
      <c r="D27" s="606"/>
      <c r="E27" s="606"/>
      <c r="F27" s="606"/>
      <c r="G27" s="606"/>
      <c r="H27" s="606"/>
      <c r="I27" s="606"/>
      <c r="J27" s="606"/>
      <c r="K27" s="606"/>
      <c r="L27" s="606"/>
      <c r="M27" s="606"/>
      <c r="Y27" s="586"/>
      <c r="Z27" s="586"/>
      <c r="AA27" s="586" t="s">
        <v>85</v>
      </c>
      <c r="AB27" s="586">
        <v>3</v>
      </c>
      <c r="AC27" s="586">
        <v>2</v>
      </c>
      <c r="AD27" s="586">
        <v>1</v>
      </c>
      <c r="AE27" s="586">
        <v>0</v>
      </c>
      <c r="AF27" s="586">
        <v>0</v>
      </c>
      <c r="AG27" s="586">
        <v>0</v>
      </c>
      <c r="AH27" s="586">
        <v>0</v>
      </c>
      <c r="AI27" s="586">
        <v>0</v>
      </c>
      <c r="AJ27" s="586">
        <v>0</v>
      </c>
      <c r="AK27" s="586">
        <v>0</v>
      </c>
    </row>
    <row r="28" spans="1:37" x14ac:dyDescent="0.25">
      <c r="A28" s="606"/>
      <c r="B28" s="606"/>
      <c r="C28" s="606"/>
      <c r="D28" s="606"/>
      <c r="E28" s="606"/>
      <c r="F28" s="606"/>
      <c r="G28" s="606"/>
      <c r="H28" s="606"/>
      <c r="I28" s="606"/>
      <c r="J28" s="606"/>
      <c r="K28" s="606"/>
      <c r="L28" s="606"/>
      <c r="M28" s="606"/>
    </row>
    <row r="29" spans="1:37" x14ac:dyDescent="0.25">
      <c r="A29" s="606"/>
      <c r="B29" s="606"/>
      <c r="C29" s="606"/>
      <c r="D29" s="606"/>
      <c r="E29" s="606"/>
      <c r="F29" s="606"/>
      <c r="G29" s="606"/>
      <c r="H29" s="606"/>
      <c r="I29" s="606"/>
      <c r="J29" s="606"/>
      <c r="K29" s="606"/>
      <c r="L29" s="606"/>
      <c r="M29" s="606"/>
    </row>
    <row r="30" spans="1:37" x14ac:dyDescent="0.25">
      <c r="A30" s="606"/>
      <c r="B30" s="606"/>
      <c r="C30" s="606"/>
      <c r="D30" s="606"/>
      <c r="E30" s="606"/>
      <c r="F30" s="606"/>
      <c r="G30" s="606"/>
      <c r="H30" s="606"/>
      <c r="I30" s="606"/>
      <c r="J30" s="606"/>
      <c r="K30" s="606"/>
      <c r="L30" s="606"/>
      <c r="M30" s="606"/>
    </row>
    <row r="31" spans="1:37" x14ac:dyDescent="0.25">
      <c r="A31" s="606"/>
      <c r="B31" s="606"/>
      <c r="C31" s="606"/>
      <c r="D31" s="606"/>
      <c r="E31" s="606"/>
      <c r="F31" s="606"/>
      <c r="G31" s="606"/>
      <c r="H31" s="606"/>
      <c r="I31" s="606"/>
      <c r="J31" s="606"/>
      <c r="K31" s="606"/>
      <c r="L31" s="606"/>
      <c r="M31" s="606"/>
    </row>
    <row r="32" spans="1:37" x14ac:dyDescent="0.25">
      <c r="A32" s="606"/>
      <c r="B32" s="606"/>
      <c r="C32" s="606"/>
      <c r="D32" s="606"/>
      <c r="E32" s="606"/>
      <c r="F32" s="606"/>
      <c r="G32" s="606"/>
      <c r="H32" s="606"/>
      <c r="I32" s="606"/>
      <c r="J32" s="606"/>
      <c r="K32" s="606"/>
      <c r="L32" s="611"/>
      <c r="M32" s="611"/>
    </row>
    <row r="33" spans="1:18" x14ac:dyDescent="0.25">
      <c r="A33" s="619" t="s">
        <v>35</v>
      </c>
      <c r="B33" s="620"/>
      <c r="C33" s="621"/>
      <c r="D33" s="622" t="s">
        <v>2</v>
      </c>
      <c r="E33" s="623" t="s">
        <v>37</v>
      </c>
      <c r="F33" s="624"/>
      <c r="G33" s="622" t="s">
        <v>2</v>
      </c>
      <c r="H33" s="623" t="s">
        <v>46</v>
      </c>
      <c r="I33" s="625"/>
      <c r="J33" s="623" t="s">
        <v>47</v>
      </c>
      <c r="K33" s="626" t="s">
        <v>48</v>
      </c>
      <c r="L33" s="602"/>
      <c r="M33" s="627"/>
      <c r="N33" s="628"/>
      <c r="P33" s="629"/>
      <c r="Q33" s="629"/>
      <c r="R33" s="630"/>
    </row>
    <row r="34" spans="1:18" x14ac:dyDescent="0.25">
      <c r="A34" s="631" t="s">
        <v>36</v>
      </c>
      <c r="B34" s="632"/>
      <c r="C34" s="633"/>
      <c r="D34" s="634"/>
      <c r="E34" s="1110"/>
      <c r="F34" s="1110"/>
      <c r="G34" s="635" t="s">
        <v>3</v>
      </c>
      <c r="H34" s="632"/>
      <c r="I34" s="636"/>
      <c r="J34" s="637"/>
      <c r="K34" s="638" t="s">
        <v>38</v>
      </c>
      <c r="L34" s="639"/>
      <c r="M34" s="640"/>
      <c r="P34" s="641"/>
      <c r="Q34" s="641"/>
      <c r="R34" s="642"/>
    </row>
    <row r="35" spans="1:18" x14ac:dyDescent="0.25">
      <c r="A35" s="643" t="s">
        <v>45</v>
      </c>
      <c r="B35" s="644"/>
      <c r="C35" s="645"/>
      <c r="D35" s="646"/>
      <c r="E35" s="1106"/>
      <c r="F35" s="1106"/>
      <c r="G35" s="647" t="s">
        <v>4</v>
      </c>
      <c r="H35" s="648"/>
      <c r="I35" s="649"/>
      <c r="J35" s="650"/>
      <c r="K35" s="651"/>
      <c r="L35" s="611"/>
      <c r="M35" s="652"/>
      <c r="P35" s="642"/>
      <c r="Q35" s="653"/>
      <c r="R35" s="642"/>
    </row>
    <row r="36" spans="1:18" x14ac:dyDescent="0.25">
      <c r="A36" s="654"/>
      <c r="B36" s="655"/>
      <c r="C36" s="656"/>
      <c r="D36" s="646"/>
      <c r="E36" s="657"/>
      <c r="F36" s="606"/>
      <c r="G36" s="647" t="s">
        <v>5</v>
      </c>
      <c r="H36" s="648"/>
      <c r="I36" s="649"/>
      <c r="J36" s="650"/>
      <c r="K36" s="638" t="s">
        <v>39</v>
      </c>
      <c r="L36" s="639"/>
      <c r="M36" s="658"/>
      <c r="P36" s="641"/>
      <c r="Q36" s="641"/>
      <c r="R36" s="642"/>
    </row>
    <row r="37" spans="1:18" x14ac:dyDescent="0.25">
      <c r="A37" s="659"/>
      <c r="B37" s="660"/>
      <c r="C37" s="661"/>
      <c r="D37" s="646"/>
      <c r="E37" s="657"/>
      <c r="F37" s="606"/>
      <c r="G37" s="647" t="s">
        <v>6</v>
      </c>
      <c r="H37" s="648"/>
      <c r="I37" s="649"/>
      <c r="J37" s="650"/>
      <c r="K37" s="662"/>
      <c r="L37" s="606"/>
      <c r="M37" s="640"/>
      <c r="P37" s="642"/>
      <c r="Q37" s="653"/>
      <c r="R37" s="642"/>
    </row>
    <row r="38" spans="1:18" x14ac:dyDescent="0.25">
      <c r="A38" s="663"/>
      <c r="B38" s="664"/>
      <c r="C38" s="665"/>
      <c r="D38" s="646"/>
      <c r="E38" s="657"/>
      <c r="F38" s="606"/>
      <c r="G38" s="647" t="s">
        <v>7</v>
      </c>
      <c r="H38" s="648"/>
      <c r="I38" s="649"/>
      <c r="J38" s="650"/>
      <c r="K38" s="643"/>
      <c r="L38" s="611"/>
      <c r="M38" s="652"/>
      <c r="P38" s="642"/>
      <c r="Q38" s="653"/>
      <c r="R38" s="642"/>
    </row>
    <row r="39" spans="1:18" x14ac:dyDescent="0.25">
      <c r="A39" s="666"/>
      <c r="B39" s="667"/>
      <c r="C39" s="661"/>
      <c r="D39" s="646"/>
      <c r="E39" s="657"/>
      <c r="F39" s="606"/>
      <c r="G39" s="647" t="s">
        <v>8</v>
      </c>
      <c r="H39" s="648"/>
      <c r="I39" s="649"/>
      <c r="J39" s="650"/>
      <c r="K39" s="638" t="s">
        <v>28</v>
      </c>
      <c r="L39" s="639"/>
      <c r="M39" s="658"/>
      <c r="P39" s="641"/>
      <c r="Q39" s="641"/>
      <c r="R39" s="642"/>
    </row>
    <row r="40" spans="1:18" x14ac:dyDescent="0.25">
      <c r="A40" s="666"/>
      <c r="B40" s="667"/>
      <c r="C40" s="668"/>
      <c r="D40" s="646"/>
      <c r="E40" s="657"/>
      <c r="F40" s="606"/>
      <c r="G40" s="647" t="s">
        <v>9</v>
      </c>
      <c r="H40" s="648"/>
      <c r="I40" s="649"/>
      <c r="J40" s="650"/>
      <c r="K40" s="662"/>
      <c r="L40" s="606"/>
      <c r="M40" s="640"/>
      <c r="P40" s="642"/>
      <c r="Q40" s="653"/>
      <c r="R40" s="642"/>
    </row>
    <row r="41" spans="1:18" x14ac:dyDescent="0.25">
      <c r="A41" s="669"/>
      <c r="B41" s="670"/>
      <c r="C41" s="671"/>
      <c r="D41" s="672"/>
      <c r="E41" s="673"/>
      <c r="F41" s="611"/>
      <c r="G41" s="674" t="s">
        <v>10</v>
      </c>
      <c r="H41" s="644"/>
      <c r="I41" s="675"/>
      <c r="J41" s="676"/>
      <c r="K41" s="643" t="e">
        <f>L4</f>
        <v>#REF!</v>
      </c>
      <c r="L41" s="611"/>
      <c r="M41" s="652"/>
      <c r="P41" s="642"/>
      <c r="Q41" s="653"/>
      <c r="R41" s="677"/>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253" priority="1" stopIfTrue="1" operator="equal">
      <formula>"Bye"</formula>
    </cfRule>
  </conditionalFormatting>
  <conditionalFormatting sqref="R41">
    <cfRule type="expression" dxfId="252"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00F6-0DDE-48D5-9A3D-B014F9C1386E}">
  <sheetPr codeName="Sheet16">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494" customWidth="1"/>
    <col min="2" max="2" width="13.33203125" style="494" customWidth="1"/>
    <col min="3" max="3" width="11.88671875" style="494" customWidth="1"/>
    <col min="4" max="4" width="37.21875" style="566" bestFit="1" customWidth="1"/>
    <col min="5" max="5" width="10.6640625" style="567" customWidth="1"/>
    <col min="6" max="6" width="6.109375" style="568" hidden="1" customWidth="1"/>
    <col min="7" max="7" width="35" style="568" customWidth="1"/>
    <col min="8" max="8" width="7.6640625" style="566" customWidth="1"/>
    <col min="9" max="13" width="7.44140625" style="566" hidden="1" customWidth="1"/>
    <col min="14" max="15" width="7.44140625" style="566" customWidth="1"/>
    <col min="16" max="16" width="7.44140625" style="566" hidden="1" customWidth="1"/>
    <col min="17" max="17" width="7.44140625" style="566" customWidth="1"/>
    <col min="18" max="16384" width="8.88671875" style="494"/>
  </cols>
  <sheetData>
    <row r="1" spans="1:17" ht="24.6" x14ac:dyDescent="0.4">
      <c r="A1" s="678" t="e">
        <f>[2]Altalanos!$A$6</f>
        <v>#REF!</v>
      </c>
      <c r="B1" s="486"/>
      <c r="C1" s="486"/>
      <c r="D1" s="487"/>
      <c r="E1" s="488" t="s">
        <v>44</v>
      </c>
      <c r="F1" s="489"/>
      <c r="G1" s="490"/>
      <c r="H1" s="491"/>
      <c r="I1" s="491"/>
      <c r="J1" s="492"/>
      <c r="K1" s="492"/>
      <c r="L1" s="492"/>
      <c r="M1" s="492"/>
      <c r="N1" s="492"/>
      <c r="O1" s="492"/>
      <c r="P1" s="492"/>
      <c r="Q1" s="493"/>
    </row>
    <row r="2" spans="1:17" ht="13.8" thickBot="1" x14ac:dyDescent="0.3">
      <c r="B2" s="495" t="s">
        <v>43</v>
      </c>
      <c r="C2" s="679" t="e">
        <f>[2]Altalanos!$B$8</f>
        <v>#REF!</v>
      </c>
      <c r="D2" s="489"/>
      <c r="E2" s="488" t="s">
        <v>29</v>
      </c>
      <c r="F2" s="496"/>
      <c r="G2" s="496"/>
      <c r="H2" s="497"/>
      <c r="I2" s="497"/>
      <c r="J2" s="491"/>
      <c r="K2" s="491"/>
      <c r="L2" s="491"/>
      <c r="M2" s="491"/>
      <c r="N2" s="498"/>
      <c r="O2" s="499"/>
      <c r="P2" s="499"/>
      <c r="Q2" s="498"/>
    </row>
    <row r="3" spans="1:17" s="509" customFormat="1" ht="13.8" thickBot="1" x14ac:dyDescent="0.3">
      <c r="A3" s="500" t="s">
        <v>42</v>
      </c>
      <c r="B3" s="501"/>
      <c r="C3" s="501"/>
      <c r="D3" s="501"/>
      <c r="E3" s="501"/>
      <c r="F3" s="501"/>
      <c r="G3" s="501"/>
      <c r="H3" s="501"/>
      <c r="I3" s="502"/>
      <c r="J3" s="503"/>
      <c r="K3" s="504"/>
      <c r="L3" s="504"/>
      <c r="M3" s="504"/>
      <c r="N3" s="505" t="s">
        <v>28</v>
      </c>
      <c r="O3" s="506"/>
      <c r="P3" s="507"/>
      <c r="Q3" s="508"/>
    </row>
    <row r="4" spans="1:17" s="509" customFormat="1" x14ac:dyDescent="0.25">
      <c r="A4" s="510" t="s">
        <v>21</v>
      </c>
      <c r="B4" s="510"/>
      <c r="C4" s="511" t="s">
        <v>19</v>
      </c>
      <c r="D4" s="510" t="s">
        <v>24</v>
      </c>
      <c r="E4" s="512"/>
      <c r="G4" s="513"/>
      <c r="H4" s="514" t="s">
        <v>25</v>
      </c>
      <c r="I4" s="515"/>
      <c r="J4" s="516"/>
      <c r="K4" s="517"/>
      <c r="L4" s="517"/>
      <c r="M4" s="517"/>
      <c r="N4" s="516"/>
      <c r="O4" s="518"/>
      <c r="P4" s="518"/>
      <c r="Q4" s="519"/>
    </row>
    <row r="5" spans="1:17" s="509" customFormat="1" ht="13.8" thickBot="1" x14ac:dyDescent="0.3">
      <c r="A5" s="520" t="e">
        <f>[2]Altalanos!$A$10</f>
        <v>#REF!</v>
      </c>
      <c r="B5" s="520"/>
      <c r="C5" s="521" t="e">
        <f>[2]Altalanos!$C$10</f>
        <v>#REF!</v>
      </c>
      <c r="D5" s="522" t="e">
        <f>[2]Altalanos!$D$10</f>
        <v>#REF!</v>
      </c>
      <c r="E5" s="522"/>
      <c r="F5" s="522"/>
      <c r="G5" s="522"/>
      <c r="H5" s="523" t="e">
        <f>[2]Altalanos!$E$10</f>
        <v>#REF!</v>
      </c>
      <c r="I5" s="524"/>
      <c r="J5" s="525"/>
      <c r="K5" s="526"/>
      <c r="L5" s="526"/>
      <c r="M5" s="526"/>
      <c r="N5" s="525"/>
      <c r="O5" s="522"/>
      <c r="P5" s="522"/>
      <c r="Q5" s="527"/>
    </row>
    <row r="6" spans="1:17" ht="30" customHeight="1" thickBot="1" x14ac:dyDescent="0.3">
      <c r="A6" s="528" t="s">
        <v>30</v>
      </c>
      <c r="B6" s="529" t="s">
        <v>22</v>
      </c>
      <c r="C6" s="529" t="s">
        <v>23</v>
      </c>
      <c r="D6" s="529" t="s">
        <v>26</v>
      </c>
      <c r="E6" s="530" t="s">
        <v>27</v>
      </c>
      <c r="F6" s="530" t="s">
        <v>31</v>
      </c>
      <c r="G6" s="530" t="s">
        <v>95</v>
      </c>
      <c r="H6" s="531" t="s">
        <v>32</v>
      </c>
      <c r="I6" s="532"/>
      <c r="J6" s="533" t="s">
        <v>14</v>
      </c>
      <c r="K6" s="534" t="s">
        <v>12</v>
      </c>
      <c r="L6" s="535" t="s">
        <v>0</v>
      </c>
      <c r="M6" s="536" t="s">
        <v>13</v>
      </c>
      <c r="N6" s="537" t="s">
        <v>40</v>
      </c>
      <c r="O6" s="538" t="s">
        <v>33</v>
      </c>
      <c r="P6" s="539" t="s">
        <v>1</v>
      </c>
      <c r="Q6" s="530" t="s">
        <v>34</v>
      </c>
    </row>
    <row r="7" spans="1:17" s="552" customFormat="1" ht="18.899999999999999" customHeight="1" x14ac:dyDescent="0.25">
      <c r="A7" s="540">
        <v>1</v>
      </c>
      <c r="B7" s="541" t="s">
        <v>307</v>
      </c>
      <c r="C7" s="541" t="s">
        <v>308</v>
      </c>
      <c r="D7" s="542" t="s">
        <v>153</v>
      </c>
      <c r="E7" s="543" t="s">
        <v>309</v>
      </c>
      <c r="F7" s="544"/>
      <c r="G7" s="545"/>
      <c r="H7" s="542"/>
      <c r="I7" s="542"/>
      <c r="J7" s="546"/>
      <c r="K7" s="547"/>
      <c r="L7" s="548"/>
      <c r="M7" s="547"/>
      <c r="N7" s="549"/>
      <c r="O7" s="542"/>
      <c r="P7" s="550"/>
      <c r="Q7" s="551"/>
    </row>
    <row r="8" spans="1:17" s="552" customFormat="1" ht="18.899999999999999" customHeight="1" x14ac:dyDescent="0.25">
      <c r="A8" s="540">
        <v>2</v>
      </c>
      <c r="B8" s="541" t="s">
        <v>310</v>
      </c>
      <c r="C8" s="541" t="s">
        <v>311</v>
      </c>
      <c r="D8" s="542" t="s">
        <v>312</v>
      </c>
      <c r="E8" s="543" t="s">
        <v>313</v>
      </c>
      <c r="F8" s="553"/>
      <c r="G8" s="554"/>
      <c r="H8" s="542"/>
      <c r="I8" s="542"/>
      <c r="J8" s="546"/>
      <c r="K8" s="547"/>
      <c r="L8" s="548"/>
      <c r="M8" s="547"/>
      <c r="N8" s="549"/>
      <c r="O8" s="542"/>
      <c r="P8" s="550"/>
      <c r="Q8" s="551"/>
    </row>
    <row r="9" spans="1:17" s="552" customFormat="1" ht="18.899999999999999" customHeight="1" x14ac:dyDescent="0.25">
      <c r="A9" s="540">
        <v>3</v>
      </c>
      <c r="B9" s="541" t="s">
        <v>314</v>
      </c>
      <c r="C9" s="541" t="s">
        <v>315</v>
      </c>
      <c r="D9" s="542" t="s">
        <v>316</v>
      </c>
      <c r="E9" s="543" t="s">
        <v>317</v>
      </c>
      <c r="F9" s="553"/>
      <c r="G9" s="554"/>
      <c r="H9" s="542"/>
      <c r="I9" s="542"/>
      <c r="J9" s="546"/>
      <c r="K9" s="547"/>
      <c r="L9" s="548"/>
      <c r="M9" s="547"/>
      <c r="N9" s="549"/>
      <c r="O9" s="542"/>
      <c r="P9" s="555"/>
      <c r="Q9" s="556"/>
    </row>
    <row r="10" spans="1:17" s="552" customFormat="1" ht="18.899999999999999" customHeight="1" x14ac:dyDescent="0.25">
      <c r="A10" s="540">
        <v>4</v>
      </c>
      <c r="B10" s="541"/>
      <c r="C10" s="541"/>
      <c r="D10" s="542"/>
      <c r="E10" s="543"/>
      <c r="F10" s="553"/>
      <c r="G10" s="554"/>
      <c r="H10" s="542"/>
      <c r="I10" s="542"/>
      <c r="J10" s="546"/>
      <c r="K10" s="547"/>
      <c r="L10" s="548"/>
      <c r="M10" s="547"/>
      <c r="N10" s="549"/>
      <c r="O10" s="542"/>
      <c r="P10" s="557"/>
      <c r="Q10" s="558"/>
    </row>
    <row r="11" spans="1:17" s="552" customFormat="1" ht="18.899999999999999" customHeight="1" x14ac:dyDescent="0.25">
      <c r="A11" s="540">
        <v>5</v>
      </c>
      <c r="B11" s="541"/>
      <c r="C11" s="541"/>
      <c r="D11" s="542"/>
      <c r="E11" s="543"/>
      <c r="F11" s="553"/>
      <c r="G11" s="554"/>
      <c r="H11" s="542"/>
      <c r="I11" s="542"/>
      <c r="J11" s="546"/>
      <c r="K11" s="547"/>
      <c r="L11" s="548"/>
      <c r="M11" s="547"/>
      <c r="N11" s="549"/>
      <c r="O11" s="542"/>
      <c r="P11" s="557"/>
      <c r="Q11" s="558"/>
    </row>
    <row r="12" spans="1:17" s="552" customFormat="1" ht="18.899999999999999" customHeight="1" x14ac:dyDescent="0.25">
      <c r="A12" s="540">
        <v>6</v>
      </c>
      <c r="B12" s="541"/>
      <c r="C12" s="541"/>
      <c r="D12" s="542"/>
      <c r="E12" s="543"/>
      <c r="F12" s="553"/>
      <c r="G12" s="554"/>
      <c r="H12" s="542"/>
      <c r="I12" s="542"/>
      <c r="J12" s="546"/>
      <c r="K12" s="547"/>
      <c r="L12" s="548"/>
      <c r="M12" s="547"/>
      <c r="N12" s="549"/>
      <c r="O12" s="542"/>
      <c r="P12" s="557"/>
      <c r="Q12" s="558"/>
    </row>
    <row r="13" spans="1:17" s="552" customFormat="1" ht="18.899999999999999" customHeight="1" x14ac:dyDescent="0.25">
      <c r="A13" s="540">
        <v>7</v>
      </c>
      <c r="B13" s="541"/>
      <c r="C13" s="541"/>
      <c r="D13" s="542"/>
      <c r="E13" s="543"/>
      <c r="F13" s="553"/>
      <c r="G13" s="554"/>
      <c r="H13" s="542"/>
      <c r="I13" s="542"/>
      <c r="J13" s="546"/>
      <c r="K13" s="547"/>
      <c r="L13" s="548"/>
      <c r="M13" s="547"/>
      <c r="N13" s="549"/>
      <c r="O13" s="542"/>
      <c r="P13" s="557"/>
      <c r="Q13" s="558"/>
    </row>
    <row r="14" spans="1:17" s="552" customFormat="1" ht="18.899999999999999" customHeight="1" x14ac:dyDescent="0.25">
      <c r="A14" s="540">
        <v>8</v>
      </c>
      <c r="B14" s="541"/>
      <c r="C14" s="541"/>
      <c r="D14" s="542"/>
      <c r="E14" s="543"/>
      <c r="F14" s="553"/>
      <c r="G14" s="554"/>
      <c r="H14" s="542"/>
      <c r="I14" s="542"/>
      <c r="J14" s="546"/>
      <c r="K14" s="547"/>
      <c r="L14" s="548"/>
      <c r="M14" s="547"/>
      <c r="N14" s="549"/>
      <c r="O14" s="542"/>
      <c r="P14" s="557"/>
      <c r="Q14" s="558"/>
    </row>
    <row r="15" spans="1:17" s="552" customFormat="1" ht="18.899999999999999" customHeight="1" x14ac:dyDescent="0.25">
      <c r="A15" s="540">
        <v>9</v>
      </c>
      <c r="B15" s="541"/>
      <c r="C15" s="541"/>
      <c r="D15" s="542"/>
      <c r="E15" s="543"/>
      <c r="F15" s="551"/>
      <c r="G15" s="551"/>
      <c r="H15" s="542"/>
      <c r="I15" s="542"/>
      <c r="J15" s="546"/>
      <c r="K15" s="547"/>
      <c r="L15" s="548"/>
      <c r="M15" s="559"/>
      <c r="N15" s="549"/>
      <c r="O15" s="542"/>
      <c r="P15" s="551"/>
      <c r="Q15" s="551"/>
    </row>
    <row r="16" spans="1:17" s="552" customFormat="1" ht="18.899999999999999" customHeight="1" x14ac:dyDescent="0.25">
      <c r="A16" s="540">
        <v>10</v>
      </c>
      <c r="B16" s="560"/>
      <c r="C16" s="541"/>
      <c r="D16" s="542"/>
      <c r="E16" s="543"/>
      <c r="F16" s="551"/>
      <c r="G16" s="551"/>
      <c r="H16" s="542"/>
      <c r="I16" s="542"/>
      <c r="J16" s="546"/>
      <c r="K16" s="547"/>
      <c r="L16" s="548"/>
      <c r="M16" s="559"/>
      <c r="N16" s="549"/>
      <c r="O16" s="542"/>
      <c r="P16" s="550"/>
      <c r="Q16" s="551"/>
    </row>
    <row r="17" spans="1:17" s="552" customFormat="1" ht="18.899999999999999" customHeight="1" x14ac:dyDescent="0.25">
      <c r="A17" s="540">
        <v>11</v>
      </c>
      <c r="B17" s="541"/>
      <c r="C17" s="541"/>
      <c r="D17" s="542"/>
      <c r="E17" s="543"/>
      <c r="F17" s="551"/>
      <c r="G17" s="551"/>
      <c r="H17" s="542"/>
      <c r="I17" s="542"/>
      <c r="J17" s="546"/>
      <c r="K17" s="547"/>
      <c r="L17" s="548"/>
      <c r="M17" s="559"/>
      <c r="N17" s="549"/>
      <c r="O17" s="542"/>
      <c r="P17" s="550"/>
      <c r="Q17" s="551"/>
    </row>
    <row r="18" spans="1:17" s="552" customFormat="1" ht="18.899999999999999" customHeight="1" x14ac:dyDescent="0.25">
      <c r="A18" s="540">
        <v>12</v>
      </c>
      <c r="B18" s="541"/>
      <c r="C18" s="541"/>
      <c r="D18" s="542"/>
      <c r="E18" s="543"/>
      <c r="F18" s="551"/>
      <c r="G18" s="551"/>
      <c r="H18" s="542"/>
      <c r="I18" s="542"/>
      <c r="J18" s="546"/>
      <c r="K18" s="547"/>
      <c r="L18" s="548"/>
      <c r="M18" s="559"/>
      <c r="N18" s="549"/>
      <c r="O18" s="542"/>
      <c r="P18" s="550"/>
      <c r="Q18" s="551"/>
    </row>
    <row r="19" spans="1:17" s="552" customFormat="1" ht="18.899999999999999" customHeight="1" x14ac:dyDescent="0.25">
      <c r="A19" s="540">
        <v>13</v>
      </c>
      <c r="B19" s="541"/>
      <c r="C19" s="541"/>
      <c r="D19" s="542"/>
      <c r="E19" s="543"/>
      <c r="F19" s="551"/>
      <c r="G19" s="551"/>
      <c r="H19" s="542"/>
      <c r="I19" s="542"/>
      <c r="J19" s="546"/>
      <c r="K19" s="547"/>
      <c r="L19" s="548"/>
      <c r="M19" s="559"/>
      <c r="N19" s="549"/>
      <c r="O19" s="542"/>
      <c r="P19" s="550"/>
      <c r="Q19" s="551"/>
    </row>
    <row r="20" spans="1:17" s="552" customFormat="1" ht="18.899999999999999" customHeight="1" x14ac:dyDescent="0.25">
      <c r="A20" s="540">
        <v>14</v>
      </c>
      <c r="B20" s="541"/>
      <c r="C20" s="541"/>
      <c r="D20" s="542"/>
      <c r="E20" s="543"/>
      <c r="F20" s="551"/>
      <c r="G20" s="551"/>
      <c r="H20" s="542"/>
      <c r="I20" s="542"/>
      <c r="J20" s="546"/>
      <c r="K20" s="547"/>
      <c r="L20" s="548"/>
      <c r="M20" s="559"/>
      <c r="N20" s="549"/>
      <c r="O20" s="542"/>
      <c r="P20" s="550"/>
      <c r="Q20" s="551"/>
    </row>
    <row r="21" spans="1:17" s="552" customFormat="1" ht="18.899999999999999" customHeight="1" x14ac:dyDescent="0.25">
      <c r="A21" s="540">
        <v>15</v>
      </c>
      <c r="B21" s="541"/>
      <c r="C21" s="541"/>
      <c r="D21" s="542"/>
      <c r="E21" s="543"/>
      <c r="F21" s="551"/>
      <c r="G21" s="551"/>
      <c r="H21" s="542"/>
      <c r="I21" s="542"/>
      <c r="J21" s="546"/>
      <c r="K21" s="547"/>
      <c r="L21" s="548"/>
      <c r="M21" s="559"/>
      <c r="N21" s="549"/>
      <c r="O21" s="542"/>
      <c r="P21" s="550"/>
      <c r="Q21" s="551"/>
    </row>
    <row r="22" spans="1:17" s="552" customFormat="1" ht="18.899999999999999" customHeight="1" x14ac:dyDescent="0.25">
      <c r="A22" s="540">
        <v>16</v>
      </c>
      <c r="B22" s="541"/>
      <c r="C22" s="541"/>
      <c r="D22" s="542"/>
      <c r="E22" s="543"/>
      <c r="F22" s="551"/>
      <c r="G22" s="551"/>
      <c r="H22" s="542"/>
      <c r="I22" s="542"/>
      <c r="J22" s="546"/>
      <c r="K22" s="547"/>
      <c r="L22" s="548"/>
      <c r="M22" s="559"/>
      <c r="N22" s="549"/>
      <c r="O22" s="542"/>
      <c r="P22" s="550"/>
      <c r="Q22" s="551"/>
    </row>
    <row r="23" spans="1:17" s="552" customFormat="1" ht="18.899999999999999" customHeight="1" x14ac:dyDescent="0.25">
      <c r="A23" s="540">
        <v>17</v>
      </c>
      <c r="B23" s="541"/>
      <c r="C23" s="541"/>
      <c r="D23" s="542"/>
      <c r="E23" s="543"/>
      <c r="F23" s="551"/>
      <c r="G23" s="551"/>
      <c r="H23" s="542"/>
      <c r="I23" s="542"/>
      <c r="J23" s="546"/>
      <c r="K23" s="547"/>
      <c r="L23" s="548"/>
      <c r="M23" s="559"/>
      <c r="N23" s="549"/>
      <c r="O23" s="542"/>
      <c r="P23" s="550"/>
      <c r="Q23" s="551"/>
    </row>
    <row r="24" spans="1:17" s="552" customFormat="1" ht="18.899999999999999" customHeight="1" x14ac:dyDescent="0.25">
      <c r="A24" s="540">
        <v>18</v>
      </c>
      <c r="B24" s="541"/>
      <c r="C24" s="541"/>
      <c r="D24" s="542"/>
      <c r="E24" s="543"/>
      <c r="F24" s="551"/>
      <c r="G24" s="551"/>
      <c r="H24" s="542"/>
      <c r="I24" s="542"/>
      <c r="J24" s="546"/>
      <c r="K24" s="547"/>
      <c r="L24" s="548"/>
      <c r="M24" s="559"/>
      <c r="N24" s="549"/>
      <c r="O24" s="542"/>
      <c r="P24" s="550"/>
      <c r="Q24" s="551"/>
    </row>
    <row r="25" spans="1:17" s="552" customFormat="1" ht="18.899999999999999" customHeight="1" x14ac:dyDescent="0.25">
      <c r="A25" s="540">
        <v>19</v>
      </c>
      <c r="B25" s="541"/>
      <c r="C25" s="541"/>
      <c r="D25" s="542"/>
      <c r="E25" s="543"/>
      <c r="F25" s="551"/>
      <c r="G25" s="551"/>
      <c r="H25" s="542"/>
      <c r="I25" s="542"/>
      <c r="J25" s="546"/>
      <c r="K25" s="547"/>
      <c r="L25" s="548"/>
      <c r="M25" s="559"/>
      <c r="N25" s="549"/>
      <c r="O25" s="542"/>
      <c r="P25" s="550"/>
      <c r="Q25" s="551"/>
    </row>
    <row r="26" spans="1:17" s="552" customFormat="1" ht="18.899999999999999" customHeight="1" x14ac:dyDescent="0.25">
      <c r="A26" s="540">
        <v>20</v>
      </c>
      <c r="B26" s="541"/>
      <c r="C26" s="541"/>
      <c r="D26" s="542"/>
      <c r="E26" s="543"/>
      <c r="F26" s="551"/>
      <c r="G26" s="551"/>
      <c r="H26" s="542"/>
      <c r="I26" s="542"/>
      <c r="J26" s="546"/>
      <c r="K26" s="547"/>
      <c r="L26" s="548"/>
      <c r="M26" s="559"/>
      <c r="N26" s="549"/>
      <c r="O26" s="542"/>
      <c r="P26" s="550"/>
      <c r="Q26" s="551"/>
    </row>
    <row r="27" spans="1:17" s="552" customFormat="1" ht="18.899999999999999" customHeight="1" x14ac:dyDescent="0.25">
      <c r="A27" s="540">
        <v>21</v>
      </c>
      <c r="B27" s="541"/>
      <c r="C27" s="541"/>
      <c r="D27" s="542"/>
      <c r="E27" s="543"/>
      <c r="F27" s="551"/>
      <c r="G27" s="551"/>
      <c r="H27" s="542"/>
      <c r="I27" s="542"/>
      <c r="J27" s="546"/>
      <c r="K27" s="547"/>
      <c r="L27" s="548"/>
      <c r="M27" s="559"/>
      <c r="N27" s="549"/>
      <c r="O27" s="542"/>
      <c r="P27" s="550"/>
      <c r="Q27" s="551"/>
    </row>
    <row r="28" spans="1:17" s="552" customFormat="1" ht="18.899999999999999" customHeight="1" x14ac:dyDescent="0.25">
      <c r="A28" s="540">
        <v>22</v>
      </c>
      <c r="B28" s="541"/>
      <c r="C28" s="541"/>
      <c r="D28" s="542"/>
      <c r="E28" s="561"/>
      <c r="F28" s="562"/>
      <c r="G28" s="556"/>
      <c r="H28" s="542"/>
      <c r="I28" s="542"/>
      <c r="J28" s="546"/>
      <c r="K28" s="547"/>
      <c r="L28" s="548"/>
      <c r="M28" s="559"/>
      <c r="N28" s="549"/>
      <c r="O28" s="542"/>
      <c r="P28" s="550"/>
      <c r="Q28" s="551"/>
    </row>
    <row r="29" spans="1:17" s="552" customFormat="1" ht="18.899999999999999" customHeight="1" x14ac:dyDescent="0.25">
      <c r="A29" s="540">
        <v>23</v>
      </c>
      <c r="B29" s="541"/>
      <c r="C29" s="541"/>
      <c r="D29" s="542"/>
      <c r="E29" s="563"/>
      <c r="F29" s="551"/>
      <c r="G29" s="551"/>
      <c r="H29" s="542"/>
      <c r="I29" s="542"/>
      <c r="J29" s="546"/>
      <c r="K29" s="547"/>
      <c r="L29" s="548"/>
      <c r="M29" s="559"/>
      <c r="N29" s="549"/>
      <c r="O29" s="542"/>
      <c r="P29" s="550"/>
      <c r="Q29" s="551"/>
    </row>
    <row r="30" spans="1:17" s="552" customFormat="1" ht="18.899999999999999" customHeight="1" x14ac:dyDescent="0.25">
      <c r="A30" s="540">
        <v>24</v>
      </c>
      <c r="B30" s="541"/>
      <c r="C30" s="541"/>
      <c r="D30" s="542"/>
      <c r="E30" s="543"/>
      <c r="F30" s="551"/>
      <c r="G30" s="551"/>
      <c r="H30" s="542"/>
      <c r="I30" s="542"/>
      <c r="J30" s="546"/>
      <c r="K30" s="547"/>
      <c r="L30" s="548"/>
      <c r="M30" s="559"/>
      <c r="N30" s="549"/>
      <c r="O30" s="542"/>
      <c r="P30" s="550"/>
      <c r="Q30" s="551"/>
    </row>
    <row r="31" spans="1:17" s="552" customFormat="1" ht="18.899999999999999" customHeight="1" x14ac:dyDescent="0.25">
      <c r="A31" s="540">
        <v>25</v>
      </c>
      <c r="B31" s="541"/>
      <c r="C31" s="541"/>
      <c r="D31" s="542"/>
      <c r="E31" s="543"/>
      <c r="F31" s="551"/>
      <c r="G31" s="551"/>
      <c r="H31" s="542"/>
      <c r="I31" s="542"/>
      <c r="J31" s="546"/>
      <c r="K31" s="547"/>
      <c r="L31" s="548"/>
      <c r="M31" s="559"/>
      <c r="N31" s="549"/>
      <c r="O31" s="542"/>
      <c r="P31" s="550"/>
      <c r="Q31" s="551"/>
    </row>
    <row r="32" spans="1:17" s="552" customFormat="1" ht="18.899999999999999" customHeight="1" x14ac:dyDescent="0.25">
      <c r="A32" s="540">
        <v>26</v>
      </c>
      <c r="B32" s="541"/>
      <c r="C32" s="541"/>
      <c r="D32" s="542"/>
      <c r="E32" s="564"/>
      <c r="F32" s="551"/>
      <c r="G32" s="551"/>
      <c r="H32" s="542"/>
      <c r="I32" s="542"/>
      <c r="J32" s="546"/>
      <c r="K32" s="547"/>
      <c r="L32" s="548"/>
      <c r="M32" s="559"/>
      <c r="N32" s="549"/>
      <c r="O32" s="542"/>
      <c r="P32" s="550"/>
      <c r="Q32" s="551"/>
    </row>
    <row r="33" spans="1:17" s="552" customFormat="1" ht="18.899999999999999" customHeight="1" x14ac:dyDescent="0.25">
      <c r="A33" s="540">
        <v>27</v>
      </c>
      <c r="B33" s="541"/>
      <c r="C33" s="541"/>
      <c r="D33" s="542"/>
      <c r="E33" s="543"/>
      <c r="F33" s="551"/>
      <c r="G33" s="551"/>
      <c r="H33" s="542"/>
      <c r="I33" s="542"/>
      <c r="J33" s="546"/>
      <c r="K33" s="547"/>
      <c r="L33" s="548"/>
      <c r="M33" s="559"/>
      <c r="N33" s="549"/>
      <c r="O33" s="542"/>
      <c r="P33" s="550"/>
      <c r="Q33" s="551"/>
    </row>
    <row r="34" spans="1:17" s="552" customFormat="1" ht="18.899999999999999" customHeight="1" x14ac:dyDescent="0.25">
      <c r="A34" s="540">
        <v>28</v>
      </c>
      <c r="B34" s="541"/>
      <c r="C34" s="541"/>
      <c r="D34" s="542"/>
      <c r="E34" s="543"/>
      <c r="F34" s="551"/>
      <c r="G34" s="551"/>
      <c r="H34" s="542"/>
      <c r="I34" s="542"/>
      <c r="J34" s="546"/>
      <c r="K34" s="547"/>
      <c r="L34" s="548"/>
      <c r="M34" s="559"/>
      <c r="N34" s="549"/>
      <c r="O34" s="542"/>
      <c r="P34" s="550"/>
      <c r="Q34" s="551"/>
    </row>
    <row r="35" spans="1:17" s="552" customFormat="1" ht="18.899999999999999" customHeight="1" x14ac:dyDescent="0.25">
      <c r="A35" s="540">
        <v>29</v>
      </c>
      <c r="B35" s="541"/>
      <c r="C35" s="541"/>
      <c r="D35" s="542"/>
      <c r="E35" s="543"/>
      <c r="F35" s="551"/>
      <c r="G35" s="551"/>
      <c r="H35" s="542"/>
      <c r="I35" s="542"/>
      <c r="J35" s="546"/>
      <c r="K35" s="547"/>
      <c r="L35" s="548"/>
      <c r="M35" s="559"/>
      <c r="N35" s="549"/>
      <c r="O35" s="542"/>
      <c r="P35" s="550"/>
      <c r="Q35" s="551"/>
    </row>
    <row r="36" spans="1:17" s="552" customFormat="1" ht="18.899999999999999" customHeight="1" x14ac:dyDescent="0.25">
      <c r="A36" s="540">
        <v>30</v>
      </c>
      <c r="B36" s="541"/>
      <c r="C36" s="541"/>
      <c r="D36" s="542"/>
      <c r="E36" s="543"/>
      <c r="F36" s="551"/>
      <c r="G36" s="551"/>
      <c r="H36" s="542"/>
      <c r="I36" s="542"/>
      <c r="J36" s="546"/>
      <c r="K36" s="547"/>
      <c r="L36" s="548"/>
      <c r="M36" s="559"/>
      <c r="N36" s="549"/>
      <c r="O36" s="542"/>
      <c r="P36" s="550"/>
      <c r="Q36" s="551"/>
    </row>
    <row r="37" spans="1:17" s="552" customFormat="1" ht="18.899999999999999" customHeight="1" x14ac:dyDescent="0.25">
      <c r="A37" s="540">
        <v>31</v>
      </c>
      <c r="B37" s="541"/>
      <c r="C37" s="541"/>
      <c r="D37" s="542"/>
      <c r="E37" s="543"/>
      <c r="F37" s="551"/>
      <c r="G37" s="551"/>
      <c r="H37" s="542"/>
      <c r="I37" s="542"/>
      <c r="J37" s="546"/>
      <c r="K37" s="547"/>
      <c r="L37" s="548"/>
      <c r="M37" s="559"/>
      <c r="N37" s="549"/>
      <c r="O37" s="542"/>
      <c r="P37" s="550"/>
      <c r="Q37" s="551"/>
    </row>
    <row r="38" spans="1:17" s="552" customFormat="1" ht="18.899999999999999" customHeight="1" x14ac:dyDescent="0.25">
      <c r="A38" s="540">
        <v>32</v>
      </c>
      <c r="B38" s="541"/>
      <c r="C38" s="541"/>
      <c r="D38" s="542"/>
      <c r="E38" s="543"/>
      <c r="F38" s="551"/>
      <c r="G38" s="551"/>
      <c r="H38" s="553"/>
      <c r="I38" s="554"/>
      <c r="J38" s="546"/>
      <c r="K38" s="547"/>
      <c r="L38" s="548"/>
      <c r="M38" s="559"/>
      <c r="N38" s="549"/>
      <c r="O38" s="551"/>
      <c r="P38" s="550"/>
      <c r="Q38" s="551"/>
    </row>
    <row r="39" spans="1:17" s="552" customFormat="1" ht="18.899999999999999" customHeight="1" x14ac:dyDescent="0.25">
      <c r="A39" s="540">
        <v>33</v>
      </c>
      <c r="B39" s="541"/>
      <c r="C39" s="541"/>
      <c r="D39" s="542"/>
      <c r="E39" s="543"/>
      <c r="F39" s="551"/>
      <c r="G39" s="551"/>
      <c r="H39" s="553"/>
      <c r="I39" s="554"/>
      <c r="J39" s="546"/>
      <c r="K39" s="547"/>
      <c r="L39" s="548"/>
      <c r="M39" s="559"/>
      <c r="N39" s="556"/>
      <c r="O39" s="551"/>
      <c r="P39" s="550"/>
      <c r="Q39" s="551"/>
    </row>
    <row r="40" spans="1:17" s="552" customFormat="1" ht="18.899999999999999" customHeight="1" x14ac:dyDescent="0.25">
      <c r="A40" s="540">
        <v>34</v>
      </c>
      <c r="B40" s="541"/>
      <c r="C40" s="541"/>
      <c r="D40" s="542"/>
      <c r="E40" s="543"/>
      <c r="F40" s="551"/>
      <c r="G40" s="551"/>
      <c r="H40" s="553"/>
      <c r="I40" s="554"/>
      <c r="J40" s="546" t="e">
        <f>IF(AND(Q40="",#REF!&gt;0,#REF!&lt;5),K40,)</f>
        <v>#REF!</v>
      </c>
      <c r="K40" s="547" t="str">
        <f>IF(D40="","ZZZ9",IF(AND(#REF!&gt;0,#REF!&lt;5),D40&amp;#REF!,D40&amp;"9"))</f>
        <v>ZZZ9</v>
      </c>
      <c r="L40" s="548">
        <f t="shared" ref="L40:L103" si="0">IF(Q40="",999,Q40)</f>
        <v>999</v>
      </c>
      <c r="M40" s="559">
        <f t="shared" ref="M40:M103" si="1">IF(P40=999,999,1)</f>
        <v>999</v>
      </c>
      <c r="N40" s="556"/>
      <c r="O40" s="551"/>
      <c r="P40" s="550">
        <f t="shared" ref="P40:P103" si="2">IF(N40="DA",1,IF(N40="WC",2,IF(N40="SE",3,IF(N40="Q",4,IF(N40="LL",5,999)))))</f>
        <v>999</v>
      </c>
      <c r="Q40" s="551"/>
    </row>
    <row r="41" spans="1:17" s="552" customFormat="1" ht="18.899999999999999" customHeight="1" x14ac:dyDescent="0.25">
      <c r="A41" s="540">
        <v>35</v>
      </c>
      <c r="B41" s="541"/>
      <c r="C41" s="541"/>
      <c r="D41" s="542"/>
      <c r="E41" s="543"/>
      <c r="F41" s="551"/>
      <c r="G41" s="551"/>
      <c r="H41" s="553"/>
      <c r="I41" s="554"/>
      <c r="J41" s="546" t="e">
        <f>IF(AND(Q41="",#REF!&gt;0,#REF!&lt;5),K41,)</f>
        <v>#REF!</v>
      </c>
      <c r="K41" s="547" t="str">
        <f>IF(D41="","ZZZ9",IF(AND(#REF!&gt;0,#REF!&lt;5),D41&amp;#REF!,D41&amp;"9"))</f>
        <v>ZZZ9</v>
      </c>
      <c r="L41" s="548">
        <f t="shared" si="0"/>
        <v>999</v>
      </c>
      <c r="M41" s="559">
        <f t="shared" si="1"/>
        <v>999</v>
      </c>
      <c r="N41" s="556"/>
      <c r="O41" s="551"/>
      <c r="P41" s="550">
        <f t="shared" si="2"/>
        <v>999</v>
      </c>
      <c r="Q41" s="551"/>
    </row>
    <row r="42" spans="1:17" s="552" customFormat="1" ht="18.899999999999999" customHeight="1" x14ac:dyDescent="0.25">
      <c r="A42" s="540">
        <v>36</v>
      </c>
      <c r="B42" s="541"/>
      <c r="C42" s="541"/>
      <c r="D42" s="542"/>
      <c r="E42" s="543"/>
      <c r="F42" s="551"/>
      <c r="G42" s="551"/>
      <c r="H42" s="553"/>
      <c r="I42" s="554"/>
      <c r="J42" s="546" t="e">
        <f>IF(AND(Q42="",#REF!&gt;0,#REF!&lt;5),K42,)</f>
        <v>#REF!</v>
      </c>
      <c r="K42" s="547" t="str">
        <f>IF(D42="","ZZZ9",IF(AND(#REF!&gt;0,#REF!&lt;5),D42&amp;#REF!,D42&amp;"9"))</f>
        <v>ZZZ9</v>
      </c>
      <c r="L42" s="548">
        <f t="shared" si="0"/>
        <v>999</v>
      </c>
      <c r="M42" s="559">
        <f t="shared" si="1"/>
        <v>999</v>
      </c>
      <c r="N42" s="556"/>
      <c r="O42" s="551"/>
      <c r="P42" s="550">
        <f t="shared" si="2"/>
        <v>999</v>
      </c>
      <c r="Q42" s="551"/>
    </row>
    <row r="43" spans="1:17" s="552" customFormat="1" ht="18.899999999999999" customHeight="1" x14ac:dyDescent="0.25">
      <c r="A43" s="540">
        <v>37</v>
      </c>
      <c r="B43" s="541"/>
      <c r="C43" s="541"/>
      <c r="D43" s="542"/>
      <c r="E43" s="543"/>
      <c r="F43" s="551"/>
      <c r="G43" s="551"/>
      <c r="H43" s="553"/>
      <c r="I43" s="554"/>
      <c r="J43" s="546" t="e">
        <f>IF(AND(Q43="",#REF!&gt;0,#REF!&lt;5),K43,)</f>
        <v>#REF!</v>
      </c>
      <c r="K43" s="547" t="str">
        <f>IF(D43="","ZZZ9",IF(AND(#REF!&gt;0,#REF!&lt;5),D43&amp;#REF!,D43&amp;"9"))</f>
        <v>ZZZ9</v>
      </c>
      <c r="L43" s="548">
        <f t="shared" si="0"/>
        <v>999</v>
      </c>
      <c r="M43" s="559">
        <f t="shared" si="1"/>
        <v>999</v>
      </c>
      <c r="N43" s="556"/>
      <c r="O43" s="551"/>
      <c r="P43" s="550">
        <f t="shared" si="2"/>
        <v>999</v>
      </c>
      <c r="Q43" s="551"/>
    </row>
    <row r="44" spans="1:17" s="552" customFormat="1" ht="18.899999999999999" customHeight="1" x14ac:dyDescent="0.25">
      <c r="A44" s="540">
        <v>38</v>
      </c>
      <c r="B44" s="541"/>
      <c r="C44" s="541"/>
      <c r="D44" s="542"/>
      <c r="E44" s="543"/>
      <c r="F44" s="551"/>
      <c r="G44" s="551"/>
      <c r="H44" s="553"/>
      <c r="I44" s="554"/>
      <c r="J44" s="546" t="e">
        <f>IF(AND(Q44="",#REF!&gt;0,#REF!&lt;5),K44,)</f>
        <v>#REF!</v>
      </c>
      <c r="K44" s="547" t="str">
        <f>IF(D44="","ZZZ9",IF(AND(#REF!&gt;0,#REF!&lt;5),D44&amp;#REF!,D44&amp;"9"))</f>
        <v>ZZZ9</v>
      </c>
      <c r="L44" s="548">
        <f t="shared" si="0"/>
        <v>999</v>
      </c>
      <c r="M44" s="559">
        <f t="shared" si="1"/>
        <v>999</v>
      </c>
      <c r="N44" s="556"/>
      <c r="O44" s="551"/>
      <c r="P44" s="550">
        <f t="shared" si="2"/>
        <v>999</v>
      </c>
      <c r="Q44" s="551"/>
    </row>
    <row r="45" spans="1:17" s="552" customFormat="1" ht="18.899999999999999" customHeight="1" x14ac:dyDescent="0.25">
      <c r="A45" s="540">
        <v>39</v>
      </c>
      <c r="B45" s="541"/>
      <c r="C45" s="541"/>
      <c r="D45" s="542"/>
      <c r="E45" s="543"/>
      <c r="F45" s="551"/>
      <c r="G45" s="551"/>
      <c r="H45" s="553"/>
      <c r="I45" s="554"/>
      <c r="J45" s="546" t="e">
        <f>IF(AND(Q45="",#REF!&gt;0,#REF!&lt;5),K45,)</f>
        <v>#REF!</v>
      </c>
      <c r="K45" s="547" t="str">
        <f>IF(D45="","ZZZ9",IF(AND(#REF!&gt;0,#REF!&lt;5),D45&amp;#REF!,D45&amp;"9"))</f>
        <v>ZZZ9</v>
      </c>
      <c r="L45" s="548">
        <f t="shared" si="0"/>
        <v>999</v>
      </c>
      <c r="M45" s="559">
        <f t="shared" si="1"/>
        <v>999</v>
      </c>
      <c r="N45" s="556"/>
      <c r="O45" s="551"/>
      <c r="P45" s="550">
        <f t="shared" si="2"/>
        <v>999</v>
      </c>
      <c r="Q45" s="551"/>
    </row>
    <row r="46" spans="1:17" s="552" customFormat="1" ht="18.899999999999999" customHeight="1" x14ac:dyDescent="0.25">
      <c r="A46" s="540">
        <v>40</v>
      </c>
      <c r="B46" s="541"/>
      <c r="C46" s="541"/>
      <c r="D46" s="542"/>
      <c r="E46" s="543"/>
      <c r="F46" s="551"/>
      <c r="G46" s="551"/>
      <c r="H46" s="553"/>
      <c r="I46" s="554"/>
      <c r="J46" s="546" t="e">
        <f>IF(AND(Q46="",#REF!&gt;0,#REF!&lt;5),K46,)</f>
        <v>#REF!</v>
      </c>
      <c r="K46" s="547" t="str">
        <f>IF(D46="","ZZZ9",IF(AND(#REF!&gt;0,#REF!&lt;5),D46&amp;#REF!,D46&amp;"9"))</f>
        <v>ZZZ9</v>
      </c>
      <c r="L46" s="548">
        <f t="shared" si="0"/>
        <v>999</v>
      </c>
      <c r="M46" s="559">
        <f t="shared" si="1"/>
        <v>999</v>
      </c>
      <c r="N46" s="556"/>
      <c r="O46" s="551"/>
      <c r="P46" s="550">
        <f t="shared" si="2"/>
        <v>999</v>
      </c>
      <c r="Q46" s="551"/>
    </row>
    <row r="47" spans="1:17" s="552" customFormat="1" ht="18.899999999999999" customHeight="1" x14ac:dyDescent="0.25">
      <c r="A47" s="540">
        <v>41</v>
      </c>
      <c r="B47" s="541"/>
      <c r="C47" s="541"/>
      <c r="D47" s="542"/>
      <c r="E47" s="543"/>
      <c r="F47" s="551"/>
      <c r="G47" s="551"/>
      <c r="H47" s="553"/>
      <c r="I47" s="554"/>
      <c r="J47" s="546" t="e">
        <f>IF(AND(Q47="",#REF!&gt;0,#REF!&lt;5),K47,)</f>
        <v>#REF!</v>
      </c>
      <c r="K47" s="547" t="str">
        <f>IF(D47="","ZZZ9",IF(AND(#REF!&gt;0,#REF!&lt;5),D47&amp;#REF!,D47&amp;"9"))</f>
        <v>ZZZ9</v>
      </c>
      <c r="L47" s="548">
        <f t="shared" si="0"/>
        <v>999</v>
      </c>
      <c r="M47" s="559">
        <f t="shared" si="1"/>
        <v>999</v>
      </c>
      <c r="N47" s="556"/>
      <c r="O47" s="551"/>
      <c r="P47" s="550">
        <f t="shared" si="2"/>
        <v>999</v>
      </c>
      <c r="Q47" s="551"/>
    </row>
    <row r="48" spans="1:17" s="552" customFormat="1" ht="18.899999999999999" customHeight="1" x14ac:dyDescent="0.25">
      <c r="A48" s="540">
        <v>42</v>
      </c>
      <c r="B48" s="541"/>
      <c r="C48" s="541"/>
      <c r="D48" s="542"/>
      <c r="E48" s="543"/>
      <c r="F48" s="551"/>
      <c r="G48" s="551"/>
      <c r="H48" s="553"/>
      <c r="I48" s="554"/>
      <c r="J48" s="546" t="e">
        <f>IF(AND(Q48="",#REF!&gt;0,#REF!&lt;5),K48,)</f>
        <v>#REF!</v>
      </c>
      <c r="K48" s="547" t="str">
        <f>IF(D48="","ZZZ9",IF(AND(#REF!&gt;0,#REF!&lt;5),D48&amp;#REF!,D48&amp;"9"))</f>
        <v>ZZZ9</v>
      </c>
      <c r="L48" s="548">
        <f t="shared" si="0"/>
        <v>999</v>
      </c>
      <c r="M48" s="559">
        <f t="shared" si="1"/>
        <v>999</v>
      </c>
      <c r="N48" s="556"/>
      <c r="O48" s="551"/>
      <c r="P48" s="550">
        <f t="shared" si="2"/>
        <v>999</v>
      </c>
      <c r="Q48" s="551"/>
    </row>
    <row r="49" spans="1:17" s="552" customFormat="1" ht="18.899999999999999" customHeight="1" x14ac:dyDescent="0.25">
      <c r="A49" s="540">
        <v>43</v>
      </c>
      <c r="B49" s="541"/>
      <c r="C49" s="541"/>
      <c r="D49" s="542"/>
      <c r="E49" s="543"/>
      <c r="F49" s="551"/>
      <c r="G49" s="551"/>
      <c r="H49" s="553"/>
      <c r="I49" s="554"/>
      <c r="J49" s="546" t="e">
        <f>IF(AND(Q49="",#REF!&gt;0,#REF!&lt;5),K49,)</f>
        <v>#REF!</v>
      </c>
      <c r="K49" s="547" t="str">
        <f>IF(D49="","ZZZ9",IF(AND(#REF!&gt;0,#REF!&lt;5),D49&amp;#REF!,D49&amp;"9"))</f>
        <v>ZZZ9</v>
      </c>
      <c r="L49" s="548">
        <f t="shared" si="0"/>
        <v>999</v>
      </c>
      <c r="M49" s="559">
        <f t="shared" si="1"/>
        <v>999</v>
      </c>
      <c r="N49" s="556"/>
      <c r="O49" s="551"/>
      <c r="P49" s="550">
        <f t="shared" si="2"/>
        <v>999</v>
      </c>
      <c r="Q49" s="551"/>
    </row>
    <row r="50" spans="1:17" s="552" customFormat="1" ht="18.899999999999999" customHeight="1" x14ac:dyDescent="0.25">
      <c r="A50" s="540">
        <v>44</v>
      </c>
      <c r="B50" s="541"/>
      <c r="C50" s="541"/>
      <c r="D50" s="542"/>
      <c r="E50" s="543"/>
      <c r="F50" s="551"/>
      <c r="G50" s="551"/>
      <c r="H50" s="553"/>
      <c r="I50" s="554"/>
      <c r="J50" s="546" t="e">
        <f>IF(AND(Q50="",#REF!&gt;0,#REF!&lt;5),K50,)</f>
        <v>#REF!</v>
      </c>
      <c r="K50" s="547" t="str">
        <f>IF(D50="","ZZZ9",IF(AND(#REF!&gt;0,#REF!&lt;5),D50&amp;#REF!,D50&amp;"9"))</f>
        <v>ZZZ9</v>
      </c>
      <c r="L50" s="548">
        <f t="shared" si="0"/>
        <v>999</v>
      </c>
      <c r="M50" s="559">
        <f t="shared" si="1"/>
        <v>999</v>
      </c>
      <c r="N50" s="556"/>
      <c r="O50" s="551"/>
      <c r="P50" s="550">
        <f t="shared" si="2"/>
        <v>999</v>
      </c>
      <c r="Q50" s="551"/>
    </row>
    <row r="51" spans="1:17" s="552" customFormat="1" ht="18.899999999999999" customHeight="1" x14ac:dyDescent="0.25">
      <c r="A51" s="540">
        <v>45</v>
      </c>
      <c r="B51" s="541"/>
      <c r="C51" s="541"/>
      <c r="D51" s="542"/>
      <c r="E51" s="543"/>
      <c r="F51" s="551"/>
      <c r="G51" s="551"/>
      <c r="H51" s="553"/>
      <c r="I51" s="554"/>
      <c r="J51" s="546" t="e">
        <f>IF(AND(Q51="",#REF!&gt;0,#REF!&lt;5),K51,)</f>
        <v>#REF!</v>
      </c>
      <c r="K51" s="547" t="str">
        <f>IF(D51="","ZZZ9",IF(AND(#REF!&gt;0,#REF!&lt;5),D51&amp;#REF!,D51&amp;"9"))</f>
        <v>ZZZ9</v>
      </c>
      <c r="L51" s="548">
        <f t="shared" si="0"/>
        <v>999</v>
      </c>
      <c r="M51" s="559">
        <f t="shared" si="1"/>
        <v>999</v>
      </c>
      <c r="N51" s="556"/>
      <c r="O51" s="551"/>
      <c r="P51" s="550">
        <f t="shared" si="2"/>
        <v>999</v>
      </c>
      <c r="Q51" s="551"/>
    </row>
    <row r="52" spans="1:17" s="552" customFormat="1" ht="18.899999999999999" customHeight="1" x14ac:dyDescent="0.25">
      <c r="A52" s="540">
        <v>46</v>
      </c>
      <c r="B52" s="541"/>
      <c r="C52" s="541"/>
      <c r="D52" s="542"/>
      <c r="E52" s="543"/>
      <c r="F52" s="551"/>
      <c r="G52" s="551"/>
      <c r="H52" s="553"/>
      <c r="I52" s="554"/>
      <c r="J52" s="546" t="e">
        <f>IF(AND(Q52="",#REF!&gt;0,#REF!&lt;5),K52,)</f>
        <v>#REF!</v>
      </c>
      <c r="K52" s="547" t="str">
        <f>IF(D52="","ZZZ9",IF(AND(#REF!&gt;0,#REF!&lt;5),D52&amp;#REF!,D52&amp;"9"))</f>
        <v>ZZZ9</v>
      </c>
      <c r="L52" s="548">
        <f t="shared" si="0"/>
        <v>999</v>
      </c>
      <c r="M52" s="559">
        <f t="shared" si="1"/>
        <v>999</v>
      </c>
      <c r="N52" s="556"/>
      <c r="O52" s="551"/>
      <c r="P52" s="550">
        <f t="shared" si="2"/>
        <v>999</v>
      </c>
      <c r="Q52" s="551"/>
    </row>
    <row r="53" spans="1:17" s="552" customFormat="1" ht="18.899999999999999" customHeight="1" x14ac:dyDescent="0.25">
      <c r="A53" s="540">
        <v>47</v>
      </c>
      <c r="B53" s="541"/>
      <c r="C53" s="541"/>
      <c r="D53" s="542"/>
      <c r="E53" s="543"/>
      <c r="F53" s="551"/>
      <c r="G53" s="551"/>
      <c r="H53" s="553"/>
      <c r="I53" s="554"/>
      <c r="J53" s="546" t="e">
        <f>IF(AND(Q53="",#REF!&gt;0,#REF!&lt;5),K53,)</f>
        <v>#REF!</v>
      </c>
      <c r="K53" s="547" t="str">
        <f>IF(D53="","ZZZ9",IF(AND(#REF!&gt;0,#REF!&lt;5),D53&amp;#REF!,D53&amp;"9"))</f>
        <v>ZZZ9</v>
      </c>
      <c r="L53" s="548">
        <f t="shared" si="0"/>
        <v>999</v>
      </c>
      <c r="M53" s="559">
        <f t="shared" si="1"/>
        <v>999</v>
      </c>
      <c r="N53" s="556"/>
      <c r="O53" s="551"/>
      <c r="P53" s="550">
        <f t="shared" si="2"/>
        <v>999</v>
      </c>
      <c r="Q53" s="551"/>
    </row>
    <row r="54" spans="1:17" s="552" customFormat="1" ht="18.899999999999999" customHeight="1" x14ac:dyDescent="0.25">
      <c r="A54" s="540">
        <v>48</v>
      </c>
      <c r="B54" s="541"/>
      <c r="C54" s="541"/>
      <c r="D54" s="542"/>
      <c r="E54" s="543"/>
      <c r="F54" s="551"/>
      <c r="G54" s="551"/>
      <c r="H54" s="553"/>
      <c r="I54" s="554"/>
      <c r="J54" s="546" t="e">
        <f>IF(AND(Q54="",#REF!&gt;0,#REF!&lt;5),K54,)</f>
        <v>#REF!</v>
      </c>
      <c r="K54" s="547" t="str">
        <f>IF(D54="","ZZZ9",IF(AND(#REF!&gt;0,#REF!&lt;5),D54&amp;#REF!,D54&amp;"9"))</f>
        <v>ZZZ9</v>
      </c>
      <c r="L54" s="548">
        <f t="shared" si="0"/>
        <v>999</v>
      </c>
      <c r="M54" s="559">
        <f t="shared" si="1"/>
        <v>999</v>
      </c>
      <c r="N54" s="556"/>
      <c r="O54" s="551"/>
      <c r="P54" s="550">
        <f t="shared" si="2"/>
        <v>999</v>
      </c>
      <c r="Q54" s="551"/>
    </row>
    <row r="55" spans="1:17" s="552" customFormat="1" ht="18.899999999999999" customHeight="1" x14ac:dyDescent="0.25">
      <c r="A55" s="540">
        <v>49</v>
      </c>
      <c r="B55" s="541"/>
      <c r="C55" s="541"/>
      <c r="D55" s="542"/>
      <c r="E55" s="543"/>
      <c r="F55" s="551"/>
      <c r="G55" s="551"/>
      <c r="H55" s="553"/>
      <c r="I55" s="554"/>
      <c r="J55" s="546" t="e">
        <f>IF(AND(Q55="",#REF!&gt;0,#REF!&lt;5),K55,)</f>
        <v>#REF!</v>
      </c>
      <c r="K55" s="547" t="str">
        <f>IF(D55="","ZZZ9",IF(AND(#REF!&gt;0,#REF!&lt;5),D55&amp;#REF!,D55&amp;"9"))</f>
        <v>ZZZ9</v>
      </c>
      <c r="L55" s="548">
        <f t="shared" si="0"/>
        <v>999</v>
      </c>
      <c r="M55" s="559">
        <f t="shared" si="1"/>
        <v>999</v>
      </c>
      <c r="N55" s="556"/>
      <c r="O55" s="551"/>
      <c r="P55" s="550">
        <f t="shared" si="2"/>
        <v>999</v>
      </c>
      <c r="Q55" s="551"/>
    </row>
    <row r="56" spans="1:17" s="552" customFormat="1" ht="18.899999999999999" customHeight="1" x14ac:dyDescent="0.25">
      <c r="A56" s="540">
        <v>50</v>
      </c>
      <c r="B56" s="541"/>
      <c r="C56" s="541"/>
      <c r="D56" s="542"/>
      <c r="E56" s="543"/>
      <c r="F56" s="551"/>
      <c r="G56" s="551"/>
      <c r="H56" s="553"/>
      <c r="I56" s="554"/>
      <c r="J56" s="546" t="e">
        <f>IF(AND(Q56="",#REF!&gt;0,#REF!&lt;5),K56,)</f>
        <v>#REF!</v>
      </c>
      <c r="K56" s="547" t="str">
        <f>IF(D56="","ZZZ9",IF(AND(#REF!&gt;0,#REF!&lt;5),D56&amp;#REF!,D56&amp;"9"))</f>
        <v>ZZZ9</v>
      </c>
      <c r="L56" s="548">
        <f t="shared" si="0"/>
        <v>999</v>
      </c>
      <c r="M56" s="559">
        <f t="shared" si="1"/>
        <v>999</v>
      </c>
      <c r="N56" s="556"/>
      <c r="O56" s="551"/>
      <c r="P56" s="550">
        <f t="shared" si="2"/>
        <v>999</v>
      </c>
      <c r="Q56" s="551"/>
    </row>
    <row r="57" spans="1:17" s="552" customFormat="1" ht="18.899999999999999" customHeight="1" x14ac:dyDescent="0.25">
      <c r="A57" s="540">
        <v>51</v>
      </c>
      <c r="B57" s="541"/>
      <c r="C57" s="541"/>
      <c r="D57" s="542"/>
      <c r="E57" s="543"/>
      <c r="F57" s="551"/>
      <c r="G57" s="551"/>
      <c r="H57" s="553"/>
      <c r="I57" s="554"/>
      <c r="J57" s="546" t="e">
        <f>IF(AND(Q57="",#REF!&gt;0,#REF!&lt;5),K57,)</f>
        <v>#REF!</v>
      </c>
      <c r="K57" s="547" t="str">
        <f>IF(D57="","ZZZ9",IF(AND(#REF!&gt;0,#REF!&lt;5),D57&amp;#REF!,D57&amp;"9"))</f>
        <v>ZZZ9</v>
      </c>
      <c r="L57" s="548">
        <f t="shared" si="0"/>
        <v>999</v>
      </c>
      <c r="M57" s="559">
        <f t="shared" si="1"/>
        <v>999</v>
      </c>
      <c r="N57" s="556"/>
      <c r="O57" s="551"/>
      <c r="P57" s="550">
        <f t="shared" si="2"/>
        <v>999</v>
      </c>
      <c r="Q57" s="551"/>
    </row>
    <row r="58" spans="1:17" s="552" customFormat="1" ht="18.899999999999999" customHeight="1" x14ac:dyDescent="0.25">
      <c r="A58" s="540">
        <v>52</v>
      </c>
      <c r="B58" s="541"/>
      <c r="C58" s="541"/>
      <c r="D58" s="542"/>
      <c r="E58" s="543"/>
      <c r="F58" s="551"/>
      <c r="G58" s="551"/>
      <c r="H58" s="553"/>
      <c r="I58" s="554"/>
      <c r="J58" s="546" t="e">
        <f>IF(AND(Q58="",#REF!&gt;0,#REF!&lt;5),K58,)</f>
        <v>#REF!</v>
      </c>
      <c r="K58" s="547" t="str">
        <f>IF(D58="","ZZZ9",IF(AND(#REF!&gt;0,#REF!&lt;5),D58&amp;#REF!,D58&amp;"9"))</f>
        <v>ZZZ9</v>
      </c>
      <c r="L58" s="548">
        <f t="shared" si="0"/>
        <v>999</v>
      </c>
      <c r="M58" s="559">
        <f t="shared" si="1"/>
        <v>999</v>
      </c>
      <c r="N58" s="556"/>
      <c r="O58" s="551"/>
      <c r="P58" s="550">
        <f t="shared" si="2"/>
        <v>999</v>
      </c>
      <c r="Q58" s="551"/>
    </row>
    <row r="59" spans="1:17" s="552" customFormat="1" ht="18.899999999999999" customHeight="1" x14ac:dyDescent="0.25">
      <c r="A59" s="540">
        <v>53</v>
      </c>
      <c r="B59" s="541"/>
      <c r="C59" s="541"/>
      <c r="D59" s="542"/>
      <c r="E59" s="543"/>
      <c r="F59" s="551"/>
      <c r="G59" s="551"/>
      <c r="H59" s="553"/>
      <c r="I59" s="554"/>
      <c r="J59" s="546" t="e">
        <f>IF(AND(Q59="",#REF!&gt;0,#REF!&lt;5),K59,)</f>
        <v>#REF!</v>
      </c>
      <c r="K59" s="547" t="str">
        <f>IF(D59="","ZZZ9",IF(AND(#REF!&gt;0,#REF!&lt;5),D59&amp;#REF!,D59&amp;"9"))</f>
        <v>ZZZ9</v>
      </c>
      <c r="L59" s="548">
        <f t="shared" si="0"/>
        <v>999</v>
      </c>
      <c r="M59" s="559">
        <f t="shared" si="1"/>
        <v>999</v>
      </c>
      <c r="N59" s="556"/>
      <c r="O59" s="551"/>
      <c r="P59" s="550">
        <f t="shared" si="2"/>
        <v>999</v>
      </c>
      <c r="Q59" s="551"/>
    </row>
    <row r="60" spans="1:17" s="552" customFormat="1" ht="18.899999999999999" customHeight="1" x14ac:dyDescent="0.25">
      <c r="A60" s="540">
        <v>54</v>
      </c>
      <c r="B60" s="541"/>
      <c r="C60" s="541"/>
      <c r="D60" s="542"/>
      <c r="E60" s="543"/>
      <c r="F60" s="551"/>
      <c r="G60" s="551"/>
      <c r="H60" s="553"/>
      <c r="I60" s="554"/>
      <c r="J60" s="546" t="e">
        <f>IF(AND(Q60="",#REF!&gt;0,#REF!&lt;5),K60,)</f>
        <v>#REF!</v>
      </c>
      <c r="K60" s="547" t="str">
        <f>IF(D60="","ZZZ9",IF(AND(#REF!&gt;0,#REF!&lt;5),D60&amp;#REF!,D60&amp;"9"))</f>
        <v>ZZZ9</v>
      </c>
      <c r="L60" s="548">
        <f t="shared" si="0"/>
        <v>999</v>
      </c>
      <c r="M60" s="559">
        <f t="shared" si="1"/>
        <v>999</v>
      </c>
      <c r="N60" s="556"/>
      <c r="O60" s="551"/>
      <c r="P60" s="550">
        <f t="shared" si="2"/>
        <v>999</v>
      </c>
      <c r="Q60" s="551"/>
    </row>
    <row r="61" spans="1:17" s="552" customFormat="1" ht="18.899999999999999" customHeight="1" x14ac:dyDescent="0.25">
      <c r="A61" s="540">
        <v>55</v>
      </c>
      <c r="B61" s="541"/>
      <c r="C61" s="541"/>
      <c r="D61" s="542"/>
      <c r="E61" s="543"/>
      <c r="F61" s="551"/>
      <c r="G61" s="551"/>
      <c r="H61" s="553"/>
      <c r="I61" s="554"/>
      <c r="J61" s="546" t="e">
        <f>IF(AND(Q61="",#REF!&gt;0,#REF!&lt;5),K61,)</f>
        <v>#REF!</v>
      </c>
      <c r="K61" s="547" t="str">
        <f>IF(D61="","ZZZ9",IF(AND(#REF!&gt;0,#REF!&lt;5),D61&amp;#REF!,D61&amp;"9"))</f>
        <v>ZZZ9</v>
      </c>
      <c r="L61" s="548">
        <f t="shared" si="0"/>
        <v>999</v>
      </c>
      <c r="M61" s="559">
        <f t="shared" si="1"/>
        <v>999</v>
      </c>
      <c r="N61" s="556"/>
      <c r="O61" s="551"/>
      <c r="P61" s="550">
        <f t="shared" si="2"/>
        <v>999</v>
      </c>
      <c r="Q61" s="551"/>
    </row>
    <row r="62" spans="1:17" s="552" customFormat="1" ht="18.899999999999999" customHeight="1" x14ac:dyDescent="0.25">
      <c r="A62" s="540">
        <v>56</v>
      </c>
      <c r="B62" s="541"/>
      <c r="C62" s="541"/>
      <c r="D62" s="542"/>
      <c r="E62" s="543"/>
      <c r="F62" s="551"/>
      <c r="G62" s="551"/>
      <c r="H62" s="553"/>
      <c r="I62" s="554"/>
      <c r="J62" s="546" t="e">
        <f>IF(AND(Q62="",#REF!&gt;0,#REF!&lt;5),K62,)</f>
        <v>#REF!</v>
      </c>
      <c r="K62" s="547" t="str">
        <f>IF(D62="","ZZZ9",IF(AND(#REF!&gt;0,#REF!&lt;5),D62&amp;#REF!,D62&amp;"9"))</f>
        <v>ZZZ9</v>
      </c>
      <c r="L62" s="548">
        <f t="shared" si="0"/>
        <v>999</v>
      </c>
      <c r="M62" s="559">
        <f t="shared" si="1"/>
        <v>999</v>
      </c>
      <c r="N62" s="556"/>
      <c r="O62" s="551"/>
      <c r="P62" s="550">
        <f t="shared" si="2"/>
        <v>999</v>
      </c>
      <c r="Q62" s="551"/>
    </row>
    <row r="63" spans="1:17" s="552" customFormat="1" ht="18.899999999999999" customHeight="1" x14ac:dyDescent="0.25">
      <c r="A63" s="540">
        <v>57</v>
      </c>
      <c r="B63" s="541"/>
      <c r="C63" s="541"/>
      <c r="D63" s="542"/>
      <c r="E63" s="543"/>
      <c r="F63" s="551"/>
      <c r="G63" s="551"/>
      <c r="H63" s="553"/>
      <c r="I63" s="554"/>
      <c r="J63" s="546" t="e">
        <f>IF(AND(Q63="",#REF!&gt;0,#REF!&lt;5),K63,)</f>
        <v>#REF!</v>
      </c>
      <c r="K63" s="547" t="str">
        <f>IF(D63="","ZZZ9",IF(AND(#REF!&gt;0,#REF!&lt;5),D63&amp;#REF!,D63&amp;"9"))</f>
        <v>ZZZ9</v>
      </c>
      <c r="L63" s="548">
        <f t="shared" si="0"/>
        <v>999</v>
      </c>
      <c r="M63" s="559">
        <f t="shared" si="1"/>
        <v>999</v>
      </c>
      <c r="N63" s="556"/>
      <c r="O63" s="551"/>
      <c r="P63" s="550">
        <f t="shared" si="2"/>
        <v>999</v>
      </c>
      <c r="Q63" s="551"/>
    </row>
    <row r="64" spans="1:17" s="552" customFormat="1" ht="18.899999999999999" customHeight="1" x14ac:dyDescent="0.25">
      <c r="A64" s="540">
        <v>58</v>
      </c>
      <c r="B64" s="541"/>
      <c r="C64" s="541"/>
      <c r="D64" s="542"/>
      <c r="E64" s="543"/>
      <c r="F64" s="551"/>
      <c r="G64" s="551"/>
      <c r="H64" s="553"/>
      <c r="I64" s="554"/>
      <c r="J64" s="546" t="e">
        <f>IF(AND(Q64="",#REF!&gt;0,#REF!&lt;5),K64,)</f>
        <v>#REF!</v>
      </c>
      <c r="K64" s="547" t="str">
        <f>IF(D64="","ZZZ9",IF(AND(#REF!&gt;0,#REF!&lt;5),D64&amp;#REF!,D64&amp;"9"))</f>
        <v>ZZZ9</v>
      </c>
      <c r="L64" s="548">
        <f t="shared" si="0"/>
        <v>999</v>
      </c>
      <c r="M64" s="559">
        <f t="shared" si="1"/>
        <v>999</v>
      </c>
      <c r="N64" s="556"/>
      <c r="O64" s="551"/>
      <c r="P64" s="550">
        <f t="shared" si="2"/>
        <v>999</v>
      </c>
      <c r="Q64" s="551"/>
    </row>
    <row r="65" spans="1:17" s="552" customFormat="1" ht="18.899999999999999" customHeight="1" x14ac:dyDescent="0.25">
      <c r="A65" s="540">
        <v>59</v>
      </c>
      <c r="B65" s="541"/>
      <c r="C65" s="541"/>
      <c r="D65" s="542"/>
      <c r="E65" s="543"/>
      <c r="F65" s="551"/>
      <c r="G65" s="551"/>
      <c r="H65" s="553"/>
      <c r="I65" s="554"/>
      <c r="J65" s="546" t="e">
        <f>IF(AND(Q65="",#REF!&gt;0,#REF!&lt;5),K65,)</f>
        <v>#REF!</v>
      </c>
      <c r="K65" s="547" t="str">
        <f>IF(D65="","ZZZ9",IF(AND(#REF!&gt;0,#REF!&lt;5),D65&amp;#REF!,D65&amp;"9"))</f>
        <v>ZZZ9</v>
      </c>
      <c r="L65" s="548">
        <f t="shared" si="0"/>
        <v>999</v>
      </c>
      <c r="M65" s="559">
        <f t="shared" si="1"/>
        <v>999</v>
      </c>
      <c r="N65" s="556"/>
      <c r="O65" s="551"/>
      <c r="P65" s="550">
        <f t="shared" si="2"/>
        <v>999</v>
      </c>
      <c r="Q65" s="551"/>
    </row>
    <row r="66" spans="1:17" s="552" customFormat="1" ht="18.899999999999999" customHeight="1" x14ac:dyDescent="0.25">
      <c r="A66" s="540">
        <v>60</v>
      </c>
      <c r="B66" s="541"/>
      <c r="C66" s="541"/>
      <c r="D66" s="542"/>
      <c r="E66" s="543"/>
      <c r="F66" s="551"/>
      <c r="G66" s="551"/>
      <c r="H66" s="553"/>
      <c r="I66" s="554"/>
      <c r="J66" s="546" t="e">
        <f>IF(AND(Q66="",#REF!&gt;0,#REF!&lt;5),K66,)</f>
        <v>#REF!</v>
      </c>
      <c r="K66" s="547" t="str">
        <f>IF(D66="","ZZZ9",IF(AND(#REF!&gt;0,#REF!&lt;5),D66&amp;#REF!,D66&amp;"9"))</f>
        <v>ZZZ9</v>
      </c>
      <c r="L66" s="548">
        <f t="shared" si="0"/>
        <v>999</v>
      </c>
      <c r="M66" s="559">
        <f t="shared" si="1"/>
        <v>999</v>
      </c>
      <c r="N66" s="556"/>
      <c r="O66" s="551"/>
      <c r="P66" s="550">
        <f t="shared" si="2"/>
        <v>999</v>
      </c>
      <c r="Q66" s="551"/>
    </row>
    <row r="67" spans="1:17" s="552" customFormat="1" ht="18.899999999999999" customHeight="1" x14ac:dyDescent="0.25">
      <c r="A67" s="540">
        <v>61</v>
      </c>
      <c r="B67" s="541"/>
      <c r="C67" s="541"/>
      <c r="D67" s="542"/>
      <c r="E67" s="543"/>
      <c r="F67" s="551"/>
      <c r="G67" s="551"/>
      <c r="H67" s="553"/>
      <c r="I67" s="554"/>
      <c r="J67" s="546" t="e">
        <f>IF(AND(Q67="",#REF!&gt;0,#REF!&lt;5),K67,)</f>
        <v>#REF!</v>
      </c>
      <c r="K67" s="547" t="str">
        <f>IF(D67="","ZZZ9",IF(AND(#REF!&gt;0,#REF!&lt;5),D67&amp;#REF!,D67&amp;"9"))</f>
        <v>ZZZ9</v>
      </c>
      <c r="L67" s="548">
        <f t="shared" si="0"/>
        <v>999</v>
      </c>
      <c r="M67" s="559">
        <f t="shared" si="1"/>
        <v>999</v>
      </c>
      <c r="N67" s="556"/>
      <c r="O67" s="551"/>
      <c r="P67" s="550">
        <f t="shared" si="2"/>
        <v>999</v>
      </c>
      <c r="Q67" s="551"/>
    </row>
    <row r="68" spans="1:17" s="552" customFormat="1" ht="18.899999999999999" customHeight="1" x14ac:dyDescent="0.25">
      <c r="A68" s="540">
        <v>62</v>
      </c>
      <c r="B68" s="541"/>
      <c r="C68" s="541"/>
      <c r="D68" s="542"/>
      <c r="E68" s="543"/>
      <c r="F68" s="551"/>
      <c r="G68" s="551"/>
      <c r="H68" s="553"/>
      <c r="I68" s="554"/>
      <c r="J68" s="546" t="e">
        <f>IF(AND(Q68="",#REF!&gt;0,#REF!&lt;5),K68,)</f>
        <v>#REF!</v>
      </c>
      <c r="K68" s="547" t="str">
        <f>IF(D68="","ZZZ9",IF(AND(#REF!&gt;0,#REF!&lt;5),D68&amp;#REF!,D68&amp;"9"))</f>
        <v>ZZZ9</v>
      </c>
      <c r="L68" s="548">
        <f t="shared" si="0"/>
        <v>999</v>
      </c>
      <c r="M68" s="559">
        <f t="shared" si="1"/>
        <v>999</v>
      </c>
      <c r="N68" s="556"/>
      <c r="O68" s="551"/>
      <c r="P68" s="550">
        <f t="shared" si="2"/>
        <v>999</v>
      </c>
      <c r="Q68" s="551"/>
    </row>
    <row r="69" spans="1:17" s="552" customFormat="1" ht="18.899999999999999" customHeight="1" x14ac:dyDescent="0.25">
      <c r="A69" s="540">
        <v>63</v>
      </c>
      <c r="B69" s="541"/>
      <c r="C69" s="541"/>
      <c r="D69" s="542"/>
      <c r="E69" s="543"/>
      <c r="F69" s="551"/>
      <c r="G69" s="551"/>
      <c r="H69" s="553"/>
      <c r="I69" s="554"/>
      <c r="J69" s="546" t="e">
        <f>IF(AND(Q69="",#REF!&gt;0,#REF!&lt;5),K69,)</f>
        <v>#REF!</v>
      </c>
      <c r="K69" s="547" t="str">
        <f>IF(D69="","ZZZ9",IF(AND(#REF!&gt;0,#REF!&lt;5),D69&amp;#REF!,D69&amp;"9"))</f>
        <v>ZZZ9</v>
      </c>
      <c r="L69" s="548">
        <f t="shared" si="0"/>
        <v>999</v>
      </c>
      <c r="M69" s="559">
        <f t="shared" si="1"/>
        <v>999</v>
      </c>
      <c r="N69" s="556"/>
      <c r="O69" s="551"/>
      <c r="P69" s="550">
        <f t="shared" si="2"/>
        <v>999</v>
      </c>
      <c r="Q69" s="551"/>
    </row>
    <row r="70" spans="1:17" s="552" customFormat="1" ht="18.899999999999999" customHeight="1" x14ac:dyDescent="0.25">
      <c r="A70" s="540">
        <v>64</v>
      </c>
      <c r="B70" s="541"/>
      <c r="C70" s="541"/>
      <c r="D70" s="542"/>
      <c r="E70" s="543"/>
      <c r="F70" s="551"/>
      <c r="G70" s="551"/>
      <c r="H70" s="553"/>
      <c r="I70" s="554"/>
      <c r="J70" s="546" t="e">
        <f>IF(AND(Q70="",#REF!&gt;0,#REF!&lt;5),K70,)</f>
        <v>#REF!</v>
      </c>
      <c r="K70" s="547" t="str">
        <f>IF(D70="","ZZZ9",IF(AND(#REF!&gt;0,#REF!&lt;5),D70&amp;#REF!,D70&amp;"9"))</f>
        <v>ZZZ9</v>
      </c>
      <c r="L70" s="548">
        <f t="shared" si="0"/>
        <v>999</v>
      </c>
      <c r="M70" s="559">
        <f t="shared" si="1"/>
        <v>999</v>
      </c>
      <c r="N70" s="556"/>
      <c r="O70" s="551"/>
      <c r="P70" s="550">
        <f t="shared" si="2"/>
        <v>999</v>
      </c>
      <c r="Q70" s="551"/>
    </row>
    <row r="71" spans="1:17" s="552" customFormat="1" ht="18.899999999999999" customHeight="1" x14ac:dyDescent="0.25">
      <c r="A71" s="540">
        <v>65</v>
      </c>
      <c r="B71" s="541"/>
      <c r="C71" s="541"/>
      <c r="D71" s="542"/>
      <c r="E71" s="543"/>
      <c r="F71" s="551"/>
      <c r="G71" s="551"/>
      <c r="H71" s="553"/>
      <c r="I71" s="554"/>
      <c r="J71" s="546" t="e">
        <f>IF(AND(Q71="",#REF!&gt;0,#REF!&lt;5),K71,)</f>
        <v>#REF!</v>
      </c>
      <c r="K71" s="547" t="str">
        <f>IF(D71="","ZZZ9",IF(AND(#REF!&gt;0,#REF!&lt;5),D71&amp;#REF!,D71&amp;"9"))</f>
        <v>ZZZ9</v>
      </c>
      <c r="L71" s="548">
        <f t="shared" si="0"/>
        <v>999</v>
      </c>
      <c r="M71" s="559">
        <f t="shared" si="1"/>
        <v>999</v>
      </c>
      <c r="N71" s="556"/>
      <c r="O71" s="551"/>
      <c r="P71" s="550">
        <f t="shared" si="2"/>
        <v>999</v>
      </c>
      <c r="Q71" s="551"/>
    </row>
    <row r="72" spans="1:17" s="552" customFormat="1" ht="18.899999999999999" customHeight="1" x14ac:dyDescent="0.25">
      <c r="A72" s="540">
        <v>66</v>
      </c>
      <c r="B72" s="541"/>
      <c r="C72" s="541"/>
      <c r="D72" s="542"/>
      <c r="E72" s="543"/>
      <c r="F72" s="551"/>
      <c r="G72" s="551"/>
      <c r="H72" s="553"/>
      <c r="I72" s="554"/>
      <c r="J72" s="546" t="e">
        <f>IF(AND(Q72="",#REF!&gt;0,#REF!&lt;5),K72,)</f>
        <v>#REF!</v>
      </c>
      <c r="K72" s="547" t="str">
        <f>IF(D72="","ZZZ9",IF(AND(#REF!&gt;0,#REF!&lt;5),D72&amp;#REF!,D72&amp;"9"))</f>
        <v>ZZZ9</v>
      </c>
      <c r="L72" s="548">
        <f t="shared" si="0"/>
        <v>999</v>
      </c>
      <c r="M72" s="559">
        <f t="shared" si="1"/>
        <v>999</v>
      </c>
      <c r="N72" s="556"/>
      <c r="O72" s="551"/>
      <c r="P72" s="550">
        <f t="shared" si="2"/>
        <v>999</v>
      </c>
      <c r="Q72" s="551"/>
    </row>
    <row r="73" spans="1:17" s="552" customFormat="1" ht="18.899999999999999" customHeight="1" x14ac:dyDescent="0.25">
      <c r="A73" s="540">
        <v>67</v>
      </c>
      <c r="B73" s="541"/>
      <c r="C73" s="541"/>
      <c r="D73" s="542"/>
      <c r="E73" s="543"/>
      <c r="F73" s="551"/>
      <c r="G73" s="551"/>
      <c r="H73" s="553"/>
      <c r="I73" s="554"/>
      <c r="J73" s="546" t="e">
        <f>IF(AND(Q73="",#REF!&gt;0,#REF!&lt;5),K73,)</f>
        <v>#REF!</v>
      </c>
      <c r="K73" s="547" t="str">
        <f>IF(D73="","ZZZ9",IF(AND(#REF!&gt;0,#REF!&lt;5),D73&amp;#REF!,D73&amp;"9"))</f>
        <v>ZZZ9</v>
      </c>
      <c r="L73" s="548">
        <f t="shared" si="0"/>
        <v>999</v>
      </c>
      <c r="M73" s="559">
        <f t="shared" si="1"/>
        <v>999</v>
      </c>
      <c r="N73" s="556"/>
      <c r="O73" s="551"/>
      <c r="P73" s="550">
        <f t="shared" si="2"/>
        <v>999</v>
      </c>
      <c r="Q73" s="551"/>
    </row>
    <row r="74" spans="1:17" s="552" customFormat="1" ht="18.899999999999999" customHeight="1" x14ac:dyDescent="0.25">
      <c r="A74" s="540">
        <v>68</v>
      </c>
      <c r="B74" s="541"/>
      <c r="C74" s="541"/>
      <c r="D74" s="542"/>
      <c r="E74" s="543"/>
      <c r="F74" s="551"/>
      <c r="G74" s="551"/>
      <c r="H74" s="553"/>
      <c r="I74" s="554"/>
      <c r="J74" s="546" t="e">
        <f>IF(AND(Q74="",#REF!&gt;0,#REF!&lt;5),K74,)</f>
        <v>#REF!</v>
      </c>
      <c r="K74" s="547" t="str">
        <f>IF(D74="","ZZZ9",IF(AND(#REF!&gt;0,#REF!&lt;5),D74&amp;#REF!,D74&amp;"9"))</f>
        <v>ZZZ9</v>
      </c>
      <c r="L74" s="548">
        <f t="shared" si="0"/>
        <v>999</v>
      </c>
      <c r="M74" s="559">
        <f t="shared" si="1"/>
        <v>999</v>
      </c>
      <c r="N74" s="556"/>
      <c r="O74" s="551"/>
      <c r="P74" s="550">
        <f t="shared" si="2"/>
        <v>999</v>
      </c>
      <c r="Q74" s="551"/>
    </row>
    <row r="75" spans="1:17" s="552" customFormat="1" ht="18.899999999999999" customHeight="1" x14ac:dyDescent="0.25">
      <c r="A75" s="540">
        <v>69</v>
      </c>
      <c r="B75" s="541"/>
      <c r="C75" s="541"/>
      <c r="D75" s="542"/>
      <c r="E75" s="543"/>
      <c r="F75" s="551"/>
      <c r="G75" s="551"/>
      <c r="H75" s="553"/>
      <c r="I75" s="554"/>
      <c r="J75" s="546" t="e">
        <f>IF(AND(Q75="",#REF!&gt;0,#REF!&lt;5),K75,)</f>
        <v>#REF!</v>
      </c>
      <c r="K75" s="547" t="str">
        <f>IF(D75="","ZZZ9",IF(AND(#REF!&gt;0,#REF!&lt;5),D75&amp;#REF!,D75&amp;"9"))</f>
        <v>ZZZ9</v>
      </c>
      <c r="L75" s="548">
        <f t="shared" si="0"/>
        <v>999</v>
      </c>
      <c r="M75" s="559">
        <f t="shared" si="1"/>
        <v>999</v>
      </c>
      <c r="N75" s="556"/>
      <c r="O75" s="551"/>
      <c r="P75" s="550">
        <f t="shared" si="2"/>
        <v>999</v>
      </c>
      <c r="Q75" s="551"/>
    </row>
    <row r="76" spans="1:17" s="552" customFormat="1" ht="18.899999999999999" customHeight="1" x14ac:dyDescent="0.25">
      <c r="A76" s="540">
        <v>70</v>
      </c>
      <c r="B76" s="541"/>
      <c r="C76" s="541"/>
      <c r="D76" s="542"/>
      <c r="E76" s="543"/>
      <c r="F76" s="551"/>
      <c r="G76" s="551"/>
      <c r="H76" s="553"/>
      <c r="I76" s="554"/>
      <c r="J76" s="546" t="e">
        <f>IF(AND(Q76="",#REF!&gt;0,#REF!&lt;5),K76,)</f>
        <v>#REF!</v>
      </c>
      <c r="K76" s="547" t="str">
        <f>IF(D76="","ZZZ9",IF(AND(#REF!&gt;0,#REF!&lt;5),D76&amp;#REF!,D76&amp;"9"))</f>
        <v>ZZZ9</v>
      </c>
      <c r="L76" s="548">
        <f t="shared" si="0"/>
        <v>999</v>
      </c>
      <c r="M76" s="559">
        <f t="shared" si="1"/>
        <v>999</v>
      </c>
      <c r="N76" s="556"/>
      <c r="O76" s="551"/>
      <c r="P76" s="550">
        <f t="shared" si="2"/>
        <v>999</v>
      </c>
      <c r="Q76" s="551"/>
    </row>
    <row r="77" spans="1:17" s="552" customFormat="1" ht="18.899999999999999" customHeight="1" x14ac:dyDescent="0.25">
      <c r="A77" s="540">
        <v>71</v>
      </c>
      <c r="B77" s="541"/>
      <c r="C77" s="541"/>
      <c r="D77" s="542"/>
      <c r="E77" s="543"/>
      <c r="F77" s="551"/>
      <c r="G77" s="551"/>
      <c r="H77" s="553"/>
      <c r="I77" s="554"/>
      <c r="J77" s="546" t="e">
        <f>IF(AND(Q77="",#REF!&gt;0,#REF!&lt;5),K77,)</f>
        <v>#REF!</v>
      </c>
      <c r="K77" s="547" t="str">
        <f>IF(D77="","ZZZ9",IF(AND(#REF!&gt;0,#REF!&lt;5),D77&amp;#REF!,D77&amp;"9"))</f>
        <v>ZZZ9</v>
      </c>
      <c r="L77" s="548">
        <f t="shared" si="0"/>
        <v>999</v>
      </c>
      <c r="M77" s="559">
        <f t="shared" si="1"/>
        <v>999</v>
      </c>
      <c r="N77" s="556"/>
      <c r="O77" s="551"/>
      <c r="P77" s="550">
        <f t="shared" si="2"/>
        <v>999</v>
      </c>
      <c r="Q77" s="551"/>
    </row>
    <row r="78" spans="1:17" s="552" customFormat="1" ht="18.899999999999999" customHeight="1" x14ac:dyDescent="0.25">
      <c r="A78" s="540">
        <v>72</v>
      </c>
      <c r="B78" s="541"/>
      <c r="C78" s="541"/>
      <c r="D78" s="542"/>
      <c r="E78" s="543"/>
      <c r="F78" s="551"/>
      <c r="G78" s="551"/>
      <c r="H78" s="553"/>
      <c r="I78" s="554"/>
      <c r="J78" s="546" t="e">
        <f>IF(AND(Q78="",#REF!&gt;0,#REF!&lt;5),K78,)</f>
        <v>#REF!</v>
      </c>
      <c r="K78" s="547" t="str">
        <f>IF(D78="","ZZZ9",IF(AND(#REF!&gt;0,#REF!&lt;5),D78&amp;#REF!,D78&amp;"9"))</f>
        <v>ZZZ9</v>
      </c>
      <c r="L78" s="548">
        <f t="shared" si="0"/>
        <v>999</v>
      </c>
      <c r="M78" s="559">
        <f t="shared" si="1"/>
        <v>999</v>
      </c>
      <c r="N78" s="556"/>
      <c r="O78" s="551"/>
      <c r="P78" s="550">
        <f t="shared" si="2"/>
        <v>999</v>
      </c>
      <c r="Q78" s="551"/>
    </row>
    <row r="79" spans="1:17" s="552" customFormat="1" ht="18.899999999999999" customHeight="1" x14ac:dyDescent="0.25">
      <c r="A79" s="540">
        <v>73</v>
      </c>
      <c r="B79" s="541"/>
      <c r="C79" s="541"/>
      <c r="D79" s="542"/>
      <c r="E79" s="543"/>
      <c r="F79" s="551"/>
      <c r="G79" s="551"/>
      <c r="H79" s="553"/>
      <c r="I79" s="554"/>
      <c r="J79" s="546" t="e">
        <f>IF(AND(Q79="",#REF!&gt;0,#REF!&lt;5),K79,)</f>
        <v>#REF!</v>
      </c>
      <c r="K79" s="547" t="str">
        <f>IF(D79="","ZZZ9",IF(AND(#REF!&gt;0,#REF!&lt;5),D79&amp;#REF!,D79&amp;"9"))</f>
        <v>ZZZ9</v>
      </c>
      <c r="L79" s="548">
        <f t="shared" si="0"/>
        <v>999</v>
      </c>
      <c r="M79" s="559">
        <f t="shared" si="1"/>
        <v>999</v>
      </c>
      <c r="N79" s="556"/>
      <c r="O79" s="551"/>
      <c r="P79" s="550">
        <f t="shared" si="2"/>
        <v>999</v>
      </c>
      <c r="Q79" s="551"/>
    </row>
    <row r="80" spans="1:17" s="552" customFormat="1" ht="18.899999999999999" customHeight="1" x14ac:dyDescent="0.25">
      <c r="A80" s="540">
        <v>74</v>
      </c>
      <c r="B80" s="541"/>
      <c r="C80" s="541"/>
      <c r="D80" s="542"/>
      <c r="E80" s="543"/>
      <c r="F80" s="551"/>
      <c r="G80" s="551"/>
      <c r="H80" s="553"/>
      <c r="I80" s="554"/>
      <c r="J80" s="546" t="e">
        <f>IF(AND(Q80="",#REF!&gt;0,#REF!&lt;5),K80,)</f>
        <v>#REF!</v>
      </c>
      <c r="K80" s="547" t="str">
        <f>IF(D80="","ZZZ9",IF(AND(#REF!&gt;0,#REF!&lt;5),D80&amp;#REF!,D80&amp;"9"))</f>
        <v>ZZZ9</v>
      </c>
      <c r="L80" s="548">
        <f t="shared" si="0"/>
        <v>999</v>
      </c>
      <c r="M80" s="559">
        <f t="shared" si="1"/>
        <v>999</v>
      </c>
      <c r="N80" s="556"/>
      <c r="O80" s="551"/>
      <c r="P80" s="550">
        <f t="shared" si="2"/>
        <v>999</v>
      </c>
      <c r="Q80" s="551"/>
    </row>
    <row r="81" spans="1:17" s="552" customFormat="1" ht="18.899999999999999" customHeight="1" x14ac:dyDescent="0.25">
      <c r="A81" s="540">
        <v>75</v>
      </c>
      <c r="B81" s="541"/>
      <c r="C81" s="541"/>
      <c r="D81" s="542"/>
      <c r="E81" s="543"/>
      <c r="F81" s="551"/>
      <c r="G81" s="551"/>
      <c r="H81" s="553"/>
      <c r="I81" s="554"/>
      <c r="J81" s="546" t="e">
        <f>IF(AND(Q81="",#REF!&gt;0,#REF!&lt;5),K81,)</f>
        <v>#REF!</v>
      </c>
      <c r="K81" s="547" t="str">
        <f>IF(D81="","ZZZ9",IF(AND(#REF!&gt;0,#REF!&lt;5),D81&amp;#REF!,D81&amp;"9"))</f>
        <v>ZZZ9</v>
      </c>
      <c r="L81" s="548">
        <f t="shared" si="0"/>
        <v>999</v>
      </c>
      <c r="M81" s="559">
        <f t="shared" si="1"/>
        <v>999</v>
      </c>
      <c r="N81" s="556"/>
      <c r="O81" s="551"/>
      <c r="P81" s="550">
        <f t="shared" si="2"/>
        <v>999</v>
      </c>
      <c r="Q81" s="551"/>
    </row>
    <row r="82" spans="1:17" s="552" customFormat="1" ht="18.899999999999999" customHeight="1" x14ac:dyDescent="0.25">
      <c r="A82" s="540">
        <v>76</v>
      </c>
      <c r="B82" s="541"/>
      <c r="C82" s="541"/>
      <c r="D82" s="542"/>
      <c r="E82" s="543"/>
      <c r="F82" s="551"/>
      <c r="G82" s="551"/>
      <c r="H82" s="553"/>
      <c r="I82" s="554"/>
      <c r="J82" s="546" t="e">
        <f>IF(AND(Q82="",#REF!&gt;0,#REF!&lt;5),K82,)</f>
        <v>#REF!</v>
      </c>
      <c r="K82" s="547" t="str">
        <f>IF(D82="","ZZZ9",IF(AND(#REF!&gt;0,#REF!&lt;5),D82&amp;#REF!,D82&amp;"9"))</f>
        <v>ZZZ9</v>
      </c>
      <c r="L82" s="548">
        <f t="shared" si="0"/>
        <v>999</v>
      </c>
      <c r="M82" s="559">
        <f t="shared" si="1"/>
        <v>999</v>
      </c>
      <c r="N82" s="556"/>
      <c r="O82" s="551"/>
      <c r="P82" s="550">
        <f t="shared" si="2"/>
        <v>999</v>
      </c>
      <c r="Q82" s="551"/>
    </row>
    <row r="83" spans="1:17" s="552" customFormat="1" ht="18.899999999999999" customHeight="1" x14ac:dyDescent="0.25">
      <c r="A83" s="540">
        <v>77</v>
      </c>
      <c r="B83" s="541"/>
      <c r="C83" s="541"/>
      <c r="D83" s="542"/>
      <c r="E83" s="543"/>
      <c r="F83" s="551"/>
      <c r="G83" s="551"/>
      <c r="H83" s="553"/>
      <c r="I83" s="554"/>
      <c r="J83" s="546" t="e">
        <f>IF(AND(Q83="",#REF!&gt;0,#REF!&lt;5),K83,)</f>
        <v>#REF!</v>
      </c>
      <c r="K83" s="547" t="str">
        <f>IF(D83="","ZZZ9",IF(AND(#REF!&gt;0,#REF!&lt;5),D83&amp;#REF!,D83&amp;"9"))</f>
        <v>ZZZ9</v>
      </c>
      <c r="L83" s="548">
        <f t="shared" si="0"/>
        <v>999</v>
      </c>
      <c r="M83" s="559">
        <f t="shared" si="1"/>
        <v>999</v>
      </c>
      <c r="N83" s="556"/>
      <c r="O83" s="551"/>
      <c r="P83" s="550">
        <f t="shared" si="2"/>
        <v>999</v>
      </c>
      <c r="Q83" s="551"/>
    </row>
    <row r="84" spans="1:17" s="552" customFormat="1" ht="18.899999999999999" customHeight="1" x14ac:dyDescent="0.25">
      <c r="A84" s="540">
        <v>78</v>
      </c>
      <c r="B84" s="541"/>
      <c r="C84" s="541"/>
      <c r="D84" s="542"/>
      <c r="E84" s="543"/>
      <c r="F84" s="551"/>
      <c r="G84" s="551"/>
      <c r="H84" s="553"/>
      <c r="I84" s="554"/>
      <c r="J84" s="546" t="e">
        <f>IF(AND(Q84="",#REF!&gt;0,#REF!&lt;5),K84,)</f>
        <v>#REF!</v>
      </c>
      <c r="K84" s="547" t="str">
        <f>IF(D84="","ZZZ9",IF(AND(#REF!&gt;0,#REF!&lt;5),D84&amp;#REF!,D84&amp;"9"))</f>
        <v>ZZZ9</v>
      </c>
      <c r="L84" s="548">
        <f t="shared" si="0"/>
        <v>999</v>
      </c>
      <c r="M84" s="559">
        <f t="shared" si="1"/>
        <v>999</v>
      </c>
      <c r="N84" s="556"/>
      <c r="O84" s="551"/>
      <c r="P84" s="550">
        <f t="shared" si="2"/>
        <v>999</v>
      </c>
      <c r="Q84" s="551"/>
    </row>
    <row r="85" spans="1:17" s="552" customFormat="1" ht="18.899999999999999" customHeight="1" x14ac:dyDescent="0.25">
      <c r="A85" s="540">
        <v>79</v>
      </c>
      <c r="B85" s="541"/>
      <c r="C85" s="541"/>
      <c r="D85" s="542"/>
      <c r="E85" s="543"/>
      <c r="F85" s="551"/>
      <c r="G85" s="551"/>
      <c r="H85" s="553"/>
      <c r="I85" s="554"/>
      <c r="J85" s="546" t="e">
        <f>IF(AND(Q85="",#REF!&gt;0,#REF!&lt;5),K85,)</f>
        <v>#REF!</v>
      </c>
      <c r="K85" s="547" t="str">
        <f>IF(D85="","ZZZ9",IF(AND(#REF!&gt;0,#REF!&lt;5),D85&amp;#REF!,D85&amp;"9"))</f>
        <v>ZZZ9</v>
      </c>
      <c r="L85" s="548">
        <f t="shared" si="0"/>
        <v>999</v>
      </c>
      <c r="M85" s="559">
        <f t="shared" si="1"/>
        <v>999</v>
      </c>
      <c r="N85" s="556"/>
      <c r="O85" s="551"/>
      <c r="P85" s="550">
        <f t="shared" si="2"/>
        <v>999</v>
      </c>
      <c r="Q85" s="551"/>
    </row>
    <row r="86" spans="1:17" s="552" customFormat="1" ht="18.899999999999999" customHeight="1" x14ac:dyDescent="0.25">
      <c r="A86" s="540">
        <v>80</v>
      </c>
      <c r="B86" s="541"/>
      <c r="C86" s="541"/>
      <c r="D86" s="542"/>
      <c r="E86" s="543"/>
      <c r="F86" s="551"/>
      <c r="G86" s="551"/>
      <c r="H86" s="553"/>
      <c r="I86" s="554"/>
      <c r="J86" s="546" t="e">
        <f>IF(AND(Q86="",#REF!&gt;0,#REF!&lt;5),K86,)</f>
        <v>#REF!</v>
      </c>
      <c r="K86" s="547" t="str">
        <f>IF(D86="","ZZZ9",IF(AND(#REF!&gt;0,#REF!&lt;5),D86&amp;#REF!,D86&amp;"9"))</f>
        <v>ZZZ9</v>
      </c>
      <c r="L86" s="548">
        <f t="shared" si="0"/>
        <v>999</v>
      </c>
      <c r="M86" s="559">
        <f t="shared" si="1"/>
        <v>999</v>
      </c>
      <c r="N86" s="556"/>
      <c r="O86" s="551"/>
      <c r="P86" s="550">
        <f t="shared" si="2"/>
        <v>999</v>
      </c>
      <c r="Q86" s="551"/>
    </row>
    <row r="87" spans="1:17" s="552" customFormat="1" ht="18.899999999999999" customHeight="1" x14ac:dyDescent="0.25">
      <c r="A87" s="540">
        <v>81</v>
      </c>
      <c r="B87" s="541"/>
      <c r="C87" s="541"/>
      <c r="D87" s="542"/>
      <c r="E87" s="543"/>
      <c r="F87" s="551"/>
      <c r="G87" s="551"/>
      <c r="H87" s="553"/>
      <c r="I87" s="554"/>
      <c r="J87" s="546" t="e">
        <f>IF(AND(Q87="",#REF!&gt;0,#REF!&lt;5),K87,)</f>
        <v>#REF!</v>
      </c>
      <c r="K87" s="547" t="str">
        <f>IF(D87="","ZZZ9",IF(AND(#REF!&gt;0,#REF!&lt;5),D87&amp;#REF!,D87&amp;"9"))</f>
        <v>ZZZ9</v>
      </c>
      <c r="L87" s="548">
        <f t="shared" si="0"/>
        <v>999</v>
      </c>
      <c r="M87" s="559">
        <f t="shared" si="1"/>
        <v>999</v>
      </c>
      <c r="N87" s="556"/>
      <c r="O87" s="551"/>
      <c r="P87" s="550">
        <f t="shared" si="2"/>
        <v>999</v>
      </c>
      <c r="Q87" s="551"/>
    </row>
    <row r="88" spans="1:17" s="552" customFormat="1" ht="18.899999999999999" customHeight="1" x14ac:dyDescent="0.25">
      <c r="A88" s="540">
        <v>82</v>
      </c>
      <c r="B88" s="541"/>
      <c r="C88" s="541"/>
      <c r="D88" s="542"/>
      <c r="E88" s="543"/>
      <c r="F88" s="551"/>
      <c r="G88" s="551"/>
      <c r="H88" s="553"/>
      <c r="I88" s="554"/>
      <c r="J88" s="546" t="e">
        <f>IF(AND(Q88="",#REF!&gt;0,#REF!&lt;5),K88,)</f>
        <v>#REF!</v>
      </c>
      <c r="K88" s="547" t="str">
        <f>IF(D88="","ZZZ9",IF(AND(#REF!&gt;0,#REF!&lt;5),D88&amp;#REF!,D88&amp;"9"))</f>
        <v>ZZZ9</v>
      </c>
      <c r="L88" s="548">
        <f t="shared" si="0"/>
        <v>999</v>
      </c>
      <c r="M88" s="559">
        <f t="shared" si="1"/>
        <v>999</v>
      </c>
      <c r="N88" s="556"/>
      <c r="O88" s="551"/>
      <c r="P88" s="550">
        <f t="shared" si="2"/>
        <v>999</v>
      </c>
      <c r="Q88" s="551"/>
    </row>
    <row r="89" spans="1:17" s="552" customFormat="1" ht="18.899999999999999" customHeight="1" x14ac:dyDescent="0.25">
      <c r="A89" s="540">
        <v>83</v>
      </c>
      <c r="B89" s="541"/>
      <c r="C89" s="541"/>
      <c r="D89" s="542"/>
      <c r="E89" s="543"/>
      <c r="F89" s="551"/>
      <c r="G89" s="551"/>
      <c r="H89" s="553"/>
      <c r="I89" s="554"/>
      <c r="J89" s="546" t="e">
        <f>IF(AND(Q89="",#REF!&gt;0,#REF!&lt;5),K89,)</f>
        <v>#REF!</v>
      </c>
      <c r="K89" s="547" t="str">
        <f>IF(D89="","ZZZ9",IF(AND(#REF!&gt;0,#REF!&lt;5),D89&amp;#REF!,D89&amp;"9"))</f>
        <v>ZZZ9</v>
      </c>
      <c r="L89" s="548">
        <f t="shared" si="0"/>
        <v>999</v>
      </c>
      <c r="M89" s="559">
        <f t="shared" si="1"/>
        <v>999</v>
      </c>
      <c r="N89" s="556"/>
      <c r="O89" s="551"/>
      <c r="P89" s="550">
        <f t="shared" si="2"/>
        <v>999</v>
      </c>
      <c r="Q89" s="551"/>
    </row>
    <row r="90" spans="1:17" s="552" customFormat="1" ht="18.899999999999999" customHeight="1" x14ac:dyDescent="0.25">
      <c r="A90" s="540">
        <v>84</v>
      </c>
      <c r="B90" s="541"/>
      <c r="C90" s="541"/>
      <c r="D90" s="542"/>
      <c r="E90" s="543"/>
      <c r="F90" s="551"/>
      <c r="G90" s="551"/>
      <c r="H90" s="553"/>
      <c r="I90" s="554"/>
      <c r="J90" s="546" t="e">
        <f>IF(AND(Q90="",#REF!&gt;0,#REF!&lt;5),K90,)</f>
        <v>#REF!</v>
      </c>
      <c r="K90" s="547" t="str">
        <f>IF(D90="","ZZZ9",IF(AND(#REF!&gt;0,#REF!&lt;5),D90&amp;#REF!,D90&amp;"9"))</f>
        <v>ZZZ9</v>
      </c>
      <c r="L90" s="548">
        <f t="shared" si="0"/>
        <v>999</v>
      </c>
      <c r="M90" s="559">
        <f t="shared" si="1"/>
        <v>999</v>
      </c>
      <c r="N90" s="556"/>
      <c r="O90" s="551"/>
      <c r="P90" s="550">
        <f t="shared" si="2"/>
        <v>999</v>
      </c>
      <c r="Q90" s="551"/>
    </row>
    <row r="91" spans="1:17" s="552" customFormat="1" ht="18.899999999999999" customHeight="1" x14ac:dyDescent="0.25">
      <c r="A91" s="540">
        <v>85</v>
      </c>
      <c r="B91" s="541"/>
      <c r="C91" s="541"/>
      <c r="D91" s="542"/>
      <c r="E91" s="543"/>
      <c r="F91" s="551"/>
      <c r="G91" s="551"/>
      <c r="H91" s="553"/>
      <c r="I91" s="554"/>
      <c r="J91" s="546" t="e">
        <f>IF(AND(Q91="",#REF!&gt;0,#REF!&lt;5),K91,)</f>
        <v>#REF!</v>
      </c>
      <c r="K91" s="547" t="str">
        <f>IF(D91="","ZZZ9",IF(AND(#REF!&gt;0,#REF!&lt;5),D91&amp;#REF!,D91&amp;"9"))</f>
        <v>ZZZ9</v>
      </c>
      <c r="L91" s="548">
        <f t="shared" si="0"/>
        <v>999</v>
      </c>
      <c r="M91" s="559">
        <f t="shared" si="1"/>
        <v>999</v>
      </c>
      <c r="N91" s="556"/>
      <c r="O91" s="551"/>
      <c r="P91" s="550">
        <f t="shared" si="2"/>
        <v>999</v>
      </c>
      <c r="Q91" s="551"/>
    </row>
    <row r="92" spans="1:17" s="552" customFormat="1" ht="18.899999999999999" customHeight="1" x14ac:dyDescent="0.25">
      <c r="A92" s="540">
        <v>86</v>
      </c>
      <c r="B92" s="541"/>
      <c r="C92" s="541"/>
      <c r="D92" s="542"/>
      <c r="E92" s="543"/>
      <c r="F92" s="551"/>
      <c r="G92" s="551"/>
      <c r="H92" s="553"/>
      <c r="I92" s="554"/>
      <c r="J92" s="546" t="e">
        <f>IF(AND(Q92="",#REF!&gt;0,#REF!&lt;5),K92,)</f>
        <v>#REF!</v>
      </c>
      <c r="K92" s="547" t="str">
        <f>IF(D92="","ZZZ9",IF(AND(#REF!&gt;0,#REF!&lt;5),D92&amp;#REF!,D92&amp;"9"))</f>
        <v>ZZZ9</v>
      </c>
      <c r="L92" s="548">
        <f t="shared" si="0"/>
        <v>999</v>
      </c>
      <c r="M92" s="559">
        <f t="shared" si="1"/>
        <v>999</v>
      </c>
      <c r="N92" s="556"/>
      <c r="O92" s="551"/>
      <c r="P92" s="550">
        <f t="shared" si="2"/>
        <v>999</v>
      </c>
      <c r="Q92" s="551"/>
    </row>
    <row r="93" spans="1:17" s="552" customFormat="1" ht="18.899999999999999" customHeight="1" x14ac:dyDescent="0.25">
      <c r="A93" s="540">
        <v>87</v>
      </c>
      <c r="B93" s="541"/>
      <c r="C93" s="541"/>
      <c r="D93" s="542"/>
      <c r="E93" s="543"/>
      <c r="F93" s="551"/>
      <c r="G93" s="551"/>
      <c r="H93" s="553"/>
      <c r="I93" s="554"/>
      <c r="J93" s="546" t="e">
        <f>IF(AND(Q93="",#REF!&gt;0,#REF!&lt;5),K93,)</f>
        <v>#REF!</v>
      </c>
      <c r="K93" s="547" t="str">
        <f>IF(D93="","ZZZ9",IF(AND(#REF!&gt;0,#REF!&lt;5),D93&amp;#REF!,D93&amp;"9"))</f>
        <v>ZZZ9</v>
      </c>
      <c r="L93" s="548">
        <f t="shared" si="0"/>
        <v>999</v>
      </c>
      <c r="M93" s="559">
        <f t="shared" si="1"/>
        <v>999</v>
      </c>
      <c r="N93" s="556"/>
      <c r="O93" s="551"/>
      <c r="P93" s="550">
        <f t="shared" si="2"/>
        <v>999</v>
      </c>
      <c r="Q93" s="551"/>
    </row>
    <row r="94" spans="1:17" s="552" customFormat="1" ht="18.899999999999999" customHeight="1" x14ac:dyDescent="0.25">
      <c r="A94" s="540">
        <v>88</v>
      </c>
      <c r="B94" s="541"/>
      <c r="C94" s="541"/>
      <c r="D94" s="542"/>
      <c r="E94" s="543"/>
      <c r="F94" s="551"/>
      <c r="G94" s="551"/>
      <c r="H94" s="553"/>
      <c r="I94" s="554"/>
      <c r="J94" s="546" t="e">
        <f>IF(AND(Q94="",#REF!&gt;0,#REF!&lt;5),K94,)</f>
        <v>#REF!</v>
      </c>
      <c r="K94" s="547" t="str">
        <f>IF(D94="","ZZZ9",IF(AND(#REF!&gt;0,#REF!&lt;5),D94&amp;#REF!,D94&amp;"9"))</f>
        <v>ZZZ9</v>
      </c>
      <c r="L94" s="548">
        <f t="shared" si="0"/>
        <v>999</v>
      </c>
      <c r="M94" s="559">
        <f t="shared" si="1"/>
        <v>999</v>
      </c>
      <c r="N94" s="556"/>
      <c r="O94" s="551"/>
      <c r="P94" s="550">
        <f t="shared" si="2"/>
        <v>999</v>
      </c>
      <c r="Q94" s="551"/>
    </row>
    <row r="95" spans="1:17" s="552" customFormat="1" ht="18.899999999999999" customHeight="1" x14ac:dyDescent="0.25">
      <c r="A95" s="540">
        <v>89</v>
      </c>
      <c r="B95" s="541"/>
      <c r="C95" s="541"/>
      <c r="D95" s="542"/>
      <c r="E95" s="543"/>
      <c r="F95" s="551"/>
      <c r="G95" s="551"/>
      <c r="H95" s="553"/>
      <c r="I95" s="554"/>
      <c r="J95" s="546" t="e">
        <f>IF(AND(Q95="",#REF!&gt;0,#REF!&lt;5),K95,)</f>
        <v>#REF!</v>
      </c>
      <c r="K95" s="547" t="str">
        <f>IF(D95="","ZZZ9",IF(AND(#REF!&gt;0,#REF!&lt;5),D95&amp;#REF!,D95&amp;"9"))</f>
        <v>ZZZ9</v>
      </c>
      <c r="L95" s="548">
        <f t="shared" si="0"/>
        <v>999</v>
      </c>
      <c r="M95" s="559">
        <f t="shared" si="1"/>
        <v>999</v>
      </c>
      <c r="N95" s="556"/>
      <c r="O95" s="551"/>
      <c r="P95" s="550">
        <f t="shared" si="2"/>
        <v>999</v>
      </c>
      <c r="Q95" s="551"/>
    </row>
    <row r="96" spans="1:17" s="552" customFormat="1" ht="18.899999999999999" customHeight="1" x14ac:dyDescent="0.25">
      <c r="A96" s="540">
        <v>90</v>
      </c>
      <c r="B96" s="541"/>
      <c r="C96" s="541"/>
      <c r="D96" s="542"/>
      <c r="E96" s="543"/>
      <c r="F96" s="551"/>
      <c r="G96" s="551"/>
      <c r="H96" s="553"/>
      <c r="I96" s="554"/>
      <c r="J96" s="546" t="e">
        <f>IF(AND(Q96="",#REF!&gt;0,#REF!&lt;5),K96,)</f>
        <v>#REF!</v>
      </c>
      <c r="K96" s="547" t="str">
        <f>IF(D96="","ZZZ9",IF(AND(#REF!&gt;0,#REF!&lt;5),D96&amp;#REF!,D96&amp;"9"))</f>
        <v>ZZZ9</v>
      </c>
      <c r="L96" s="548">
        <f t="shared" si="0"/>
        <v>999</v>
      </c>
      <c r="M96" s="559">
        <f t="shared" si="1"/>
        <v>999</v>
      </c>
      <c r="N96" s="556"/>
      <c r="O96" s="551"/>
      <c r="P96" s="550">
        <f t="shared" si="2"/>
        <v>999</v>
      </c>
      <c r="Q96" s="551"/>
    </row>
    <row r="97" spans="1:17" s="552" customFormat="1" ht="18.899999999999999" customHeight="1" x14ac:dyDescent="0.25">
      <c r="A97" s="540">
        <v>91</v>
      </c>
      <c r="B97" s="541"/>
      <c r="C97" s="541"/>
      <c r="D97" s="542"/>
      <c r="E97" s="543"/>
      <c r="F97" s="551"/>
      <c r="G97" s="551"/>
      <c r="H97" s="553"/>
      <c r="I97" s="554"/>
      <c r="J97" s="546" t="e">
        <f>IF(AND(Q97="",#REF!&gt;0,#REF!&lt;5),K97,)</f>
        <v>#REF!</v>
      </c>
      <c r="K97" s="547" t="str">
        <f>IF(D97="","ZZZ9",IF(AND(#REF!&gt;0,#REF!&lt;5),D97&amp;#REF!,D97&amp;"9"))</f>
        <v>ZZZ9</v>
      </c>
      <c r="L97" s="548">
        <f t="shared" si="0"/>
        <v>999</v>
      </c>
      <c r="M97" s="559">
        <f t="shared" si="1"/>
        <v>999</v>
      </c>
      <c r="N97" s="556"/>
      <c r="O97" s="551"/>
      <c r="P97" s="550">
        <f t="shared" si="2"/>
        <v>999</v>
      </c>
      <c r="Q97" s="551"/>
    </row>
    <row r="98" spans="1:17" s="552" customFormat="1" ht="18.899999999999999" customHeight="1" x14ac:dyDescent="0.25">
      <c r="A98" s="540">
        <v>92</v>
      </c>
      <c r="B98" s="541"/>
      <c r="C98" s="541"/>
      <c r="D98" s="542"/>
      <c r="E98" s="543"/>
      <c r="F98" s="551"/>
      <c r="G98" s="551"/>
      <c r="H98" s="553"/>
      <c r="I98" s="554"/>
      <c r="J98" s="546" t="e">
        <f>IF(AND(Q98="",#REF!&gt;0,#REF!&lt;5),K98,)</f>
        <v>#REF!</v>
      </c>
      <c r="K98" s="547" t="str">
        <f>IF(D98="","ZZZ9",IF(AND(#REF!&gt;0,#REF!&lt;5),D98&amp;#REF!,D98&amp;"9"))</f>
        <v>ZZZ9</v>
      </c>
      <c r="L98" s="548">
        <f t="shared" si="0"/>
        <v>999</v>
      </c>
      <c r="M98" s="559">
        <f t="shared" si="1"/>
        <v>999</v>
      </c>
      <c r="N98" s="556"/>
      <c r="O98" s="551"/>
      <c r="P98" s="550">
        <f t="shared" si="2"/>
        <v>999</v>
      </c>
      <c r="Q98" s="551"/>
    </row>
    <row r="99" spans="1:17" s="552" customFormat="1" ht="18.899999999999999" customHeight="1" x14ac:dyDescent="0.25">
      <c r="A99" s="540">
        <v>93</v>
      </c>
      <c r="B99" s="541"/>
      <c r="C99" s="541"/>
      <c r="D99" s="542"/>
      <c r="E99" s="543"/>
      <c r="F99" s="551"/>
      <c r="G99" s="551"/>
      <c r="H99" s="553"/>
      <c r="I99" s="554"/>
      <c r="J99" s="546" t="e">
        <f>IF(AND(Q99="",#REF!&gt;0,#REF!&lt;5),K99,)</f>
        <v>#REF!</v>
      </c>
      <c r="K99" s="547" t="str">
        <f>IF(D99="","ZZZ9",IF(AND(#REF!&gt;0,#REF!&lt;5),D99&amp;#REF!,D99&amp;"9"))</f>
        <v>ZZZ9</v>
      </c>
      <c r="L99" s="548">
        <f t="shared" si="0"/>
        <v>999</v>
      </c>
      <c r="M99" s="559">
        <f t="shared" si="1"/>
        <v>999</v>
      </c>
      <c r="N99" s="556"/>
      <c r="O99" s="551"/>
      <c r="P99" s="550">
        <f t="shared" si="2"/>
        <v>999</v>
      </c>
      <c r="Q99" s="551"/>
    </row>
    <row r="100" spans="1:17" s="552" customFormat="1" ht="18.899999999999999" customHeight="1" x14ac:dyDescent="0.25">
      <c r="A100" s="540">
        <v>94</v>
      </c>
      <c r="B100" s="541"/>
      <c r="C100" s="541"/>
      <c r="D100" s="542"/>
      <c r="E100" s="543"/>
      <c r="F100" s="551"/>
      <c r="G100" s="551"/>
      <c r="H100" s="553"/>
      <c r="I100" s="554"/>
      <c r="J100" s="546" t="e">
        <f>IF(AND(Q100="",#REF!&gt;0,#REF!&lt;5),K100,)</f>
        <v>#REF!</v>
      </c>
      <c r="K100" s="547" t="str">
        <f>IF(D100="","ZZZ9",IF(AND(#REF!&gt;0,#REF!&lt;5),D100&amp;#REF!,D100&amp;"9"))</f>
        <v>ZZZ9</v>
      </c>
      <c r="L100" s="548">
        <f t="shared" si="0"/>
        <v>999</v>
      </c>
      <c r="M100" s="559">
        <f t="shared" si="1"/>
        <v>999</v>
      </c>
      <c r="N100" s="556"/>
      <c r="O100" s="551"/>
      <c r="P100" s="550">
        <f t="shared" si="2"/>
        <v>999</v>
      </c>
      <c r="Q100" s="551"/>
    </row>
    <row r="101" spans="1:17" s="552" customFormat="1" ht="18.899999999999999" customHeight="1" x14ac:dyDescent="0.25">
      <c r="A101" s="540">
        <v>95</v>
      </c>
      <c r="B101" s="541"/>
      <c r="C101" s="541"/>
      <c r="D101" s="542"/>
      <c r="E101" s="543"/>
      <c r="F101" s="551"/>
      <c r="G101" s="551"/>
      <c r="H101" s="553"/>
      <c r="I101" s="554"/>
      <c r="J101" s="546" t="e">
        <f>IF(AND(Q101="",#REF!&gt;0,#REF!&lt;5),K101,)</f>
        <v>#REF!</v>
      </c>
      <c r="K101" s="547" t="str">
        <f>IF(D101="","ZZZ9",IF(AND(#REF!&gt;0,#REF!&lt;5),D101&amp;#REF!,D101&amp;"9"))</f>
        <v>ZZZ9</v>
      </c>
      <c r="L101" s="548">
        <f t="shared" si="0"/>
        <v>999</v>
      </c>
      <c r="M101" s="559">
        <f t="shared" si="1"/>
        <v>999</v>
      </c>
      <c r="N101" s="556"/>
      <c r="O101" s="551"/>
      <c r="P101" s="550">
        <f t="shared" si="2"/>
        <v>999</v>
      </c>
      <c r="Q101" s="551"/>
    </row>
    <row r="102" spans="1:17" s="552" customFormat="1" ht="18.899999999999999" customHeight="1" x14ac:dyDescent="0.25">
      <c r="A102" s="540">
        <v>96</v>
      </c>
      <c r="B102" s="541"/>
      <c r="C102" s="541"/>
      <c r="D102" s="542"/>
      <c r="E102" s="543"/>
      <c r="F102" s="551"/>
      <c r="G102" s="551"/>
      <c r="H102" s="553"/>
      <c r="I102" s="554"/>
      <c r="J102" s="546" t="e">
        <f>IF(AND(Q102="",#REF!&gt;0,#REF!&lt;5),K102,)</f>
        <v>#REF!</v>
      </c>
      <c r="K102" s="547" t="str">
        <f>IF(D102="","ZZZ9",IF(AND(#REF!&gt;0,#REF!&lt;5),D102&amp;#REF!,D102&amp;"9"))</f>
        <v>ZZZ9</v>
      </c>
      <c r="L102" s="548">
        <f t="shared" si="0"/>
        <v>999</v>
      </c>
      <c r="M102" s="559">
        <f t="shared" si="1"/>
        <v>999</v>
      </c>
      <c r="N102" s="556"/>
      <c r="O102" s="551"/>
      <c r="P102" s="550">
        <f t="shared" si="2"/>
        <v>999</v>
      </c>
      <c r="Q102" s="551"/>
    </row>
    <row r="103" spans="1:17" s="552" customFormat="1" ht="18.899999999999999" customHeight="1" x14ac:dyDescent="0.25">
      <c r="A103" s="540">
        <v>97</v>
      </c>
      <c r="B103" s="541"/>
      <c r="C103" s="541"/>
      <c r="D103" s="542"/>
      <c r="E103" s="543"/>
      <c r="F103" s="551"/>
      <c r="G103" s="551"/>
      <c r="H103" s="553"/>
      <c r="I103" s="554"/>
      <c r="J103" s="546" t="e">
        <f>IF(AND(Q103="",#REF!&gt;0,#REF!&lt;5),K103,)</f>
        <v>#REF!</v>
      </c>
      <c r="K103" s="547" t="str">
        <f>IF(D103="","ZZZ9",IF(AND(#REF!&gt;0,#REF!&lt;5),D103&amp;#REF!,D103&amp;"9"))</f>
        <v>ZZZ9</v>
      </c>
      <c r="L103" s="548">
        <f t="shared" si="0"/>
        <v>999</v>
      </c>
      <c r="M103" s="559">
        <f t="shared" si="1"/>
        <v>999</v>
      </c>
      <c r="N103" s="556"/>
      <c r="O103" s="551"/>
      <c r="P103" s="550">
        <f t="shared" si="2"/>
        <v>999</v>
      </c>
      <c r="Q103" s="551"/>
    </row>
    <row r="104" spans="1:17" s="552" customFormat="1" ht="18.899999999999999" customHeight="1" x14ac:dyDescent="0.25">
      <c r="A104" s="540">
        <v>98</v>
      </c>
      <c r="B104" s="541"/>
      <c r="C104" s="541"/>
      <c r="D104" s="542"/>
      <c r="E104" s="543"/>
      <c r="F104" s="551"/>
      <c r="G104" s="551"/>
      <c r="H104" s="553"/>
      <c r="I104" s="554"/>
      <c r="J104" s="546" t="e">
        <f>IF(AND(Q104="",#REF!&gt;0,#REF!&lt;5),K104,)</f>
        <v>#REF!</v>
      </c>
      <c r="K104" s="547" t="str">
        <f>IF(D104="","ZZZ9",IF(AND(#REF!&gt;0,#REF!&lt;5),D104&amp;#REF!,D104&amp;"9"))</f>
        <v>ZZZ9</v>
      </c>
      <c r="L104" s="548">
        <f t="shared" ref="L104:L156" si="3">IF(Q104="",999,Q104)</f>
        <v>999</v>
      </c>
      <c r="M104" s="559">
        <f t="shared" ref="M104:M156" si="4">IF(P104=999,999,1)</f>
        <v>999</v>
      </c>
      <c r="N104" s="556"/>
      <c r="O104" s="551"/>
      <c r="P104" s="550">
        <f t="shared" ref="P104:P156" si="5">IF(N104="DA",1,IF(N104="WC",2,IF(N104="SE",3,IF(N104="Q",4,IF(N104="LL",5,999)))))</f>
        <v>999</v>
      </c>
      <c r="Q104" s="551"/>
    </row>
    <row r="105" spans="1:17" s="552" customFormat="1" ht="18.899999999999999" customHeight="1" x14ac:dyDescent="0.25">
      <c r="A105" s="540">
        <v>99</v>
      </c>
      <c r="B105" s="541"/>
      <c r="C105" s="541"/>
      <c r="D105" s="542"/>
      <c r="E105" s="543"/>
      <c r="F105" s="551"/>
      <c r="G105" s="551"/>
      <c r="H105" s="553"/>
      <c r="I105" s="554"/>
      <c r="J105" s="546" t="e">
        <f>IF(AND(Q105="",#REF!&gt;0,#REF!&lt;5),K105,)</f>
        <v>#REF!</v>
      </c>
      <c r="K105" s="547" t="str">
        <f>IF(D105="","ZZZ9",IF(AND(#REF!&gt;0,#REF!&lt;5),D105&amp;#REF!,D105&amp;"9"))</f>
        <v>ZZZ9</v>
      </c>
      <c r="L105" s="548">
        <f t="shared" si="3"/>
        <v>999</v>
      </c>
      <c r="M105" s="559">
        <f t="shared" si="4"/>
        <v>999</v>
      </c>
      <c r="N105" s="556"/>
      <c r="O105" s="551"/>
      <c r="P105" s="550">
        <f t="shared" si="5"/>
        <v>999</v>
      </c>
      <c r="Q105" s="551"/>
    </row>
    <row r="106" spans="1:17" s="552" customFormat="1" ht="18.899999999999999" customHeight="1" x14ac:dyDescent="0.25">
      <c r="A106" s="540">
        <v>100</v>
      </c>
      <c r="B106" s="541"/>
      <c r="C106" s="541"/>
      <c r="D106" s="542"/>
      <c r="E106" s="543"/>
      <c r="F106" s="551"/>
      <c r="G106" s="551"/>
      <c r="H106" s="553"/>
      <c r="I106" s="554"/>
      <c r="J106" s="546" t="e">
        <f>IF(AND(Q106="",#REF!&gt;0,#REF!&lt;5),K106,)</f>
        <v>#REF!</v>
      </c>
      <c r="K106" s="547" t="str">
        <f>IF(D106="","ZZZ9",IF(AND(#REF!&gt;0,#REF!&lt;5),D106&amp;#REF!,D106&amp;"9"))</f>
        <v>ZZZ9</v>
      </c>
      <c r="L106" s="548">
        <f t="shared" si="3"/>
        <v>999</v>
      </c>
      <c r="M106" s="559">
        <f t="shared" si="4"/>
        <v>999</v>
      </c>
      <c r="N106" s="556"/>
      <c r="O106" s="551"/>
      <c r="P106" s="550">
        <f t="shared" si="5"/>
        <v>999</v>
      </c>
      <c r="Q106" s="551"/>
    </row>
    <row r="107" spans="1:17" s="552" customFormat="1" ht="18.899999999999999" customHeight="1" x14ac:dyDescent="0.25">
      <c r="A107" s="540">
        <v>101</v>
      </c>
      <c r="B107" s="541"/>
      <c r="C107" s="541"/>
      <c r="D107" s="542"/>
      <c r="E107" s="543"/>
      <c r="F107" s="551"/>
      <c r="G107" s="551"/>
      <c r="H107" s="553"/>
      <c r="I107" s="554"/>
      <c r="J107" s="546" t="e">
        <f>IF(AND(Q107="",#REF!&gt;0,#REF!&lt;5),K107,)</f>
        <v>#REF!</v>
      </c>
      <c r="K107" s="547" t="str">
        <f>IF(D107="","ZZZ9",IF(AND(#REF!&gt;0,#REF!&lt;5),D107&amp;#REF!,D107&amp;"9"))</f>
        <v>ZZZ9</v>
      </c>
      <c r="L107" s="548">
        <f t="shared" si="3"/>
        <v>999</v>
      </c>
      <c r="M107" s="559">
        <f t="shared" si="4"/>
        <v>999</v>
      </c>
      <c r="N107" s="556"/>
      <c r="O107" s="551"/>
      <c r="P107" s="550">
        <f t="shared" si="5"/>
        <v>999</v>
      </c>
      <c r="Q107" s="551"/>
    </row>
    <row r="108" spans="1:17" s="552" customFormat="1" ht="18.899999999999999" customHeight="1" x14ac:dyDescent="0.25">
      <c r="A108" s="540">
        <v>102</v>
      </c>
      <c r="B108" s="541"/>
      <c r="C108" s="541"/>
      <c r="D108" s="542"/>
      <c r="E108" s="543"/>
      <c r="F108" s="551"/>
      <c r="G108" s="551"/>
      <c r="H108" s="553"/>
      <c r="I108" s="554"/>
      <c r="J108" s="546" t="e">
        <f>IF(AND(Q108="",#REF!&gt;0,#REF!&lt;5),K108,)</f>
        <v>#REF!</v>
      </c>
      <c r="K108" s="547" t="str">
        <f>IF(D108="","ZZZ9",IF(AND(#REF!&gt;0,#REF!&lt;5),D108&amp;#REF!,D108&amp;"9"))</f>
        <v>ZZZ9</v>
      </c>
      <c r="L108" s="548">
        <f t="shared" si="3"/>
        <v>999</v>
      </c>
      <c r="M108" s="559">
        <f t="shared" si="4"/>
        <v>999</v>
      </c>
      <c r="N108" s="556"/>
      <c r="O108" s="551"/>
      <c r="P108" s="550">
        <f t="shared" si="5"/>
        <v>999</v>
      </c>
      <c r="Q108" s="551"/>
    </row>
    <row r="109" spans="1:17" s="552" customFormat="1" ht="18.899999999999999" customHeight="1" x14ac:dyDescent="0.25">
      <c r="A109" s="540">
        <v>103</v>
      </c>
      <c r="B109" s="541"/>
      <c r="C109" s="541"/>
      <c r="D109" s="542"/>
      <c r="E109" s="543"/>
      <c r="F109" s="551"/>
      <c r="G109" s="551"/>
      <c r="H109" s="553"/>
      <c r="I109" s="554"/>
      <c r="J109" s="546" t="e">
        <f>IF(AND(Q109="",#REF!&gt;0,#REF!&lt;5),K109,)</f>
        <v>#REF!</v>
      </c>
      <c r="K109" s="547" t="str">
        <f>IF(D109="","ZZZ9",IF(AND(#REF!&gt;0,#REF!&lt;5),D109&amp;#REF!,D109&amp;"9"))</f>
        <v>ZZZ9</v>
      </c>
      <c r="L109" s="548">
        <f t="shared" si="3"/>
        <v>999</v>
      </c>
      <c r="M109" s="559">
        <f t="shared" si="4"/>
        <v>999</v>
      </c>
      <c r="N109" s="556"/>
      <c r="O109" s="551"/>
      <c r="P109" s="550">
        <f t="shared" si="5"/>
        <v>999</v>
      </c>
      <c r="Q109" s="551"/>
    </row>
    <row r="110" spans="1:17" s="552" customFormat="1" ht="18.899999999999999" customHeight="1" x14ac:dyDescent="0.25">
      <c r="A110" s="540">
        <v>104</v>
      </c>
      <c r="B110" s="541"/>
      <c r="C110" s="541"/>
      <c r="D110" s="542"/>
      <c r="E110" s="543"/>
      <c r="F110" s="551"/>
      <c r="G110" s="551"/>
      <c r="H110" s="553"/>
      <c r="I110" s="554"/>
      <c r="J110" s="546" t="e">
        <f>IF(AND(Q110="",#REF!&gt;0,#REF!&lt;5),K110,)</f>
        <v>#REF!</v>
      </c>
      <c r="K110" s="547" t="str">
        <f>IF(D110="","ZZZ9",IF(AND(#REF!&gt;0,#REF!&lt;5),D110&amp;#REF!,D110&amp;"9"))</f>
        <v>ZZZ9</v>
      </c>
      <c r="L110" s="548">
        <f t="shared" si="3"/>
        <v>999</v>
      </c>
      <c r="M110" s="559">
        <f t="shared" si="4"/>
        <v>999</v>
      </c>
      <c r="N110" s="556"/>
      <c r="O110" s="551"/>
      <c r="P110" s="550">
        <f t="shared" si="5"/>
        <v>999</v>
      </c>
      <c r="Q110" s="551"/>
    </row>
    <row r="111" spans="1:17" s="552" customFormat="1" ht="18.899999999999999" customHeight="1" x14ac:dyDescent="0.25">
      <c r="A111" s="540">
        <v>105</v>
      </c>
      <c r="B111" s="541"/>
      <c r="C111" s="541"/>
      <c r="D111" s="542"/>
      <c r="E111" s="543"/>
      <c r="F111" s="551"/>
      <c r="G111" s="551"/>
      <c r="H111" s="553"/>
      <c r="I111" s="554"/>
      <c r="J111" s="546" t="e">
        <f>IF(AND(Q111="",#REF!&gt;0,#REF!&lt;5),K111,)</f>
        <v>#REF!</v>
      </c>
      <c r="K111" s="547" t="str">
        <f>IF(D111="","ZZZ9",IF(AND(#REF!&gt;0,#REF!&lt;5),D111&amp;#REF!,D111&amp;"9"))</f>
        <v>ZZZ9</v>
      </c>
      <c r="L111" s="548">
        <f t="shared" si="3"/>
        <v>999</v>
      </c>
      <c r="M111" s="559">
        <f t="shared" si="4"/>
        <v>999</v>
      </c>
      <c r="N111" s="556"/>
      <c r="O111" s="551"/>
      <c r="P111" s="550">
        <f t="shared" si="5"/>
        <v>999</v>
      </c>
      <c r="Q111" s="551"/>
    </row>
    <row r="112" spans="1:17" s="552" customFormat="1" ht="18.899999999999999" customHeight="1" x14ac:dyDescent="0.25">
      <c r="A112" s="540">
        <v>106</v>
      </c>
      <c r="B112" s="541"/>
      <c r="C112" s="541"/>
      <c r="D112" s="542"/>
      <c r="E112" s="543"/>
      <c r="F112" s="551"/>
      <c r="G112" s="551"/>
      <c r="H112" s="553"/>
      <c r="I112" s="554"/>
      <c r="J112" s="546" t="e">
        <f>IF(AND(Q112="",#REF!&gt;0,#REF!&lt;5),K112,)</f>
        <v>#REF!</v>
      </c>
      <c r="K112" s="547" t="str">
        <f>IF(D112="","ZZZ9",IF(AND(#REF!&gt;0,#REF!&lt;5),D112&amp;#REF!,D112&amp;"9"))</f>
        <v>ZZZ9</v>
      </c>
      <c r="L112" s="548">
        <f t="shared" si="3"/>
        <v>999</v>
      </c>
      <c r="M112" s="559">
        <f t="shared" si="4"/>
        <v>999</v>
      </c>
      <c r="N112" s="556"/>
      <c r="O112" s="551"/>
      <c r="P112" s="550">
        <f t="shared" si="5"/>
        <v>999</v>
      </c>
      <c r="Q112" s="551"/>
    </row>
    <row r="113" spans="1:17" s="552" customFormat="1" ht="18.899999999999999" customHeight="1" x14ac:dyDescent="0.25">
      <c r="A113" s="540">
        <v>107</v>
      </c>
      <c r="B113" s="541"/>
      <c r="C113" s="541"/>
      <c r="D113" s="542"/>
      <c r="E113" s="543"/>
      <c r="F113" s="551"/>
      <c r="G113" s="551"/>
      <c r="H113" s="553"/>
      <c r="I113" s="554"/>
      <c r="J113" s="546" t="e">
        <f>IF(AND(Q113="",#REF!&gt;0,#REF!&lt;5),K113,)</f>
        <v>#REF!</v>
      </c>
      <c r="K113" s="547" t="str">
        <f>IF(D113="","ZZZ9",IF(AND(#REF!&gt;0,#REF!&lt;5),D113&amp;#REF!,D113&amp;"9"))</f>
        <v>ZZZ9</v>
      </c>
      <c r="L113" s="548">
        <f t="shared" si="3"/>
        <v>999</v>
      </c>
      <c r="M113" s="559">
        <f t="shared" si="4"/>
        <v>999</v>
      </c>
      <c r="N113" s="556"/>
      <c r="O113" s="551"/>
      <c r="P113" s="550">
        <f t="shared" si="5"/>
        <v>999</v>
      </c>
      <c r="Q113" s="551"/>
    </row>
    <row r="114" spans="1:17" s="552" customFormat="1" ht="18.899999999999999" customHeight="1" x14ac:dyDescent="0.25">
      <c r="A114" s="540">
        <v>108</v>
      </c>
      <c r="B114" s="541"/>
      <c r="C114" s="541"/>
      <c r="D114" s="542"/>
      <c r="E114" s="543"/>
      <c r="F114" s="551"/>
      <c r="G114" s="551"/>
      <c r="H114" s="553"/>
      <c r="I114" s="554"/>
      <c r="J114" s="546" t="e">
        <f>IF(AND(Q114="",#REF!&gt;0,#REF!&lt;5),K114,)</f>
        <v>#REF!</v>
      </c>
      <c r="K114" s="547" t="str">
        <f>IF(D114="","ZZZ9",IF(AND(#REF!&gt;0,#REF!&lt;5),D114&amp;#REF!,D114&amp;"9"))</f>
        <v>ZZZ9</v>
      </c>
      <c r="L114" s="548">
        <f t="shared" si="3"/>
        <v>999</v>
      </c>
      <c r="M114" s="559">
        <f t="shared" si="4"/>
        <v>999</v>
      </c>
      <c r="N114" s="556"/>
      <c r="O114" s="551"/>
      <c r="P114" s="550">
        <f t="shared" si="5"/>
        <v>999</v>
      </c>
      <c r="Q114" s="551"/>
    </row>
    <row r="115" spans="1:17" s="552" customFormat="1" ht="18.899999999999999" customHeight="1" x14ac:dyDescent="0.25">
      <c r="A115" s="540">
        <v>109</v>
      </c>
      <c r="B115" s="541"/>
      <c r="C115" s="541"/>
      <c r="D115" s="542"/>
      <c r="E115" s="543"/>
      <c r="F115" s="551"/>
      <c r="G115" s="551"/>
      <c r="H115" s="553"/>
      <c r="I115" s="554"/>
      <c r="J115" s="546" t="e">
        <f>IF(AND(Q115="",#REF!&gt;0,#REF!&lt;5),K115,)</f>
        <v>#REF!</v>
      </c>
      <c r="K115" s="547" t="str">
        <f>IF(D115="","ZZZ9",IF(AND(#REF!&gt;0,#REF!&lt;5),D115&amp;#REF!,D115&amp;"9"))</f>
        <v>ZZZ9</v>
      </c>
      <c r="L115" s="548">
        <f t="shared" si="3"/>
        <v>999</v>
      </c>
      <c r="M115" s="559">
        <f t="shared" si="4"/>
        <v>999</v>
      </c>
      <c r="N115" s="556"/>
      <c r="O115" s="551"/>
      <c r="P115" s="550">
        <f t="shared" si="5"/>
        <v>999</v>
      </c>
      <c r="Q115" s="551"/>
    </row>
    <row r="116" spans="1:17" s="552" customFormat="1" ht="18.899999999999999" customHeight="1" x14ac:dyDescent="0.25">
      <c r="A116" s="540">
        <v>110</v>
      </c>
      <c r="B116" s="541"/>
      <c r="C116" s="541"/>
      <c r="D116" s="542"/>
      <c r="E116" s="543"/>
      <c r="F116" s="551"/>
      <c r="G116" s="551"/>
      <c r="H116" s="553"/>
      <c r="I116" s="554"/>
      <c r="J116" s="546" t="e">
        <f>IF(AND(Q116="",#REF!&gt;0,#REF!&lt;5),K116,)</f>
        <v>#REF!</v>
      </c>
      <c r="K116" s="547" t="str">
        <f>IF(D116="","ZZZ9",IF(AND(#REF!&gt;0,#REF!&lt;5),D116&amp;#REF!,D116&amp;"9"))</f>
        <v>ZZZ9</v>
      </c>
      <c r="L116" s="548">
        <f t="shared" si="3"/>
        <v>999</v>
      </c>
      <c r="M116" s="559">
        <f t="shared" si="4"/>
        <v>999</v>
      </c>
      <c r="N116" s="556"/>
      <c r="O116" s="551"/>
      <c r="P116" s="550">
        <f t="shared" si="5"/>
        <v>999</v>
      </c>
      <c r="Q116" s="551"/>
    </row>
    <row r="117" spans="1:17" s="552" customFormat="1" ht="18.899999999999999" customHeight="1" x14ac:dyDescent="0.25">
      <c r="A117" s="540">
        <v>111</v>
      </c>
      <c r="B117" s="541"/>
      <c r="C117" s="541"/>
      <c r="D117" s="542"/>
      <c r="E117" s="543"/>
      <c r="F117" s="551"/>
      <c r="G117" s="551"/>
      <c r="H117" s="553"/>
      <c r="I117" s="554"/>
      <c r="J117" s="546" t="e">
        <f>IF(AND(Q117="",#REF!&gt;0,#REF!&lt;5),K117,)</f>
        <v>#REF!</v>
      </c>
      <c r="K117" s="547" t="str">
        <f>IF(D117="","ZZZ9",IF(AND(#REF!&gt;0,#REF!&lt;5),D117&amp;#REF!,D117&amp;"9"))</f>
        <v>ZZZ9</v>
      </c>
      <c r="L117" s="548">
        <f t="shared" si="3"/>
        <v>999</v>
      </c>
      <c r="M117" s="559">
        <f t="shared" si="4"/>
        <v>999</v>
      </c>
      <c r="N117" s="556"/>
      <c r="O117" s="551"/>
      <c r="P117" s="550">
        <f t="shared" si="5"/>
        <v>999</v>
      </c>
      <c r="Q117" s="551"/>
    </row>
    <row r="118" spans="1:17" s="552" customFormat="1" ht="18.899999999999999" customHeight="1" x14ac:dyDescent="0.25">
      <c r="A118" s="540">
        <v>112</v>
      </c>
      <c r="B118" s="541"/>
      <c r="C118" s="541"/>
      <c r="D118" s="542"/>
      <c r="E118" s="543"/>
      <c r="F118" s="551"/>
      <c r="G118" s="551"/>
      <c r="H118" s="553"/>
      <c r="I118" s="554"/>
      <c r="J118" s="546" t="e">
        <f>IF(AND(Q118="",#REF!&gt;0,#REF!&lt;5),K118,)</f>
        <v>#REF!</v>
      </c>
      <c r="K118" s="547" t="str">
        <f>IF(D118="","ZZZ9",IF(AND(#REF!&gt;0,#REF!&lt;5),D118&amp;#REF!,D118&amp;"9"))</f>
        <v>ZZZ9</v>
      </c>
      <c r="L118" s="548">
        <f t="shared" si="3"/>
        <v>999</v>
      </c>
      <c r="M118" s="559">
        <f t="shared" si="4"/>
        <v>999</v>
      </c>
      <c r="N118" s="556"/>
      <c r="O118" s="551"/>
      <c r="P118" s="550">
        <f t="shared" si="5"/>
        <v>999</v>
      </c>
      <c r="Q118" s="551"/>
    </row>
    <row r="119" spans="1:17" s="552" customFormat="1" ht="18.899999999999999" customHeight="1" x14ac:dyDescent="0.25">
      <c r="A119" s="540">
        <v>113</v>
      </c>
      <c r="B119" s="541"/>
      <c r="C119" s="541"/>
      <c r="D119" s="542"/>
      <c r="E119" s="543"/>
      <c r="F119" s="551"/>
      <c r="G119" s="551"/>
      <c r="H119" s="553"/>
      <c r="I119" s="554"/>
      <c r="J119" s="546" t="e">
        <f>IF(AND(Q119="",#REF!&gt;0,#REF!&lt;5),K119,)</f>
        <v>#REF!</v>
      </c>
      <c r="K119" s="547" t="str">
        <f>IF(D119="","ZZZ9",IF(AND(#REF!&gt;0,#REF!&lt;5),D119&amp;#REF!,D119&amp;"9"))</f>
        <v>ZZZ9</v>
      </c>
      <c r="L119" s="548">
        <f t="shared" si="3"/>
        <v>999</v>
      </c>
      <c r="M119" s="559">
        <f t="shared" si="4"/>
        <v>999</v>
      </c>
      <c r="N119" s="556"/>
      <c r="O119" s="551"/>
      <c r="P119" s="550">
        <f t="shared" si="5"/>
        <v>999</v>
      </c>
      <c r="Q119" s="551"/>
    </row>
    <row r="120" spans="1:17" s="552" customFormat="1" ht="18.899999999999999" customHeight="1" x14ac:dyDescent="0.25">
      <c r="A120" s="540">
        <v>114</v>
      </c>
      <c r="B120" s="541"/>
      <c r="C120" s="541"/>
      <c r="D120" s="542"/>
      <c r="E120" s="543"/>
      <c r="F120" s="551"/>
      <c r="G120" s="551"/>
      <c r="H120" s="553"/>
      <c r="I120" s="554"/>
      <c r="J120" s="546" t="e">
        <f>IF(AND(Q120="",#REF!&gt;0,#REF!&lt;5),K120,)</f>
        <v>#REF!</v>
      </c>
      <c r="K120" s="547" t="str">
        <f>IF(D120="","ZZZ9",IF(AND(#REF!&gt;0,#REF!&lt;5),D120&amp;#REF!,D120&amp;"9"))</f>
        <v>ZZZ9</v>
      </c>
      <c r="L120" s="548">
        <f t="shared" si="3"/>
        <v>999</v>
      </c>
      <c r="M120" s="559">
        <f t="shared" si="4"/>
        <v>999</v>
      </c>
      <c r="N120" s="556"/>
      <c r="O120" s="551"/>
      <c r="P120" s="550">
        <f t="shared" si="5"/>
        <v>999</v>
      </c>
      <c r="Q120" s="551"/>
    </row>
    <row r="121" spans="1:17" s="552" customFormat="1" ht="18.899999999999999" customHeight="1" x14ac:dyDescent="0.25">
      <c r="A121" s="540">
        <v>115</v>
      </c>
      <c r="B121" s="541"/>
      <c r="C121" s="541"/>
      <c r="D121" s="542"/>
      <c r="E121" s="543"/>
      <c r="F121" s="551"/>
      <c r="G121" s="551"/>
      <c r="H121" s="553"/>
      <c r="I121" s="554"/>
      <c r="J121" s="546" t="e">
        <f>IF(AND(Q121="",#REF!&gt;0,#REF!&lt;5),K121,)</f>
        <v>#REF!</v>
      </c>
      <c r="K121" s="547" t="str">
        <f>IF(D121="","ZZZ9",IF(AND(#REF!&gt;0,#REF!&lt;5),D121&amp;#REF!,D121&amp;"9"))</f>
        <v>ZZZ9</v>
      </c>
      <c r="L121" s="548">
        <f t="shared" si="3"/>
        <v>999</v>
      </c>
      <c r="M121" s="559">
        <f t="shared" si="4"/>
        <v>999</v>
      </c>
      <c r="N121" s="556"/>
      <c r="O121" s="551"/>
      <c r="P121" s="550">
        <f t="shared" si="5"/>
        <v>999</v>
      </c>
      <c r="Q121" s="551"/>
    </row>
    <row r="122" spans="1:17" s="552" customFormat="1" ht="18.899999999999999" customHeight="1" x14ac:dyDescent="0.25">
      <c r="A122" s="540">
        <v>116</v>
      </c>
      <c r="B122" s="541"/>
      <c r="C122" s="541"/>
      <c r="D122" s="542"/>
      <c r="E122" s="543"/>
      <c r="F122" s="551"/>
      <c r="G122" s="551"/>
      <c r="H122" s="553"/>
      <c r="I122" s="554"/>
      <c r="J122" s="546" t="e">
        <f>IF(AND(Q122="",#REF!&gt;0,#REF!&lt;5),K122,)</f>
        <v>#REF!</v>
      </c>
      <c r="K122" s="547" t="str">
        <f>IF(D122="","ZZZ9",IF(AND(#REF!&gt;0,#REF!&lt;5),D122&amp;#REF!,D122&amp;"9"))</f>
        <v>ZZZ9</v>
      </c>
      <c r="L122" s="548">
        <f t="shared" si="3"/>
        <v>999</v>
      </c>
      <c r="M122" s="559">
        <f t="shared" si="4"/>
        <v>999</v>
      </c>
      <c r="N122" s="556"/>
      <c r="O122" s="551"/>
      <c r="P122" s="550">
        <f t="shared" si="5"/>
        <v>999</v>
      </c>
      <c r="Q122" s="551"/>
    </row>
    <row r="123" spans="1:17" s="552" customFormat="1" ht="18.899999999999999" customHeight="1" x14ac:dyDescent="0.25">
      <c r="A123" s="540">
        <v>117</v>
      </c>
      <c r="B123" s="541"/>
      <c r="C123" s="541"/>
      <c r="D123" s="542"/>
      <c r="E123" s="543"/>
      <c r="F123" s="551"/>
      <c r="G123" s="551"/>
      <c r="H123" s="553"/>
      <c r="I123" s="554"/>
      <c r="J123" s="546" t="e">
        <f>IF(AND(Q123="",#REF!&gt;0,#REF!&lt;5),K123,)</f>
        <v>#REF!</v>
      </c>
      <c r="K123" s="547" t="str">
        <f>IF(D123="","ZZZ9",IF(AND(#REF!&gt;0,#REF!&lt;5),D123&amp;#REF!,D123&amp;"9"))</f>
        <v>ZZZ9</v>
      </c>
      <c r="L123" s="548">
        <f t="shared" si="3"/>
        <v>999</v>
      </c>
      <c r="M123" s="559">
        <f t="shared" si="4"/>
        <v>999</v>
      </c>
      <c r="N123" s="556"/>
      <c r="O123" s="551"/>
      <c r="P123" s="550">
        <f t="shared" si="5"/>
        <v>999</v>
      </c>
      <c r="Q123" s="551"/>
    </row>
    <row r="124" spans="1:17" s="552" customFormat="1" ht="18.899999999999999" customHeight="1" x14ac:dyDescent="0.25">
      <c r="A124" s="540">
        <v>118</v>
      </c>
      <c r="B124" s="541"/>
      <c r="C124" s="541"/>
      <c r="D124" s="542"/>
      <c r="E124" s="543"/>
      <c r="F124" s="551"/>
      <c r="G124" s="551"/>
      <c r="H124" s="553"/>
      <c r="I124" s="554"/>
      <c r="J124" s="546" t="e">
        <f>IF(AND(Q124="",#REF!&gt;0,#REF!&lt;5),K124,)</f>
        <v>#REF!</v>
      </c>
      <c r="K124" s="547" t="str">
        <f>IF(D124="","ZZZ9",IF(AND(#REF!&gt;0,#REF!&lt;5),D124&amp;#REF!,D124&amp;"9"))</f>
        <v>ZZZ9</v>
      </c>
      <c r="L124" s="548">
        <f t="shared" si="3"/>
        <v>999</v>
      </c>
      <c r="M124" s="559">
        <f t="shared" si="4"/>
        <v>999</v>
      </c>
      <c r="N124" s="556"/>
      <c r="O124" s="551"/>
      <c r="P124" s="550">
        <f t="shared" si="5"/>
        <v>999</v>
      </c>
      <c r="Q124" s="551"/>
    </row>
    <row r="125" spans="1:17" s="552" customFormat="1" ht="18.899999999999999" customHeight="1" x14ac:dyDescent="0.25">
      <c r="A125" s="540">
        <v>119</v>
      </c>
      <c r="B125" s="541"/>
      <c r="C125" s="541"/>
      <c r="D125" s="542"/>
      <c r="E125" s="543"/>
      <c r="F125" s="551"/>
      <c r="G125" s="551"/>
      <c r="H125" s="553"/>
      <c r="I125" s="554"/>
      <c r="J125" s="546" t="e">
        <f>IF(AND(Q125="",#REF!&gt;0,#REF!&lt;5),K125,)</f>
        <v>#REF!</v>
      </c>
      <c r="K125" s="547" t="str">
        <f>IF(D125="","ZZZ9",IF(AND(#REF!&gt;0,#REF!&lt;5),D125&amp;#REF!,D125&amp;"9"))</f>
        <v>ZZZ9</v>
      </c>
      <c r="L125" s="548">
        <f t="shared" si="3"/>
        <v>999</v>
      </c>
      <c r="M125" s="559">
        <f t="shared" si="4"/>
        <v>999</v>
      </c>
      <c r="N125" s="556"/>
      <c r="O125" s="551"/>
      <c r="P125" s="550">
        <f t="shared" si="5"/>
        <v>999</v>
      </c>
      <c r="Q125" s="551"/>
    </row>
    <row r="126" spans="1:17" s="552" customFormat="1" ht="18.899999999999999" customHeight="1" x14ac:dyDescent="0.25">
      <c r="A126" s="540">
        <v>120</v>
      </c>
      <c r="B126" s="541"/>
      <c r="C126" s="541"/>
      <c r="D126" s="542"/>
      <c r="E126" s="543"/>
      <c r="F126" s="551"/>
      <c r="G126" s="551"/>
      <c r="H126" s="553"/>
      <c r="I126" s="554"/>
      <c r="J126" s="546" t="e">
        <f>IF(AND(Q126="",#REF!&gt;0,#REF!&lt;5),K126,)</f>
        <v>#REF!</v>
      </c>
      <c r="K126" s="547" t="str">
        <f>IF(D126="","ZZZ9",IF(AND(#REF!&gt;0,#REF!&lt;5),D126&amp;#REF!,D126&amp;"9"))</f>
        <v>ZZZ9</v>
      </c>
      <c r="L126" s="548">
        <f t="shared" si="3"/>
        <v>999</v>
      </c>
      <c r="M126" s="559">
        <f t="shared" si="4"/>
        <v>999</v>
      </c>
      <c r="N126" s="556"/>
      <c r="O126" s="551"/>
      <c r="P126" s="550">
        <f t="shared" si="5"/>
        <v>999</v>
      </c>
      <c r="Q126" s="551"/>
    </row>
    <row r="127" spans="1:17" s="552" customFormat="1" ht="18.899999999999999" customHeight="1" x14ac:dyDescent="0.25">
      <c r="A127" s="540">
        <v>121</v>
      </c>
      <c r="B127" s="541"/>
      <c r="C127" s="541"/>
      <c r="D127" s="542"/>
      <c r="E127" s="543"/>
      <c r="F127" s="551"/>
      <c r="G127" s="551"/>
      <c r="H127" s="553"/>
      <c r="I127" s="554"/>
      <c r="J127" s="546" t="e">
        <f>IF(AND(Q127="",#REF!&gt;0,#REF!&lt;5),K127,)</f>
        <v>#REF!</v>
      </c>
      <c r="K127" s="547" t="str">
        <f>IF(D127="","ZZZ9",IF(AND(#REF!&gt;0,#REF!&lt;5),D127&amp;#REF!,D127&amp;"9"))</f>
        <v>ZZZ9</v>
      </c>
      <c r="L127" s="548">
        <f t="shared" si="3"/>
        <v>999</v>
      </c>
      <c r="M127" s="559">
        <f t="shared" si="4"/>
        <v>999</v>
      </c>
      <c r="N127" s="556"/>
      <c r="O127" s="551"/>
      <c r="P127" s="550">
        <f t="shared" si="5"/>
        <v>999</v>
      </c>
      <c r="Q127" s="551"/>
    </row>
    <row r="128" spans="1:17" s="552" customFormat="1" ht="18.899999999999999" customHeight="1" x14ac:dyDescent="0.25">
      <c r="A128" s="540">
        <v>122</v>
      </c>
      <c r="B128" s="541"/>
      <c r="C128" s="541"/>
      <c r="D128" s="542"/>
      <c r="E128" s="543"/>
      <c r="F128" s="551"/>
      <c r="G128" s="551"/>
      <c r="H128" s="553"/>
      <c r="I128" s="554"/>
      <c r="J128" s="546" t="e">
        <f>IF(AND(Q128="",#REF!&gt;0,#REF!&lt;5),K128,)</f>
        <v>#REF!</v>
      </c>
      <c r="K128" s="547" t="str">
        <f>IF(D128="","ZZZ9",IF(AND(#REF!&gt;0,#REF!&lt;5),D128&amp;#REF!,D128&amp;"9"))</f>
        <v>ZZZ9</v>
      </c>
      <c r="L128" s="548">
        <f t="shared" si="3"/>
        <v>999</v>
      </c>
      <c r="M128" s="559">
        <f t="shared" si="4"/>
        <v>999</v>
      </c>
      <c r="N128" s="556"/>
      <c r="O128" s="551"/>
      <c r="P128" s="550">
        <f t="shared" si="5"/>
        <v>999</v>
      </c>
      <c r="Q128" s="551"/>
    </row>
    <row r="129" spans="1:17" s="552" customFormat="1" ht="18.899999999999999" customHeight="1" x14ac:dyDescent="0.25">
      <c r="A129" s="540">
        <v>123</v>
      </c>
      <c r="B129" s="541"/>
      <c r="C129" s="541"/>
      <c r="D129" s="542"/>
      <c r="E129" s="543"/>
      <c r="F129" s="551"/>
      <c r="G129" s="551"/>
      <c r="H129" s="553"/>
      <c r="I129" s="554"/>
      <c r="J129" s="546" t="e">
        <f>IF(AND(Q129="",#REF!&gt;0,#REF!&lt;5),K129,)</f>
        <v>#REF!</v>
      </c>
      <c r="K129" s="547" t="str">
        <f>IF(D129="","ZZZ9",IF(AND(#REF!&gt;0,#REF!&lt;5),D129&amp;#REF!,D129&amp;"9"))</f>
        <v>ZZZ9</v>
      </c>
      <c r="L129" s="548">
        <f t="shared" si="3"/>
        <v>999</v>
      </c>
      <c r="M129" s="559">
        <f t="shared" si="4"/>
        <v>999</v>
      </c>
      <c r="N129" s="556"/>
      <c r="O129" s="551"/>
      <c r="P129" s="550">
        <f t="shared" si="5"/>
        <v>999</v>
      </c>
      <c r="Q129" s="551"/>
    </row>
    <row r="130" spans="1:17" s="552" customFormat="1" ht="18.899999999999999" customHeight="1" x14ac:dyDescent="0.25">
      <c r="A130" s="540">
        <v>124</v>
      </c>
      <c r="B130" s="541"/>
      <c r="C130" s="541"/>
      <c r="D130" s="542"/>
      <c r="E130" s="543"/>
      <c r="F130" s="551"/>
      <c r="G130" s="551"/>
      <c r="H130" s="553"/>
      <c r="I130" s="554"/>
      <c r="J130" s="546" t="e">
        <f>IF(AND(Q130="",#REF!&gt;0,#REF!&lt;5),K130,)</f>
        <v>#REF!</v>
      </c>
      <c r="K130" s="547" t="str">
        <f>IF(D130="","ZZZ9",IF(AND(#REF!&gt;0,#REF!&lt;5),D130&amp;#REF!,D130&amp;"9"))</f>
        <v>ZZZ9</v>
      </c>
      <c r="L130" s="548">
        <f t="shared" si="3"/>
        <v>999</v>
      </c>
      <c r="M130" s="559">
        <f t="shared" si="4"/>
        <v>999</v>
      </c>
      <c r="N130" s="556"/>
      <c r="O130" s="551"/>
      <c r="P130" s="550">
        <f t="shared" si="5"/>
        <v>999</v>
      </c>
      <c r="Q130" s="551"/>
    </row>
    <row r="131" spans="1:17" s="552" customFormat="1" ht="18.899999999999999" customHeight="1" x14ac:dyDescent="0.25">
      <c r="A131" s="540">
        <v>125</v>
      </c>
      <c r="B131" s="541"/>
      <c r="C131" s="541"/>
      <c r="D131" s="542"/>
      <c r="E131" s="543"/>
      <c r="F131" s="551"/>
      <c r="G131" s="551"/>
      <c r="H131" s="553"/>
      <c r="I131" s="554"/>
      <c r="J131" s="546" t="e">
        <f>IF(AND(Q131="",#REF!&gt;0,#REF!&lt;5),K131,)</f>
        <v>#REF!</v>
      </c>
      <c r="K131" s="547" t="str">
        <f>IF(D131="","ZZZ9",IF(AND(#REF!&gt;0,#REF!&lt;5),D131&amp;#REF!,D131&amp;"9"))</f>
        <v>ZZZ9</v>
      </c>
      <c r="L131" s="548">
        <f t="shared" si="3"/>
        <v>999</v>
      </c>
      <c r="M131" s="559">
        <f t="shared" si="4"/>
        <v>999</v>
      </c>
      <c r="N131" s="556"/>
      <c r="O131" s="551"/>
      <c r="P131" s="550">
        <f t="shared" si="5"/>
        <v>999</v>
      </c>
      <c r="Q131" s="551"/>
    </row>
    <row r="132" spans="1:17" s="552" customFormat="1" ht="18.899999999999999" customHeight="1" x14ac:dyDescent="0.25">
      <c r="A132" s="540">
        <v>126</v>
      </c>
      <c r="B132" s="541"/>
      <c r="C132" s="541"/>
      <c r="D132" s="542"/>
      <c r="E132" s="543"/>
      <c r="F132" s="551"/>
      <c r="G132" s="551"/>
      <c r="H132" s="553"/>
      <c r="I132" s="554"/>
      <c r="J132" s="546" t="e">
        <f>IF(AND(Q132="",#REF!&gt;0,#REF!&lt;5),K132,)</f>
        <v>#REF!</v>
      </c>
      <c r="K132" s="547" t="str">
        <f>IF(D132="","ZZZ9",IF(AND(#REF!&gt;0,#REF!&lt;5),D132&amp;#REF!,D132&amp;"9"))</f>
        <v>ZZZ9</v>
      </c>
      <c r="L132" s="548">
        <f t="shared" si="3"/>
        <v>999</v>
      </c>
      <c r="M132" s="559">
        <f t="shared" si="4"/>
        <v>999</v>
      </c>
      <c r="N132" s="556"/>
      <c r="O132" s="551"/>
      <c r="P132" s="550">
        <f t="shared" si="5"/>
        <v>999</v>
      </c>
      <c r="Q132" s="551"/>
    </row>
    <row r="133" spans="1:17" s="552" customFormat="1" ht="18.899999999999999" customHeight="1" x14ac:dyDescent="0.25">
      <c r="A133" s="540">
        <v>127</v>
      </c>
      <c r="B133" s="541"/>
      <c r="C133" s="541"/>
      <c r="D133" s="542"/>
      <c r="E133" s="543"/>
      <c r="F133" s="551"/>
      <c r="G133" s="551"/>
      <c r="H133" s="553"/>
      <c r="I133" s="554"/>
      <c r="J133" s="546" t="e">
        <f>IF(AND(Q133="",#REF!&gt;0,#REF!&lt;5),K133,)</f>
        <v>#REF!</v>
      </c>
      <c r="K133" s="547" t="str">
        <f>IF(D133="","ZZZ9",IF(AND(#REF!&gt;0,#REF!&lt;5),D133&amp;#REF!,D133&amp;"9"))</f>
        <v>ZZZ9</v>
      </c>
      <c r="L133" s="548">
        <f t="shared" si="3"/>
        <v>999</v>
      </c>
      <c r="M133" s="559">
        <f t="shared" si="4"/>
        <v>999</v>
      </c>
      <c r="N133" s="556"/>
      <c r="O133" s="551"/>
      <c r="P133" s="550">
        <f t="shared" si="5"/>
        <v>999</v>
      </c>
      <c r="Q133" s="551"/>
    </row>
    <row r="134" spans="1:17" s="552" customFormat="1" ht="18.899999999999999" customHeight="1" x14ac:dyDescent="0.25">
      <c r="A134" s="540">
        <v>128</v>
      </c>
      <c r="B134" s="541"/>
      <c r="C134" s="541"/>
      <c r="D134" s="542"/>
      <c r="E134" s="543"/>
      <c r="F134" s="551"/>
      <c r="G134" s="551"/>
      <c r="H134" s="553"/>
      <c r="I134" s="554"/>
      <c r="J134" s="546" t="e">
        <f>IF(AND(Q134="",#REF!&gt;0,#REF!&lt;5),K134,)</f>
        <v>#REF!</v>
      </c>
      <c r="K134" s="547" t="str">
        <f>IF(D134="","ZZZ9",IF(AND(#REF!&gt;0,#REF!&lt;5),D134&amp;#REF!,D134&amp;"9"))</f>
        <v>ZZZ9</v>
      </c>
      <c r="L134" s="548">
        <f t="shared" si="3"/>
        <v>999</v>
      </c>
      <c r="M134" s="559">
        <f t="shared" si="4"/>
        <v>999</v>
      </c>
      <c r="N134" s="556"/>
      <c r="O134" s="554"/>
      <c r="P134" s="565">
        <f t="shared" si="5"/>
        <v>999</v>
      </c>
      <c r="Q134" s="554"/>
    </row>
    <row r="135" spans="1:17" x14ac:dyDescent="0.25">
      <c r="A135" s="540">
        <v>129</v>
      </c>
      <c r="B135" s="541"/>
      <c r="C135" s="541"/>
      <c r="D135" s="542"/>
      <c r="E135" s="543"/>
      <c r="F135" s="551"/>
      <c r="G135" s="551"/>
      <c r="H135" s="553"/>
      <c r="I135" s="554"/>
      <c r="J135" s="546" t="e">
        <f>IF(AND(Q135="",#REF!&gt;0,#REF!&lt;5),K135,)</f>
        <v>#REF!</v>
      </c>
      <c r="K135" s="547" t="str">
        <f>IF(D135="","ZZZ9",IF(AND(#REF!&gt;0,#REF!&lt;5),D135&amp;#REF!,D135&amp;"9"))</f>
        <v>ZZZ9</v>
      </c>
      <c r="L135" s="548">
        <f t="shared" si="3"/>
        <v>999</v>
      </c>
      <c r="M135" s="559">
        <f t="shared" si="4"/>
        <v>999</v>
      </c>
      <c r="N135" s="556"/>
      <c r="O135" s="551"/>
      <c r="P135" s="550">
        <f t="shared" si="5"/>
        <v>999</v>
      </c>
      <c r="Q135" s="551"/>
    </row>
    <row r="136" spans="1:17" x14ac:dyDescent="0.25">
      <c r="A136" s="540">
        <v>130</v>
      </c>
      <c r="B136" s="541"/>
      <c r="C136" s="541"/>
      <c r="D136" s="542"/>
      <c r="E136" s="543"/>
      <c r="F136" s="551"/>
      <c r="G136" s="551"/>
      <c r="H136" s="553"/>
      <c r="I136" s="554"/>
      <c r="J136" s="546" t="e">
        <f>IF(AND(Q136="",#REF!&gt;0,#REF!&lt;5),K136,)</f>
        <v>#REF!</v>
      </c>
      <c r="K136" s="547" t="str">
        <f>IF(D136="","ZZZ9",IF(AND(#REF!&gt;0,#REF!&lt;5),D136&amp;#REF!,D136&amp;"9"))</f>
        <v>ZZZ9</v>
      </c>
      <c r="L136" s="548">
        <f t="shared" si="3"/>
        <v>999</v>
      </c>
      <c r="M136" s="559">
        <f t="shared" si="4"/>
        <v>999</v>
      </c>
      <c r="N136" s="556"/>
      <c r="O136" s="551"/>
      <c r="P136" s="550">
        <f t="shared" si="5"/>
        <v>999</v>
      </c>
      <c r="Q136" s="551"/>
    </row>
    <row r="137" spans="1:17" x14ac:dyDescent="0.25">
      <c r="A137" s="540">
        <v>131</v>
      </c>
      <c r="B137" s="541"/>
      <c r="C137" s="541"/>
      <c r="D137" s="542"/>
      <c r="E137" s="543"/>
      <c r="F137" s="551"/>
      <c r="G137" s="551"/>
      <c r="H137" s="553"/>
      <c r="I137" s="554"/>
      <c r="J137" s="546" t="e">
        <f>IF(AND(Q137="",#REF!&gt;0,#REF!&lt;5),K137,)</f>
        <v>#REF!</v>
      </c>
      <c r="K137" s="547" t="str">
        <f>IF(D137="","ZZZ9",IF(AND(#REF!&gt;0,#REF!&lt;5),D137&amp;#REF!,D137&amp;"9"))</f>
        <v>ZZZ9</v>
      </c>
      <c r="L137" s="548">
        <f t="shared" si="3"/>
        <v>999</v>
      </c>
      <c r="M137" s="559">
        <f t="shared" si="4"/>
        <v>999</v>
      </c>
      <c r="N137" s="556"/>
      <c r="O137" s="551"/>
      <c r="P137" s="550">
        <f t="shared" si="5"/>
        <v>999</v>
      </c>
      <c r="Q137" s="551"/>
    </row>
    <row r="138" spans="1:17" x14ac:dyDescent="0.25">
      <c r="A138" s="540">
        <v>132</v>
      </c>
      <c r="B138" s="541"/>
      <c r="C138" s="541"/>
      <c r="D138" s="542"/>
      <c r="E138" s="543"/>
      <c r="F138" s="551"/>
      <c r="G138" s="551"/>
      <c r="H138" s="553"/>
      <c r="I138" s="554"/>
      <c r="J138" s="546" t="e">
        <f>IF(AND(Q138="",#REF!&gt;0,#REF!&lt;5),K138,)</f>
        <v>#REF!</v>
      </c>
      <c r="K138" s="547" t="str">
        <f>IF(D138="","ZZZ9",IF(AND(#REF!&gt;0,#REF!&lt;5),D138&amp;#REF!,D138&amp;"9"))</f>
        <v>ZZZ9</v>
      </c>
      <c r="L138" s="548">
        <f t="shared" si="3"/>
        <v>999</v>
      </c>
      <c r="M138" s="559">
        <f t="shared" si="4"/>
        <v>999</v>
      </c>
      <c r="N138" s="556"/>
      <c r="O138" s="551"/>
      <c r="P138" s="550">
        <f t="shared" si="5"/>
        <v>999</v>
      </c>
      <c r="Q138" s="551"/>
    </row>
    <row r="139" spans="1:17" x14ac:dyDescent="0.25">
      <c r="A139" s="540">
        <v>133</v>
      </c>
      <c r="B139" s="541"/>
      <c r="C139" s="541"/>
      <c r="D139" s="542"/>
      <c r="E139" s="543"/>
      <c r="F139" s="551"/>
      <c r="G139" s="551"/>
      <c r="H139" s="553"/>
      <c r="I139" s="554"/>
      <c r="J139" s="546" t="e">
        <f>IF(AND(Q139="",#REF!&gt;0,#REF!&lt;5),K139,)</f>
        <v>#REF!</v>
      </c>
      <c r="K139" s="547" t="str">
        <f>IF(D139="","ZZZ9",IF(AND(#REF!&gt;0,#REF!&lt;5),D139&amp;#REF!,D139&amp;"9"))</f>
        <v>ZZZ9</v>
      </c>
      <c r="L139" s="548">
        <f t="shared" si="3"/>
        <v>999</v>
      </c>
      <c r="M139" s="559">
        <f t="shared" si="4"/>
        <v>999</v>
      </c>
      <c r="N139" s="556"/>
      <c r="O139" s="551"/>
      <c r="P139" s="550">
        <f t="shared" si="5"/>
        <v>999</v>
      </c>
      <c r="Q139" s="551"/>
    </row>
    <row r="140" spans="1:17" x14ac:dyDescent="0.25">
      <c r="A140" s="540">
        <v>134</v>
      </c>
      <c r="B140" s="541"/>
      <c r="C140" s="541"/>
      <c r="D140" s="542"/>
      <c r="E140" s="543"/>
      <c r="F140" s="551"/>
      <c r="G140" s="551"/>
      <c r="H140" s="553"/>
      <c r="I140" s="554"/>
      <c r="J140" s="546" t="e">
        <f>IF(AND(Q140="",#REF!&gt;0,#REF!&lt;5),K140,)</f>
        <v>#REF!</v>
      </c>
      <c r="K140" s="547" t="str">
        <f>IF(D140="","ZZZ9",IF(AND(#REF!&gt;0,#REF!&lt;5),D140&amp;#REF!,D140&amp;"9"))</f>
        <v>ZZZ9</v>
      </c>
      <c r="L140" s="548">
        <f t="shared" si="3"/>
        <v>999</v>
      </c>
      <c r="M140" s="559">
        <f t="shared" si="4"/>
        <v>999</v>
      </c>
      <c r="N140" s="556"/>
      <c r="O140" s="551"/>
      <c r="P140" s="550">
        <f t="shared" si="5"/>
        <v>999</v>
      </c>
      <c r="Q140" s="551"/>
    </row>
    <row r="141" spans="1:17" x14ac:dyDescent="0.25">
      <c r="A141" s="540">
        <v>135</v>
      </c>
      <c r="B141" s="541"/>
      <c r="C141" s="541"/>
      <c r="D141" s="542"/>
      <c r="E141" s="543"/>
      <c r="F141" s="551"/>
      <c r="G141" s="551"/>
      <c r="H141" s="553"/>
      <c r="I141" s="554"/>
      <c r="J141" s="546" t="e">
        <f>IF(AND(Q141="",#REF!&gt;0,#REF!&lt;5),K141,)</f>
        <v>#REF!</v>
      </c>
      <c r="K141" s="547" t="str">
        <f>IF(D141="","ZZZ9",IF(AND(#REF!&gt;0,#REF!&lt;5),D141&amp;#REF!,D141&amp;"9"))</f>
        <v>ZZZ9</v>
      </c>
      <c r="L141" s="548">
        <f t="shared" si="3"/>
        <v>999</v>
      </c>
      <c r="M141" s="559">
        <f t="shared" si="4"/>
        <v>999</v>
      </c>
      <c r="N141" s="556"/>
      <c r="O141" s="554"/>
      <c r="P141" s="565">
        <f t="shared" si="5"/>
        <v>999</v>
      </c>
      <c r="Q141" s="554"/>
    </row>
    <row r="142" spans="1:17" x14ac:dyDescent="0.25">
      <c r="A142" s="540">
        <v>136</v>
      </c>
      <c r="B142" s="541"/>
      <c r="C142" s="541"/>
      <c r="D142" s="542"/>
      <c r="E142" s="543"/>
      <c r="F142" s="551"/>
      <c r="G142" s="551"/>
      <c r="H142" s="553"/>
      <c r="I142" s="554"/>
      <c r="J142" s="546" t="e">
        <f>IF(AND(Q142="",#REF!&gt;0,#REF!&lt;5),K142,)</f>
        <v>#REF!</v>
      </c>
      <c r="K142" s="547" t="str">
        <f>IF(D142="","ZZZ9",IF(AND(#REF!&gt;0,#REF!&lt;5),D142&amp;#REF!,D142&amp;"9"))</f>
        <v>ZZZ9</v>
      </c>
      <c r="L142" s="548">
        <f t="shared" si="3"/>
        <v>999</v>
      </c>
      <c r="M142" s="559">
        <f t="shared" si="4"/>
        <v>999</v>
      </c>
      <c r="N142" s="556"/>
      <c r="O142" s="551"/>
      <c r="P142" s="550">
        <f t="shared" si="5"/>
        <v>999</v>
      </c>
      <c r="Q142" s="551"/>
    </row>
    <row r="143" spans="1:17" x14ac:dyDescent="0.25">
      <c r="A143" s="540">
        <v>137</v>
      </c>
      <c r="B143" s="541"/>
      <c r="C143" s="541"/>
      <c r="D143" s="542"/>
      <c r="E143" s="543"/>
      <c r="F143" s="551"/>
      <c r="G143" s="551"/>
      <c r="H143" s="553"/>
      <c r="I143" s="554"/>
      <c r="J143" s="546" t="e">
        <f>IF(AND(Q143="",#REF!&gt;0,#REF!&lt;5),K143,)</f>
        <v>#REF!</v>
      </c>
      <c r="K143" s="547" t="str">
        <f>IF(D143="","ZZZ9",IF(AND(#REF!&gt;0,#REF!&lt;5),D143&amp;#REF!,D143&amp;"9"))</f>
        <v>ZZZ9</v>
      </c>
      <c r="L143" s="548">
        <f t="shared" si="3"/>
        <v>999</v>
      </c>
      <c r="M143" s="559">
        <f t="shared" si="4"/>
        <v>999</v>
      </c>
      <c r="N143" s="556"/>
      <c r="O143" s="551"/>
      <c r="P143" s="550">
        <f t="shared" si="5"/>
        <v>999</v>
      </c>
      <c r="Q143" s="551"/>
    </row>
    <row r="144" spans="1:17" x14ac:dyDescent="0.25">
      <c r="A144" s="540">
        <v>138</v>
      </c>
      <c r="B144" s="541"/>
      <c r="C144" s="541"/>
      <c r="D144" s="542"/>
      <c r="E144" s="543"/>
      <c r="F144" s="551"/>
      <c r="G144" s="551"/>
      <c r="H144" s="553"/>
      <c r="I144" s="554"/>
      <c r="J144" s="546" t="e">
        <f>IF(AND(Q144="",#REF!&gt;0,#REF!&lt;5),K144,)</f>
        <v>#REF!</v>
      </c>
      <c r="K144" s="547" t="str">
        <f>IF(D144="","ZZZ9",IF(AND(#REF!&gt;0,#REF!&lt;5),D144&amp;#REF!,D144&amp;"9"))</f>
        <v>ZZZ9</v>
      </c>
      <c r="L144" s="548">
        <f t="shared" si="3"/>
        <v>999</v>
      </c>
      <c r="M144" s="559">
        <f t="shared" si="4"/>
        <v>999</v>
      </c>
      <c r="N144" s="556"/>
      <c r="O144" s="551"/>
      <c r="P144" s="550">
        <f t="shared" si="5"/>
        <v>999</v>
      </c>
      <c r="Q144" s="551"/>
    </row>
    <row r="145" spans="1:17" x14ac:dyDescent="0.25">
      <c r="A145" s="540">
        <v>139</v>
      </c>
      <c r="B145" s="541"/>
      <c r="C145" s="541"/>
      <c r="D145" s="542"/>
      <c r="E145" s="543"/>
      <c r="F145" s="551"/>
      <c r="G145" s="551"/>
      <c r="H145" s="553"/>
      <c r="I145" s="554"/>
      <c r="J145" s="546" t="e">
        <f>IF(AND(Q145="",#REF!&gt;0,#REF!&lt;5),K145,)</f>
        <v>#REF!</v>
      </c>
      <c r="K145" s="547" t="str">
        <f>IF(D145="","ZZZ9",IF(AND(#REF!&gt;0,#REF!&lt;5),D145&amp;#REF!,D145&amp;"9"))</f>
        <v>ZZZ9</v>
      </c>
      <c r="L145" s="548">
        <f t="shared" si="3"/>
        <v>999</v>
      </c>
      <c r="M145" s="559">
        <f t="shared" si="4"/>
        <v>999</v>
      </c>
      <c r="N145" s="556"/>
      <c r="O145" s="551"/>
      <c r="P145" s="550">
        <f t="shared" si="5"/>
        <v>999</v>
      </c>
      <c r="Q145" s="551"/>
    </row>
    <row r="146" spans="1:17" x14ac:dyDescent="0.25">
      <c r="A146" s="540">
        <v>140</v>
      </c>
      <c r="B146" s="541"/>
      <c r="C146" s="541"/>
      <c r="D146" s="542"/>
      <c r="E146" s="543"/>
      <c r="F146" s="551"/>
      <c r="G146" s="551"/>
      <c r="H146" s="553"/>
      <c r="I146" s="554"/>
      <c r="J146" s="546" t="e">
        <f>IF(AND(Q146="",#REF!&gt;0,#REF!&lt;5),K146,)</f>
        <v>#REF!</v>
      </c>
      <c r="K146" s="547" t="str">
        <f>IF(D146="","ZZZ9",IF(AND(#REF!&gt;0,#REF!&lt;5),D146&amp;#REF!,D146&amp;"9"))</f>
        <v>ZZZ9</v>
      </c>
      <c r="L146" s="548">
        <f t="shared" si="3"/>
        <v>999</v>
      </c>
      <c r="M146" s="559">
        <f t="shared" si="4"/>
        <v>999</v>
      </c>
      <c r="N146" s="556"/>
      <c r="O146" s="551"/>
      <c r="P146" s="550">
        <f t="shared" si="5"/>
        <v>999</v>
      </c>
      <c r="Q146" s="551"/>
    </row>
    <row r="147" spans="1:17" x14ac:dyDescent="0.25">
      <c r="A147" s="540">
        <v>141</v>
      </c>
      <c r="B147" s="541"/>
      <c r="C147" s="541"/>
      <c r="D147" s="542"/>
      <c r="E147" s="543"/>
      <c r="F147" s="551"/>
      <c r="G147" s="551"/>
      <c r="H147" s="553"/>
      <c r="I147" s="554"/>
      <c r="J147" s="546" t="e">
        <f>IF(AND(Q147="",#REF!&gt;0,#REF!&lt;5),K147,)</f>
        <v>#REF!</v>
      </c>
      <c r="K147" s="547" t="str">
        <f>IF(D147="","ZZZ9",IF(AND(#REF!&gt;0,#REF!&lt;5),D147&amp;#REF!,D147&amp;"9"))</f>
        <v>ZZZ9</v>
      </c>
      <c r="L147" s="548">
        <f t="shared" si="3"/>
        <v>999</v>
      </c>
      <c r="M147" s="559">
        <f t="shared" si="4"/>
        <v>999</v>
      </c>
      <c r="N147" s="556"/>
      <c r="O147" s="551"/>
      <c r="P147" s="550">
        <f t="shared" si="5"/>
        <v>999</v>
      </c>
      <c r="Q147" s="551"/>
    </row>
    <row r="148" spans="1:17" x14ac:dyDescent="0.25">
      <c r="A148" s="540">
        <v>142</v>
      </c>
      <c r="B148" s="541"/>
      <c r="C148" s="541"/>
      <c r="D148" s="542"/>
      <c r="E148" s="543"/>
      <c r="F148" s="551"/>
      <c r="G148" s="551"/>
      <c r="H148" s="553"/>
      <c r="I148" s="554"/>
      <c r="J148" s="546" t="e">
        <f>IF(AND(Q148="",#REF!&gt;0,#REF!&lt;5),K148,)</f>
        <v>#REF!</v>
      </c>
      <c r="K148" s="547" t="str">
        <f>IF(D148="","ZZZ9",IF(AND(#REF!&gt;0,#REF!&lt;5),D148&amp;#REF!,D148&amp;"9"))</f>
        <v>ZZZ9</v>
      </c>
      <c r="L148" s="548">
        <f t="shared" si="3"/>
        <v>999</v>
      </c>
      <c r="M148" s="559">
        <f t="shared" si="4"/>
        <v>999</v>
      </c>
      <c r="N148" s="556"/>
      <c r="O148" s="554"/>
      <c r="P148" s="565">
        <f t="shared" si="5"/>
        <v>999</v>
      </c>
      <c r="Q148" s="554"/>
    </row>
    <row r="149" spans="1:17" x14ac:dyDescent="0.25">
      <c r="A149" s="540">
        <v>143</v>
      </c>
      <c r="B149" s="541"/>
      <c r="C149" s="541"/>
      <c r="D149" s="542"/>
      <c r="E149" s="543"/>
      <c r="F149" s="551"/>
      <c r="G149" s="551"/>
      <c r="H149" s="553"/>
      <c r="I149" s="554"/>
      <c r="J149" s="546" t="e">
        <f>IF(AND(Q149="",#REF!&gt;0,#REF!&lt;5),K149,)</f>
        <v>#REF!</v>
      </c>
      <c r="K149" s="547" t="str">
        <f>IF(D149="","ZZZ9",IF(AND(#REF!&gt;0,#REF!&lt;5),D149&amp;#REF!,D149&amp;"9"))</f>
        <v>ZZZ9</v>
      </c>
      <c r="L149" s="548">
        <f t="shared" si="3"/>
        <v>999</v>
      </c>
      <c r="M149" s="559">
        <f t="shared" si="4"/>
        <v>999</v>
      </c>
      <c r="N149" s="556"/>
      <c r="O149" s="551"/>
      <c r="P149" s="550">
        <f t="shared" si="5"/>
        <v>999</v>
      </c>
      <c r="Q149" s="551"/>
    </row>
    <row r="150" spans="1:17" x14ac:dyDescent="0.25">
      <c r="A150" s="540">
        <v>144</v>
      </c>
      <c r="B150" s="541"/>
      <c r="C150" s="541"/>
      <c r="D150" s="542"/>
      <c r="E150" s="543"/>
      <c r="F150" s="551"/>
      <c r="G150" s="551"/>
      <c r="H150" s="553"/>
      <c r="I150" s="554"/>
      <c r="J150" s="546" t="e">
        <f>IF(AND(Q150="",#REF!&gt;0,#REF!&lt;5),K150,)</f>
        <v>#REF!</v>
      </c>
      <c r="K150" s="547" t="str">
        <f>IF(D150="","ZZZ9",IF(AND(#REF!&gt;0,#REF!&lt;5),D150&amp;#REF!,D150&amp;"9"))</f>
        <v>ZZZ9</v>
      </c>
      <c r="L150" s="548">
        <f t="shared" si="3"/>
        <v>999</v>
      </c>
      <c r="M150" s="559">
        <f t="shared" si="4"/>
        <v>999</v>
      </c>
      <c r="N150" s="556"/>
      <c r="O150" s="551"/>
      <c r="P150" s="550">
        <f t="shared" si="5"/>
        <v>999</v>
      </c>
      <c r="Q150" s="551"/>
    </row>
    <row r="151" spans="1:17" x14ac:dyDescent="0.25">
      <c r="A151" s="540">
        <v>145</v>
      </c>
      <c r="B151" s="541"/>
      <c r="C151" s="541"/>
      <c r="D151" s="542"/>
      <c r="E151" s="543"/>
      <c r="F151" s="551"/>
      <c r="G151" s="551"/>
      <c r="H151" s="553"/>
      <c r="I151" s="554"/>
      <c r="J151" s="546" t="e">
        <f>IF(AND(Q151="",#REF!&gt;0,#REF!&lt;5),K151,)</f>
        <v>#REF!</v>
      </c>
      <c r="K151" s="547" t="str">
        <f>IF(D151="","ZZZ9",IF(AND(#REF!&gt;0,#REF!&lt;5),D151&amp;#REF!,D151&amp;"9"))</f>
        <v>ZZZ9</v>
      </c>
      <c r="L151" s="548">
        <f t="shared" si="3"/>
        <v>999</v>
      </c>
      <c r="M151" s="559">
        <f t="shared" si="4"/>
        <v>999</v>
      </c>
      <c r="N151" s="556"/>
      <c r="O151" s="551"/>
      <c r="P151" s="550">
        <f t="shared" si="5"/>
        <v>999</v>
      </c>
      <c r="Q151" s="551"/>
    </row>
    <row r="152" spans="1:17" x14ac:dyDescent="0.25">
      <c r="A152" s="540">
        <v>146</v>
      </c>
      <c r="B152" s="541"/>
      <c r="C152" s="541"/>
      <c r="D152" s="542"/>
      <c r="E152" s="543"/>
      <c r="F152" s="551"/>
      <c r="G152" s="551"/>
      <c r="H152" s="553"/>
      <c r="I152" s="554"/>
      <c r="J152" s="546" t="e">
        <f>IF(AND(Q152="",#REF!&gt;0,#REF!&lt;5),K152,)</f>
        <v>#REF!</v>
      </c>
      <c r="K152" s="547" t="str">
        <f>IF(D152="","ZZZ9",IF(AND(#REF!&gt;0,#REF!&lt;5),D152&amp;#REF!,D152&amp;"9"))</f>
        <v>ZZZ9</v>
      </c>
      <c r="L152" s="548">
        <f t="shared" si="3"/>
        <v>999</v>
      </c>
      <c r="M152" s="559">
        <f t="shared" si="4"/>
        <v>999</v>
      </c>
      <c r="N152" s="556"/>
      <c r="O152" s="551"/>
      <c r="P152" s="550">
        <f t="shared" si="5"/>
        <v>999</v>
      </c>
      <c r="Q152" s="551"/>
    </row>
    <row r="153" spans="1:17" x14ac:dyDescent="0.25">
      <c r="A153" s="540">
        <v>147</v>
      </c>
      <c r="B153" s="541"/>
      <c r="C153" s="541"/>
      <c r="D153" s="542"/>
      <c r="E153" s="543"/>
      <c r="F153" s="551"/>
      <c r="G153" s="551"/>
      <c r="H153" s="553"/>
      <c r="I153" s="554"/>
      <c r="J153" s="546" t="e">
        <f>IF(AND(Q153="",#REF!&gt;0,#REF!&lt;5),K153,)</f>
        <v>#REF!</v>
      </c>
      <c r="K153" s="547" t="str">
        <f>IF(D153="","ZZZ9",IF(AND(#REF!&gt;0,#REF!&lt;5),D153&amp;#REF!,D153&amp;"9"))</f>
        <v>ZZZ9</v>
      </c>
      <c r="L153" s="548">
        <f t="shared" si="3"/>
        <v>999</v>
      </c>
      <c r="M153" s="559">
        <f t="shared" si="4"/>
        <v>999</v>
      </c>
      <c r="N153" s="556"/>
      <c r="O153" s="551"/>
      <c r="P153" s="550">
        <f t="shared" si="5"/>
        <v>999</v>
      </c>
      <c r="Q153" s="551"/>
    </row>
    <row r="154" spans="1:17" x14ac:dyDescent="0.25">
      <c r="A154" s="540">
        <v>148</v>
      </c>
      <c r="B154" s="541"/>
      <c r="C154" s="541"/>
      <c r="D154" s="542"/>
      <c r="E154" s="543"/>
      <c r="F154" s="551"/>
      <c r="G154" s="551"/>
      <c r="H154" s="553"/>
      <c r="I154" s="554"/>
      <c r="J154" s="546" t="e">
        <f>IF(AND(Q154="",#REF!&gt;0,#REF!&lt;5),K154,)</f>
        <v>#REF!</v>
      </c>
      <c r="K154" s="547" t="str">
        <f>IF(D154="","ZZZ9",IF(AND(#REF!&gt;0,#REF!&lt;5),D154&amp;#REF!,D154&amp;"9"))</f>
        <v>ZZZ9</v>
      </c>
      <c r="L154" s="548">
        <f t="shared" si="3"/>
        <v>999</v>
      </c>
      <c r="M154" s="559">
        <f t="shared" si="4"/>
        <v>999</v>
      </c>
      <c r="N154" s="556"/>
      <c r="O154" s="551"/>
      <c r="P154" s="550">
        <f t="shared" si="5"/>
        <v>999</v>
      </c>
      <c r="Q154" s="551"/>
    </row>
    <row r="155" spans="1:17" x14ac:dyDescent="0.25">
      <c r="A155" s="540">
        <v>149</v>
      </c>
      <c r="B155" s="541"/>
      <c r="C155" s="541"/>
      <c r="D155" s="542"/>
      <c r="E155" s="543"/>
      <c r="F155" s="551"/>
      <c r="G155" s="551"/>
      <c r="H155" s="553"/>
      <c r="I155" s="554"/>
      <c r="J155" s="546" t="e">
        <f>IF(AND(Q155="",#REF!&gt;0,#REF!&lt;5),K155,)</f>
        <v>#REF!</v>
      </c>
      <c r="K155" s="547" t="str">
        <f>IF(D155="","ZZZ9",IF(AND(#REF!&gt;0,#REF!&lt;5),D155&amp;#REF!,D155&amp;"9"))</f>
        <v>ZZZ9</v>
      </c>
      <c r="L155" s="548">
        <f t="shared" si="3"/>
        <v>999</v>
      </c>
      <c r="M155" s="559">
        <f t="shared" si="4"/>
        <v>999</v>
      </c>
      <c r="N155" s="556"/>
      <c r="O155" s="551"/>
      <c r="P155" s="550">
        <f t="shared" si="5"/>
        <v>999</v>
      </c>
      <c r="Q155" s="551"/>
    </row>
    <row r="156" spans="1:17" x14ac:dyDescent="0.25">
      <c r="A156" s="540">
        <v>150</v>
      </c>
      <c r="B156" s="541"/>
      <c r="C156" s="541"/>
      <c r="D156" s="542"/>
      <c r="E156" s="543"/>
      <c r="F156" s="551"/>
      <c r="G156" s="551"/>
      <c r="H156" s="553"/>
      <c r="I156" s="554"/>
      <c r="J156" s="546" t="e">
        <f>IF(AND(Q156="",#REF!&gt;0,#REF!&lt;5),K156,)</f>
        <v>#REF!</v>
      </c>
      <c r="K156" s="547" t="str">
        <f>IF(D156="","ZZZ9",IF(AND(#REF!&gt;0,#REF!&lt;5),D156&amp;#REF!,D156&amp;"9"))</f>
        <v>ZZZ9</v>
      </c>
      <c r="L156" s="548">
        <f t="shared" si="3"/>
        <v>999</v>
      </c>
      <c r="M156" s="559">
        <f t="shared" si="4"/>
        <v>999</v>
      </c>
      <c r="N156" s="556"/>
      <c r="O156" s="551"/>
      <c r="P156" s="550">
        <f t="shared" si="5"/>
        <v>999</v>
      </c>
      <c r="Q156" s="551"/>
    </row>
  </sheetData>
  <conditionalFormatting sqref="A7:D156">
    <cfRule type="expression" dxfId="251" priority="14" stopIfTrue="1">
      <formula>$Q7&gt;=1</formula>
    </cfRule>
  </conditionalFormatting>
  <conditionalFormatting sqref="B7:D37">
    <cfRule type="expression" dxfId="250" priority="1" stopIfTrue="1">
      <formula>$Q7&gt;=1</formula>
    </cfRule>
  </conditionalFormatting>
  <conditionalFormatting sqref="E7:E14">
    <cfRule type="expression" dxfId="249" priority="6" stopIfTrue="1">
      <formula>AND(ROUNDDOWN(($A$4-E7)/365.25,0)&lt;=13,G7&lt;&gt;"OK")</formula>
    </cfRule>
    <cfRule type="expression" dxfId="248" priority="7" stopIfTrue="1">
      <formula>AND(ROUNDDOWN(($A$4-E7)/365.25,0)&lt;=14,G7&lt;&gt;"OK")</formula>
    </cfRule>
    <cfRule type="expression" dxfId="247" priority="8" stopIfTrue="1">
      <formula>AND(ROUNDDOWN(($A$4-E7)/365.25,0)&lt;=17,G7&lt;&gt;"OK")</formula>
    </cfRule>
    <cfRule type="expression" dxfId="246" priority="11" stopIfTrue="1">
      <formula>AND(ROUNDDOWN(($A$4-E7)/365.25,0)&lt;=13,G7&lt;&gt;"OK")</formula>
    </cfRule>
    <cfRule type="expression" dxfId="245" priority="12" stopIfTrue="1">
      <formula>AND(ROUNDDOWN(($A$4-E7)/365.25,0)&lt;=14,G7&lt;&gt;"OK")</formula>
    </cfRule>
    <cfRule type="expression" dxfId="244" priority="13" stopIfTrue="1">
      <formula>AND(ROUNDDOWN(($A$4-E7)/365.25,0)&lt;=17,G7&lt;&gt;"OK")</formula>
    </cfRule>
  </conditionalFormatting>
  <conditionalFormatting sqref="E7:E27 E29:E37">
    <cfRule type="expression" dxfId="243" priority="2" stopIfTrue="1">
      <formula>AND(ROUNDDOWN(($A$4-E7)/365.25,0)&lt;=13,G7&lt;&gt;"OK")</formula>
    </cfRule>
    <cfRule type="expression" dxfId="242" priority="3" stopIfTrue="1">
      <formula>AND(ROUNDDOWN(($A$4-E7)/365.25,0)&lt;=14,G7&lt;&gt;"OK")</formula>
    </cfRule>
    <cfRule type="expression" dxfId="241" priority="4" stopIfTrue="1">
      <formula>AND(ROUNDDOWN(($A$4-E7)/365.25,0)&lt;=17,G7&lt;&gt;"OK")</formula>
    </cfRule>
  </conditionalFormatting>
  <conditionalFormatting sqref="E7:E156">
    <cfRule type="expression" dxfId="240" priority="16" stopIfTrue="1">
      <formula>AND(ROUNDDOWN(($A$4-E7)/365.25,0)&lt;=13,G7&lt;&gt;"OK")</formula>
    </cfRule>
    <cfRule type="expression" dxfId="239" priority="17" stopIfTrue="1">
      <formula>AND(ROUNDDOWN(($A$4-E7)/365.25,0)&lt;=14,G7&lt;&gt;"OK")</formula>
    </cfRule>
    <cfRule type="expression" dxfId="238" priority="18" stopIfTrue="1">
      <formula>AND(ROUNDDOWN(($A$4-E7)/365.25,0)&lt;=17,G7&lt;&gt;"OK")</formula>
    </cfRule>
  </conditionalFormatting>
  <conditionalFormatting sqref="J7:J156">
    <cfRule type="cellIs" dxfId="23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8131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D7219-9010-4EC3-8E88-9BCC80FA0EE1}">
  <dimension ref="A1:N91"/>
  <sheetViews>
    <sheetView zoomScale="96" zoomScaleNormal="96" workbookViewId="0">
      <selection activeCell="A47" sqref="A47"/>
    </sheetView>
  </sheetViews>
  <sheetFormatPr defaultRowHeight="13.2" x14ac:dyDescent="0.25"/>
  <cols>
    <col min="9" max="9" width="41.5546875" customWidth="1"/>
    <col min="11" max="11" width="24" bestFit="1" customWidth="1"/>
    <col min="12" max="12" width="9.88671875" customWidth="1"/>
    <col min="13" max="13" width="29.5546875" bestFit="1" customWidth="1"/>
  </cols>
  <sheetData>
    <row r="1" spans="1:14" ht="43.2" x14ac:dyDescent="0.3">
      <c r="A1" s="1080" t="s">
        <v>516</v>
      </c>
      <c r="B1" s="1080" t="s">
        <v>517</v>
      </c>
      <c r="C1" s="1080" t="s">
        <v>518</v>
      </c>
      <c r="D1" s="1080" t="s">
        <v>519</v>
      </c>
      <c r="E1" s="1080" t="s">
        <v>520</v>
      </c>
      <c r="F1" s="1080" t="s">
        <v>521</v>
      </c>
      <c r="G1" s="1080" t="s">
        <v>522</v>
      </c>
      <c r="H1" s="1080" t="s">
        <v>24</v>
      </c>
      <c r="I1" s="1080" t="s">
        <v>523</v>
      </c>
      <c r="J1" s="1080" t="s">
        <v>524</v>
      </c>
      <c r="K1" s="1080" t="s">
        <v>525</v>
      </c>
      <c r="L1" s="1080" t="s">
        <v>526</v>
      </c>
      <c r="M1" s="1080" t="s">
        <v>527</v>
      </c>
      <c r="N1" s="1080" t="s">
        <v>528</v>
      </c>
    </row>
    <row r="2" spans="1:14" x14ac:dyDescent="0.25">
      <c r="A2" t="s">
        <v>529</v>
      </c>
      <c r="B2" t="s">
        <v>530</v>
      </c>
      <c r="C2" t="s">
        <v>531</v>
      </c>
      <c r="D2" t="s">
        <v>531</v>
      </c>
      <c r="E2" t="s">
        <v>532</v>
      </c>
      <c r="F2" t="s">
        <v>62</v>
      </c>
      <c r="G2" t="s">
        <v>61</v>
      </c>
      <c r="H2" t="s">
        <v>53</v>
      </c>
      <c r="I2" t="s">
        <v>533</v>
      </c>
      <c r="J2" t="s">
        <v>534</v>
      </c>
      <c r="K2" t="s">
        <v>184</v>
      </c>
      <c r="L2" t="s">
        <v>11</v>
      </c>
      <c r="M2" t="s">
        <v>535</v>
      </c>
      <c r="N2" t="s">
        <v>11</v>
      </c>
    </row>
    <row r="3" spans="1:14" x14ac:dyDescent="0.25">
      <c r="A3" t="s">
        <v>529</v>
      </c>
      <c r="B3" t="s">
        <v>536</v>
      </c>
      <c r="C3" t="s">
        <v>531</v>
      </c>
      <c r="D3" t="s">
        <v>531</v>
      </c>
      <c r="E3" t="s">
        <v>532</v>
      </c>
      <c r="F3" t="s">
        <v>62</v>
      </c>
      <c r="G3" t="s">
        <v>61</v>
      </c>
      <c r="H3" t="s">
        <v>53</v>
      </c>
      <c r="I3" t="s">
        <v>537</v>
      </c>
      <c r="J3" t="s">
        <v>100</v>
      </c>
      <c r="K3" t="s">
        <v>181</v>
      </c>
      <c r="L3" t="s">
        <v>11</v>
      </c>
      <c r="M3" t="s">
        <v>538</v>
      </c>
      <c r="N3" t="s">
        <v>11</v>
      </c>
    </row>
    <row r="4" spans="1:14" x14ac:dyDescent="0.25">
      <c r="A4" t="s">
        <v>529</v>
      </c>
      <c r="B4" t="s">
        <v>530</v>
      </c>
      <c r="C4" t="s">
        <v>531</v>
      </c>
      <c r="D4" t="s">
        <v>531</v>
      </c>
      <c r="E4" t="s">
        <v>532</v>
      </c>
      <c r="F4" t="s">
        <v>62</v>
      </c>
      <c r="G4" t="s">
        <v>61</v>
      </c>
      <c r="H4" t="s">
        <v>53</v>
      </c>
      <c r="I4" t="s">
        <v>539</v>
      </c>
      <c r="J4" t="s">
        <v>540</v>
      </c>
      <c r="K4" t="s">
        <v>182</v>
      </c>
      <c r="L4" t="s">
        <v>11</v>
      </c>
      <c r="M4" t="s">
        <v>541</v>
      </c>
      <c r="N4" t="s">
        <v>11</v>
      </c>
    </row>
    <row r="5" spans="1:14" x14ac:dyDescent="0.25">
      <c r="A5" t="s">
        <v>529</v>
      </c>
      <c r="B5" t="s">
        <v>530</v>
      </c>
      <c r="C5" t="s">
        <v>531</v>
      </c>
      <c r="D5" t="s">
        <v>531</v>
      </c>
      <c r="E5" t="s">
        <v>532</v>
      </c>
      <c r="F5" t="s">
        <v>62</v>
      </c>
      <c r="G5" t="s">
        <v>61</v>
      </c>
      <c r="H5" t="s">
        <v>54</v>
      </c>
      <c r="I5" t="s">
        <v>539</v>
      </c>
      <c r="J5" t="s">
        <v>540</v>
      </c>
      <c r="K5" t="s">
        <v>192</v>
      </c>
      <c r="L5" t="s">
        <v>11</v>
      </c>
      <c r="M5" t="s">
        <v>541</v>
      </c>
      <c r="N5" t="s">
        <v>11</v>
      </c>
    </row>
    <row r="6" spans="1:14" x14ac:dyDescent="0.25">
      <c r="A6" t="s">
        <v>529</v>
      </c>
      <c r="B6" t="s">
        <v>530</v>
      </c>
      <c r="C6" t="s">
        <v>531</v>
      </c>
      <c r="D6" t="s">
        <v>531</v>
      </c>
      <c r="E6" t="s">
        <v>532</v>
      </c>
      <c r="F6" t="s">
        <v>62</v>
      </c>
      <c r="G6" t="s">
        <v>61</v>
      </c>
      <c r="H6" t="s">
        <v>54</v>
      </c>
      <c r="I6" t="s">
        <v>539</v>
      </c>
      <c r="J6" t="s">
        <v>540</v>
      </c>
      <c r="K6" t="s">
        <v>191</v>
      </c>
      <c r="L6" t="s">
        <v>11</v>
      </c>
      <c r="M6" t="s">
        <v>541</v>
      </c>
      <c r="N6" t="s">
        <v>11</v>
      </c>
    </row>
    <row r="7" spans="1:14" x14ac:dyDescent="0.25">
      <c r="A7" t="s">
        <v>529</v>
      </c>
      <c r="B7" t="s">
        <v>536</v>
      </c>
      <c r="C7" t="s">
        <v>531</v>
      </c>
      <c r="D7" t="s">
        <v>531</v>
      </c>
      <c r="E7" t="s">
        <v>532</v>
      </c>
      <c r="F7" t="s">
        <v>542</v>
      </c>
      <c r="G7" t="s">
        <v>61</v>
      </c>
      <c r="H7" t="s">
        <v>53</v>
      </c>
      <c r="I7" t="s">
        <v>543</v>
      </c>
      <c r="J7" t="s">
        <v>100</v>
      </c>
      <c r="K7" t="s">
        <v>544</v>
      </c>
      <c r="L7" t="s">
        <v>11</v>
      </c>
      <c r="M7" t="s">
        <v>545</v>
      </c>
      <c r="N7" t="s">
        <v>546</v>
      </c>
    </row>
    <row r="8" spans="1:14" x14ac:dyDescent="0.25">
      <c r="A8" t="s">
        <v>529</v>
      </c>
      <c r="B8" t="s">
        <v>530</v>
      </c>
      <c r="C8" t="s">
        <v>531</v>
      </c>
      <c r="D8" t="s">
        <v>531</v>
      </c>
      <c r="E8" t="s">
        <v>532</v>
      </c>
      <c r="F8" t="s">
        <v>542</v>
      </c>
      <c r="G8" t="s">
        <v>61</v>
      </c>
      <c r="H8" t="s">
        <v>54</v>
      </c>
      <c r="I8" t="s">
        <v>539</v>
      </c>
      <c r="J8" t="s">
        <v>540</v>
      </c>
      <c r="K8" t="s">
        <v>188</v>
      </c>
      <c r="L8" t="s">
        <v>11</v>
      </c>
      <c r="M8" t="s">
        <v>541</v>
      </c>
      <c r="N8" t="s">
        <v>11</v>
      </c>
    </row>
    <row r="9" spans="1:14" x14ac:dyDescent="0.25">
      <c r="A9" t="s">
        <v>529</v>
      </c>
      <c r="B9" t="s">
        <v>536</v>
      </c>
      <c r="C9" t="s">
        <v>531</v>
      </c>
      <c r="D9" t="s">
        <v>531</v>
      </c>
      <c r="E9" t="s">
        <v>532</v>
      </c>
      <c r="F9" t="s">
        <v>542</v>
      </c>
      <c r="G9" t="s">
        <v>61</v>
      </c>
      <c r="H9" t="s">
        <v>54</v>
      </c>
      <c r="I9" t="s">
        <v>547</v>
      </c>
      <c r="J9" t="s">
        <v>100</v>
      </c>
      <c r="K9" t="s">
        <v>548</v>
      </c>
      <c r="L9" t="s">
        <v>11</v>
      </c>
      <c r="M9" t="s">
        <v>549</v>
      </c>
      <c r="N9" t="s">
        <v>11</v>
      </c>
    </row>
    <row r="10" spans="1:14" x14ac:dyDescent="0.25">
      <c r="A10" t="s">
        <v>529</v>
      </c>
      <c r="B10" t="s">
        <v>536</v>
      </c>
      <c r="C10" t="s">
        <v>531</v>
      </c>
      <c r="D10" t="s">
        <v>531</v>
      </c>
      <c r="E10" t="s">
        <v>532</v>
      </c>
      <c r="F10" t="s">
        <v>542</v>
      </c>
      <c r="G10" t="s">
        <v>61</v>
      </c>
      <c r="H10" t="s">
        <v>54</v>
      </c>
      <c r="I10" t="s">
        <v>550</v>
      </c>
      <c r="J10" t="s">
        <v>100</v>
      </c>
      <c r="K10" t="s">
        <v>186</v>
      </c>
      <c r="L10" t="s">
        <v>11</v>
      </c>
      <c r="M10" t="s">
        <v>551</v>
      </c>
      <c r="N10" t="s">
        <v>11</v>
      </c>
    </row>
    <row r="11" spans="1:14" x14ac:dyDescent="0.25">
      <c r="A11" t="s">
        <v>529</v>
      </c>
      <c r="B11" t="s">
        <v>536</v>
      </c>
      <c r="C11" t="s">
        <v>531</v>
      </c>
      <c r="D11" t="s">
        <v>531</v>
      </c>
      <c r="E11" t="s">
        <v>552</v>
      </c>
      <c r="F11" t="s">
        <v>62</v>
      </c>
      <c r="G11" t="s">
        <v>61</v>
      </c>
      <c r="H11" s="1081" t="s">
        <v>53</v>
      </c>
      <c r="I11" t="s">
        <v>553</v>
      </c>
      <c r="J11" t="s">
        <v>100</v>
      </c>
      <c r="K11" t="s">
        <v>554</v>
      </c>
      <c r="L11" t="s">
        <v>11</v>
      </c>
      <c r="M11" t="s">
        <v>555</v>
      </c>
      <c r="N11" t="s">
        <v>11</v>
      </c>
    </row>
    <row r="12" spans="1:14" x14ac:dyDescent="0.25">
      <c r="A12" t="s">
        <v>529</v>
      </c>
      <c r="B12" t="s">
        <v>530</v>
      </c>
      <c r="C12" t="s">
        <v>531</v>
      </c>
      <c r="D12" t="s">
        <v>531</v>
      </c>
      <c r="E12" t="s">
        <v>552</v>
      </c>
      <c r="F12" t="s">
        <v>62</v>
      </c>
      <c r="G12" t="s">
        <v>61</v>
      </c>
      <c r="H12" t="s">
        <v>54</v>
      </c>
      <c r="I12" t="s">
        <v>539</v>
      </c>
      <c r="J12" t="s">
        <v>540</v>
      </c>
      <c r="K12" t="s">
        <v>197</v>
      </c>
      <c r="L12" t="s">
        <v>11</v>
      </c>
      <c r="M12" t="s">
        <v>541</v>
      </c>
      <c r="N12" t="s">
        <v>11</v>
      </c>
    </row>
    <row r="13" spans="1:14" x14ac:dyDescent="0.25">
      <c r="A13" t="s">
        <v>529</v>
      </c>
      <c r="B13" t="s">
        <v>530</v>
      </c>
      <c r="C13" t="s">
        <v>531</v>
      </c>
      <c r="D13" t="s">
        <v>531</v>
      </c>
      <c r="E13" t="s">
        <v>552</v>
      </c>
      <c r="F13" t="s">
        <v>62</v>
      </c>
      <c r="G13" t="s">
        <v>61</v>
      </c>
      <c r="H13" t="s">
        <v>54</v>
      </c>
      <c r="I13" t="s">
        <v>539</v>
      </c>
      <c r="J13" t="s">
        <v>540</v>
      </c>
      <c r="K13" t="s">
        <v>198</v>
      </c>
      <c r="L13" t="s">
        <v>11</v>
      </c>
      <c r="M13" t="s">
        <v>541</v>
      </c>
      <c r="N13" t="s">
        <v>11</v>
      </c>
    </row>
    <row r="14" spans="1:14" x14ac:dyDescent="0.25">
      <c r="A14" t="s">
        <v>529</v>
      </c>
      <c r="B14" t="s">
        <v>536</v>
      </c>
      <c r="C14" t="s">
        <v>531</v>
      </c>
      <c r="D14" t="s">
        <v>531</v>
      </c>
      <c r="E14" t="s">
        <v>552</v>
      </c>
      <c r="F14" t="s">
        <v>62</v>
      </c>
      <c r="G14" t="s">
        <v>61</v>
      </c>
      <c r="H14" t="s">
        <v>54</v>
      </c>
      <c r="I14" t="s">
        <v>550</v>
      </c>
      <c r="J14" t="s">
        <v>100</v>
      </c>
      <c r="K14" t="s">
        <v>194</v>
      </c>
      <c r="L14" t="s">
        <v>11</v>
      </c>
      <c r="M14" t="s">
        <v>551</v>
      </c>
      <c r="N14" t="s">
        <v>11</v>
      </c>
    </row>
    <row r="15" spans="1:14" x14ac:dyDescent="0.25">
      <c r="A15" t="s">
        <v>529</v>
      </c>
      <c r="B15" t="s">
        <v>536</v>
      </c>
      <c r="C15" t="s">
        <v>531</v>
      </c>
      <c r="D15" t="s">
        <v>531</v>
      </c>
      <c r="E15" t="s">
        <v>552</v>
      </c>
      <c r="F15" t="s">
        <v>62</v>
      </c>
      <c r="G15" t="s">
        <v>61</v>
      </c>
      <c r="H15" t="s">
        <v>54</v>
      </c>
      <c r="I15" t="s">
        <v>550</v>
      </c>
      <c r="J15" t="s">
        <v>100</v>
      </c>
      <c r="K15" t="s">
        <v>195</v>
      </c>
      <c r="L15" t="s">
        <v>11</v>
      </c>
      <c r="M15" t="s">
        <v>551</v>
      </c>
      <c r="N15" t="s">
        <v>11</v>
      </c>
    </row>
    <row r="16" spans="1:14" x14ac:dyDescent="0.25">
      <c r="A16" t="s">
        <v>529</v>
      </c>
      <c r="B16" t="s">
        <v>536</v>
      </c>
      <c r="C16" t="s">
        <v>531</v>
      </c>
      <c r="D16" t="s">
        <v>531</v>
      </c>
      <c r="E16" t="s">
        <v>552</v>
      </c>
      <c r="F16" t="s">
        <v>62</v>
      </c>
      <c r="G16" t="s">
        <v>61</v>
      </c>
      <c r="H16" t="s">
        <v>54</v>
      </c>
      <c r="I16" t="s">
        <v>550</v>
      </c>
      <c r="J16" t="s">
        <v>100</v>
      </c>
      <c r="K16" t="s">
        <v>196</v>
      </c>
      <c r="L16" t="s">
        <v>11</v>
      </c>
      <c r="M16" t="s">
        <v>551</v>
      </c>
      <c r="N16" t="s">
        <v>11</v>
      </c>
    </row>
    <row r="17" spans="1:14" x14ac:dyDescent="0.25">
      <c r="A17" t="s">
        <v>529</v>
      </c>
      <c r="B17" t="s">
        <v>536</v>
      </c>
      <c r="C17" t="s">
        <v>531</v>
      </c>
      <c r="D17" t="s">
        <v>531</v>
      </c>
      <c r="E17" t="s">
        <v>552</v>
      </c>
      <c r="F17" t="s">
        <v>542</v>
      </c>
      <c r="G17" t="s">
        <v>61</v>
      </c>
      <c r="H17" t="s">
        <v>53</v>
      </c>
      <c r="I17" t="s">
        <v>556</v>
      </c>
      <c r="J17" t="s">
        <v>100</v>
      </c>
      <c r="K17" t="s">
        <v>557</v>
      </c>
      <c r="L17" t="s">
        <v>11</v>
      </c>
      <c r="M17" t="s">
        <v>558</v>
      </c>
      <c r="N17" t="s">
        <v>559</v>
      </c>
    </row>
    <row r="18" spans="1:14" x14ac:dyDescent="0.25">
      <c r="A18" t="s">
        <v>529</v>
      </c>
      <c r="B18" t="s">
        <v>530</v>
      </c>
      <c r="C18" t="s">
        <v>531</v>
      </c>
      <c r="D18" t="s">
        <v>531</v>
      </c>
      <c r="E18" t="s">
        <v>552</v>
      </c>
      <c r="F18" t="s">
        <v>542</v>
      </c>
      <c r="G18" t="s">
        <v>61</v>
      </c>
      <c r="H18" t="s">
        <v>54</v>
      </c>
      <c r="I18" t="s">
        <v>539</v>
      </c>
      <c r="J18" t="s">
        <v>540</v>
      </c>
      <c r="K18" t="s">
        <v>560</v>
      </c>
      <c r="L18" t="s">
        <v>11</v>
      </c>
      <c r="M18" t="s">
        <v>541</v>
      </c>
      <c r="N18" t="s">
        <v>11</v>
      </c>
    </row>
    <row r="19" spans="1:14" x14ac:dyDescent="0.25">
      <c r="A19" t="s">
        <v>529</v>
      </c>
      <c r="B19" t="s">
        <v>536</v>
      </c>
      <c r="C19" t="s">
        <v>531</v>
      </c>
      <c r="D19" t="s">
        <v>531</v>
      </c>
      <c r="E19" t="s">
        <v>552</v>
      </c>
      <c r="F19" t="s">
        <v>542</v>
      </c>
      <c r="G19" t="s">
        <v>61</v>
      </c>
      <c r="H19" t="s">
        <v>54</v>
      </c>
      <c r="I19" t="s">
        <v>537</v>
      </c>
      <c r="J19" t="s">
        <v>100</v>
      </c>
      <c r="K19" t="s">
        <v>204</v>
      </c>
      <c r="L19" t="s">
        <v>11</v>
      </c>
      <c r="M19" t="s">
        <v>561</v>
      </c>
      <c r="N19" t="s">
        <v>11</v>
      </c>
    </row>
    <row r="20" spans="1:14" x14ac:dyDescent="0.25">
      <c r="A20" t="s">
        <v>529</v>
      </c>
      <c r="B20" t="s">
        <v>536</v>
      </c>
      <c r="C20" t="s">
        <v>531</v>
      </c>
      <c r="D20" t="s">
        <v>531</v>
      </c>
      <c r="E20" t="s">
        <v>552</v>
      </c>
      <c r="F20" t="s">
        <v>542</v>
      </c>
      <c r="G20" t="s">
        <v>61</v>
      </c>
      <c r="H20" t="s">
        <v>54</v>
      </c>
      <c r="I20" t="s">
        <v>547</v>
      </c>
      <c r="J20" t="s">
        <v>100</v>
      </c>
      <c r="K20" t="s">
        <v>203</v>
      </c>
      <c r="L20" t="s">
        <v>11</v>
      </c>
      <c r="M20" t="s">
        <v>549</v>
      </c>
      <c r="N20" t="s">
        <v>11</v>
      </c>
    </row>
    <row r="21" spans="1:14" x14ac:dyDescent="0.25">
      <c r="A21" t="s">
        <v>529</v>
      </c>
      <c r="B21" t="s">
        <v>536</v>
      </c>
      <c r="C21" t="s">
        <v>531</v>
      </c>
      <c r="D21" t="s">
        <v>531</v>
      </c>
      <c r="E21" t="s">
        <v>552</v>
      </c>
      <c r="F21" t="s">
        <v>542</v>
      </c>
      <c r="G21" t="s">
        <v>61</v>
      </c>
      <c r="H21" t="s">
        <v>54</v>
      </c>
      <c r="I21" t="s">
        <v>550</v>
      </c>
      <c r="J21" t="s">
        <v>100</v>
      </c>
      <c r="K21" t="s">
        <v>202</v>
      </c>
      <c r="L21" t="s">
        <v>11</v>
      </c>
      <c r="M21" t="s">
        <v>551</v>
      </c>
      <c r="N21" t="s">
        <v>11</v>
      </c>
    </row>
    <row r="22" spans="1:14" x14ac:dyDescent="0.25">
      <c r="A22" t="s">
        <v>529</v>
      </c>
      <c r="B22" t="s">
        <v>536</v>
      </c>
      <c r="C22" t="s">
        <v>531</v>
      </c>
      <c r="D22" t="s">
        <v>531</v>
      </c>
      <c r="E22" t="s">
        <v>562</v>
      </c>
      <c r="F22" t="s">
        <v>62</v>
      </c>
      <c r="G22" t="s">
        <v>61</v>
      </c>
      <c r="H22" t="s">
        <v>53</v>
      </c>
      <c r="I22" t="s">
        <v>537</v>
      </c>
      <c r="J22" t="s">
        <v>100</v>
      </c>
      <c r="K22" t="s">
        <v>293</v>
      </c>
      <c r="L22" t="s">
        <v>11</v>
      </c>
      <c r="M22" t="s">
        <v>561</v>
      </c>
      <c r="N22" t="s">
        <v>11</v>
      </c>
    </row>
    <row r="23" spans="1:14" x14ac:dyDescent="0.25">
      <c r="A23" t="s">
        <v>529</v>
      </c>
      <c r="B23" t="s">
        <v>536</v>
      </c>
      <c r="C23" t="s">
        <v>531</v>
      </c>
      <c r="D23" t="s">
        <v>531</v>
      </c>
      <c r="E23" t="s">
        <v>562</v>
      </c>
      <c r="F23" t="s">
        <v>62</v>
      </c>
      <c r="G23" t="s">
        <v>61</v>
      </c>
      <c r="H23" t="s">
        <v>53</v>
      </c>
      <c r="I23" t="s">
        <v>550</v>
      </c>
      <c r="J23" t="s">
        <v>100</v>
      </c>
      <c r="K23" t="s">
        <v>294</v>
      </c>
      <c r="L23" t="s">
        <v>11</v>
      </c>
      <c r="M23" t="s">
        <v>563</v>
      </c>
      <c r="N23" t="s">
        <v>11</v>
      </c>
    </row>
    <row r="24" spans="1:14" x14ac:dyDescent="0.25">
      <c r="A24" t="s">
        <v>529</v>
      </c>
      <c r="B24" t="s">
        <v>530</v>
      </c>
      <c r="C24" t="s">
        <v>531</v>
      </c>
      <c r="D24" t="s">
        <v>531</v>
      </c>
      <c r="E24" t="s">
        <v>562</v>
      </c>
      <c r="F24" t="s">
        <v>62</v>
      </c>
      <c r="G24" t="s">
        <v>61</v>
      </c>
      <c r="H24" t="s">
        <v>54</v>
      </c>
      <c r="I24" t="s">
        <v>539</v>
      </c>
      <c r="J24" t="s">
        <v>540</v>
      </c>
      <c r="K24" t="s">
        <v>220</v>
      </c>
      <c r="L24" t="s">
        <v>11</v>
      </c>
      <c r="M24" t="s">
        <v>541</v>
      </c>
      <c r="N24" t="s">
        <v>11</v>
      </c>
    </row>
    <row r="25" spans="1:14" x14ac:dyDescent="0.25">
      <c r="A25" t="s">
        <v>529</v>
      </c>
      <c r="B25" t="s">
        <v>530</v>
      </c>
      <c r="C25" t="s">
        <v>531</v>
      </c>
      <c r="D25" t="s">
        <v>531</v>
      </c>
      <c r="E25" t="s">
        <v>562</v>
      </c>
      <c r="F25" t="s">
        <v>62</v>
      </c>
      <c r="G25" t="s">
        <v>61</v>
      </c>
      <c r="H25" t="s">
        <v>54</v>
      </c>
      <c r="I25" t="s">
        <v>564</v>
      </c>
      <c r="J25" t="s">
        <v>534</v>
      </c>
      <c r="K25" t="s">
        <v>210</v>
      </c>
      <c r="L25" t="s">
        <v>11</v>
      </c>
      <c r="M25" t="s">
        <v>565</v>
      </c>
      <c r="N25" t="s">
        <v>11</v>
      </c>
    </row>
    <row r="26" spans="1:14" x14ac:dyDescent="0.25">
      <c r="A26" t="s">
        <v>529</v>
      </c>
      <c r="B26" t="s">
        <v>530</v>
      </c>
      <c r="C26" t="s">
        <v>531</v>
      </c>
      <c r="D26" t="s">
        <v>531</v>
      </c>
      <c r="E26" t="s">
        <v>562</v>
      </c>
      <c r="F26" t="s">
        <v>62</v>
      </c>
      <c r="G26" t="s">
        <v>61</v>
      </c>
      <c r="H26" t="s">
        <v>54</v>
      </c>
      <c r="I26" t="s">
        <v>564</v>
      </c>
      <c r="J26" t="s">
        <v>534</v>
      </c>
      <c r="K26" t="s">
        <v>215</v>
      </c>
      <c r="L26" t="s">
        <v>11</v>
      </c>
      <c r="M26" t="s">
        <v>565</v>
      </c>
      <c r="N26" t="s">
        <v>11</v>
      </c>
    </row>
    <row r="27" spans="1:14" x14ac:dyDescent="0.25">
      <c r="A27" t="s">
        <v>529</v>
      </c>
      <c r="B27" t="s">
        <v>530</v>
      </c>
      <c r="C27" t="s">
        <v>531</v>
      </c>
      <c r="D27" t="s">
        <v>531</v>
      </c>
      <c r="E27" t="s">
        <v>562</v>
      </c>
      <c r="F27" t="s">
        <v>62</v>
      </c>
      <c r="G27" t="s">
        <v>61</v>
      </c>
      <c r="H27" t="s">
        <v>54</v>
      </c>
      <c r="I27" t="s">
        <v>566</v>
      </c>
      <c r="J27" t="s">
        <v>534</v>
      </c>
      <c r="K27" t="s">
        <v>214</v>
      </c>
      <c r="L27" t="s">
        <v>11</v>
      </c>
      <c r="M27" t="s">
        <v>567</v>
      </c>
      <c r="N27" t="s">
        <v>11</v>
      </c>
    </row>
    <row r="28" spans="1:14" x14ac:dyDescent="0.25">
      <c r="A28" t="s">
        <v>529</v>
      </c>
      <c r="B28" t="s">
        <v>530</v>
      </c>
      <c r="C28" t="s">
        <v>531</v>
      </c>
      <c r="D28" t="s">
        <v>531</v>
      </c>
      <c r="E28" t="s">
        <v>562</v>
      </c>
      <c r="F28" t="s">
        <v>62</v>
      </c>
      <c r="G28" t="s">
        <v>61</v>
      </c>
      <c r="H28" t="s">
        <v>54</v>
      </c>
      <c r="I28" t="s">
        <v>564</v>
      </c>
      <c r="J28" t="s">
        <v>534</v>
      </c>
      <c r="K28" t="s">
        <v>221</v>
      </c>
      <c r="L28" t="s">
        <v>11</v>
      </c>
      <c r="M28" t="s">
        <v>568</v>
      </c>
      <c r="N28" t="s">
        <v>11</v>
      </c>
    </row>
    <row r="29" spans="1:14" x14ac:dyDescent="0.25">
      <c r="A29" t="s">
        <v>529</v>
      </c>
      <c r="B29" t="s">
        <v>530</v>
      </c>
      <c r="C29" t="s">
        <v>531</v>
      </c>
      <c r="D29" t="s">
        <v>531</v>
      </c>
      <c r="E29" t="s">
        <v>562</v>
      </c>
      <c r="F29" t="s">
        <v>62</v>
      </c>
      <c r="G29" t="s">
        <v>61</v>
      </c>
      <c r="H29" t="s">
        <v>54</v>
      </c>
      <c r="I29" t="s">
        <v>533</v>
      </c>
      <c r="J29" t="s">
        <v>534</v>
      </c>
      <c r="K29" t="s">
        <v>212</v>
      </c>
      <c r="L29" t="s">
        <v>11</v>
      </c>
      <c r="M29" t="s">
        <v>535</v>
      </c>
      <c r="N29" t="s">
        <v>11</v>
      </c>
    </row>
    <row r="30" spans="1:14" x14ac:dyDescent="0.25">
      <c r="A30" t="s">
        <v>529</v>
      </c>
      <c r="B30" t="s">
        <v>536</v>
      </c>
      <c r="C30" t="s">
        <v>531</v>
      </c>
      <c r="D30" t="s">
        <v>531</v>
      </c>
      <c r="E30" t="s">
        <v>562</v>
      </c>
      <c r="F30" t="s">
        <v>62</v>
      </c>
      <c r="G30" t="s">
        <v>61</v>
      </c>
      <c r="H30" t="s">
        <v>54</v>
      </c>
      <c r="I30" t="s">
        <v>550</v>
      </c>
      <c r="J30" t="s">
        <v>100</v>
      </c>
      <c r="K30" t="s">
        <v>223</v>
      </c>
      <c r="L30" t="s">
        <v>11</v>
      </c>
      <c r="M30" t="s">
        <v>551</v>
      </c>
      <c r="N30" t="s">
        <v>11</v>
      </c>
    </row>
    <row r="31" spans="1:14" x14ac:dyDescent="0.25">
      <c r="A31" t="s">
        <v>529</v>
      </c>
      <c r="B31" t="s">
        <v>536</v>
      </c>
      <c r="C31" t="s">
        <v>531</v>
      </c>
      <c r="D31" t="s">
        <v>531</v>
      </c>
      <c r="E31" t="s">
        <v>562</v>
      </c>
      <c r="F31" t="s">
        <v>62</v>
      </c>
      <c r="G31" t="s">
        <v>61</v>
      </c>
      <c r="H31" t="s">
        <v>54</v>
      </c>
      <c r="I31" t="s">
        <v>550</v>
      </c>
      <c r="J31" t="s">
        <v>100</v>
      </c>
      <c r="K31" t="s">
        <v>209</v>
      </c>
      <c r="L31" t="s">
        <v>11</v>
      </c>
      <c r="M31" t="s">
        <v>551</v>
      </c>
      <c r="N31" t="s">
        <v>11</v>
      </c>
    </row>
    <row r="32" spans="1:14" x14ac:dyDescent="0.25">
      <c r="A32" t="s">
        <v>529</v>
      </c>
      <c r="B32" t="s">
        <v>536</v>
      </c>
      <c r="C32" t="s">
        <v>531</v>
      </c>
      <c r="D32" t="s">
        <v>531</v>
      </c>
      <c r="E32" t="s">
        <v>562</v>
      </c>
      <c r="F32" t="s">
        <v>62</v>
      </c>
      <c r="G32" t="s">
        <v>61</v>
      </c>
      <c r="H32" t="s">
        <v>54</v>
      </c>
      <c r="I32" t="s">
        <v>550</v>
      </c>
      <c r="J32" t="s">
        <v>100</v>
      </c>
      <c r="K32" t="s">
        <v>211</v>
      </c>
      <c r="L32" t="s">
        <v>11</v>
      </c>
      <c r="M32" t="s">
        <v>551</v>
      </c>
      <c r="N32" t="s">
        <v>11</v>
      </c>
    </row>
    <row r="33" spans="1:14" x14ac:dyDescent="0.25">
      <c r="A33" t="s">
        <v>529</v>
      </c>
      <c r="B33" t="s">
        <v>536</v>
      </c>
      <c r="C33" t="s">
        <v>531</v>
      </c>
      <c r="D33" t="s">
        <v>531</v>
      </c>
      <c r="E33" t="s">
        <v>562</v>
      </c>
      <c r="F33" t="s">
        <v>542</v>
      </c>
      <c r="G33" t="s">
        <v>61</v>
      </c>
      <c r="H33" t="s">
        <v>53</v>
      </c>
      <c r="I33" t="s">
        <v>569</v>
      </c>
      <c r="J33" t="s">
        <v>100</v>
      </c>
      <c r="K33" t="s">
        <v>570</v>
      </c>
      <c r="L33" t="s">
        <v>11</v>
      </c>
      <c r="M33" t="s">
        <v>571</v>
      </c>
      <c r="N33" t="s">
        <v>11</v>
      </c>
    </row>
    <row r="34" spans="1:14" x14ac:dyDescent="0.25">
      <c r="A34" t="s">
        <v>529</v>
      </c>
      <c r="B34" t="s">
        <v>530</v>
      </c>
      <c r="C34" t="s">
        <v>531</v>
      </c>
      <c r="D34" t="s">
        <v>531</v>
      </c>
      <c r="E34" t="s">
        <v>562</v>
      </c>
      <c r="F34" t="s">
        <v>542</v>
      </c>
      <c r="G34" t="s">
        <v>61</v>
      </c>
      <c r="H34" t="s">
        <v>54</v>
      </c>
      <c r="I34" t="s">
        <v>564</v>
      </c>
      <c r="J34" t="s">
        <v>534</v>
      </c>
      <c r="K34" t="s">
        <v>572</v>
      </c>
      <c r="L34" t="s">
        <v>11</v>
      </c>
      <c r="M34" t="s">
        <v>565</v>
      </c>
      <c r="N34" t="s">
        <v>11</v>
      </c>
    </row>
    <row r="35" spans="1:14" x14ac:dyDescent="0.25">
      <c r="A35" t="s">
        <v>529</v>
      </c>
      <c r="B35" t="s">
        <v>530</v>
      </c>
      <c r="C35" t="s">
        <v>531</v>
      </c>
      <c r="D35" t="s">
        <v>531</v>
      </c>
      <c r="E35" t="s">
        <v>562</v>
      </c>
      <c r="F35" t="s">
        <v>542</v>
      </c>
      <c r="G35" t="s">
        <v>61</v>
      </c>
      <c r="H35" t="s">
        <v>54</v>
      </c>
      <c r="I35" t="s">
        <v>564</v>
      </c>
      <c r="J35" t="s">
        <v>534</v>
      </c>
      <c r="K35" t="s">
        <v>218</v>
      </c>
      <c r="L35" t="s">
        <v>11</v>
      </c>
      <c r="M35" t="s">
        <v>565</v>
      </c>
      <c r="N35" t="s">
        <v>11</v>
      </c>
    </row>
    <row r="36" spans="1:14" x14ac:dyDescent="0.25">
      <c r="A36" t="s">
        <v>529</v>
      </c>
      <c r="B36" t="s">
        <v>536</v>
      </c>
      <c r="C36" t="s">
        <v>531</v>
      </c>
      <c r="D36" t="s">
        <v>531</v>
      </c>
      <c r="E36" t="s">
        <v>562</v>
      </c>
      <c r="F36" t="s">
        <v>542</v>
      </c>
      <c r="G36" t="s">
        <v>61</v>
      </c>
      <c r="H36" t="s">
        <v>54</v>
      </c>
      <c r="I36" t="s">
        <v>550</v>
      </c>
      <c r="J36" t="s">
        <v>100</v>
      </c>
      <c r="K36" t="s">
        <v>573</v>
      </c>
      <c r="L36" t="s">
        <v>11</v>
      </c>
      <c r="M36" t="s">
        <v>551</v>
      </c>
      <c r="N36" t="s">
        <v>11</v>
      </c>
    </row>
    <row r="37" spans="1:14" x14ac:dyDescent="0.25">
      <c r="A37" t="s">
        <v>529</v>
      </c>
      <c r="B37" t="s">
        <v>530</v>
      </c>
      <c r="C37" t="s">
        <v>531</v>
      </c>
      <c r="D37" t="s">
        <v>531</v>
      </c>
      <c r="E37" s="1081" t="s">
        <v>627</v>
      </c>
      <c r="F37" t="s">
        <v>62</v>
      </c>
      <c r="G37" t="s">
        <v>61</v>
      </c>
      <c r="H37" t="s">
        <v>53</v>
      </c>
      <c r="I37" t="s">
        <v>539</v>
      </c>
      <c r="J37" t="s">
        <v>540</v>
      </c>
      <c r="K37" t="s">
        <v>584</v>
      </c>
      <c r="L37" t="s">
        <v>11</v>
      </c>
      <c r="M37" t="s">
        <v>541</v>
      </c>
      <c r="N37" t="s">
        <v>11</v>
      </c>
    </row>
    <row r="38" spans="1:14" x14ac:dyDescent="0.25">
      <c r="A38" t="s">
        <v>529</v>
      </c>
      <c r="B38" t="s">
        <v>530</v>
      </c>
      <c r="C38" t="s">
        <v>531</v>
      </c>
      <c r="D38" t="s">
        <v>531</v>
      </c>
      <c r="E38" t="s">
        <v>574</v>
      </c>
      <c r="F38" t="s">
        <v>62</v>
      </c>
      <c r="G38" t="s">
        <v>61</v>
      </c>
      <c r="H38" t="s">
        <v>54</v>
      </c>
      <c r="I38" t="s">
        <v>539</v>
      </c>
      <c r="J38" t="s">
        <v>540</v>
      </c>
      <c r="K38" t="s">
        <v>245</v>
      </c>
      <c r="L38" t="s">
        <v>11</v>
      </c>
      <c r="M38" t="s">
        <v>541</v>
      </c>
      <c r="N38" t="s">
        <v>11</v>
      </c>
    </row>
    <row r="39" spans="1:14" x14ac:dyDescent="0.25">
      <c r="A39" t="s">
        <v>529</v>
      </c>
      <c r="B39" t="s">
        <v>530</v>
      </c>
      <c r="C39" t="s">
        <v>531</v>
      </c>
      <c r="D39" t="s">
        <v>531</v>
      </c>
      <c r="E39" t="s">
        <v>574</v>
      </c>
      <c r="F39" t="s">
        <v>62</v>
      </c>
      <c r="G39" t="s">
        <v>61</v>
      </c>
      <c r="H39" t="s">
        <v>54</v>
      </c>
      <c r="I39" t="s">
        <v>564</v>
      </c>
      <c r="J39" t="s">
        <v>534</v>
      </c>
      <c r="K39" t="s">
        <v>243</v>
      </c>
      <c r="L39" t="s">
        <v>11</v>
      </c>
      <c r="M39" t="s">
        <v>565</v>
      </c>
      <c r="N39" t="s">
        <v>11</v>
      </c>
    </row>
    <row r="40" spans="1:14" x14ac:dyDescent="0.25">
      <c r="A40" t="s">
        <v>529</v>
      </c>
      <c r="B40" t="s">
        <v>530</v>
      </c>
      <c r="C40" t="s">
        <v>531</v>
      </c>
      <c r="D40" t="s">
        <v>531</v>
      </c>
      <c r="E40" t="s">
        <v>574</v>
      </c>
      <c r="F40" t="s">
        <v>62</v>
      </c>
      <c r="G40" t="s">
        <v>61</v>
      </c>
      <c r="H40" t="s">
        <v>54</v>
      </c>
      <c r="I40" t="s">
        <v>564</v>
      </c>
      <c r="J40" t="s">
        <v>534</v>
      </c>
      <c r="K40" t="s">
        <v>244</v>
      </c>
      <c r="L40" t="s">
        <v>11</v>
      </c>
      <c r="M40" t="s">
        <v>565</v>
      </c>
      <c r="N40" t="s">
        <v>11</v>
      </c>
    </row>
    <row r="41" spans="1:14" x14ac:dyDescent="0.25">
      <c r="A41" t="s">
        <v>529</v>
      </c>
      <c r="B41" t="s">
        <v>536</v>
      </c>
      <c r="C41" t="s">
        <v>531</v>
      </c>
      <c r="D41" t="s">
        <v>531</v>
      </c>
      <c r="E41" t="s">
        <v>574</v>
      </c>
      <c r="F41" t="s">
        <v>62</v>
      </c>
      <c r="G41" t="s">
        <v>61</v>
      </c>
      <c r="H41" t="s">
        <v>54</v>
      </c>
      <c r="I41" t="s">
        <v>413</v>
      </c>
      <c r="J41" t="s">
        <v>100</v>
      </c>
      <c r="K41" t="s">
        <v>246</v>
      </c>
      <c r="L41" t="s">
        <v>11</v>
      </c>
      <c r="M41" t="s">
        <v>575</v>
      </c>
      <c r="N41" t="s">
        <v>11</v>
      </c>
    </row>
    <row r="42" spans="1:14" x14ac:dyDescent="0.25">
      <c r="A42" t="s">
        <v>529</v>
      </c>
      <c r="B42" t="s">
        <v>536</v>
      </c>
      <c r="C42" t="s">
        <v>531</v>
      </c>
      <c r="D42" t="s">
        <v>531</v>
      </c>
      <c r="E42" t="s">
        <v>574</v>
      </c>
      <c r="F42" t="s">
        <v>62</v>
      </c>
      <c r="G42" t="s">
        <v>61</v>
      </c>
      <c r="H42" t="s">
        <v>54</v>
      </c>
      <c r="I42" t="s">
        <v>550</v>
      </c>
      <c r="J42" t="s">
        <v>100</v>
      </c>
      <c r="K42" t="s">
        <v>576</v>
      </c>
      <c r="L42" t="s">
        <v>11</v>
      </c>
      <c r="M42" t="s">
        <v>551</v>
      </c>
      <c r="N42" t="s">
        <v>11</v>
      </c>
    </row>
    <row r="43" spans="1:14" x14ac:dyDescent="0.25">
      <c r="A43" t="s">
        <v>529</v>
      </c>
      <c r="B43" t="s">
        <v>536</v>
      </c>
      <c r="C43" t="s">
        <v>531</v>
      </c>
      <c r="D43" t="s">
        <v>531</v>
      </c>
      <c r="E43" t="s">
        <v>574</v>
      </c>
      <c r="F43" t="s">
        <v>542</v>
      </c>
      <c r="G43" t="s">
        <v>61</v>
      </c>
      <c r="H43" t="s">
        <v>53</v>
      </c>
      <c r="I43" t="s">
        <v>577</v>
      </c>
      <c r="J43" t="s">
        <v>100</v>
      </c>
      <c r="K43" t="s">
        <v>578</v>
      </c>
      <c r="L43" t="s">
        <v>11</v>
      </c>
      <c r="M43" t="s">
        <v>579</v>
      </c>
      <c r="N43" t="s">
        <v>300</v>
      </c>
    </row>
    <row r="44" spans="1:14" x14ac:dyDescent="0.25">
      <c r="A44" t="s">
        <v>529</v>
      </c>
      <c r="B44" t="s">
        <v>530</v>
      </c>
      <c r="C44" t="s">
        <v>531</v>
      </c>
      <c r="D44" t="s">
        <v>531</v>
      </c>
      <c r="E44" t="s">
        <v>574</v>
      </c>
      <c r="F44" t="s">
        <v>542</v>
      </c>
      <c r="G44" t="s">
        <v>61</v>
      </c>
      <c r="H44" t="s">
        <v>54</v>
      </c>
      <c r="I44" t="s">
        <v>539</v>
      </c>
      <c r="J44" t="s">
        <v>540</v>
      </c>
      <c r="K44" t="s">
        <v>296</v>
      </c>
      <c r="L44" t="s">
        <v>11</v>
      </c>
      <c r="M44" t="s">
        <v>541</v>
      </c>
      <c r="N44" t="s">
        <v>11</v>
      </c>
    </row>
    <row r="45" spans="1:14" x14ac:dyDescent="0.25">
      <c r="A45" t="s">
        <v>529</v>
      </c>
      <c r="B45" t="s">
        <v>536</v>
      </c>
      <c r="C45" t="s">
        <v>531</v>
      </c>
      <c r="D45" t="s">
        <v>531</v>
      </c>
      <c r="E45" t="s">
        <v>574</v>
      </c>
      <c r="F45" t="s">
        <v>542</v>
      </c>
      <c r="G45" t="s">
        <v>61</v>
      </c>
      <c r="H45" t="s">
        <v>54</v>
      </c>
      <c r="I45" t="s">
        <v>577</v>
      </c>
      <c r="J45" t="s">
        <v>100</v>
      </c>
      <c r="K45" t="s">
        <v>297</v>
      </c>
      <c r="L45" t="s">
        <v>11</v>
      </c>
      <c r="M45" t="s">
        <v>579</v>
      </c>
      <c r="N45" t="s">
        <v>580</v>
      </c>
    </row>
    <row r="46" spans="1:14" x14ac:dyDescent="0.25">
      <c r="A46" t="s">
        <v>529</v>
      </c>
      <c r="B46" t="s">
        <v>536</v>
      </c>
      <c r="C46" t="s">
        <v>531</v>
      </c>
      <c r="D46" t="s">
        <v>531</v>
      </c>
      <c r="E46" t="s">
        <v>581</v>
      </c>
      <c r="F46" t="s">
        <v>62</v>
      </c>
      <c r="G46" t="s">
        <v>61</v>
      </c>
      <c r="H46" t="s">
        <v>53</v>
      </c>
      <c r="I46" t="s">
        <v>556</v>
      </c>
      <c r="J46" t="s">
        <v>100</v>
      </c>
      <c r="K46" t="s">
        <v>582</v>
      </c>
      <c r="L46" t="s">
        <v>11</v>
      </c>
      <c r="M46" t="s">
        <v>583</v>
      </c>
      <c r="N46" t="s">
        <v>300</v>
      </c>
    </row>
    <row r="47" spans="1:14" x14ac:dyDescent="0.25">
      <c r="A47" t="s">
        <v>529</v>
      </c>
      <c r="B47" t="s">
        <v>536</v>
      </c>
      <c r="C47" t="s">
        <v>531</v>
      </c>
      <c r="D47" t="s">
        <v>531</v>
      </c>
      <c r="E47" t="s">
        <v>581</v>
      </c>
      <c r="F47" t="s">
        <v>62</v>
      </c>
      <c r="G47" t="s">
        <v>61</v>
      </c>
      <c r="H47" t="s">
        <v>54</v>
      </c>
      <c r="I47" t="s">
        <v>585</v>
      </c>
      <c r="J47" t="s">
        <v>100</v>
      </c>
      <c r="K47" t="s">
        <v>257</v>
      </c>
      <c r="L47" t="s">
        <v>11</v>
      </c>
      <c r="M47" t="s">
        <v>586</v>
      </c>
      <c r="N47" t="s">
        <v>11</v>
      </c>
    </row>
    <row r="48" spans="1:14" x14ac:dyDescent="0.25">
      <c r="A48" t="s">
        <v>529</v>
      </c>
      <c r="B48" t="s">
        <v>530</v>
      </c>
      <c r="C48" t="s">
        <v>531</v>
      </c>
      <c r="D48" t="s">
        <v>531</v>
      </c>
      <c r="E48" t="s">
        <v>581</v>
      </c>
      <c r="F48" t="s">
        <v>62</v>
      </c>
      <c r="G48" t="s">
        <v>61</v>
      </c>
      <c r="H48" t="s">
        <v>54</v>
      </c>
      <c r="I48" t="s">
        <v>539</v>
      </c>
      <c r="J48" t="s">
        <v>540</v>
      </c>
      <c r="K48" t="s">
        <v>256</v>
      </c>
      <c r="L48" t="s">
        <v>11</v>
      </c>
      <c r="M48" t="s">
        <v>541</v>
      </c>
      <c r="N48" t="s">
        <v>11</v>
      </c>
    </row>
    <row r="49" spans="1:14" x14ac:dyDescent="0.25">
      <c r="A49" t="s">
        <v>529</v>
      </c>
      <c r="B49" t="s">
        <v>530</v>
      </c>
      <c r="C49" t="s">
        <v>531</v>
      </c>
      <c r="D49" t="s">
        <v>531</v>
      </c>
      <c r="E49" t="s">
        <v>581</v>
      </c>
      <c r="F49" t="s">
        <v>62</v>
      </c>
      <c r="G49" s="1081" t="s">
        <v>61</v>
      </c>
      <c r="H49" t="s">
        <v>54</v>
      </c>
      <c r="I49" t="s">
        <v>564</v>
      </c>
      <c r="J49" t="s">
        <v>534</v>
      </c>
      <c r="K49" t="s">
        <v>587</v>
      </c>
      <c r="L49" t="s">
        <v>11</v>
      </c>
      <c r="M49" t="s">
        <v>565</v>
      </c>
      <c r="N49" t="s">
        <v>11</v>
      </c>
    </row>
    <row r="50" spans="1:14" x14ac:dyDescent="0.25">
      <c r="A50" t="s">
        <v>529</v>
      </c>
      <c r="B50" t="s">
        <v>530</v>
      </c>
      <c r="C50" t="s">
        <v>531</v>
      </c>
      <c r="D50" t="s">
        <v>531</v>
      </c>
      <c r="E50" t="s">
        <v>581</v>
      </c>
      <c r="F50" t="s">
        <v>62</v>
      </c>
      <c r="G50" t="s">
        <v>61</v>
      </c>
      <c r="H50" t="s">
        <v>54</v>
      </c>
      <c r="I50" t="s">
        <v>564</v>
      </c>
      <c r="J50" t="s">
        <v>534</v>
      </c>
      <c r="K50" t="s">
        <v>253</v>
      </c>
      <c r="L50" t="s">
        <v>11</v>
      </c>
      <c r="M50" t="s">
        <v>565</v>
      </c>
      <c r="N50" t="s">
        <v>11</v>
      </c>
    </row>
    <row r="51" spans="1:14" x14ac:dyDescent="0.25">
      <c r="A51" t="s">
        <v>529</v>
      </c>
      <c r="B51" t="s">
        <v>536</v>
      </c>
      <c r="C51" t="s">
        <v>531</v>
      </c>
      <c r="D51" t="s">
        <v>531</v>
      </c>
      <c r="E51" t="s">
        <v>581</v>
      </c>
      <c r="F51" t="s">
        <v>62</v>
      </c>
      <c r="G51" t="s">
        <v>61</v>
      </c>
      <c r="H51" t="s">
        <v>54</v>
      </c>
      <c r="I51" t="s">
        <v>547</v>
      </c>
      <c r="J51" t="s">
        <v>100</v>
      </c>
      <c r="K51" t="s">
        <v>254</v>
      </c>
      <c r="L51" t="s">
        <v>11</v>
      </c>
      <c r="M51" t="s">
        <v>549</v>
      </c>
      <c r="N51" t="s">
        <v>11</v>
      </c>
    </row>
    <row r="52" spans="1:14" x14ac:dyDescent="0.25">
      <c r="A52" t="s">
        <v>529</v>
      </c>
      <c r="B52" t="s">
        <v>536</v>
      </c>
      <c r="C52" t="s">
        <v>531</v>
      </c>
      <c r="D52" t="s">
        <v>531</v>
      </c>
      <c r="E52" t="s">
        <v>581</v>
      </c>
      <c r="F52" t="s">
        <v>62</v>
      </c>
      <c r="G52" t="s">
        <v>61</v>
      </c>
      <c r="H52" t="s">
        <v>54</v>
      </c>
      <c r="I52" t="s">
        <v>588</v>
      </c>
      <c r="J52" t="s">
        <v>589</v>
      </c>
      <c r="K52" t="s">
        <v>251</v>
      </c>
      <c r="L52" t="s">
        <v>11</v>
      </c>
      <c r="M52" t="s">
        <v>590</v>
      </c>
      <c r="N52" t="s">
        <v>11</v>
      </c>
    </row>
    <row r="53" spans="1:14" x14ac:dyDescent="0.25">
      <c r="A53" t="s">
        <v>529</v>
      </c>
      <c r="B53" t="s">
        <v>536</v>
      </c>
      <c r="C53" t="s">
        <v>531</v>
      </c>
      <c r="D53" t="s">
        <v>531</v>
      </c>
      <c r="E53" t="s">
        <v>581</v>
      </c>
      <c r="F53" t="s">
        <v>62</v>
      </c>
      <c r="G53" t="s">
        <v>61</v>
      </c>
      <c r="H53" t="s">
        <v>54</v>
      </c>
      <c r="I53" t="s">
        <v>550</v>
      </c>
      <c r="J53" t="s">
        <v>100</v>
      </c>
      <c r="K53" t="s">
        <v>260</v>
      </c>
      <c r="L53" t="s">
        <v>11</v>
      </c>
      <c r="M53" t="s">
        <v>591</v>
      </c>
      <c r="N53" t="s">
        <v>11</v>
      </c>
    </row>
    <row r="54" spans="1:14" x14ac:dyDescent="0.25">
      <c r="A54" t="s">
        <v>529</v>
      </c>
      <c r="B54" t="s">
        <v>536</v>
      </c>
      <c r="C54" t="s">
        <v>531</v>
      </c>
      <c r="D54" t="s">
        <v>531</v>
      </c>
      <c r="E54" t="s">
        <v>581</v>
      </c>
      <c r="F54" t="s">
        <v>62</v>
      </c>
      <c r="G54" t="s">
        <v>61</v>
      </c>
      <c r="H54" t="s">
        <v>54</v>
      </c>
      <c r="I54" t="s">
        <v>550</v>
      </c>
      <c r="J54" t="s">
        <v>100</v>
      </c>
      <c r="K54" t="s">
        <v>255</v>
      </c>
      <c r="L54" t="s">
        <v>11</v>
      </c>
      <c r="M54" t="s">
        <v>591</v>
      </c>
      <c r="N54" t="s">
        <v>11</v>
      </c>
    </row>
    <row r="55" spans="1:14" x14ac:dyDescent="0.25">
      <c r="A55" t="s">
        <v>529</v>
      </c>
      <c r="B55" t="s">
        <v>536</v>
      </c>
      <c r="C55" t="s">
        <v>531</v>
      </c>
      <c r="D55" t="s">
        <v>531</v>
      </c>
      <c r="E55" t="s">
        <v>581</v>
      </c>
      <c r="F55" t="s">
        <v>62</v>
      </c>
      <c r="G55" t="s">
        <v>61</v>
      </c>
      <c r="H55" t="s">
        <v>54</v>
      </c>
      <c r="I55" t="s">
        <v>413</v>
      </c>
      <c r="J55" t="s">
        <v>100</v>
      </c>
      <c r="K55" t="s">
        <v>252</v>
      </c>
      <c r="L55" t="s">
        <v>11</v>
      </c>
      <c r="M55" t="s">
        <v>592</v>
      </c>
      <c r="N55" t="s">
        <v>11</v>
      </c>
    </row>
    <row r="56" spans="1:14" x14ac:dyDescent="0.25">
      <c r="A56" t="s">
        <v>529</v>
      </c>
      <c r="B56" t="s">
        <v>536</v>
      </c>
      <c r="C56" t="s">
        <v>531</v>
      </c>
      <c r="D56" t="s">
        <v>531</v>
      </c>
      <c r="E56" t="s">
        <v>581</v>
      </c>
      <c r="F56" t="s">
        <v>542</v>
      </c>
      <c r="G56" t="s">
        <v>61</v>
      </c>
      <c r="H56" t="s">
        <v>53</v>
      </c>
      <c r="I56" t="s">
        <v>543</v>
      </c>
      <c r="J56" t="s">
        <v>100</v>
      </c>
      <c r="K56" t="s">
        <v>290</v>
      </c>
      <c r="L56" t="s">
        <v>11</v>
      </c>
      <c r="M56" t="s">
        <v>545</v>
      </c>
      <c r="N56" t="s">
        <v>593</v>
      </c>
    </row>
    <row r="57" spans="1:14" x14ac:dyDescent="0.25">
      <c r="A57" t="s">
        <v>529</v>
      </c>
      <c r="B57" t="s">
        <v>536</v>
      </c>
      <c r="C57" t="s">
        <v>531</v>
      </c>
      <c r="D57" t="s">
        <v>531</v>
      </c>
      <c r="E57" t="s">
        <v>581</v>
      </c>
      <c r="F57" t="s">
        <v>542</v>
      </c>
      <c r="G57" t="s">
        <v>61</v>
      </c>
      <c r="H57" t="s">
        <v>53</v>
      </c>
      <c r="I57" t="s">
        <v>537</v>
      </c>
      <c r="J57" t="s">
        <v>100</v>
      </c>
      <c r="K57" t="s">
        <v>289</v>
      </c>
      <c r="L57" t="s">
        <v>11</v>
      </c>
      <c r="M57" t="s">
        <v>538</v>
      </c>
      <c r="N57" t="s">
        <v>11</v>
      </c>
    </row>
    <row r="58" spans="1:14" x14ac:dyDescent="0.25">
      <c r="A58" t="s">
        <v>529</v>
      </c>
      <c r="B58" t="s">
        <v>536</v>
      </c>
      <c r="C58" t="s">
        <v>531</v>
      </c>
      <c r="D58" t="s">
        <v>531</v>
      </c>
      <c r="E58" t="s">
        <v>581</v>
      </c>
      <c r="F58" t="s">
        <v>542</v>
      </c>
      <c r="G58" t="s">
        <v>61</v>
      </c>
      <c r="H58" t="s">
        <v>53</v>
      </c>
      <c r="I58" t="s">
        <v>577</v>
      </c>
      <c r="J58" t="s">
        <v>100</v>
      </c>
      <c r="K58" t="s">
        <v>594</v>
      </c>
      <c r="L58" t="s">
        <v>11</v>
      </c>
      <c r="M58" t="s">
        <v>579</v>
      </c>
      <c r="N58" t="s">
        <v>300</v>
      </c>
    </row>
    <row r="59" spans="1:14" x14ac:dyDescent="0.25">
      <c r="A59" t="s">
        <v>529</v>
      </c>
      <c r="B59" t="s">
        <v>530</v>
      </c>
      <c r="C59" t="s">
        <v>531</v>
      </c>
      <c r="D59" t="s">
        <v>531</v>
      </c>
      <c r="E59" t="s">
        <v>581</v>
      </c>
      <c r="F59" t="s">
        <v>542</v>
      </c>
      <c r="G59" t="s">
        <v>61</v>
      </c>
      <c r="H59" t="s">
        <v>54</v>
      </c>
      <c r="I59" t="s">
        <v>564</v>
      </c>
      <c r="J59" t="s">
        <v>534</v>
      </c>
      <c r="K59" t="s">
        <v>232</v>
      </c>
      <c r="L59" t="s">
        <v>11</v>
      </c>
      <c r="M59" t="s">
        <v>565</v>
      </c>
      <c r="N59" t="s">
        <v>11</v>
      </c>
    </row>
    <row r="60" spans="1:14" x14ac:dyDescent="0.25">
      <c r="A60" t="s">
        <v>529</v>
      </c>
      <c r="B60" t="s">
        <v>530</v>
      </c>
      <c r="C60" t="s">
        <v>531</v>
      </c>
      <c r="D60" t="s">
        <v>531</v>
      </c>
      <c r="E60" t="s">
        <v>581</v>
      </c>
      <c r="F60" t="s">
        <v>542</v>
      </c>
      <c r="G60" t="s">
        <v>61</v>
      </c>
      <c r="H60" t="s">
        <v>54</v>
      </c>
      <c r="I60" t="s">
        <v>566</v>
      </c>
      <c r="J60" t="s">
        <v>534</v>
      </c>
      <c r="K60" t="s">
        <v>234</v>
      </c>
      <c r="L60" t="s">
        <v>11</v>
      </c>
      <c r="M60" t="s">
        <v>567</v>
      </c>
      <c r="N60" t="s">
        <v>11</v>
      </c>
    </row>
    <row r="61" spans="1:14" x14ac:dyDescent="0.25">
      <c r="A61" t="s">
        <v>529</v>
      </c>
      <c r="B61" t="s">
        <v>536</v>
      </c>
      <c r="C61" t="s">
        <v>531</v>
      </c>
      <c r="D61" t="s">
        <v>531</v>
      </c>
      <c r="E61" t="s">
        <v>581</v>
      </c>
      <c r="F61" t="s">
        <v>542</v>
      </c>
      <c r="G61" t="s">
        <v>61</v>
      </c>
      <c r="H61" t="s">
        <v>54</v>
      </c>
      <c r="I61" t="s">
        <v>550</v>
      </c>
      <c r="J61" t="s">
        <v>100</v>
      </c>
      <c r="K61" t="s">
        <v>233</v>
      </c>
      <c r="L61" t="s">
        <v>11</v>
      </c>
      <c r="M61" t="s">
        <v>563</v>
      </c>
      <c r="N61" t="s">
        <v>11</v>
      </c>
    </row>
    <row r="62" spans="1:14" x14ac:dyDescent="0.25">
      <c r="A62" t="s">
        <v>529</v>
      </c>
      <c r="B62" t="s">
        <v>536</v>
      </c>
      <c r="C62" t="s">
        <v>531</v>
      </c>
      <c r="D62" t="s">
        <v>531</v>
      </c>
      <c r="E62" t="s">
        <v>595</v>
      </c>
      <c r="F62" t="s">
        <v>62</v>
      </c>
      <c r="G62" t="s">
        <v>61</v>
      </c>
      <c r="H62" t="s">
        <v>53</v>
      </c>
      <c r="I62" t="s">
        <v>596</v>
      </c>
      <c r="J62" t="s">
        <v>100</v>
      </c>
      <c r="K62" t="s">
        <v>283</v>
      </c>
      <c r="L62" t="s">
        <v>11</v>
      </c>
      <c r="M62" t="s">
        <v>597</v>
      </c>
      <c r="N62" t="s">
        <v>11</v>
      </c>
    </row>
    <row r="63" spans="1:14" x14ac:dyDescent="0.25">
      <c r="A63" t="s">
        <v>529</v>
      </c>
      <c r="B63" t="s">
        <v>536</v>
      </c>
      <c r="C63" t="s">
        <v>531</v>
      </c>
      <c r="D63" t="s">
        <v>531</v>
      </c>
      <c r="E63" t="s">
        <v>595</v>
      </c>
      <c r="F63" t="s">
        <v>62</v>
      </c>
      <c r="G63" t="s">
        <v>61</v>
      </c>
      <c r="H63" t="s">
        <v>53</v>
      </c>
      <c r="I63" t="s">
        <v>596</v>
      </c>
      <c r="J63" t="s">
        <v>100</v>
      </c>
      <c r="K63" t="s">
        <v>282</v>
      </c>
      <c r="L63" t="s">
        <v>11</v>
      </c>
      <c r="M63" t="s">
        <v>597</v>
      </c>
      <c r="N63" t="s">
        <v>11</v>
      </c>
    </row>
    <row r="64" spans="1:14" x14ac:dyDescent="0.25">
      <c r="A64" t="s">
        <v>529</v>
      </c>
      <c r="B64" t="s">
        <v>536</v>
      </c>
      <c r="C64" t="s">
        <v>531</v>
      </c>
      <c r="D64" t="s">
        <v>531</v>
      </c>
      <c r="E64" t="s">
        <v>595</v>
      </c>
      <c r="F64" t="s">
        <v>62</v>
      </c>
      <c r="G64" t="s">
        <v>61</v>
      </c>
      <c r="H64" t="s">
        <v>53</v>
      </c>
      <c r="I64" t="s">
        <v>537</v>
      </c>
      <c r="J64" t="s">
        <v>100</v>
      </c>
      <c r="K64" t="s">
        <v>287</v>
      </c>
      <c r="L64" t="s">
        <v>11</v>
      </c>
      <c r="M64" t="s">
        <v>598</v>
      </c>
      <c r="N64" t="s">
        <v>11</v>
      </c>
    </row>
    <row r="65" spans="1:14" x14ac:dyDescent="0.25">
      <c r="A65" t="s">
        <v>529</v>
      </c>
      <c r="B65" t="s">
        <v>536</v>
      </c>
      <c r="C65" t="s">
        <v>531</v>
      </c>
      <c r="D65" t="s">
        <v>531</v>
      </c>
      <c r="E65" t="s">
        <v>595</v>
      </c>
      <c r="F65" t="s">
        <v>62</v>
      </c>
      <c r="G65" t="s">
        <v>61</v>
      </c>
      <c r="H65" t="s">
        <v>53</v>
      </c>
      <c r="I65" t="s">
        <v>550</v>
      </c>
      <c r="J65" t="s">
        <v>100</v>
      </c>
      <c r="K65" t="s">
        <v>285</v>
      </c>
      <c r="L65" t="s">
        <v>11</v>
      </c>
      <c r="M65" t="s">
        <v>599</v>
      </c>
      <c r="N65" t="s">
        <v>11</v>
      </c>
    </row>
    <row r="66" spans="1:14" x14ac:dyDescent="0.25">
      <c r="A66" t="s">
        <v>529</v>
      </c>
      <c r="B66" t="s">
        <v>536</v>
      </c>
      <c r="C66" t="s">
        <v>531</v>
      </c>
      <c r="D66" t="s">
        <v>531</v>
      </c>
      <c r="E66" t="s">
        <v>595</v>
      </c>
      <c r="F66" t="s">
        <v>62</v>
      </c>
      <c r="G66" t="s">
        <v>61</v>
      </c>
      <c r="H66" s="1081" t="s">
        <v>53</v>
      </c>
      <c r="I66" t="s">
        <v>119</v>
      </c>
      <c r="J66" t="s">
        <v>100</v>
      </c>
      <c r="K66" t="s">
        <v>286</v>
      </c>
      <c r="L66" t="s">
        <v>11</v>
      </c>
      <c r="M66" t="s">
        <v>608</v>
      </c>
      <c r="N66" t="s">
        <v>609</v>
      </c>
    </row>
    <row r="67" spans="1:14" x14ac:dyDescent="0.25">
      <c r="A67" t="s">
        <v>529</v>
      </c>
      <c r="B67" t="s">
        <v>600</v>
      </c>
      <c r="C67" t="s">
        <v>531</v>
      </c>
      <c r="D67" t="s">
        <v>531</v>
      </c>
      <c r="E67" t="s">
        <v>595</v>
      </c>
      <c r="F67" t="s">
        <v>62</v>
      </c>
      <c r="G67" t="s">
        <v>61</v>
      </c>
      <c r="H67" t="s">
        <v>53</v>
      </c>
      <c r="I67" t="s">
        <v>601</v>
      </c>
      <c r="J67" t="s">
        <v>602</v>
      </c>
      <c r="K67" t="s">
        <v>284</v>
      </c>
      <c r="L67" t="s">
        <v>11</v>
      </c>
      <c r="M67" t="s">
        <v>603</v>
      </c>
      <c r="N67" t="s">
        <v>11</v>
      </c>
    </row>
    <row r="68" spans="1:14" x14ac:dyDescent="0.25">
      <c r="A68" t="s">
        <v>529</v>
      </c>
      <c r="B68" t="s">
        <v>536</v>
      </c>
      <c r="C68" t="s">
        <v>531</v>
      </c>
      <c r="D68" t="s">
        <v>531</v>
      </c>
      <c r="E68" t="s">
        <v>595</v>
      </c>
      <c r="F68" t="s">
        <v>62</v>
      </c>
      <c r="G68" t="s">
        <v>61</v>
      </c>
      <c r="H68" t="s">
        <v>54</v>
      </c>
      <c r="I68" t="s">
        <v>537</v>
      </c>
      <c r="J68" t="s">
        <v>100</v>
      </c>
      <c r="K68" t="s">
        <v>604</v>
      </c>
      <c r="L68" t="s">
        <v>11</v>
      </c>
      <c r="M68" t="s">
        <v>605</v>
      </c>
      <c r="N68" t="s">
        <v>11</v>
      </c>
    </row>
    <row r="69" spans="1:14" x14ac:dyDescent="0.25">
      <c r="A69" t="s">
        <v>529</v>
      </c>
      <c r="B69" t="s">
        <v>536</v>
      </c>
      <c r="C69" t="s">
        <v>531</v>
      </c>
      <c r="D69" t="s">
        <v>531</v>
      </c>
      <c r="E69" t="s">
        <v>595</v>
      </c>
      <c r="F69" t="s">
        <v>62</v>
      </c>
      <c r="G69" t="s">
        <v>61</v>
      </c>
      <c r="H69" t="s">
        <v>54</v>
      </c>
      <c r="I69" t="s">
        <v>119</v>
      </c>
      <c r="J69" t="s">
        <v>100</v>
      </c>
      <c r="K69" t="s">
        <v>263</v>
      </c>
      <c r="L69" t="s">
        <v>11</v>
      </c>
      <c r="M69" t="s">
        <v>606</v>
      </c>
      <c r="N69" t="s">
        <v>607</v>
      </c>
    </row>
    <row r="70" spans="1:14" x14ac:dyDescent="0.25">
      <c r="A70" t="s">
        <v>529</v>
      </c>
      <c r="B70" t="s">
        <v>536</v>
      </c>
      <c r="C70" t="s">
        <v>531</v>
      </c>
      <c r="D70" t="s">
        <v>531</v>
      </c>
      <c r="E70" t="s">
        <v>595</v>
      </c>
      <c r="F70" t="s">
        <v>62</v>
      </c>
      <c r="G70" t="s">
        <v>61</v>
      </c>
      <c r="H70" t="s">
        <v>54</v>
      </c>
      <c r="I70" t="s">
        <v>596</v>
      </c>
      <c r="J70" t="s">
        <v>100</v>
      </c>
      <c r="K70" t="s">
        <v>267</v>
      </c>
      <c r="L70" t="s">
        <v>11</v>
      </c>
      <c r="M70" t="s">
        <v>597</v>
      </c>
      <c r="N70" t="s">
        <v>11</v>
      </c>
    </row>
    <row r="71" spans="1:14" x14ac:dyDescent="0.25">
      <c r="A71" t="s">
        <v>529</v>
      </c>
      <c r="B71" t="s">
        <v>536</v>
      </c>
      <c r="C71" t="s">
        <v>531</v>
      </c>
      <c r="D71" t="s">
        <v>531</v>
      </c>
      <c r="E71" t="s">
        <v>595</v>
      </c>
      <c r="F71" t="s">
        <v>62</v>
      </c>
      <c r="G71" t="s">
        <v>61</v>
      </c>
      <c r="H71" t="s">
        <v>54</v>
      </c>
      <c r="I71" t="s">
        <v>596</v>
      </c>
      <c r="J71" t="s">
        <v>100</v>
      </c>
      <c r="K71" t="s">
        <v>266</v>
      </c>
      <c r="L71" t="s">
        <v>11</v>
      </c>
      <c r="M71" t="s">
        <v>597</v>
      </c>
      <c r="N71" t="s">
        <v>11</v>
      </c>
    </row>
    <row r="72" spans="1:14" x14ac:dyDescent="0.25">
      <c r="A72" t="s">
        <v>529</v>
      </c>
      <c r="B72" t="s">
        <v>536</v>
      </c>
      <c r="C72" t="s">
        <v>531</v>
      </c>
      <c r="D72" t="s">
        <v>531</v>
      </c>
      <c r="E72" t="s">
        <v>595</v>
      </c>
      <c r="F72" t="s">
        <v>62</v>
      </c>
      <c r="G72" t="s">
        <v>61</v>
      </c>
      <c r="H72" t="s">
        <v>54</v>
      </c>
      <c r="I72" t="s">
        <v>537</v>
      </c>
      <c r="J72" t="s">
        <v>100</v>
      </c>
      <c r="K72" t="s">
        <v>264</v>
      </c>
      <c r="L72" t="s">
        <v>11</v>
      </c>
      <c r="M72" t="s">
        <v>598</v>
      </c>
      <c r="N72" t="s">
        <v>11</v>
      </c>
    </row>
    <row r="73" spans="1:14" x14ac:dyDescent="0.25">
      <c r="A73" t="s">
        <v>529</v>
      </c>
      <c r="B73" t="s">
        <v>530</v>
      </c>
      <c r="C73" t="s">
        <v>531</v>
      </c>
      <c r="D73" t="s">
        <v>531</v>
      </c>
      <c r="E73" t="s">
        <v>595</v>
      </c>
      <c r="F73" t="s">
        <v>62</v>
      </c>
      <c r="G73" t="s">
        <v>61</v>
      </c>
      <c r="H73" t="s">
        <v>54</v>
      </c>
      <c r="I73" t="s">
        <v>564</v>
      </c>
      <c r="J73" t="s">
        <v>534</v>
      </c>
      <c r="K73" t="s">
        <v>269</v>
      </c>
      <c r="L73" t="s">
        <v>11</v>
      </c>
      <c r="M73" t="s">
        <v>565</v>
      </c>
      <c r="N73" t="s">
        <v>11</v>
      </c>
    </row>
    <row r="74" spans="1:14" x14ac:dyDescent="0.25">
      <c r="A74" t="s">
        <v>529</v>
      </c>
      <c r="B74" t="s">
        <v>536</v>
      </c>
      <c r="C74" t="s">
        <v>531</v>
      </c>
      <c r="D74" t="s">
        <v>531</v>
      </c>
      <c r="E74" t="s">
        <v>595</v>
      </c>
      <c r="F74" t="s">
        <v>62</v>
      </c>
      <c r="G74" t="s">
        <v>61</v>
      </c>
      <c r="H74" t="s">
        <v>54</v>
      </c>
      <c r="I74" t="s">
        <v>550</v>
      </c>
      <c r="J74" t="s">
        <v>100</v>
      </c>
      <c r="K74" t="s">
        <v>265</v>
      </c>
      <c r="L74" t="s">
        <v>11</v>
      </c>
      <c r="M74" t="s">
        <v>599</v>
      </c>
      <c r="N74" t="s">
        <v>11</v>
      </c>
    </row>
    <row r="75" spans="1:14" x14ac:dyDescent="0.25">
      <c r="A75" t="s">
        <v>529</v>
      </c>
      <c r="B75" t="s">
        <v>536</v>
      </c>
      <c r="C75" t="s">
        <v>531</v>
      </c>
      <c r="D75" t="s">
        <v>531</v>
      </c>
      <c r="E75" t="s">
        <v>595</v>
      </c>
      <c r="F75" t="s">
        <v>62</v>
      </c>
      <c r="G75" t="s">
        <v>61</v>
      </c>
      <c r="H75" t="s">
        <v>54</v>
      </c>
      <c r="I75" t="s">
        <v>550</v>
      </c>
      <c r="J75" t="s">
        <v>100</v>
      </c>
      <c r="K75" t="s">
        <v>610</v>
      </c>
      <c r="L75" t="s">
        <v>11</v>
      </c>
      <c r="M75" t="s">
        <v>591</v>
      </c>
      <c r="N75" t="s">
        <v>11</v>
      </c>
    </row>
    <row r="76" spans="1:14" x14ac:dyDescent="0.25">
      <c r="A76" t="s">
        <v>529</v>
      </c>
      <c r="B76" t="s">
        <v>536</v>
      </c>
      <c r="C76" t="s">
        <v>531</v>
      </c>
      <c r="D76" t="s">
        <v>531</v>
      </c>
      <c r="E76" t="s">
        <v>595</v>
      </c>
      <c r="F76" t="s">
        <v>542</v>
      </c>
      <c r="G76" t="s">
        <v>61</v>
      </c>
      <c r="H76" t="s">
        <v>53</v>
      </c>
      <c r="I76" t="s">
        <v>537</v>
      </c>
      <c r="J76" t="s">
        <v>100</v>
      </c>
      <c r="K76" t="s">
        <v>611</v>
      </c>
      <c r="L76" t="s">
        <v>11</v>
      </c>
      <c r="M76" t="s">
        <v>612</v>
      </c>
      <c r="N76" t="s">
        <v>11</v>
      </c>
    </row>
    <row r="77" spans="1:14" x14ac:dyDescent="0.25">
      <c r="A77" t="s">
        <v>529</v>
      </c>
      <c r="B77" t="s">
        <v>536</v>
      </c>
      <c r="C77" t="s">
        <v>531</v>
      </c>
      <c r="D77" t="s">
        <v>531</v>
      </c>
      <c r="E77" t="s">
        <v>595</v>
      </c>
      <c r="F77" t="s">
        <v>542</v>
      </c>
      <c r="G77" t="s">
        <v>61</v>
      </c>
      <c r="H77" t="s">
        <v>54</v>
      </c>
      <c r="I77" t="s">
        <v>537</v>
      </c>
      <c r="J77" t="s">
        <v>100</v>
      </c>
      <c r="K77" t="s">
        <v>236</v>
      </c>
      <c r="L77" t="s">
        <v>11</v>
      </c>
      <c r="M77" t="s">
        <v>605</v>
      </c>
      <c r="N77" t="s">
        <v>11</v>
      </c>
    </row>
    <row r="78" spans="1:14" x14ac:dyDescent="0.25">
      <c r="A78" t="s">
        <v>529</v>
      </c>
      <c r="B78" t="s">
        <v>536</v>
      </c>
      <c r="C78" t="s">
        <v>531</v>
      </c>
      <c r="D78" t="s">
        <v>531</v>
      </c>
      <c r="E78" t="s">
        <v>595</v>
      </c>
      <c r="F78" t="s">
        <v>542</v>
      </c>
      <c r="G78" t="s">
        <v>61</v>
      </c>
      <c r="H78" t="s">
        <v>54</v>
      </c>
      <c r="I78" t="s">
        <v>569</v>
      </c>
      <c r="J78" t="s">
        <v>100</v>
      </c>
      <c r="K78" t="s">
        <v>237</v>
      </c>
      <c r="L78" t="s">
        <v>11</v>
      </c>
      <c r="M78" t="s">
        <v>613</v>
      </c>
      <c r="N78" t="s">
        <v>11</v>
      </c>
    </row>
    <row r="79" spans="1:14" x14ac:dyDescent="0.25">
      <c r="A79" t="s">
        <v>529</v>
      </c>
      <c r="B79" t="s">
        <v>536</v>
      </c>
      <c r="C79" t="s">
        <v>531</v>
      </c>
      <c r="D79" t="s">
        <v>531</v>
      </c>
      <c r="E79" t="s">
        <v>614</v>
      </c>
      <c r="F79" t="s">
        <v>62</v>
      </c>
      <c r="G79" t="s">
        <v>61</v>
      </c>
      <c r="H79" t="s">
        <v>54</v>
      </c>
      <c r="I79" t="s">
        <v>615</v>
      </c>
      <c r="J79" t="s">
        <v>100</v>
      </c>
      <c r="K79" t="s">
        <v>616</v>
      </c>
      <c r="L79" t="s">
        <v>11</v>
      </c>
      <c r="M79" t="s">
        <v>617</v>
      </c>
      <c r="N79" t="s">
        <v>11</v>
      </c>
    </row>
    <row r="80" spans="1:14" x14ac:dyDescent="0.25">
      <c r="A80" t="s">
        <v>529</v>
      </c>
      <c r="B80" t="s">
        <v>536</v>
      </c>
      <c r="C80" t="s">
        <v>531</v>
      </c>
      <c r="D80" t="s">
        <v>531</v>
      </c>
      <c r="E80" t="s">
        <v>618</v>
      </c>
      <c r="F80" t="s">
        <v>62</v>
      </c>
      <c r="G80" t="s">
        <v>61</v>
      </c>
      <c r="H80" t="s">
        <v>53</v>
      </c>
      <c r="I80" t="s">
        <v>556</v>
      </c>
      <c r="J80" t="s">
        <v>100</v>
      </c>
      <c r="K80" t="s">
        <v>300</v>
      </c>
      <c r="L80" t="s">
        <v>11</v>
      </c>
      <c r="M80" t="s">
        <v>619</v>
      </c>
      <c r="N80" t="s">
        <v>11</v>
      </c>
    </row>
    <row r="81" spans="1:14" x14ac:dyDescent="0.25">
      <c r="A81" t="s">
        <v>529</v>
      </c>
      <c r="B81" t="s">
        <v>536</v>
      </c>
      <c r="C81" t="s">
        <v>531</v>
      </c>
      <c r="D81" t="s">
        <v>531</v>
      </c>
      <c r="E81" t="s">
        <v>618</v>
      </c>
      <c r="F81" t="s">
        <v>62</v>
      </c>
      <c r="G81" t="s">
        <v>61</v>
      </c>
      <c r="H81" t="s">
        <v>53</v>
      </c>
      <c r="I81" t="s">
        <v>556</v>
      </c>
      <c r="J81" t="s">
        <v>100</v>
      </c>
      <c r="K81" t="s">
        <v>620</v>
      </c>
      <c r="L81" t="s">
        <v>11</v>
      </c>
      <c r="M81" t="s">
        <v>619</v>
      </c>
      <c r="N81" t="s">
        <v>11</v>
      </c>
    </row>
    <row r="82" spans="1:14" x14ac:dyDescent="0.25">
      <c r="A82" t="s">
        <v>529</v>
      </c>
      <c r="B82" t="s">
        <v>536</v>
      </c>
      <c r="C82" t="s">
        <v>531</v>
      </c>
      <c r="D82" t="s">
        <v>531</v>
      </c>
      <c r="E82" t="s">
        <v>618</v>
      </c>
      <c r="F82" t="s">
        <v>62</v>
      </c>
      <c r="G82" t="s">
        <v>61</v>
      </c>
      <c r="H82" t="s">
        <v>53</v>
      </c>
      <c r="I82" t="s">
        <v>537</v>
      </c>
      <c r="J82" t="s">
        <v>100</v>
      </c>
      <c r="K82" t="s">
        <v>299</v>
      </c>
      <c r="L82" t="s">
        <v>11</v>
      </c>
      <c r="M82" t="s">
        <v>598</v>
      </c>
      <c r="N82" t="s">
        <v>11</v>
      </c>
    </row>
    <row r="83" spans="1:14" x14ac:dyDescent="0.25">
      <c r="A83" t="s">
        <v>529</v>
      </c>
      <c r="B83" t="s">
        <v>536</v>
      </c>
      <c r="C83" t="s">
        <v>531</v>
      </c>
      <c r="D83" t="s">
        <v>531</v>
      </c>
      <c r="E83" t="s">
        <v>618</v>
      </c>
      <c r="F83" t="s">
        <v>62</v>
      </c>
      <c r="G83" t="s">
        <v>61</v>
      </c>
      <c r="H83" t="s">
        <v>53</v>
      </c>
      <c r="I83" t="s">
        <v>537</v>
      </c>
      <c r="J83" t="s">
        <v>100</v>
      </c>
      <c r="K83" t="s">
        <v>298</v>
      </c>
      <c r="L83" t="s">
        <v>11</v>
      </c>
      <c r="M83" t="s">
        <v>621</v>
      </c>
      <c r="N83" t="s">
        <v>11</v>
      </c>
    </row>
    <row r="84" spans="1:14" x14ac:dyDescent="0.25">
      <c r="A84" t="s">
        <v>529</v>
      </c>
      <c r="B84" t="s">
        <v>536</v>
      </c>
      <c r="C84" t="s">
        <v>531</v>
      </c>
      <c r="D84" t="s">
        <v>531</v>
      </c>
      <c r="E84" t="s">
        <v>618</v>
      </c>
      <c r="F84" t="s">
        <v>62</v>
      </c>
      <c r="G84" t="s">
        <v>61</v>
      </c>
      <c r="H84" t="s">
        <v>54</v>
      </c>
      <c r="I84" t="s">
        <v>596</v>
      </c>
      <c r="J84" t="s">
        <v>100</v>
      </c>
      <c r="K84" t="s">
        <v>275</v>
      </c>
      <c r="L84" t="s">
        <v>11</v>
      </c>
      <c r="M84" t="s">
        <v>597</v>
      </c>
      <c r="N84" t="s">
        <v>11</v>
      </c>
    </row>
    <row r="85" spans="1:14" x14ac:dyDescent="0.25">
      <c r="A85" t="s">
        <v>529</v>
      </c>
      <c r="B85" t="s">
        <v>536</v>
      </c>
      <c r="C85" t="s">
        <v>531</v>
      </c>
      <c r="D85" t="s">
        <v>531</v>
      </c>
      <c r="E85" t="s">
        <v>618</v>
      </c>
      <c r="F85" t="s">
        <v>62</v>
      </c>
      <c r="G85" t="s">
        <v>61</v>
      </c>
      <c r="H85" t="s">
        <v>54</v>
      </c>
      <c r="I85" t="s">
        <v>596</v>
      </c>
      <c r="J85" t="s">
        <v>100</v>
      </c>
      <c r="K85" t="s">
        <v>276</v>
      </c>
      <c r="L85" t="s">
        <v>11</v>
      </c>
      <c r="M85" t="s">
        <v>597</v>
      </c>
      <c r="N85" t="s">
        <v>11</v>
      </c>
    </row>
    <row r="86" spans="1:14" x14ac:dyDescent="0.25">
      <c r="A86" t="s">
        <v>529</v>
      </c>
      <c r="B86" t="s">
        <v>536</v>
      </c>
      <c r="C86" t="s">
        <v>531</v>
      </c>
      <c r="D86" t="s">
        <v>531</v>
      </c>
      <c r="E86" t="s">
        <v>618</v>
      </c>
      <c r="F86" t="s">
        <v>62</v>
      </c>
      <c r="G86" t="s">
        <v>61</v>
      </c>
      <c r="H86" t="s">
        <v>54</v>
      </c>
      <c r="I86" t="s">
        <v>550</v>
      </c>
      <c r="J86" t="s">
        <v>100</v>
      </c>
      <c r="K86" t="s">
        <v>273</v>
      </c>
      <c r="L86" t="s">
        <v>11</v>
      </c>
      <c r="M86" t="s">
        <v>599</v>
      </c>
      <c r="N86" t="s">
        <v>11</v>
      </c>
    </row>
    <row r="87" spans="1:14" x14ac:dyDescent="0.25">
      <c r="A87" t="s">
        <v>529</v>
      </c>
      <c r="B87" t="s">
        <v>536</v>
      </c>
      <c r="C87" t="s">
        <v>531</v>
      </c>
      <c r="D87" t="s">
        <v>531</v>
      </c>
      <c r="E87" t="s">
        <v>618</v>
      </c>
      <c r="F87" t="s">
        <v>62</v>
      </c>
      <c r="G87" t="s">
        <v>61</v>
      </c>
      <c r="H87" t="s">
        <v>54</v>
      </c>
      <c r="I87" t="s">
        <v>550</v>
      </c>
      <c r="J87" t="s">
        <v>100</v>
      </c>
      <c r="K87" t="s">
        <v>274</v>
      </c>
      <c r="L87" t="s">
        <v>11</v>
      </c>
      <c r="M87" t="s">
        <v>599</v>
      </c>
      <c r="N87" t="s">
        <v>11</v>
      </c>
    </row>
    <row r="88" spans="1:14" x14ac:dyDescent="0.25">
      <c r="A88" t="s">
        <v>529</v>
      </c>
      <c r="B88" t="s">
        <v>536</v>
      </c>
      <c r="C88" t="s">
        <v>531</v>
      </c>
      <c r="D88" t="s">
        <v>531</v>
      </c>
      <c r="E88" t="s">
        <v>618</v>
      </c>
      <c r="F88" t="s">
        <v>542</v>
      </c>
      <c r="G88" t="s">
        <v>61</v>
      </c>
      <c r="H88" t="s">
        <v>53</v>
      </c>
      <c r="I88" t="s">
        <v>596</v>
      </c>
      <c r="J88" t="s">
        <v>100</v>
      </c>
      <c r="K88" t="s">
        <v>622</v>
      </c>
      <c r="L88" t="s">
        <v>11</v>
      </c>
      <c r="M88" t="s">
        <v>597</v>
      </c>
      <c r="N88" t="s">
        <v>11</v>
      </c>
    </row>
    <row r="89" spans="1:14" x14ac:dyDescent="0.25">
      <c r="A89" t="s">
        <v>529</v>
      </c>
      <c r="B89" t="s">
        <v>530</v>
      </c>
      <c r="C89" t="s">
        <v>531</v>
      </c>
      <c r="D89" t="s">
        <v>531</v>
      </c>
      <c r="E89" t="s">
        <v>618</v>
      </c>
      <c r="F89" t="s">
        <v>542</v>
      </c>
      <c r="G89" t="s">
        <v>61</v>
      </c>
      <c r="H89" s="1081" t="s">
        <v>54</v>
      </c>
      <c r="I89" t="s">
        <v>623</v>
      </c>
      <c r="J89" t="s">
        <v>534</v>
      </c>
      <c r="K89" t="s">
        <v>240</v>
      </c>
      <c r="L89" t="s">
        <v>11</v>
      </c>
      <c r="M89" t="s">
        <v>624</v>
      </c>
      <c r="N89" t="s">
        <v>11</v>
      </c>
    </row>
    <row r="90" spans="1:14" x14ac:dyDescent="0.25">
      <c r="A90" t="s">
        <v>529</v>
      </c>
      <c r="B90" t="s">
        <v>536</v>
      </c>
      <c r="C90" t="s">
        <v>531</v>
      </c>
      <c r="D90" t="s">
        <v>531</v>
      </c>
      <c r="E90" t="s">
        <v>618</v>
      </c>
      <c r="F90" t="s">
        <v>542</v>
      </c>
      <c r="G90" t="s">
        <v>61</v>
      </c>
      <c r="H90" t="s">
        <v>54</v>
      </c>
      <c r="I90" t="s">
        <v>625</v>
      </c>
      <c r="J90" t="s">
        <v>100</v>
      </c>
      <c r="K90" t="s">
        <v>241</v>
      </c>
      <c r="L90" t="s">
        <v>11</v>
      </c>
      <c r="M90" t="s">
        <v>626</v>
      </c>
      <c r="N90" t="s">
        <v>11</v>
      </c>
    </row>
    <row r="91" spans="1:14" x14ac:dyDescent="0.25">
      <c r="A91" t="s">
        <v>529</v>
      </c>
      <c r="B91" t="s">
        <v>536</v>
      </c>
      <c r="C91" t="s">
        <v>531</v>
      </c>
      <c r="D91" t="s">
        <v>531</v>
      </c>
      <c r="E91" t="s">
        <v>618</v>
      </c>
      <c r="F91" t="s">
        <v>542</v>
      </c>
      <c r="G91" t="s">
        <v>61</v>
      </c>
      <c r="H91" t="s">
        <v>54</v>
      </c>
      <c r="I91" t="s">
        <v>537</v>
      </c>
      <c r="J91" t="s">
        <v>100</v>
      </c>
      <c r="K91" t="s">
        <v>239</v>
      </c>
      <c r="L91" t="s">
        <v>11</v>
      </c>
      <c r="M91" t="s">
        <v>598</v>
      </c>
      <c r="N91" t="s">
        <v>11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DE9E-9953-49AC-8080-909DB3244CC8}">
  <sheetPr codeName="Munka12">
    <tabColor indexed="11"/>
  </sheetPr>
  <dimension ref="A1:AK41"/>
  <sheetViews>
    <sheetView topLeftCell="A9" workbookViewId="0">
      <selection activeCell="C9" sqref="C9"/>
    </sheetView>
  </sheetViews>
  <sheetFormatPr defaultRowHeight="13.2" x14ac:dyDescent="0.25"/>
  <cols>
    <col min="1" max="1" width="5.44140625" style="494" customWidth="1"/>
    <col min="2" max="2" width="4.44140625" style="494" customWidth="1"/>
    <col min="3" max="3" width="8.33203125" style="494" customWidth="1"/>
    <col min="4" max="4" width="7.109375" style="494" customWidth="1"/>
    <col min="5" max="5" width="9.33203125" style="494" customWidth="1"/>
    <col min="6" max="6" width="7.109375" style="494" customWidth="1"/>
    <col min="7" max="7" width="9.33203125" style="494" customWidth="1"/>
    <col min="8" max="8" width="7.109375" style="494" customWidth="1"/>
    <col min="9" max="9" width="9.33203125" style="494" customWidth="1"/>
    <col min="10" max="10" width="8.44140625" style="494" customWidth="1"/>
    <col min="11" max="13" width="8.5546875" style="494" customWidth="1"/>
    <col min="14" max="14" width="8.88671875" style="494"/>
    <col min="15" max="15" width="5.5546875" style="494" customWidth="1"/>
    <col min="16" max="16" width="4.5546875" style="494" customWidth="1"/>
    <col min="17" max="17" width="11.6640625" style="494" customWidth="1"/>
    <col min="18" max="24" width="8.88671875" style="494"/>
    <col min="25" max="25" width="10.33203125" style="494" hidden="1" customWidth="1"/>
    <col min="26" max="37" width="0" style="494" hidden="1" customWidth="1"/>
    <col min="38" max="16384" width="8.88671875" style="494"/>
  </cols>
  <sheetData>
    <row r="1" spans="1:37" ht="24.6" x14ac:dyDescent="0.25">
      <c r="A1" s="1112" t="e">
        <f>[2]Altalanos!$A$6</f>
        <v>#REF!</v>
      </c>
      <c r="B1" s="1112"/>
      <c r="C1" s="1112"/>
      <c r="D1" s="1112"/>
      <c r="E1" s="1112"/>
      <c r="F1" s="1112"/>
      <c r="G1" s="569"/>
      <c r="H1" s="570" t="s">
        <v>44</v>
      </c>
      <c r="I1" s="571"/>
      <c r="J1" s="572"/>
      <c r="L1" s="573"/>
      <c r="M1" s="574"/>
      <c r="N1" s="575"/>
      <c r="O1" s="575" t="s">
        <v>11</v>
      </c>
      <c r="P1" s="575"/>
      <c r="Q1" s="576"/>
      <c r="R1" s="575"/>
      <c r="AB1" s="577" t="e">
        <f>IF(Y5=1,CONCATENATE(VLOOKUP(Y3,AA16:AH27,2)),CONCATENATE(VLOOKUP(Y3,AA2:AK13,2)))</f>
        <v>#REF!</v>
      </c>
      <c r="AC1" s="577" t="e">
        <f>IF(Y5=1,CONCATENATE(VLOOKUP(Y3,AA16:AK27,3)),CONCATENATE(VLOOKUP(Y3,AA2:AK13,3)))</f>
        <v>#REF!</v>
      </c>
      <c r="AD1" s="577" t="e">
        <f>IF(Y5=1,CONCATENATE(VLOOKUP(Y3,AA16:AK27,4)),CONCATENATE(VLOOKUP(Y3,AA2:AK13,4)))</f>
        <v>#REF!</v>
      </c>
      <c r="AE1" s="577" t="e">
        <f>IF(Y5=1,CONCATENATE(VLOOKUP(Y3,AA16:AK27,5)),CONCATENATE(VLOOKUP(Y3,AA2:AK13,5)))</f>
        <v>#REF!</v>
      </c>
      <c r="AF1" s="577" t="e">
        <f>IF(Y5=1,CONCATENATE(VLOOKUP(Y3,AA16:AK27,6)),CONCATENATE(VLOOKUP(Y3,AA2:AK13,6)))</f>
        <v>#REF!</v>
      </c>
      <c r="AG1" s="577" t="e">
        <f>IF(Y5=1,CONCATENATE(VLOOKUP(Y3,AA16:AK27,7)),CONCATENATE(VLOOKUP(Y3,AA2:AK13,7)))</f>
        <v>#REF!</v>
      </c>
      <c r="AH1" s="577" t="e">
        <f>IF(Y5=1,CONCATENATE(VLOOKUP(Y3,AA16:AK27,8)),CONCATENATE(VLOOKUP(Y3,AA2:AK13,8)))</f>
        <v>#REF!</v>
      </c>
      <c r="AI1" s="577" t="e">
        <f>IF(Y5=1,CONCATENATE(VLOOKUP(Y3,AA16:AK27,9)),CONCATENATE(VLOOKUP(Y3,AA2:AK13,9)))</f>
        <v>#REF!</v>
      </c>
      <c r="AJ1" s="577" t="e">
        <f>IF(Y5=1,CONCATENATE(VLOOKUP(Y3,AA16:AK27,10)),CONCATENATE(VLOOKUP(Y3,AA2:AK13,10)))</f>
        <v>#REF!</v>
      </c>
      <c r="AK1" s="577" t="e">
        <f>IF(Y5=1,CONCATENATE(VLOOKUP(Y3,AA16:AK27,11)),CONCATENATE(VLOOKUP(Y3,AA2:AK13,11)))</f>
        <v>#REF!</v>
      </c>
    </row>
    <row r="2" spans="1:37" x14ac:dyDescent="0.25">
      <c r="A2" s="578" t="s">
        <v>43</v>
      </c>
      <c r="B2" s="579"/>
      <c r="C2" s="579"/>
      <c r="D2" s="579"/>
      <c r="E2" s="680" t="e">
        <f>[2]Altalanos!$B$8</f>
        <v>#REF!</v>
      </c>
      <c r="F2" s="579"/>
      <c r="G2" s="580"/>
      <c r="H2" s="581"/>
      <c r="I2" s="581"/>
      <c r="J2" s="582"/>
      <c r="K2" s="573"/>
      <c r="L2" s="573"/>
      <c r="M2" s="573"/>
      <c r="N2" s="583"/>
      <c r="O2" s="584"/>
      <c r="P2" s="583"/>
      <c r="Q2" s="584"/>
      <c r="R2" s="583"/>
      <c r="Y2" s="585"/>
      <c r="Z2" s="586"/>
      <c r="AA2" s="586" t="s">
        <v>53</v>
      </c>
      <c r="AB2" s="587">
        <v>150</v>
      </c>
      <c r="AC2" s="587">
        <v>120</v>
      </c>
      <c r="AD2" s="587">
        <v>100</v>
      </c>
      <c r="AE2" s="587">
        <v>80</v>
      </c>
      <c r="AF2" s="587">
        <v>70</v>
      </c>
      <c r="AG2" s="587">
        <v>60</v>
      </c>
      <c r="AH2" s="587">
        <v>55</v>
      </c>
      <c r="AI2" s="587">
        <v>50</v>
      </c>
      <c r="AJ2" s="587">
        <v>45</v>
      </c>
      <c r="AK2" s="587">
        <v>40</v>
      </c>
    </row>
    <row r="3" spans="1:37" x14ac:dyDescent="0.25">
      <c r="A3" s="510" t="s">
        <v>21</v>
      </c>
      <c r="B3" s="510"/>
      <c r="C3" s="510"/>
      <c r="D3" s="510"/>
      <c r="E3" s="510" t="s">
        <v>19</v>
      </c>
      <c r="F3" s="510"/>
      <c r="G3" s="510"/>
      <c r="H3" s="510" t="s">
        <v>24</v>
      </c>
      <c r="I3" s="510"/>
      <c r="J3" s="588"/>
      <c r="K3" s="510"/>
      <c r="L3" s="589" t="s">
        <v>25</v>
      </c>
      <c r="M3" s="510"/>
      <c r="N3" s="590"/>
      <c r="O3" s="591"/>
      <c r="P3" s="590"/>
      <c r="Q3" s="592" t="s">
        <v>66</v>
      </c>
      <c r="R3" s="587" t="s">
        <v>72</v>
      </c>
      <c r="Y3" s="586">
        <f>IF(H4="OB","A",IF(H4="IX","W",H4))</f>
        <v>0</v>
      </c>
      <c r="Z3" s="586"/>
      <c r="AA3" s="586" t="s">
        <v>76</v>
      </c>
      <c r="AB3" s="587">
        <v>120</v>
      </c>
      <c r="AC3" s="587">
        <v>90</v>
      </c>
      <c r="AD3" s="587">
        <v>65</v>
      </c>
      <c r="AE3" s="587">
        <v>55</v>
      </c>
      <c r="AF3" s="587">
        <v>50</v>
      </c>
      <c r="AG3" s="587">
        <v>45</v>
      </c>
      <c r="AH3" s="587">
        <v>40</v>
      </c>
      <c r="AI3" s="587">
        <v>35</v>
      </c>
      <c r="AJ3" s="587">
        <v>25</v>
      </c>
      <c r="AK3" s="587">
        <v>20</v>
      </c>
    </row>
    <row r="4" spans="1:37" ht="13.8" thickBot="1" x14ac:dyDescent="0.3">
      <c r="A4" s="1113" t="e">
        <f>[2]Altalanos!$A$10</f>
        <v>#REF!</v>
      </c>
      <c r="B4" s="1113"/>
      <c r="C4" s="1113"/>
      <c r="D4" s="593"/>
      <c r="E4" s="594" t="e">
        <f>[2]Altalanos!$C$10</f>
        <v>#REF!</v>
      </c>
      <c r="F4" s="594"/>
      <c r="G4" s="594"/>
      <c r="H4" s="595"/>
      <c r="I4" s="594"/>
      <c r="J4" s="596"/>
      <c r="K4" s="595"/>
      <c r="L4" s="597" t="e">
        <f>[2]Altalanos!$E$10</f>
        <v>#REF!</v>
      </c>
      <c r="M4" s="595"/>
      <c r="N4" s="598"/>
      <c r="O4" s="599"/>
      <c r="P4" s="598"/>
      <c r="Q4" s="600" t="s">
        <v>73</v>
      </c>
      <c r="R4" s="601" t="s">
        <v>68</v>
      </c>
      <c r="Y4" s="586"/>
      <c r="Z4" s="586"/>
      <c r="AA4" s="586" t="s">
        <v>77</v>
      </c>
      <c r="AB4" s="587">
        <v>90</v>
      </c>
      <c r="AC4" s="587">
        <v>60</v>
      </c>
      <c r="AD4" s="587">
        <v>45</v>
      </c>
      <c r="AE4" s="587">
        <v>34</v>
      </c>
      <c r="AF4" s="587">
        <v>27</v>
      </c>
      <c r="AG4" s="587">
        <v>22</v>
      </c>
      <c r="AH4" s="587">
        <v>18</v>
      </c>
      <c r="AI4" s="587">
        <v>15</v>
      </c>
      <c r="AJ4" s="587">
        <v>12</v>
      </c>
      <c r="AK4" s="587">
        <v>9</v>
      </c>
    </row>
    <row r="5" spans="1:37" x14ac:dyDescent="0.25">
      <c r="A5" s="602"/>
      <c r="B5" s="602" t="s">
        <v>41</v>
      </c>
      <c r="C5" s="602" t="s">
        <v>51</v>
      </c>
      <c r="D5" s="602" t="s">
        <v>35</v>
      </c>
      <c r="E5" s="602" t="s">
        <v>56</v>
      </c>
      <c r="F5" s="602"/>
      <c r="G5" s="602" t="s">
        <v>23</v>
      </c>
      <c r="H5" s="602"/>
      <c r="I5" s="602" t="s">
        <v>26</v>
      </c>
      <c r="J5" s="602"/>
      <c r="K5" s="603" t="s">
        <v>57</v>
      </c>
      <c r="L5" s="603" t="s">
        <v>58</v>
      </c>
      <c r="M5" s="603" t="s">
        <v>59</v>
      </c>
      <c r="Q5" s="604" t="s">
        <v>74</v>
      </c>
      <c r="R5" s="605" t="s">
        <v>70</v>
      </c>
      <c r="Y5" s="586" t="e">
        <f>IF(OR([2]Altalanos!$A$8="F1",[2]Altalanos!$A$8="F2",[2]Altalanos!$A$8="N1",[2]Altalanos!$A$8="N2"),1,2)</f>
        <v>#REF!</v>
      </c>
      <c r="Z5" s="586"/>
      <c r="AA5" s="586" t="s">
        <v>78</v>
      </c>
      <c r="AB5" s="587">
        <v>60</v>
      </c>
      <c r="AC5" s="587">
        <v>40</v>
      </c>
      <c r="AD5" s="587">
        <v>30</v>
      </c>
      <c r="AE5" s="587">
        <v>20</v>
      </c>
      <c r="AF5" s="587">
        <v>18</v>
      </c>
      <c r="AG5" s="587">
        <v>15</v>
      </c>
      <c r="AH5" s="587">
        <v>12</v>
      </c>
      <c r="AI5" s="587">
        <v>10</v>
      </c>
      <c r="AJ5" s="587">
        <v>8</v>
      </c>
      <c r="AK5" s="587">
        <v>6</v>
      </c>
    </row>
    <row r="6" spans="1:37" x14ac:dyDescent="0.25">
      <c r="A6" s="606"/>
      <c r="B6" s="606"/>
      <c r="C6" s="606"/>
      <c r="D6" s="606"/>
      <c r="E6" s="606"/>
      <c r="F6" s="606"/>
      <c r="G6" s="606"/>
      <c r="H6" s="606"/>
      <c r="I6" s="606"/>
      <c r="J6" s="606"/>
      <c r="K6" s="606"/>
      <c r="L6" s="606"/>
      <c r="M6" s="606"/>
      <c r="Y6" s="586"/>
      <c r="Z6" s="586"/>
      <c r="AA6" s="586" t="s">
        <v>79</v>
      </c>
      <c r="AB6" s="587">
        <v>40</v>
      </c>
      <c r="AC6" s="587">
        <v>25</v>
      </c>
      <c r="AD6" s="587">
        <v>18</v>
      </c>
      <c r="AE6" s="587">
        <v>13</v>
      </c>
      <c r="AF6" s="587">
        <v>10</v>
      </c>
      <c r="AG6" s="587">
        <v>8</v>
      </c>
      <c r="AH6" s="587">
        <v>6</v>
      </c>
      <c r="AI6" s="587">
        <v>5</v>
      </c>
      <c r="AJ6" s="587">
        <v>4</v>
      </c>
      <c r="AK6" s="587">
        <v>3</v>
      </c>
    </row>
    <row r="7" spans="1:37" x14ac:dyDescent="0.25">
      <c r="A7" s="607" t="s">
        <v>53</v>
      </c>
      <c r="B7" s="608">
        <v>1</v>
      </c>
      <c r="C7" s="609" t="str">
        <f>IF($B7="","",VLOOKUP($B7,'B-I.kcs-U8-P-L elo'!$A$7:$O$22,5))</f>
        <v>180906</v>
      </c>
      <c r="D7" s="609">
        <f>IF($B7="","",VLOOKUP($B7,'B-I.kcs-U8-P-L elo'!$A$7:$O$22,15))</f>
        <v>0</v>
      </c>
      <c r="E7" s="610" t="str">
        <f>UPPER(IF($B7="","",VLOOKUP($B7,'B-I.kcs-U8-P-L elo'!$A$7:$O$22,2)))</f>
        <v>ARNOLD</v>
      </c>
      <c r="F7" s="611"/>
      <c r="G7" s="610" t="str">
        <f>IF($B7="","",VLOOKUP($B7,'B-I.kcs-U8-P-L elo'!$A$7:$O$22,3))</f>
        <v>Johanna</v>
      </c>
      <c r="H7" s="611"/>
      <c r="I7" s="610" t="str">
        <f>IF($B7="","",VLOOKUP($B7,'B-I.kcs-U8-P-L elo'!$A$7:$O$22,4))</f>
        <v>Bólyi Általános Iskola és AMI</v>
      </c>
      <c r="J7" s="606"/>
      <c r="K7" s="612"/>
      <c r="L7" s="613" t="str">
        <f>IF(K7="","",CONCATENATE(VLOOKUP($Y$3,$AB$1:$AK$1,K7)," pont"))</f>
        <v/>
      </c>
      <c r="M7" s="614"/>
      <c r="Y7" s="586"/>
      <c r="Z7" s="586"/>
      <c r="AA7" s="586" t="s">
        <v>80</v>
      </c>
      <c r="AB7" s="587">
        <v>25</v>
      </c>
      <c r="AC7" s="587">
        <v>15</v>
      </c>
      <c r="AD7" s="587">
        <v>13</v>
      </c>
      <c r="AE7" s="587">
        <v>8</v>
      </c>
      <c r="AF7" s="587">
        <v>6</v>
      </c>
      <c r="AG7" s="587">
        <v>4</v>
      </c>
      <c r="AH7" s="587">
        <v>3</v>
      </c>
      <c r="AI7" s="587">
        <v>2</v>
      </c>
      <c r="AJ7" s="587">
        <v>1</v>
      </c>
      <c r="AK7" s="587">
        <v>0</v>
      </c>
    </row>
    <row r="8" spans="1:37" x14ac:dyDescent="0.25">
      <c r="A8" s="607"/>
      <c r="B8" s="615"/>
      <c r="C8" s="606"/>
      <c r="D8" s="606"/>
      <c r="E8" s="606"/>
      <c r="F8" s="606"/>
      <c r="G8" s="606"/>
      <c r="H8" s="606"/>
      <c r="I8" s="606"/>
      <c r="J8" s="606"/>
      <c r="K8" s="607"/>
      <c r="L8" s="607"/>
      <c r="M8" s="616"/>
      <c r="Y8" s="586"/>
      <c r="Z8" s="586"/>
      <c r="AA8" s="586" t="s">
        <v>81</v>
      </c>
      <c r="AB8" s="587">
        <v>15</v>
      </c>
      <c r="AC8" s="587">
        <v>10</v>
      </c>
      <c r="AD8" s="587">
        <v>7</v>
      </c>
      <c r="AE8" s="587">
        <v>5</v>
      </c>
      <c r="AF8" s="587">
        <v>4</v>
      </c>
      <c r="AG8" s="587">
        <v>3</v>
      </c>
      <c r="AH8" s="587">
        <v>2</v>
      </c>
      <c r="AI8" s="587">
        <v>1</v>
      </c>
      <c r="AJ8" s="587">
        <v>0</v>
      </c>
      <c r="AK8" s="587">
        <v>0</v>
      </c>
    </row>
    <row r="9" spans="1:37" x14ac:dyDescent="0.25">
      <c r="A9" s="607" t="s">
        <v>54</v>
      </c>
      <c r="B9" s="608">
        <v>2</v>
      </c>
      <c r="C9" s="609" t="str">
        <f>IF($B9="","",VLOOKUP($B9,'B-I.kcs-U8-P-L elo'!$A$7:$O$22,5))</f>
        <v>180720</v>
      </c>
      <c r="D9" s="609">
        <f>IF($B9="","",VLOOKUP($B9,'B-I.kcs-U8-P-L elo'!$A$7:$O$22,15))</f>
        <v>0</v>
      </c>
      <c r="E9" s="610" t="str">
        <f>UPPER(IF($B9="","",VLOOKUP($B9,'B-I.kcs-U8-P-L elo'!$A$7:$O$22,2)))</f>
        <v>FABÓ</v>
      </c>
      <c r="F9" s="611"/>
      <c r="G9" s="610" t="str">
        <f>IF($B9="","",VLOOKUP($B9,'B-I.kcs-U8-P-L elo'!$A$7:$O$22,3))</f>
        <v>Emma</v>
      </c>
      <c r="H9" s="611"/>
      <c r="I9" s="610" t="str">
        <f>IF($B9="","",VLOOKUP($B9,'B-I.kcs-U8-P-L elo'!$A$7:$O$22,4))</f>
        <v>Koch V.Gimn.,Ált.Isk.,Óvoda és Koll.</v>
      </c>
      <c r="J9" s="606"/>
      <c r="K9" s="612"/>
      <c r="L9" s="613" t="str">
        <f>IF(K9="","",CONCATENATE(VLOOKUP($Y$3,$AB$1:$AK$1,K9)," pont"))</f>
        <v/>
      </c>
      <c r="M9" s="614"/>
      <c r="Y9" s="586"/>
      <c r="Z9" s="586"/>
      <c r="AA9" s="586" t="s">
        <v>82</v>
      </c>
      <c r="AB9" s="587">
        <v>10</v>
      </c>
      <c r="AC9" s="587">
        <v>6</v>
      </c>
      <c r="AD9" s="587">
        <v>4</v>
      </c>
      <c r="AE9" s="587">
        <v>2</v>
      </c>
      <c r="AF9" s="587">
        <v>1</v>
      </c>
      <c r="AG9" s="587">
        <v>0</v>
      </c>
      <c r="AH9" s="587">
        <v>0</v>
      </c>
      <c r="AI9" s="587">
        <v>0</v>
      </c>
      <c r="AJ9" s="587">
        <v>0</v>
      </c>
      <c r="AK9" s="587">
        <v>0</v>
      </c>
    </row>
    <row r="10" spans="1:37" x14ac:dyDescent="0.25">
      <c r="A10" s="607"/>
      <c r="B10" s="615"/>
      <c r="C10" s="606"/>
      <c r="D10" s="606"/>
      <c r="E10" s="606"/>
      <c r="F10" s="606"/>
      <c r="G10" s="606"/>
      <c r="H10" s="606"/>
      <c r="I10" s="606"/>
      <c r="J10" s="606"/>
      <c r="K10" s="607"/>
      <c r="L10" s="607"/>
      <c r="M10" s="616"/>
      <c r="Y10" s="586"/>
      <c r="Z10" s="586"/>
      <c r="AA10" s="586" t="s">
        <v>83</v>
      </c>
      <c r="AB10" s="587">
        <v>6</v>
      </c>
      <c r="AC10" s="587">
        <v>3</v>
      </c>
      <c r="AD10" s="587">
        <v>2</v>
      </c>
      <c r="AE10" s="587">
        <v>1</v>
      </c>
      <c r="AF10" s="587">
        <v>0</v>
      </c>
      <c r="AG10" s="587">
        <v>0</v>
      </c>
      <c r="AH10" s="587">
        <v>0</v>
      </c>
      <c r="AI10" s="587">
        <v>0</v>
      </c>
      <c r="AJ10" s="587">
        <v>0</v>
      </c>
      <c r="AK10" s="587">
        <v>0</v>
      </c>
    </row>
    <row r="11" spans="1:37" x14ac:dyDescent="0.25">
      <c r="A11" s="607" t="s">
        <v>55</v>
      </c>
      <c r="B11" s="608">
        <v>3</v>
      </c>
      <c r="C11" s="609" t="str">
        <f>IF($B11="","",VLOOKUP($B11,'B-I.kcs-U8-P-L elo'!$A$7:$O$22,5))</f>
        <v>180717</v>
      </c>
      <c r="D11" s="609">
        <f>IF($B11="","",VLOOKUP($B11,'B-I.kcs-U8-P-L elo'!$A$7:$O$22,15))</f>
        <v>0</v>
      </c>
      <c r="E11" s="610" t="str">
        <f>UPPER(IF($B11="","",VLOOKUP($B11,'B-I.kcs-U8-P-L elo'!$A$7:$O$22,2)))</f>
        <v>LI WU</v>
      </c>
      <c r="F11" s="611"/>
      <c r="G11" s="610" t="str">
        <f>IF($B11="","",VLOOKUP($B11,'B-I.kcs-U8-P-L elo'!$A$7:$O$22,3))</f>
        <v>Abigél</v>
      </c>
      <c r="H11" s="611"/>
      <c r="I11" s="610" t="str">
        <f>IF($B11="","",VLOOKUP($B11,'B-I.kcs-U8-P-L elo'!$A$7:$O$22,4))</f>
        <v>Pécsi Jókai Mór Ált.Isk.</v>
      </c>
      <c r="J11" s="606"/>
      <c r="K11" s="612"/>
      <c r="L11" s="613" t="str">
        <f>IF(K11="","",CONCATENATE(VLOOKUP($Y$3,$AB$1:$AK$1,K11)," pont"))</f>
        <v/>
      </c>
      <c r="M11" s="614"/>
      <c r="Y11" s="586"/>
      <c r="Z11" s="586"/>
      <c r="AA11" s="586" t="s">
        <v>88</v>
      </c>
      <c r="AB11" s="587">
        <v>3</v>
      </c>
      <c r="AC11" s="587">
        <v>2</v>
      </c>
      <c r="AD11" s="587">
        <v>1</v>
      </c>
      <c r="AE11" s="587">
        <v>0</v>
      </c>
      <c r="AF11" s="587">
        <v>0</v>
      </c>
      <c r="AG11" s="587">
        <v>0</v>
      </c>
      <c r="AH11" s="587">
        <v>0</v>
      </c>
      <c r="AI11" s="587">
        <v>0</v>
      </c>
      <c r="AJ11" s="587">
        <v>0</v>
      </c>
      <c r="AK11" s="587">
        <v>0</v>
      </c>
    </row>
    <row r="12" spans="1:37" x14ac:dyDescent="0.25">
      <c r="A12" s="606"/>
      <c r="B12" s="606"/>
      <c r="C12" s="606"/>
      <c r="D12" s="606"/>
      <c r="E12" s="606"/>
      <c r="F12" s="606"/>
      <c r="G12" s="606"/>
      <c r="H12" s="606"/>
      <c r="I12" s="606"/>
      <c r="J12" s="606"/>
      <c r="K12" s="606"/>
      <c r="L12" s="606"/>
      <c r="M12" s="606"/>
      <c r="Y12" s="586"/>
      <c r="Z12" s="586"/>
      <c r="AA12" s="586" t="s">
        <v>84</v>
      </c>
      <c r="AB12" s="617">
        <v>0</v>
      </c>
      <c r="AC12" s="617">
        <v>0</v>
      </c>
      <c r="AD12" s="617">
        <v>0</v>
      </c>
      <c r="AE12" s="617">
        <v>0</v>
      </c>
      <c r="AF12" s="617">
        <v>0</v>
      </c>
      <c r="AG12" s="617">
        <v>0</v>
      </c>
      <c r="AH12" s="617">
        <v>0</v>
      </c>
      <c r="AI12" s="617">
        <v>0</v>
      </c>
      <c r="AJ12" s="617">
        <v>0</v>
      </c>
      <c r="AK12" s="617">
        <v>0</v>
      </c>
    </row>
    <row r="13" spans="1:37" x14ac:dyDescent="0.25">
      <c r="A13" s="606"/>
      <c r="B13" s="606"/>
      <c r="C13" s="606"/>
      <c r="D13" s="606"/>
      <c r="E13" s="606"/>
      <c r="F13" s="606"/>
      <c r="G13" s="606"/>
      <c r="H13" s="606"/>
      <c r="I13" s="606"/>
      <c r="J13" s="606"/>
      <c r="K13" s="606"/>
      <c r="L13" s="606"/>
      <c r="M13" s="606"/>
      <c r="Y13" s="586"/>
      <c r="Z13" s="586"/>
      <c r="AA13" s="586" t="s">
        <v>85</v>
      </c>
      <c r="AB13" s="617">
        <v>0</v>
      </c>
      <c r="AC13" s="617">
        <v>0</v>
      </c>
      <c r="AD13" s="617">
        <v>0</v>
      </c>
      <c r="AE13" s="617">
        <v>0</v>
      </c>
      <c r="AF13" s="617">
        <v>0</v>
      </c>
      <c r="AG13" s="617">
        <v>0</v>
      </c>
      <c r="AH13" s="617">
        <v>0</v>
      </c>
      <c r="AI13" s="617">
        <v>0</v>
      </c>
      <c r="AJ13" s="617">
        <v>0</v>
      </c>
      <c r="AK13" s="617">
        <v>0</v>
      </c>
    </row>
    <row r="14" spans="1:37" x14ac:dyDescent="0.25">
      <c r="A14" s="606"/>
      <c r="B14" s="606"/>
      <c r="C14" s="606"/>
      <c r="D14" s="606"/>
      <c r="E14" s="606"/>
      <c r="F14" s="606"/>
      <c r="G14" s="606"/>
      <c r="H14" s="606"/>
      <c r="I14" s="606"/>
      <c r="J14" s="606"/>
      <c r="K14" s="606"/>
      <c r="L14" s="606"/>
      <c r="M14" s="606"/>
      <c r="Y14" s="586"/>
      <c r="Z14" s="586"/>
      <c r="AA14" s="586"/>
      <c r="AB14" s="586"/>
      <c r="AC14" s="586"/>
      <c r="AD14" s="586"/>
      <c r="AE14" s="586"/>
      <c r="AF14" s="586"/>
      <c r="AG14" s="586"/>
      <c r="AH14" s="586"/>
      <c r="AI14" s="586"/>
      <c r="AJ14" s="586"/>
      <c r="AK14" s="586"/>
    </row>
    <row r="15" spans="1:37" x14ac:dyDescent="0.25">
      <c r="A15" s="606"/>
      <c r="B15" s="606"/>
      <c r="C15" s="606"/>
      <c r="D15" s="606"/>
      <c r="E15" s="606"/>
      <c r="F15" s="606"/>
      <c r="G15" s="606"/>
      <c r="H15" s="606"/>
      <c r="I15" s="606"/>
      <c r="J15" s="606"/>
      <c r="K15" s="606"/>
      <c r="L15" s="606"/>
      <c r="M15" s="606"/>
      <c r="Y15" s="586"/>
      <c r="Z15" s="586"/>
      <c r="AA15" s="586"/>
      <c r="AB15" s="586"/>
      <c r="AC15" s="586"/>
      <c r="AD15" s="586"/>
      <c r="AE15" s="586"/>
      <c r="AF15" s="586"/>
      <c r="AG15" s="586"/>
      <c r="AH15" s="586"/>
      <c r="AI15" s="586"/>
      <c r="AJ15" s="586"/>
      <c r="AK15" s="586"/>
    </row>
    <row r="16" spans="1:37" x14ac:dyDescent="0.25">
      <c r="A16" s="606"/>
      <c r="B16" s="606"/>
      <c r="C16" s="606"/>
      <c r="D16" s="606"/>
      <c r="E16" s="606"/>
      <c r="F16" s="606"/>
      <c r="G16" s="606"/>
      <c r="H16" s="606"/>
      <c r="I16" s="606"/>
      <c r="J16" s="606"/>
      <c r="K16" s="606"/>
      <c r="L16" s="606"/>
      <c r="M16" s="606"/>
      <c r="Y16" s="586"/>
      <c r="Z16" s="586"/>
      <c r="AA16" s="586" t="s">
        <v>53</v>
      </c>
      <c r="AB16" s="586">
        <v>300</v>
      </c>
      <c r="AC16" s="586">
        <v>250</v>
      </c>
      <c r="AD16" s="586">
        <v>220</v>
      </c>
      <c r="AE16" s="586">
        <v>180</v>
      </c>
      <c r="AF16" s="586">
        <v>160</v>
      </c>
      <c r="AG16" s="586">
        <v>150</v>
      </c>
      <c r="AH16" s="586">
        <v>140</v>
      </c>
      <c r="AI16" s="586">
        <v>130</v>
      </c>
      <c r="AJ16" s="586">
        <v>120</v>
      </c>
      <c r="AK16" s="586">
        <v>110</v>
      </c>
    </row>
    <row r="17" spans="1:37" x14ac:dyDescent="0.25">
      <c r="A17" s="606"/>
      <c r="B17" s="606"/>
      <c r="C17" s="606"/>
      <c r="D17" s="606"/>
      <c r="E17" s="606"/>
      <c r="F17" s="606"/>
      <c r="G17" s="606"/>
      <c r="H17" s="606"/>
      <c r="I17" s="606"/>
      <c r="J17" s="606"/>
      <c r="K17" s="606"/>
      <c r="L17" s="606"/>
      <c r="M17" s="606"/>
      <c r="Y17" s="586"/>
      <c r="Z17" s="586"/>
      <c r="AA17" s="586" t="s">
        <v>76</v>
      </c>
      <c r="AB17" s="586">
        <v>250</v>
      </c>
      <c r="AC17" s="586">
        <v>200</v>
      </c>
      <c r="AD17" s="586">
        <v>160</v>
      </c>
      <c r="AE17" s="586">
        <v>140</v>
      </c>
      <c r="AF17" s="586">
        <v>120</v>
      </c>
      <c r="AG17" s="586">
        <v>110</v>
      </c>
      <c r="AH17" s="586">
        <v>100</v>
      </c>
      <c r="AI17" s="586">
        <v>90</v>
      </c>
      <c r="AJ17" s="586">
        <v>80</v>
      </c>
      <c r="AK17" s="586">
        <v>70</v>
      </c>
    </row>
    <row r="18" spans="1:37" ht="18.75" customHeight="1" x14ac:dyDescent="0.25">
      <c r="A18" s="606"/>
      <c r="B18" s="1114"/>
      <c r="C18" s="1114"/>
      <c r="D18" s="1111" t="str">
        <f>E7</f>
        <v>ARNOLD</v>
      </c>
      <c r="E18" s="1111"/>
      <c r="F18" s="1111" t="str">
        <f>E9</f>
        <v>FABÓ</v>
      </c>
      <c r="G18" s="1111"/>
      <c r="H18" s="1111" t="str">
        <f>E11</f>
        <v>LI WU</v>
      </c>
      <c r="I18" s="1111"/>
      <c r="J18" s="606"/>
      <c r="K18" s="606"/>
      <c r="L18" s="606"/>
      <c r="M18" s="606"/>
      <c r="Y18" s="586"/>
      <c r="Z18" s="586"/>
      <c r="AA18" s="586" t="s">
        <v>77</v>
      </c>
      <c r="AB18" s="586">
        <v>200</v>
      </c>
      <c r="AC18" s="586">
        <v>150</v>
      </c>
      <c r="AD18" s="586">
        <v>130</v>
      </c>
      <c r="AE18" s="586">
        <v>110</v>
      </c>
      <c r="AF18" s="586">
        <v>95</v>
      </c>
      <c r="AG18" s="586">
        <v>80</v>
      </c>
      <c r="AH18" s="586">
        <v>70</v>
      </c>
      <c r="AI18" s="586">
        <v>60</v>
      </c>
      <c r="AJ18" s="586">
        <v>55</v>
      </c>
      <c r="AK18" s="586">
        <v>50</v>
      </c>
    </row>
    <row r="19" spans="1:37" ht="18.75" customHeight="1" x14ac:dyDescent="0.25">
      <c r="A19" s="618" t="s">
        <v>53</v>
      </c>
      <c r="B19" s="1107" t="str">
        <f>E7</f>
        <v>ARNOLD</v>
      </c>
      <c r="C19" s="1107"/>
      <c r="D19" s="1108"/>
      <c r="E19" s="1108"/>
      <c r="F19" s="1109"/>
      <c r="G19" s="1109"/>
      <c r="H19" s="1109"/>
      <c r="I19" s="1109"/>
      <c r="J19" s="606"/>
      <c r="K19" s="606"/>
      <c r="L19" s="606"/>
      <c r="M19" s="606"/>
      <c r="Y19" s="586"/>
      <c r="Z19" s="586"/>
      <c r="AA19" s="586" t="s">
        <v>78</v>
      </c>
      <c r="AB19" s="586">
        <v>150</v>
      </c>
      <c r="AC19" s="586">
        <v>120</v>
      </c>
      <c r="AD19" s="586">
        <v>100</v>
      </c>
      <c r="AE19" s="586">
        <v>80</v>
      </c>
      <c r="AF19" s="586">
        <v>70</v>
      </c>
      <c r="AG19" s="586">
        <v>60</v>
      </c>
      <c r="AH19" s="586">
        <v>55</v>
      </c>
      <c r="AI19" s="586">
        <v>50</v>
      </c>
      <c r="AJ19" s="586">
        <v>45</v>
      </c>
      <c r="AK19" s="586">
        <v>40</v>
      </c>
    </row>
    <row r="20" spans="1:37" ht="18.75" customHeight="1" x14ac:dyDescent="0.25">
      <c r="A20" s="618" t="s">
        <v>54</v>
      </c>
      <c r="B20" s="1107" t="str">
        <f>E9</f>
        <v>FABÓ</v>
      </c>
      <c r="C20" s="1107"/>
      <c r="D20" s="1109"/>
      <c r="E20" s="1109"/>
      <c r="F20" s="1108"/>
      <c r="G20" s="1108"/>
      <c r="H20" s="1109"/>
      <c r="I20" s="1109"/>
      <c r="J20" s="606"/>
      <c r="K20" s="606"/>
      <c r="L20" s="606"/>
      <c r="M20" s="606"/>
      <c r="Y20" s="586"/>
      <c r="Z20" s="586"/>
      <c r="AA20" s="586" t="s">
        <v>79</v>
      </c>
      <c r="AB20" s="586">
        <v>120</v>
      </c>
      <c r="AC20" s="586">
        <v>90</v>
      </c>
      <c r="AD20" s="586">
        <v>65</v>
      </c>
      <c r="AE20" s="586">
        <v>55</v>
      </c>
      <c r="AF20" s="586">
        <v>50</v>
      </c>
      <c r="AG20" s="586">
        <v>45</v>
      </c>
      <c r="AH20" s="586">
        <v>40</v>
      </c>
      <c r="AI20" s="586">
        <v>35</v>
      </c>
      <c r="AJ20" s="586">
        <v>25</v>
      </c>
      <c r="AK20" s="586">
        <v>20</v>
      </c>
    </row>
    <row r="21" spans="1:37" ht="18.75" customHeight="1" x14ac:dyDescent="0.25">
      <c r="A21" s="618" t="s">
        <v>55</v>
      </c>
      <c r="B21" s="1107" t="str">
        <f>E11</f>
        <v>LI WU</v>
      </c>
      <c r="C21" s="1107"/>
      <c r="D21" s="1109"/>
      <c r="E21" s="1109"/>
      <c r="F21" s="1109"/>
      <c r="G21" s="1109"/>
      <c r="H21" s="1108"/>
      <c r="I21" s="1108"/>
      <c r="J21" s="606"/>
      <c r="K21" s="606"/>
      <c r="L21" s="606"/>
      <c r="M21" s="606"/>
      <c r="Y21" s="586"/>
      <c r="Z21" s="586"/>
      <c r="AA21" s="586" t="s">
        <v>80</v>
      </c>
      <c r="AB21" s="586">
        <v>90</v>
      </c>
      <c r="AC21" s="586">
        <v>60</v>
      </c>
      <c r="AD21" s="586">
        <v>45</v>
      </c>
      <c r="AE21" s="586">
        <v>34</v>
      </c>
      <c r="AF21" s="586">
        <v>27</v>
      </c>
      <c r="AG21" s="586">
        <v>22</v>
      </c>
      <c r="AH21" s="586">
        <v>18</v>
      </c>
      <c r="AI21" s="586">
        <v>15</v>
      </c>
      <c r="AJ21" s="586">
        <v>12</v>
      </c>
      <c r="AK21" s="586">
        <v>9</v>
      </c>
    </row>
    <row r="22" spans="1:37" x14ac:dyDescent="0.25">
      <c r="A22" s="606"/>
      <c r="B22" s="606"/>
      <c r="C22" s="606"/>
      <c r="D22" s="606"/>
      <c r="E22" s="606"/>
      <c r="F22" s="606"/>
      <c r="G22" s="606"/>
      <c r="H22" s="606"/>
      <c r="I22" s="606"/>
      <c r="J22" s="606"/>
      <c r="K22" s="606"/>
      <c r="L22" s="606"/>
      <c r="M22" s="606"/>
      <c r="Y22" s="586"/>
      <c r="Z22" s="586"/>
      <c r="AA22" s="586" t="s">
        <v>81</v>
      </c>
      <c r="AB22" s="586">
        <v>60</v>
      </c>
      <c r="AC22" s="586">
        <v>40</v>
      </c>
      <c r="AD22" s="586">
        <v>30</v>
      </c>
      <c r="AE22" s="586">
        <v>20</v>
      </c>
      <c r="AF22" s="586">
        <v>18</v>
      </c>
      <c r="AG22" s="586">
        <v>15</v>
      </c>
      <c r="AH22" s="586">
        <v>12</v>
      </c>
      <c r="AI22" s="586">
        <v>10</v>
      </c>
      <c r="AJ22" s="586">
        <v>8</v>
      </c>
      <c r="AK22" s="586">
        <v>6</v>
      </c>
    </row>
    <row r="23" spans="1:37" x14ac:dyDescent="0.25">
      <c r="A23" s="606"/>
      <c r="B23" s="606"/>
      <c r="C23" s="606"/>
      <c r="D23" s="606"/>
      <c r="E23" s="606"/>
      <c r="F23" s="606"/>
      <c r="G23" s="606"/>
      <c r="H23" s="606"/>
      <c r="I23" s="606"/>
      <c r="J23" s="606"/>
      <c r="K23" s="606"/>
      <c r="L23" s="606"/>
      <c r="M23" s="606"/>
      <c r="Y23" s="586"/>
      <c r="Z23" s="586"/>
      <c r="AA23" s="586" t="s">
        <v>82</v>
      </c>
      <c r="AB23" s="586">
        <v>40</v>
      </c>
      <c r="AC23" s="586">
        <v>25</v>
      </c>
      <c r="AD23" s="586">
        <v>18</v>
      </c>
      <c r="AE23" s="586">
        <v>13</v>
      </c>
      <c r="AF23" s="586">
        <v>8</v>
      </c>
      <c r="AG23" s="586">
        <v>7</v>
      </c>
      <c r="AH23" s="586">
        <v>6</v>
      </c>
      <c r="AI23" s="586">
        <v>5</v>
      </c>
      <c r="AJ23" s="586">
        <v>4</v>
      </c>
      <c r="AK23" s="586">
        <v>3</v>
      </c>
    </row>
    <row r="24" spans="1:37" x14ac:dyDescent="0.25">
      <c r="A24" s="606"/>
      <c r="B24" s="606"/>
      <c r="C24" s="606"/>
      <c r="D24" s="606"/>
      <c r="E24" s="606"/>
      <c r="F24" s="606"/>
      <c r="G24" s="606"/>
      <c r="H24" s="606"/>
      <c r="I24" s="606"/>
      <c r="J24" s="606"/>
      <c r="K24" s="606"/>
      <c r="L24" s="606"/>
      <c r="M24" s="606"/>
      <c r="Y24" s="586"/>
      <c r="Z24" s="586"/>
      <c r="AA24" s="586" t="s">
        <v>83</v>
      </c>
      <c r="AB24" s="586">
        <v>25</v>
      </c>
      <c r="AC24" s="586">
        <v>15</v>
      </c>
      <c r="AD24" s="586">
        <v>13</v>
      </c>
      <c r="AE24" s="586">
        <v>7</v>
      </c>
      <c r="AF24" s="586">
        <v>6</v>
      </c>
      <c r="AG24" s="586">
        <v>5</v>
      </c>
      <c r="AH24" s="586">
        <v>4</v>
      </c>
      <c r="AI24" s="586">
        <v>3</v>
      </c>
      <c r="AJ24" s="586">
        <v>2</v>
      </c>
      <c r="AK24" s="586">
        <v>1</v>
      </c>
    </row>
    <row r="25" spans="1:37" x14ac:dyDescent="0.25">
      <c r="A25" s="606"/>
      <c r="B25" s="606"/>
      <c r="C25" s="606"/>
      <c r="D25" s="606"/>
      <c r="E25" s="606"/>
      <c r="F25" s="606"/>
      <c r="G25" s="606"/>
      <c r="H25" s="606"/>
      <c r="I25" s="606"/>
      <c r="J25" s="606"/>
      <c r="K25" s="606"/>
      <c r="L25" s="606"/>
      <c r="M25" s="606"/>
      <c r="Y25" s="586"/>
      <c r="Z25" s="586"/>
      <c r="AA25" s="586" t="s">
        <v>88</v>
      </c>
      <c r="AB25" s="586">
        <v>15</v>
      </c>
      <c r="AC25" s="586">
        <v>10</v>
      </c>
      <c r="AD25" s="586">
        <v>8</v>
      </c>
      <c r="AE25" s="586">
        <v>4</v>
      </c>
      <c r="AF25" s="586">
        <v>3</v>
      </c>
      <c r="AG25" s="586">
        <v>2</v>
      </c>
      <c r="AH25" s="586">
        <v>1</v>
      </c>
      <c r="AI25" s="586">
        <v>0</v>
      </c>
      <c r="AJ25" s="586">
        <v>0</v>
      </c>
      <c r="AK25" s="586">
        <v>0</v>
      </c>
    </row>
    <row r="26" spans="1:37" x14ac:dyDescent="0.25">
      <c r="A26" s="606"/>
      <c r="B26" s="606"/>
      <c r="C26" s="606"/>
      <c r="D26" s="606"/>
      <c r="E26" s="606"/>
      <c r="F26" s="606"/>
      <c r="G26" s="606"/>
      <c r="H26" s="606"/>
      <c r="I26" s="606"/>
      <c r="J26" s="606"/>
      <c r="K26" s="606"/>
      <c r="L26" s="606"/>
      <c r="M26" s="606"/>
      <c r="Y26" s="586"/>
      <c r="Z26" s="586"/>
      <c r="AA26" s="586" t="s">
        <v>84</v>
      </c>
      <c r="AB26" s="586">
        <v>10</v>
      </c>
      <c r="AC26" s="586">
        <v>6</v>
      </c>
      <c r="AD26" s="586">
        <v>4</v>
      </c>
      <c r="AE26" s="586">
        <v>2</v>
      </c>
      <c r="AF26" s="586">
        <v>1</v>
      </c>
      <c r="AG26" s="586">
        <v>0</v>
      </c>
      <c r="AH26" s="586">
        <v>0</v>
      </c>
      <c r="AI26" s="586">
        <v>0</v>
      </c>
      <c r="AJ26" s="586">
        <v>0</v>
      </c>
      <c r="AK26" s="586">
        <v>0</v>
      </c>
    </row>
    <row r="27" spans="1:37" x14ac:dyDescent="0.25">
      <c r="A27" s="606"/>
      <c r="B27" s="606"/>
      <c r="C27" s="606"/>
      <c r="D27" s="606"/>
      <c r="E27" s="606"/>
      <c r="F27" s="606"/>
      <c r="G27" s="606"/>
      <c r="H27" s="606"/>
      <c r="I27" s="606"/>
      <c r="J27" s="606"/>
      <c r="K27" s="606"/>
      <c r="L27" s="606"/>
      <c r="M27" s="606"/>
      <c r="Y27" s="586"/>
      <c r="Z27" s="586"/>
      <c r="AA27" s="586" t="s">
        <v>85</v>
      </c>
      <c r="AB27" s="586">
        <v>3</v>
      </c>
      <c r="AC27" s="586">
        <v>2</v>
      </c>
      <c r="AD27" s="586">
        <v>1</v>
      </c>
      <c r="AE27" s="586">
        <v>0</v>
      </c>
      <c r="AF27" s="586">
        <v>0</v>
      </c>
      <c r="AG27" s="586">
        <v>0</v>
      </c>
      <c r="AH27" s="586">
        <v>0</v>
      </c>
      <c r="AI27" s="586">
        <v>0</v>
      </c>
      <c r="AJ27" s="586">
        <v>0</v>
      </c>
      <c r="AK27" s="586">
        <v>0</v>
      </c>
    </row>
    <row r="28" spans="1:37" x14ac:dyDescent="0.25">
      <c r="A28" s="606"/>
      <c r="B28" s="606"/>
      <c r="C28" s="606"/>
      <c r="D28" s="606"/>
      <c r="E28" s="606"/>
      <c r="F28" s="606"/>
      <c r="G28" s="606"/>
      <c r="H28" s="606"/>
      <c r="I28" s="606"/>
      <c r="J28" s="606"/>
      <c r="K28" s="606"/>
      <c r="L28" s="606"/>
      <c r="M28" s="606"/>
    </row>
    <row r="29" spans="1:37" x14ac:dyDescent="0.25">
      <c r="A29" s="606"/>
      <c r="B29" s="606"/>
      <c r="C29" s="606"/>
      <c r="D29" s="606"/>
      <c r="E29" s="606"/>
      <c r="F29" s="606"/>
      <c r="G29" s="606"/>
      <c r="H29" s="606"/>
      <c r="I29" s="606"/>
      <c r="J29" s="606"/>
      <c r="K29" s="606"/>
      <c r="L29" s="606"/>
      <c r="M29" s="606"/>
    </row>
    <row r="30" spans="1:37" x14ac:dyDescent="0.25">
      <c r="A30" s="606"/>
      <c r="B30" s="606"/>
      <c r="C30" s="606"/>
      <c r="D30" s="606"/>
      <c r="E30" s="606"/>
      <c r="F30" s="606"/>
      <c r="G30" s="606"/>
      <c r="H30" s="606"/>
      <c r="I30" s="606"/>
      <c r="J30" s="606"/>
      <c r="K30" s="606"/>
      <c r="L30" s="606"/>
      <c r="M30" s="606"/>
    </row>
    <row r="31" spans="1:37" x14ac:dyDescent="0.25">
      <c r="A31" s="606"/>
      <c r="B31" s="606"/>
      <c r="C31" s="606"/>
      <c r="D31" s="606"/>
      <c r="E31" s="606"/>
      <c r="F31" s="606"/>
      <c r="G31" s="606"/>
      <c r="H31" s="606"/>
      <c r="I31" s="606"/>
      <c r="J31" s="606"/>
      <c r="K31" s="606"/>
      <c r="L31" s="606"/>
      <c r="M31" s="606"/>
    </row>
    <row r="32" spans="1:37" x14ac:dyDescent="0.25">
      <c r="A32" s="606"/>
      <c r="B32" s="606"/>
      <c r="C32" s="606"/>
      <c r="D32" s="606"/>
      <c r="E32" s="606"/>
      <c r="F32" s="606"/>
      <c r="G32" s="606"/>
      <c r="H32" s="606"/>
      <c r="I32" s="606"/>
      <c r="J32" s="606"/>
      <c r="K32" s="606"/>
      <c r="L32" s="611"/>
      <c r="M32" s="611"/>
    </row>
    <row r="33" spans="1:18" x14ac:dyDescent="0.25">
      <c r="A33" s="619" t="s">
        <v>35</v>
      </c>
      <c r="B33" s="620"/>
      <c r="C33" s="621"/>
      <c r="D33" s="622" t="s">
        <v>2</v>
      </c>
      <c r="E33" s="623" t="s">
        <v>37</v>
      </c>
      <c r="F33" s="624"/>
      <c r="G33" s="622" t="s">
        <v>2</v>
      </c>
      <c r="H33" s="623" t="s">
        <v>46</v>
      </c>
      <c r="I33" s="625"/>
      <c r="J33" s="623" t="s">
        <v>47</v>
      </c>
      <c r="K33" s="626" t="s">
        <v>48</v>
      </c>
      <c r="L33" s="602"/>
      <c r="M33" s="627"/>
      <c r="N33" s="628"/>
      <c r="P33" s="629"/>
      <c r="Q33" s="629"/>
      <c r="R33" s="630"/>
    </row>
    <row r="34" spans="1:18" x14ac:dyDescent="0.25">
      <c r="A34" s="631" t="s">
        <v>36</v>
      </c>
      <c r="B34" s="632"/>
      <c r="C34" s="633"/>
      <c r="D34" s="634"/>
      <c r="E34" s="1110"/>
      <c r="F34" s="1110"/>
      <c r="G34" s="635" t="s">
        <v>3</v>
      </c>
      <c r="H34" s="632"/>
      <c r="I34" s="636"/>
      <c r="J34" s="637"/>
      <c r="K34" s="638" t="s">
        <v>38</v>
      </c>
      <c r="L34" s="639"/>
      <c r="M34" s="640"/>
      <c r="P34" s="641"/>
      <c r="Q34" s="641"/>
      <c r="R34" s="642"/>
    </row>
    <row r="35" spans="1:18" x14ac:dyDescent="0.25">
      <c r="A35" s="643" t="s">
        <v>45</v>
      </c>
      <c r="B35" s="644"/>
      <c r="C35" s="645"/>
      <c r="D35" s="646"/>
      <c r="E35" s="1106"/>
      <c r="F35" s="1106"/>
      <c r="G35" s="647" t="s">
        <v>4</v>
      </c>
      <c r="H35" s="648"/>
      <c r="I35" s="649"/>
      <c r="J35" s="650"/>
      <c r="K35" s="651"/>
      <c r="L35" s="611"/>
      <c r="M35" s="652"/>
      <c r="P35" s="642"/>
      <c r="Q35" s="653"/>
      <c r="R35" s="642"/>
    </row>
    <row r="36" spans="1:18" x14ac:dyDescent="0.25">
      <c r="A36" s="654"/>
      <c r="B36" s="655"/>
      <c r="C36" s="656"/>
      <c r="D36" s="646"/>
      <c r="E36" s="657"/>
      <c r="F36" s="606"/>
      <c r="G36" s="647" t="s">
        <v>5</v>
      </c>
      <c r="H36" s="648"/>
      <c r="I36" s="649"/>
      <c r="J36" s="650"/>
      <c r="K36" s="638" t="s">
        <v>39</v>
      </c>
      <c r="L36" s="639"/>
      <c r="M36" s="658"/>
      <c r="P36" s="641"/>
      <c r="Q36" s="641"/>
      <c r="R36" s="642"/>
    </row>
    <row r="37" spans="1:18" x14ac:dyDescent="0.25">
      <c r="A37" s="659"/>
      <c r="B37" s="660"/>
      <c r="C37" s="661"/>
      <c r="D37" s="646"/>
      <c r="E37" s="657"/>
      <c r="F37" s="606"/>
      <c r="G37" s="647" t="s">
        <v>6</v>
      </c>
      <c r="H37" s="648"/>
      <c r="I37" s="649"/>
      <c r="J37" s="650"/>
      <c r="K37" s="662"/>
      <c r="L37" s="606"/>
      <c r="M37" s="640"/>
      <c r="P37" s="642"/>
      <c r="Q37" s="653"/>
      <c r="R37" s="642"/>
    </row>
    <row r="38" spans="1:18" x14ac:dyDescent="0.25">
      <c r="A38" s="663"/>
      <c r="B38" s="664"/>
      <c r="C38" s="665"/>
      <c r="D38" s="646"/>
      <c r="E38" s="657"/>
      <c r="F38" s="606"/>
      <c r="G38" s="647" t="s">
        <v>7</v>
      </c>
      <c r="H38" s="648"/>
      <c r="I38" s="649"/>
      <c r="J38" s="650"/>
      <c r="K38" s="643"/>
      <c r="L38" s="611"/>
      <c r="M38" s="652"/>
      <c r="P38" s="642"/>
      <c r="Q38" s="653"/>
      <c r="R38" s="642"/>
    </row>
    <row r="39" spans="1:18" x14ac:dyDescent="0.25">
      <c r="A39" s="666"/>
      <c r="B39" s="667"/>
      <c r="C39" s="661"/>
      <c r="D39" s="646"/>
      <c r="E39" s="657"/>
      <c r="F39" s="606"/>
      <c r="G39" s="647" t="s">
        <v>8</v>
      </c>
      <c r="H39" s="648"/>
      <c r="I39" s="649"/>
      <c r="J39" s="650"/>
      <c r="K39" s="638" t="s">
        <v>28</v>
      </c>
      <c r="L39" s="639"/>
      <c r="M39" s="658"/>
      <c r="P39" s="641"/>
      <c r="Q39" s="641"/>
      <c r="R39" s="642"/>
    </row>
    <row r="40" spans="1:18" x14ac:dyDescent="0.25">
      <c r="A40" s="666"/>
      <c r="B40" s="667"/>
      <c r="C40" s="668"/>
      <c r="D40" s="646"/>
      <c r="E40" s="657"/>
      <c r="F40" s="606"/>
      <c r="G40" s="647" t="s">
        <v>9</v>
      </c>
      <c r="H40" s="648"/>
      <c r="I40" s="649"/>
      <c r="J40" s="650"/>
      <c r="K40" s="662"/>
      <c r="L40" s="606"/>
      <c r="M40" s="640"/>
      <c r="P40" s="642"/>
      <c r="Q40" s="653"/>
      <c r="R40" s="642"/>
    </row>
    <row r="41" spans="1:18" x14ac:dyDescent="0.25">
      <c r="A41" s="669"/>
      <c r="B41" s="670"/>
      <c r="C41" s="671"/>
      <c r="D41" s="672"/>
      <c r="E41" s="673"/>
      <c r="F41" s="611"/>
      <c r="G41" s="674" t="s">
        <v>10</v>
      </c>
      <c r="H41" s="644"/>
      <c r="I41" s="675"/>
      <c r="J41" s="676"/>
      <c r="K41" s="643" t="e">
        <f>L4</f>
        <v>#REF!</v>
      </c>
      <c r="L41" s="611"/>
      <c r="M41" s="652"/>
      <c r="P41" s="642"/>
      <c r="Q41" s="653"/>
      <c r="R41" s="677"/>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236" priority="2" stopIfTrue="1" operator="equal">
      <formula>"Bye"</formula>
    </cfRule>
  </conditionalFormatting>
  <conditionalFormatting sqref="R41">
    <cfRule type="expression" dxfId="235"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9DD3-B27A-488B-9804-F9F70B73C531}">
  <sheetPr codeName="Sheet17">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494" customWidth="1"/>
    <col min="2" max="2" width="16.5546875" style="494" customWidth="1"/>
    <col min="3" max="3" width="14" style="494" customWidth="1"/>
    <col min="4" max="4" width="37.21875" style="566" bestFit="1" customWidth="1"/>
    <col min="5" max="5" width="12.109375" style="567" customWidth="1"/>
    <col min="6" max="6" width="6.109375" style="568" hidden="1" customWidth="1"/>
    <col min="7" max="7" width="29.88671875" style="568" customWidth="1"/>
    <col min="8" max="8" width="7.6640625" style="566" customWidth="1"/>
    <col min="9" max="13" width="7.44140625" style="566" hidden="1" customWidth="1"/>
    <col min="14" max="15" width="7.44140625" style="566" customWidth="1"/>
    <col min="16" max="16" width="7.44140625" style="566" hidden="1" customWidth="1"/>
    <col min="17" max="17" width="7.44140625" style="566" customWidth="1"/>
    <col min="18" max="16384" width="8.88671875" style="494"/>
  </cols>
  <sheetData>
    <row r="1" spans="1:17" ht="24.6" x14ac:dyDescent="0.4">
      <c r="A1" s="678" t="e">
        <f>[2]Altalanos!$A$6</f>
        <v>#REF!</v>
      </c>
      <c r="B1" s="486"/>
      <c r="C1" s="486"/>
      <c r="D1" s="487"/>
      <c r="E1" s="488" t="s">
        <v>44</v>
      </c>
      <c r="F1" s="489"/>
      <c r="G1" s="490"/>
      <c r="H1" s="491"/>
      <c r="I1" s="491"/>
      <c r="J1" s="492"/>
      <c r="K1" s="492"/>
      <c r="L1" s="492"/>
      <c r="M1" s="492"/>
      <c r="N1" s="492"/>
      <c r="O1" s="492"/>
      <c r="P1" s="492"/>
      <c r="Q1" s="493"/>
    </row>
    <row r="2" spans="1:17" ht="13.8" thickBot="1" x14ac:dyDescent="0.3">
      <c r="B2" s="495" t="s">
        <v>43</v>
      </c>
      <c r="C2" s="679" t="e">
        <f>[2]Altalanos!$C$8</f>
        <v>#REF!</v>
      </c>
      <c r="D2" s="489"/>
      <c r="E2" s="488" t="s">
        <v>29</v>
      </c>
      <c r="F2" s="496"/>
      <c r="G2" s="496"/>
      <c r="H2" s="497"/>
      <c r="I2" s="497"/>
      <c r="J2" s="491"/>
      <c r="K2" s="491"/>
      <c r="L2" s="491"/>
      <c r="M2" s="491"/>
      <c r="N2" s="498"/>
      <c r="O2" s="499"/>
      <c r="P2" s="499"/>
      <c r="Q2" s="498"/>
    </row>
    <row r="3" spans="1:17" s="509" customFormat="1" ht="13.8" thickBot="1" x14ac:dyDescent="0.3">
      <c r="A3" s="500" t="s">
        <v>42</v>
      </c>
      <c r="B3" s="501"/>
      <c r="C3" s="501"/>
      <c r="D3" s="501"/>
      <c r="E3" s="501"/>
      <c r="F3" s="501"/>
      <c r="G3" s="501"/>
      <c r="H3" s="501"/>
      <c r="I3" s="502"/>
      <c r="J3" s="503"/>
      <c r="K3" s="504"/>
      <c r="L3" s="504"/>
      <c r="M3" s="504"/>
      <c r="N3" s="505" t="s">
        <v>28</v>
      </c>
      <c r="O3" s="506"/>
      <c r="P3" s="507"/>
      <c r="Q3" s="508"/>
    </row>
    <row r="4" spans="1:17" s="509" customFormat="1" x14ac:dyDescent="0.25">
      <c r="A4" s="510" t="s">
        <v>21</v>
      </c>
      <c r="B4" s="510"/>
      <c r="C4" s="511" t="s">
        <v>19</v>
      </c>
      <c r="D4" s="510" t="s">
        <v>24</v>
      </c>
      <c r="E4" s="512"/>
      <c r="G4" s="513"/>
      <c r="H4" s="514" t="s">
        <v>25</v>
      </c>
      <c r="I4" s="515"/>
      <c r="J4" s="516"/>
      <c r="K4" s="517"/>
      <c r="L4" s="517"/>
      <c r="M4" s="517"/>
      <c r="N4" s="516"/>
      <c r="O4" s="518"/>
      <c r="P4" s="518"/>
      <c r="Q4" s="519"/>
    </row>
    <row r="5" spans="1:17" s="509" customFormat="1" ht="13.8" thickBot="1" x14ac:dyDescent="0.3">
      <c r="A5" s="520" t="e">
        <f>[2]Altalanos!$A$10</f>
        <v>#REF!</v>
      </c>
      <c r="B5" s="520"/>
      <c r="C5" s="521" t="e">
        <f>[2]Altalanos!$C$10</f>
        <v>#REF!</v>
      </c>
      <c r="D5" s="522" t="e">
        <f>[2]Altalanos!$D$10</f>
        <v>#REF!</v>
      </c>
      <c r="E5" s="522"/>
      <c r="F5" s="522"/>
      <c r="G5" s="522"/>
      <c r="H5" s="523" t="e">
        <f>[2]Altalanos!$E$10</f>
        <v>#REF!</v>
      </c>
      <c r="I5" s="524"/>
      <c r="J5" s="525"/>
      <c r="K5" s="526"/>
      <c r="L5" s="526"/>
      <c r="M5" s="526"/>
      <c r="N5" s="525"/>
      <c r="O5" s="522"/>
      <c r="P5" s="522"/>
      <c r="Q5" s="527"/>
    </row>
    <row r="6" spans="1:17" ht="30" customHeight="1" thickBot="1" x14ac:dyDescent="0.3">
      <c r="A6" s="528" t="s">
        <v>30</v>
      </c>
      <c r="B6" s="529" t="s">
        <v>22</v>
      </c>
      <c r="C6" s="529" t="s">
        <v>23</v>
      </c>
      <c r="D6" s="529" t="s">
        <v>26</v>
      </c>
      <c r="E6" s="530" t="s">
        <v>27</v>
      </c>
      <c r="F6" s="530" t="s">
        <v>31</v>
      </c>
      <c r="G6" s="530" t="s">
        <v>95</v>
      </c>
      <c r="H6" s="531" t="s">
        <v>32</v>
      </c>
      <c r="I6" s="532"/>
      <c r="J6" s="533" t="s">
        <v>14</v>
      </c>
      <c r="K6" s="534" t="s">
        <v>12</v>
      </c>
      <c r="L6" s="535" t="s">
        <v>0</v>
      </c>
      <c r="M6" s="536" t="s">
        <v>13</v>
      </c>
      <c r="N6" s="537" t="s">
        <v>40</v>
      </c>
      <c r="O6" s="538" t="s">
        <v>33</v>
      </c>
      <c r="P6" s="539" t="s">
        <v>1</v>
      </c>
      <c r="Q6" s="530" t="s">
        <v>34</v>
      </c>
    </row>
    <row r="7" spans="1:17" s="552" customFormat="1" ht="18.899999999999999" customHeight="1" x14ac:dyDescent="0.25">
      <c r="A7" s="540">
        <v>1</v>
      </c>
      <c r="B7" s="541" t="s">
        <v>318</v>
      </c>
      <c r="C7" s="541" t="s">
        <v>319</v>
      </c>
      <c r="D7" s="542" t="s">
        <v>320</v>
      </c>
      <c r="E7" s="543" t="s">
        <v>321</v>
      </c>
      <c r="F7" s="544"/>
      <c r="G7" s="545"/>
      <c r="H7" s="542"/>
      <c r="I7" s="542"/>
      <c r="J7" s="546"/>
      <c r="K7" s="547"/>
      <c r="L7" s="548"/>
      <c r="M7" s="547"/>
      <c r="N7" s="549"/>
      <c r="O7" s="542"/>
      <c r="P7" s="550"/>
      <c r="Q7" s="551"/>
    </row>
    <row r="8" spans="1:17" s="552" customFormat="1" ht="18.899999999999999" customHeight="1" x14ac:dyDescent="0.25">
      <c r="A8" s="540">
        <v>2</v>
      </c>
      <c r="B8" s="541" t="s">
        <v>322</v>
      </c>
      <c r="C8" s="541" t="s">
        <v>323</v>
      </c>
      <c r="D8" s="542" t="s">
        <v>153</v>
      </c>
      <c r="E8" s="543" t="s">
        <v>324</v>
      </c>
      <c r="F8" s="553"/>
      <c r="G8" s="554"/>
      <c r="H8" s="542"/>
      <c r="I8" s="542"/>
      <c r="J8" s="546"/>
      <c r="K8" s="547"/>
      <c r="L8" s="548"/>
      <c r="M8" s="547"/>
      <c r="N8" s="549"/>
      <c r="O8" s="542"/>
      <c r="P8" s="550"/>
      <c r="Q8" s="551"/>
    </row>
    <row r="9" spans="1:17" s="552" customFormat="1" ht="18.899999999999999" customHeight="1" x14ac:dyDescent="0.25">
      <c r="A9" s="540">
        <v>3</v>
      </c>
      <c r="B9" s="541" t="s">
        <v>325</v>
      </c>
      <c r="C9" s="541" t="s">
        <v>326</v>
      </c>
      <c r="D9" s="542" t="s">
        <v>153</v>
      </c>
      <c r="E9" s="543" t="s">
        <v>327</v>
      </c>
      <c r="F9" s="553"/>
      <c r="G9" s="554"/>
      <c r="H9" s="542"/>
      <c r="I9" s="542"/>
      <c r="J9" s="546"/>
      <c r="K9" s="547"/>
      <c r="L9" s="548"/>
      <c r="M9" s="547"/>
      <c r="N9" s="549"/>
      <c r="O9" s="542"/>
      <c r="P9" s="555"/>
      <c r="Q9" s="556"/>
    </row>
    <row r="10" spans="1:17" s="552" customFormat="1" ht="18.899999999999999" customHeight="1" x14ac:dyDescent="0.25">
      <c r="A10" s="540">
        <v>4</v>
      </c>
      <c r="B10" s="541" t="s">
        <v>328</v>
      </c>
      <c r="C10" s="541" t="s">
        <v>329</v>
      </c>
      <c r="D10" s="542" t="s">
        <v>320</v>
      </c>
      <c r="E10" s="543" t="s">
        <v>330</v>
      </c>
      <c r="F10" s="553"/>
      <c r="G10" s="554"/>
      <c r="H10" s="542"/>
      <c r="I10" s="542"/>
      <c r="J10" s="546"/>
      <c r="K10" s="547"/>
      <c r="L10" s="548"/>
      <c r="M10" s="547"/>
      <c r="N10" s="549"/>
      <c r="O10" s="542"/>
      <c r="P10" s="557"/>
      <c r="Q10" s="558"/>
    </row>
    <row r="11" spans="1:17" s="552" customFormat="1" ht="18.899999999999999" customHeight="1" x14ac:dyDescent="0.25">
      <c r="A11" s="540">
        <v>5</v>
      </c>
      <c r="B11" s="541" t="s">
        <v>331</v>
      </c>
      <c r="C11" s="541" t="s">
        <v>332</v>
      </c>
      <c r="D11" s="542" t="s">
        <v>320</v>
      </c>
      <c r="E11" s="543" t="s">
        <v>333</v>
      </c>
      <c r="F11" s="553"/>
      <c r="G11" s="554"/>
      <c r="H11" s="542"/>
      <c r="I11" s="542"/>
      <c r="J11" s="546"/>
      <c r="K11" s="547"/>
      <c r="L11" s="548"/>
      <c r="M11" s="547"/>
      <c r="N11" s="549"/>
      <c r="O11" s="542"/>
      <c r="P11" s="557"/>
      <c r="Q11" s="558"/>
    </row>
    <row r="12" spans="1:17" s="552" customFormat="1" ht="18.899999999999999" customHeight="1" x14ac:dyDescent="0.25">
      <c r="A12" s="540">
        <v>6</v>
      </c>
      <c r="B12" s="541"/>
      <c r="C12" s="541"/>
      <c r="D12" s="542"/>
      <c r="E12" s="543"/>
      <c r="F12" s="553"/>
      <c r="G12" s="554"/>
      <c r="H12" s="542"/>
      <c r="I12" s="542"/>
      <c r="J12" s="546"/>
      <c r="K12" s="547"/>
      <c r="L12" s="548"/>
      <c r="M12" s="547"/>
      <c r="N12" s="549"/>
      <c r="O12" s="542"/>
      <c r="P12" s="557"/>
      <c r="Q12" s="558"/>
    </row>
    <row r="13" spans="1:17" s="552" customFormat="1" ht="18.899999999999999" customHeight="1" x14ac:dyDescent="0.25">
      <c r="A13" s="540">
        <v>7</v>
      </c>
      <c r="B13" s="541"/>
      <c r="C13" s="541"/>
      <c r="D13" s="542"/>
      <c r="E13" s="543"/>
      <c r="F13" s="553"/>
      <c r="G13" s="554"/>
      <c r="H13" s="542"/>
      <c r="I13" s="542"/>
      <c r="J13" s="546"/>
      <c r="K13" s="547"/>
      <c r="L13" s="548"/>
      <c r="M13" s="547"/>
      <c r="N13" s="549"/>
      <c r="O13" s="542"/>
      <c r="P13" s="557"/>
      <c r="Q13" s="558"/>
    </row>
    <row r="14" spans="1:17" s="552" customFormat="1" ht="18.899999999999999" customHeight="1" x14ac:dyDescent="0.25">
      <c r="A14" s="540">
        <v>8</v>
      </c>
      <c r="B14" s="541"/>
      <c r="C14" s="541"/>
      <c r="D14" s="542"/>
      <c r="E14" s="543"/>
      <c r="F14" s="553"/>
      <c r="G14" s="554"/>
      <c r="H14" s="542"/>
      <c r="I14" s="542"/>
      <c r="J14" s="546"/>
      <c r="K14" s="547"/>
      <c r="L14" s="548"/>
      <c r="M14" s="547"/>
      <c r="N14" s="549"/>
      <c r="O14" s="542"/>
      <c r="P14" s="557"/>
      <c r="Q14" s="558"/>
    </row>
    <row r="15" spans="1:17" s="552" customFormat="1" ht="18.899999999999999" customHeight="1" x14ac:dyDescent="0.25">
      <c r="A15" s="540">
        <v>9</v>
      </c>
      <c r="B15" s="541"/>
      <c r="C15" s="541"/>
      <c r="D15" s="542"/>
      <c r="E15" s="543"/>
      <c r="F15" s="551"/>
      <c r="G15" s="551"/>
      <c r="H15" s="542"/>
      <c r="I15" s="542"/>
      <c r="J15" s="546"/>
      <c r="K15" s="547"/>
      <c r="L15" s="548"/>
      <c r="M15" s="559"/>
      <c r="N15" s="549"/>
      <c r="O15" s="542"/>
      <c r="P15" s="551"/>
      <c r="Q15" s="551"/>
    </row>
    <row r="16" spans="1:17" s="552" customFormat="1" ht="18.899999999999999" customHeight="1" x14ac:dyDescent="0.25">
      <c r="A16" s="540">
        <v>10</v>
      </c>
      <c r="B16" s="560"/>
      <c r="C16" s="541"/>
      <c r="D16" s="542"/>
      <c r="E16" s="543"/>
      <c r="F16" s="551"/>
      <c r="G16" s="551"/>
      <c r="H16" s="542"/>
      <c r="I16" s="542"/>
      <c r="J16" s="546"/>
      <c r="K16" s="547"/>
      <c r="L16" s="548"/>
      <c r="M16" s="559"/>
      <c r="N16" s="549"/>
      <c r="O16" s="542"/>
      <c r="P16" s="550"/>
      <c r="Q16" s="551"/>
    </row>
    <row r="17" spans="1:17" s="552" customFormat="1" ht="18.899999999999999" customHeight="1" x14ac:dyDescent="0.25">
      <c r="A17" s="540">
        <v>11</v>
      </c>
      <c r="B17" s="541"/>
      <c r="C17" s="541"/>
      <c r="D17" s="542"/>
      <c r="E17" s="543"/>
      <c r="F17" s="551"/>
      <c r="G17" s="551"/>
      <c r="H17" s="542"/>
      <c r="I17" s="542"/>
      <c r="J17" s="546"/>
      <c r="K17" s="547"/>
      <c r="L17" s="548"/>
      <c r="M17" s="559"/>
      <c r="N17" s="549"/>
      <c r="O17" s="542"/>
      <c r="P17" s="550"/>
      <c r="Q17" s="551"/>
    </row>
    <row r="18" spans="1:17" s="552" customFormat="1" ht="18.899999999999999" customHeight="1" x14ac:dyDescent="0.25">
      <c r="A18" s="540">
        <v>12</v>
      </c>
      <c r="B18" s="541"/>
      <c r="C18" s="541"/>
      <c r="D18" s="542"/>
      <c r="E18" s="543"/>
      <c r="F18" s="551"/>
      <c r="G18" s="551"/>
      <c r="H18" s="542"/>
      <c r="I18" s="542"/>
      <c r="J18" s="546"/>
      <c r="K18" s="547"/>
      <c r="L18" s="548"/>
      <c r="M18" s="559"/>
      <c r="N18" s="549"/>
      <c r="O18" s="542"/>
      <c r="P18" s="550"/>
      <c r="Q18" s="551"/>
    </row>
    <row r="19" spans="1:17" s="552" customFormat="1" ht="18.899999999999999" customHeight="1" x14ac:dyDescent="0.25">
      <c r="A19" s="540">
        <v>13</v>
      </c>
      <c r="B19" s="541"/>
      <c r="C19" s="541"/>
      <c r="D19" s="542"/>
      <c r="E19" s="543"/>
      <c r="F19" s="551"/>
      <c r="G19" s="551"/>
      <c r="H19" s="542"/>
      <c r="I19" s="542"/>
      <c r="J19" s="546"/>
      <c r="K19" s="547"/>
      <c r="L19" s="548"/>
      <c r="M19" s="559"/>
      <c r="N19" s="549"/>
      <c r="O19" s="542"/>
      <c r="P19" s="550"/>
      <c r="Q19" s="551"/>
    </row>
    <row r="20" spans="1:17" s="552" customFormat="1" ht="18.899999999999999" customHeight="1" x14ac:dyDescent="0.25">
      <c r="A20" s="540">
        <v>14</v>
      </c>
      <c r="B20" s="541"/>
      <c r="C20" s="541"/>
      <c r="D20" s="542"/>
      <c r="E20" s="543"/>
      <c r="F20" s="551"/>
      <c r="G20" s="551"/>
      <c r="H20" s="542"/>
      <c r="I20" s="542"/>
      <c r="J20" s="546"/>
      <c r="K20" s="547"/>
      <c r="L20" s="548"/>
      <c r="M20" s="559"/>
      <c r="N20" s="549"/>
      <c r="O20" s="542"/>
      <c r="P20" s="550"/>
      <c r="Q20" s="551"/>
    </row>
    <row r="21" spans="1:17" s="552" customFormat="1" ht="18.899999999999999" customHeight="1" x14ac:dyDescent="0.25">
      <c r="A21" s="540">
        <v>15</v>
      </c>
      <c r="B21" s="541"/>
      <c r="C21" s="541"/>
      <c r="D21" s="542"/>
      <c r="E21" s="543"/>
      <c r="F21" s="551"/>
      <c r="G21" s="551"/>
      <c r="H21" s="542"/>
      <c r="I21" s="542"/>
      <c r="J21" s="546"/>
      <c r="K21" s="547"/>
      <c r="L21" s="548"/>
      <c r="M21" s="559"/>
      <c r="N21" s="549"/>
      <c r="O21" s="542"/>
      <c r="P21" s="550"/>
      <c r="Q21" s="551"/>
    </row>
    <row r="22" spans="1:17" s="552" customFormat="1" ht="18.899999999999999" customHeight="1" x14ac:dyDescent="0.25">
      <c r="A22" s="540">
        <v>16</v>
      </c>
      <c r="B22" s="541"/>
      <c r="C22" s="541"/>
      <c r="D22" s="542"/>
      <c r="E22" s="543"/>
      <c r="F22" s="551"/>
      <c r="G22" s="551"/>
      <c r="H22" s="542"/>
      <c r="I22" s="542"/>
      <c r="J22" s="546"/>
      <c r="K22" s="547"/>
      <c r="L22" s="548"/>
      <c r="M22" s="559"/>
      <c r="N22" s="549"/>
      <c r="O22" s="542"/>
      <c r="P22" s="550"/>
      <c r="Q22" s="551"/>
    </row>
    <row r="23" spans="1:17" s="552" customFormat="1" ht="18.899999999999999" customHeight="1" x14ac:dyDescent="0.25">
      <c r="A23" s="540">
        <v>17</v>
      </c>
      <c r="B23" s="541"/>
      <c r="C23" s="541"/>
      <c r="D23" s="542"/>
      <c r="E23" s="543"/>
      <c r="F23" s="551"/>
      <c r="G23" s="551"/>
      <c r="H23" s="542"/>
      <c r="I23" s="542"/>
      <c r="J23" s="546"/>
      <c r="K23" s="547"/>
      <c r="L23" s="548"/>
      <c r="M23" s="559"/>
      <c r="N23" s="549"/>
      <c r="O23" s="542"/>
      <c r="P23" s="550"/>
      <c r="Q23" s="551"/>
    </row>
    <row r="24" spans="1:17" s="552" customFormat="1" ht="18.899999999999999" customHeight="1" x14ac:dyDescent="0.25">
      <c r="A24" s="540">
        <v>18</v>
      </c>
      <c r="B24" s="541"/>
      <c r="C24" s="541"/>
      <c r="D24" s="542"/>
      <c r="E24" s="543"/>
      <c r="F24" s="551"/>
      <c r="G24" s="551"/>
      <c r="H24" s="542"/>
      <c r="I24" s="542"/>
      <c r="J24" s="546"/>
      <c r="K24" s="547"/>
      <c r="L24" s="548"/>
      <c r="M24" s="559"/>
      <c r="N24" s="549"/>
      <c r="O24" s="542"/>
      <c r="P24" s="550"/>
      <c r="Q24" s="551"/>
    </row>
    <row r="25" spans="1:17" s="552" customFormat="1" ht="18.899999999999999" customHeight="1" x14ac:dyDescent="0.25">
      <c r="A25" s="540">
        <v>19</v>
      </c>
      <c r="B25" s="541"/>
      <c r="C25" s="541"/>
      <c r="D25" s="542"/>
      <c r="E25" s="543"/>
      <c r="F25" s="551"/>
      <c r="G25" s="551"/>
      <c r="H25" s="542"/>
      <c r="I25" s="542"/>
      <c r="J25" s="546"/>
      <c r="K25" s="547"/>
      <c r="L25" s="548"/>
      <c r="M25" s="559"/>
      <c r="N25" s="549"/>
      <c r="O25" s="542"/>
      <c r="P25" s="550"/>
      <c r="Q25" s="551"/>
    </row>
    <row r="26" spans="1:17" s="552" customFormat="1" ht="18.899999999999999" customHeight="1" x14ac:dyDescent="0.25">
      <c r="A26" s="540">
        <v>20</v>
      </c>
      <c r="B26" s="541"/>
      <c r="C26" s="541"/>
      <c r="D26" s="542"/>
      <c r="E26" s="543"/>
      <c r="F26" s="551"/>
      <c r="G26" s="551"/>
      <c r="H26" s="542"/>
      <c r="I26" s="542"/>
      <c r="J26" s="546"/>
      <c r="K26" s="547"/>
      <c r="L26" s="548"/>
      <c r="M26" s="559"/>
      <c r="N26" s="549"/>
      <c r="O26" s="542"/>
      <c r="P26" s="550"/>
      <c r="Q26" s="551"/>
    </row>
    <row r="27" spans="1:17" s="552" customFormat="1" ht="18.899999999999999" customHeight="1" x14ac:dyDescent="0.25">
      <c r="A27" s="540">
        <v>21</v>
      </c>
      <c r="B27" s="541"/>
      <c r="C27" s="541"/>
      <c r="D27" s="542"/>
      <c r="E27" s="543"/>
      <c r="F27" s="551"/>
      <c r="G27" s="551"/>
      <c r="H27" s="542"/>
      <c r="I27" s="542"/>
      <c r="J27" s="546"/>
      <c r="K27" s="547"/>
      <c r="L27" s="548"/>
      <c r="M27" s="559"/>
      <c r="N27" s="549"/>
      <c r="O27" s="542"/>
      <c r="P27" s="550"/>
      <c r="Q27" s="551"/>
    </row>
    <row r="28" spans="1:17" s="552" customFormat="1" ht="18.899999999999999" customHeight="1" x14ac:dyDescent="0.25">
      <c r="A28" s="540">
        <v>22</v>
      </c>
      <c r="B28" s="541"/>
      <c r="C28" s="541"/>
      <c r="D28" s="542"/>
      <c r="E28" s="561"/>
      <c r="F28" s="562"/>
      <c r="G28" s="556"/>
      <c r="H28" s="542"/>
      <c r="I28" s="542"/>
      <c r="J28" s="546"/>
      <c r="K28" s="547"/>
      <c r="L28" s="548"/>
      <c r="M28" s="559"/>
      <c r="N28" s="549"/>
      <c r="O28" s="542"/>
      <c r="P28" s="550"/>
      <c r="Q28" s="551"/>
    </row>
    <row r="29" spans="1:17" s="552" customFormat="1" ht="18.899999999999999" customHeight="1" x14ac:dyDescent="0.25">
      <c r="A29" s="540">
        <v>23</v>
      </c>
      <c r="B29" s="541"/>
      <c r="C29" s="541"/>
      <c r="D29" s="542"/>
      <c r="E29" s="563"/>
      <c r="F29" s="551"/>
      <c r="G29" s="551"/>
      <c r="H29" s="542"/>
      <c r="I29" s="542"/>
      <c r="J29" s="546"/>
      <c r="K29" s="547"/>
      <c r="L29" s="548"/>
      <c r="M29" s="559"/>
      <c r="N29" s="549"/>
      <c r="O29" s="542"/>
      <c r="P29" s="550"/>
      <c r="Q29" s="551"/>
    </row>
    <row r="30" spans="1:17" s="552" customFormat="1" ht="18.899999999999999" customHeight="1" x14ac:dyDescent="0.25">
      <c r="A30" s="540">
        <v>24</v>
      </c>
      <c r="B30" s="541"/>
      <c r="C30" s="541"/>
      <c r="D30" s="542"/>
      <c r="E30" s="543"/>
      <c r="F30" s="551"/>
      <c r="G30" s="551"/>
      <c r="H30" s="542"/>
      <c r="I30" s="542"/>
      <c r="J30" s="546"/>
      <c r="K30" s="547"/>
      <c r="L30" s="548"/>
      <c r="M30" s="559"/>
      <c r="N30" s="549"/>
      <c r="O30" s="542"/>
      <c r="P30" s="550"/>
      <c r="Q30" s="551"/>
    </row>
    <row r="31" spans="1:17" s="552" customFormat="1" ht="18.899999999999999" customHeight="1" x14ac:dyDescent="0.25">
      <c r="A31" s="540">
        <v>25</v>
      </c>
      <c r="B31" s="541"/>
      <c r="C31" s="541"/>
      <c r="D31" s="542"/>
      <c r="E31" s="543"/>
      <c r="F31" s="551"/>
      <c r="G31" s="551"/>
      <c r="H31" s="542"/>
      <c r="I31" s="542"/>
      <c r="J31" s="546"/>
      <c r="K31" s="547"/>
      <c r="L31" s="548"/>
      <c r="M31" s="559"/>
      <c r="N31" s="549"/>
      <c r="O31" s="542"/>
      <c r="P31" s="550"/>
      <c r="Q31" s="551"/>
    </row>
    <row r="32" spans="1:17" s="552" customFormat="1" ht="18.899999999999999" customHeight="1" x14ac:dyDescent="0.25">
      <c r="A32" s="540">
        <v>26</v>
      </c>
      <c r="B32" s="541"/>
      <c r="C32" s="541"/>
      <c r="D32" s="542"/>
      <c r="E32" s="564"/>
      <c r="F32" s="551"/>
      <c r="G32" s="551"/>
      <c r="H32" s="542"/>
      <c r="I32" s="542"/>
      <c r="J32" s="546"/>
      <c r="K32" s="547"/>
      <c r="L32" s="548"/>
      <c r="M32" s="559"/>
      <c r="N32" s="549"/>
      <c r="O32" s="542"/>
      <c r="P32" s="550"/>
      <c r="Q32" s="551"/>
    </row>
    <row r="33" spans="1:17" s="552" customFormat="1" ht="18.899999999999999" customHeight="1" x14ac:dyDescent="0.25">
      <c r="A33" s="540">
        <v>27</v>
      </c>
      <c r="B33" s="541"/>
      <c r="C33" s="541"/>
      <c r="D33" s="542"/>
      <c r="E33" s="543"/>
      <c r="F33" s="551"/>
      <c r="G33" s="551"/>
      <c r="H33" s="542"/>
      <c r="I33" s="542"/>
      <c r="J33" s="546"/>
      <c r="K33" s="547"/>
      <c r="L33" s="548"/>
      <c r="M33" s="559"/>
      <c r="N33" s="549"/>
      <c r="O33" s="542"/>
      <c r="P33" s="550"/>
      <c r="Q33" s="551"/>
    </row>
    <row r="34" spans="1:17" s="552" customFormat="1" ht="18.899999999999999" customHeight="1" x14ac:dyDescent="0.25">
      <c r="A34" s="540">
        <v>28</v>
      </c>
      <c r="B34" s="541"/>
      <c r="C34" s="541"/>
      <c r="D34" s="542"/>
      <c r="E34" s="543"/>
      <c r="F34" s="551"/>
      <c r="G34" s="551"/>
      <c r="H34" s="542"/>
      <c r="I34" s="542"/>
      <c r="J34" s="546"/>
      <c r="K34" s="547"/>
      <c r="L34" s="548"/>
      <c r="M34" s="559"/>
      <c r="N34" s="549"/>
      <c r="O34" s="542"/>
      <c r="P34" s="550"/>
      <c r="Q34" s="551"/>
    </row>
    <row r="35" spans="1:17" s="552" customFormat="1" ht="18.899999999999999" customHeight="1" x14ac:dyDescent="0.25">
      <c r="A35" s="540">
        <v>29</v>
      </c>
      <c r="B35" s="541"/>
      <c r="C35" s="541"/>
      <c r="D35" s="542"/>
      <c r="E35" s="543"/>
      <c r="F35" s="551"/>
      <c r="G35" s="551"/>
      <c r="H35" s="542"/>
      <c r="I35" s="542"/>
      <c r="J35" s="546"/>
      <c r="K35" s="547"/>
      <c r="L35" s="548"/>
      <c r="M35" s="559"/>
      <c r="N35" s="549"/>
      <c r="O35" s="542"/>
      <c r="P35" s="550"/>
      <c r="Q35" s="551"/>
    </row>
    <row r="36" spans="1:17" s="552" customFormat="1" ht="18.899999999999999" customHeight="1" x14ac:dyDescent="0.25">
      <c r="A36" s="540">
        <v>30</v>
      </c>
      <c r="B36" s="541"/>
      <c r="C36" s="541"/>
      <c r="D36" s="542"/>
      <c r="E36" s="543"/>
      <c r="F36" s="551"/>
      <c r="G36" s="551"/>
      <c r="H36" s="542"/>
      <c r="I36" s="542"/>
      <c r="J36" s="546"/>
      <c r="K36" s="547"/>
      <c r="L36" s="548"/>
      <c r="M36" s="559"/>
      <c r="N36" s="549"/>
      <c r="O36" s="542"/>
      <c r="P36" s="550"/>
      <c r="Q36" s="551"/>
    </row>
    <row r="37" spans="1:17" s="552" customFormat="1" ht="18.899999999999999" customHeight="1" x14ac:dyDescent="0.25">
      <c r="A37" s="540">
        <v>31</v>
      </c>
      <c r="B37" s="541"/>
      <c r="C37" s="541"/>
      <c r="D37" s="542"/>
      <c r="E37" s="543"/>
      <c r="F37" s="551"/>
      <c r="G37" s="551"/>
      <c r="H37" s="542"/>
      <c r="I37" s="542"/>
      <c r="J37" s="546"/>
      <c r="K37" s="547"/>
      <c r="L37" s="548"/>
      <c r="M37" s="559"/>
      <c r="N37" s="549"/>
      <c r="O37" s="542"/>
      <c r="P37" s="550"/>
      <c r="Q37" s="551"/>
    </row>
    <row r="38" spans="1:17" s="552" customFormat="1" ht="18.899999999999999" customHeight="1" x14ac:dyDescent="0.25">
      <c r="A38" s="540">
        <v>32</v>
      </c>
      <c r="B38" s="541"/>
      <c r="C38" s="541"/>
      <c r="D38" s="542"/>
      <c r="E38" s="543"/>
      <c r="F38" s="551"/>
      <c r="G38" s="551"/>
      <c r="H38" s="553"/>
      <c r="I38" s="554"/>
      <c r="J38" s="546"/>
      <c r="K38" s="547"/>
      <c r="L38" s="548"/>
      <c r="M38" s="559"/>
      <c r="N38" s="549"/>
      <c r="O38" s="551"/>
      <c r="P38" s="550"/>
      <c r="Q38" s="551"/>
    </row>
    <row r="39" spans="1:17" s="552" customFormat="1" ht="18.899999999999999" customHeight="1" x14ac:dyDescent="0.25">
      <c r="A39" s="540">
        <v>33</v>
      </c>
      <c r="B39" s="541"/>
      <c r="C39" s="541"/>
      <c r="D39" s="542"/>
      <c r="E39" s="543"/>
      <c r="F39" s="551"/>
      <c r="G39" s="551"/>
      <c r="H39" s="553"/>
      <c r="I39" s="554"/>
      <c r="J39" s="546"/>
      <c r="K39" s="547"/>
      <c r="L39" s="548"/>
      <c r="M39" s="559"/>
      <c r="N39" s="556"/>
      <c r="O39" s="551"/>
      <c r="P39" s="550"/>
      <c r="Q39" s="551"/>
    </row>
    <row r="40" spans="1:17" s="552" customFormat="1" ht="18.899999999999999" customHeight="1" x14ac:dyDescent="0.25">
      <c r="A40" s="540">
        <v>34</v>
      </c>
      <c r="B40" s="541"/>
      <c r="C40" s="541"/>
      <c r="D40" s="542"/>
      <c r="E40" s="543"/>
      <c r="F40" s="551"/>
      <c r="G40" s="551"/>
      <c r="H40" s="553"/>
      <c r="I40" s="554"/>
      <c r="J40" s="546" t="e">
        <f>IF(AND(Q40="",#REF!&gt;0,#REF!&lt;5),K40,)</f>
        <v>#REF!</v>
      </c>
      <c r="K40" s="547" t="str">
        <f>IF(D40="","ZZZ9",IF(AND(#REF!&gt;0,#REF!&lt;5),D40&amp;#REF!,D40&amp;"9"))</f>
        <v>ZZZ9</v>
      </c>
      <c r="L40" s="548">
        <f t="shared" ref="L40:L103" si="0">IF(Q40="",999,Q40)</f>
        <v>999</v>
      </c>
      <c r="M40" s="559">
        <f t="shared" ref="M40:M103" si="1">IF(P40=999,999,1)</f>
        <v>999</v>
      </c>
      <c r="N40" s="556"/>
      <c r="O40" s="551"/>
      <c r="P40" s="550">
        <f t="shared" ref="P40:P103" si="2">IF(N40="DA",1,IF(N40="WC",2,IF(N40="SE",3,IF(N40="Q",4,IF(N40="LL",5,999)))))</f>
        <v>999</v>
      </c>
      <c r="Q40" s="551"/>
    </row>
    <row r="41" spans="1:17" s="552" customFormat="1" ht="18.899999999999999" customHeight="1" x14ac:dyDescent="0.25">
      <c r="A41" s="540">
        <v>35</v>
      </c>
      <c r="B41" s="541"/>
      <c r="C41" s="541"/>
      <c r="D41" s="542"/>
      <c r="E41" s="543"/>
      <c r="F41" s="551"/>
      <c r="G41" s="551"/>
      <c r="H41" s="553"/>
      <c r="I41" s="554"/>
      <c r="J41" s="546" t="e">
        <f>IF(AND(Q41="",#REF!&gt;0,#REF!&lt;5),K41,)</f>
        <v>#REF!</v>
      </c>
      <c r="K41" s="547" t="str">
        <f>IF(D41="","ZZZ9",IF(AND(#REF!&gt;0,#REF!&lt;5),D41&amp;#REF!,D41&amp;"9"))</f>
        <v>ZZZ9</v>
      </c>
      <c r="L41" s="548">
        <f t="shared" si="0"/>
        <v>999</v>
      </c>
      <c r="M41" s="559">
        <f t="shared" si="1"/>
        <v>999</v>
      </c>
      <c r="N41" s="556"/>
      <c r="O41" s="551"/>
      <c r="P41" s="550">
        <f t="shared" si="2"/>
        <v>999</v>
      </c>
      <c r="Q41" s="551"/>
    </row>
    <row r="42" spans="1:17" s="552" customFormat="1" ht="18.899999999999999" customHeight="1" x14ac:dyDescent="0.25">
      <c r="A42" s="540">
        <v>36</v>
      </c>
      <c r="B42" s="541"/>
      <c r="C42" s="541"/>
      <c r="D42" s="542"/>
      <c r="E42" s="543"/>
      <c r="F42" s="551"/>
      <c r="G42" s="551"/>
      <c r="H42" s="553"/>
      <c r="I42" s="554"/>
      <c r="J42" s="546" t="e">
        <f>IF(AND(Q42="",#REF!&gt;0,#REF!&lt;5),K42,)</f>
        <v>#REF!</v>
      </c>
      <c r="K42" s="547" t="str">
        <f>IF(D42="","ZZZ9",IF(AND(#REF!&gt;0,#REF!&lt;5),D42&amp;#REF!,D42&amp;"9"))</f>
        <v>ZZZ9</v>
      </c>
      <c r="L42" s="548">
        <f t="shared" si="0"/>
        <v>999</v>
      </c>
      <c r="M42" s="559">
        <f t="shared" si="1"/>
        <v>999</v>
      </c>
      <c r="N42" s="556"/>
      <c r="O42" s="551"/>
      <c r="P42" s="550">
        <f t="shared" si="2"/>
        <v>999</v>
      </c>
      <c r="Q42" s="551"/>
    </row>
    <row r="43" spans="1:17" s="552" customFormat="1" ht="18.899999999999999" customHeight="1" x14ac:dyDescent="0.25">
      <c r="A43" s="540">
        <v>37</v>
      </c>
      <c r="B43" s="541"/>
      <c r="C43" s="541"/>
      <c r="D43" s="542"/>
      <c r="E43" s="543"/>
      <c r="F43" s="551"/>
      <c r="G43" s="551"/>
      <c r="H43" s="553"/>
      <c r="I43" s="554"/>
      <c r="J43" s="546" t="e">
        <f>IF(AND(Q43="",#REF!&gt;0,#REF!&lt;5),K43,)</f>
        <v>#REF!</v>
      </c>
      <c r="K43" s="547" t="str">
        <f>IF(D43="","ZZZ9",IF(AND(#REF!&gt;0,#REF!&lt;5),D43&amp;#REF!,D43&amp;"9"))</f>
        <v>ZZZ9</v>
      </c>
      <c r="L43" s="548">
        <f t="shared" si="0"/>
        <v>999</v>
      </c>
      <c r="M43" s="559">
        <f t="shared" si="1"/>
        <v>999</v>
      </c>
      <c r="N43" s="556"/>
      <c r="O43" s="551"/>
      <c r="P43" s="550">
        <f t="shared" si="2"/>
        <v>999</v>
      </c>
      <c r="Q43" s="551"/>
    </row>
    <row r="44" spans="1:17" s="552" customFormat="1" ht="18.899999999999999" customHeight="1" x14ac:dyDescent="0.25">
      <c r="A44" s="540">
        <v>38</v>
      </c>
      <c r="B44" s="541"/>
      <c r="C44" s="541"/>
      <c r="D44" s="542"/>
      <c r="E44" s="543"/>
      <c r="F44" s="551"/>
      <c r="G44" s="551"/>
      <c r="H44" s="553"/>
      <c r="I44" s="554"/>
      <c r="J44" s="546" t="e">
        <f>IF(AND(Q44="",#REF!&gt;0,#REF!&lt;5),K44,)</f>
        <v>#REF!</v>
      </c>
      <c r="K44" s="547" t="str">
        <f>IF(D44="","ZZZ9",IF(AND(#REF!&gt;0,#REF!&lt;5),D44&amp;#REF!,D44&amp;"9"))</f>
        <v>ZZZ9</v>
      </c>
      <c r="L44" s="548">
        <f t="shared" si="0"/>
        <v>999</v>
      </c>
      <c r="M44" s="559">
        <f t="shared" si="1"/>
        <v>999</v>
      </c>
      <c r="N44" s="556"/>
      <c r="O44" s="551"/>
      <c r="P44" s="550">
        <f t="shared" si="2"/>
        <v>999</v>
      </c>
      <c r="Q44" s="551"/>
    </row>
    <row r="45" spans="1:17" s="552" customFormat="1" ht="18.899999999999999" customHeight="1" x14ac:dyDescent="0.25">
      <c r="A45" s="540">
        <v>39</v>
      </c>
      <c r="B45" s="541"/>
      <c r="C45" s="541"/>
      <c r="D45" s="542"/>
      <c r="E45" s="543"/>
      <c r="F45" s="551"/>
      <c r="G45" s="551"/>
      <c r="H45" s="553"/>
      <c r="I45" s="554"/>
      <c r="J45" s="546" t="e">
        <f>IF(AND(Q45="",#REF!&gt;0,#REF!&lt;5),K45,)</f>
        <v>#REF!</v>
      </c>
      <c r="K45" s="547" t="str">
        <f>IF(D45="","ZZZ9",IF(AND(#REF!&gt;0,#REF!&lt;5),D45&amp;#REF!,D45&amp;"9"))</f>
        <v>ZZZ9</v>
      </c>
      <c r="L45" s="548">
        <f t="shared" si="0"/>
        <v>999</v>
      </c>
      <c r="M45" s="559">
        <f t="shared" si="1"/>
        <v>999</v>
      </c>
      <c r="N45" s="556"/>
      <c r="O45" s="551"/>
      <c r="P45" s="550">
        <f t="shared" si="2"/>
        <v>999</v>
      </c>
      <c r="Q45" s="551"/>
    </row>
    <row r="46" spans="1:17" s="552" customFormat="1" ht="18.899999999999999" customHeight="1" x14ac:dyDescent="0.25">
      <c r="A46" s="540">
        <v>40</v>
      </c>
      <c r="B46" s="541"/>
      <c r="C46" s="541"/>
      <c r="D46" s="542"/>
      <c r="E46" s="543"/>
      <c r="F46" s="551"/>
      <c r="G46" s="551"/>
      <c r="H46" s="553"/>
      <c r="I46" s="554"/>
      <c r="J46" s="546" t="e">
        <f>IF(AND(Q46="",#REF!&gt;0,#REF!&lt;5),K46,)</f>
        <v>#REF!</v>
      </c>
      <c r="K46" s="547" t="str">
        <f>IF(D46="","ZZZ9",IF(AND(#REF!&gt;0,#REF!&lt;5),D46&amp;#REF!,D46&amp;"9"))</f>
        <v>ZZZ9</v>
      </c>
      <c r="L46" s="548">
        <f t="shared" si="0"/>
        <v>999</v>
      </c>
      <c r="M46" s="559">
        <f t="shared" si="1"/>
        <v>999</v>
      </c>
      <c r="N46" s="556"/>
      <c r="O46" s="551"/>
      <c r="P46" s="550">
        <f t="shared" si="2"/>
        <v>999</v>
      </c>
      <c r="Q46" s="551"/>
    </row>
    <row r="47" spans="1:17" s="552" customFormat="1" ht="18.899999999999999" customHeight="1" x14ac:dyDescent="0.25">
      <c r="A47" s="540">
        <v>41</v>
      </c>
      <c r="B47" s="541"/>
      <c r="C47" s="541"/>
      <c r="D47" s="542"/>
      <c r="E47" s="543"/>
      <c r="F47" s="551"/>
      <c r="G47" s="551"/>
      <c r="H47" s="553"/>
      <c r="I47" s="554"/>
      <c r="J47" s="546" t="e">
        <f>IF(AND(Q47="",#REF!&gt;0,#REF!&lt;5),K47,)</f>
        <v>#REF!</v>
      </c>
      <c r="K47" s="547" t="str">
        <f>IF(D47="","ZZZ9",IF(AND(#REF!&gt;0,#REF!&lt;5),D47&amp;#REF!,D47&amp;"9"))</f>
        <v>ZZZ9</v>
      </c>
      <c r="L47" s="548">
        <f t="shared" si="0"/>
        <v>999</v>
      </c>
      <c r="M47" s="559">
        <f t="shared" si="1"/>
        <v>999</v>
      </c>
      <c r="N47" s="556"/>
      <c r="O47" s="551"/>
      <c r="P47" s="550">
        <f t="shared" si="2"/>
        <v>999</v>
      </c>
      <c r="Q47" s="551"/>
    </row>
    <row r="48" spans="1:17" s="552" customFormat="1" ht="18.899999999999999" customHeight="1" x14ac:dyDescent="0.25">
      <c r="A48" s="540">
        <v>42</v>
      </c>
      <c r="B48" s="541"/>
      <c r="C48" s="541"/>
      <c r="D48" s="542"/>
      <c r="E48" s="543"/>
      <c r="F48" s="551"/>
      <c r="G48" s="551"/>
      <c r="H48" s="553"/>
      <c r="I48" s="554"/>
      <c r="J48" s="546" t="e">
        <f>IF(AND(Q48="",#REF!&gt;0,#REF!&lt;5),K48,)</f>
        <v>#REF!</v>
      </c>
      <c r="K48" s="547" t="str">
        <f>IF(D48="","ZZZ9",IF(AND(#REF!&gt;0,#REF!&lt;5),D48&amp;#REF!,D48&amp;"9"))</f>
        <v>ZZZ9</v>
      </c>
      <c r="L48" s="548">
        <f t="shared" si="0"/>
        <v>999</v>
      </c>
      <c r="M48" s="559">
        <f t="shared" si="1"/>
        <v>999</v>
      </c>
      <c r="N48" s="556"/>
      <c r="O48" s="551"/>
      <c r="P48" s="550">
        <f t="shared" si="2"/>
        <v>999</v>
      </c>
      <c r="Q48" s="551"/>
    </row>
    <row r="49" spans="1:17" s="552" customFormat="1" ht="18.899999999999999" customHeight="1" x14ac:dyDescent="0.25">
      <c r="A49" s="540">
        <v>43</v>
      </c>
      <c r="B49" s="541"/>
      <c r="C49" s="541"/>
      <c r="D49" s="542"/>
      <c r="E49" s="543"/>
      <c r="F49" s="551"/>
      <c r="G49" s="551"/>
      <c r="H49" s="553"/>
      <c r="I49" s="554"/>
      <c r="J49" s="546" t="e">
        <f>IF(AND(Q49="",#REF!&gt;0,#REF!&lt;5),K49,)</f>
        <v>#REF!</v>
      </c>
      <c r="K49" s="547" t="str">
        <f>IF(D49="","ZZZ9",IF(AND(#REF!&gt;0,#REF!&lt;5),D49&amp;#REF!,D49&amp;"9"))</f>
        <v>ZZZ9</v>
      </c>
      <c r="L49" s="548">
        <f t="shared" si="0"/>
        <v>999</v>
      </c>
      <c r="M49" s="559">
        <f t="shared" si="1"/>
        <v>999</v>
      </c>
      <c r="N49" s="556"/>
      <c r="O49" s="551"/>
      <c r="P49" s="550">
        <f t="shared" si="2"/>
        <v>999</v>
      </c>
      <c r="Q49" s="551"/>
    </row>
    <row r="50" spans="1:17" s="552" customFormat="1" ht="18.899999999999999" customHeight="1" x14ac:dyDescent="0.25">
      <c r="A50" s="540">
        <v>44</v>
      </c>
      <c r="B50" s="541"/>
      <c r="C50" s="541"/>
      <c r="D50" s="542"/>
      <c r="E50" s="543"/>
      <c r="F50" s="551"/>
      <c r="G50" s="551"/>
      <c r="H50" s="553"/>
      <c r="I50" s="554"/>
      <c r="J50" s="546" t="e">
        <f>IF(AND(Q50="",#REF!&gt;0,#REF!&lt;5),K50,)</f>
        <v>#REF!</v>
      </c>
      <c r="K50" s="547" t="str">
        <f>IF(D50="","ZZZ9",IF(AND(#REF!&gt;0,#REF!&lt;5),D50&amp;#REF!,D50&amp;"9"))</f>
        <v>ZZZ9</v>
      </c>
      <c r="L50" s="548">
        <f t="shared" si="0"/>
        <v>999</v>
      </c>
      <c r="M50" s="559">
        <f t="shared" si="1"/>
        <v>999</v>
      </c>
      <c r="N50" s="556"/>
      <c r="O50" s="551"/>
      <c r="P50" s="550">
        <f t="shared" si="2"/>
        <v>999</v>
      </c>
      <c r="Q50" s="551"/>
    </row>
    <row r="51" spans="1:17" s="552" customFormat="1" ht="18.899999999999999" customHeight="1" x14ac:dyDescent="0.25">
      <c r="A51" s="540">
        <v>45</v>
      </c>
      <c r="B51" s="541"/>
      <c r="C51" s="541"/>
      <c r="D51" s="542"/>
      <c r="E51" s="543"/>
      <c r="F51" s="551"/>
      <c r="G51" s="551"/>
      <c r="H51" s="553"/>
      <c r="I51" s="554"/>
      <c r="J51" s="546" t="e">
        <f>IF(AND(Q51="",#REF!&gt;0,#REF!&lt;5),K51,)</f>
        <v>#REF!</v>
      </c>
      <c r="K51" s="547" t="str">
        <f>IF(D51="","ZZZ9",IF(AND(#REF!&gt;0,#REF!&lt;5),D51&amp;#REF!,D51&amp;"9"))</f>
        <v>ZZZ9</v>
      </c>
      <c r="L51" s="548">
        <f t="shared" si="0"/>
        <v>999</v>
      </c>
      <c r="M51" s="559">
        <f t="shared" si="1"/>
        <v>999</v>
      </c>
      <c r="N51" s="556"/>
      <c r="O51" s="551"/>
      <c r="P51" s="550">
        <f t="shared" si="2"/>
        <v>999</v>
      </c>
      <c r="Q51" s="551"/>
    </row>
    <row r="52" spans="1:17" s="552" customFormat="1" ht="18.899999999999999" customHeight="1" x14ac:dyDescent="0.25">
      <c r="A52" s="540">
        <v>46</v>
      </c>
      <c r="B52" s="541"/>
      <c r="C52" s="541"/>
      <c r="D52" s="542"/>
      <c r="E52" s="543"/>
      <c r="F52" s="551"/>
      <c r="G52" s="551"/>
      <c r="H52" s="553"/>
      <c r="I52" s="554"/>
      <c r="J52" s="546" t="e">
        <f>IF(AND(Q52="",#REF!&gt;0,#REF!&lt;5),K52,)</f>
        <v>#REF!</v>
      </c>
      <c r="K52" s="547" t="str">
        <f>IF(D52="","ZZZ9",IF(AND(#REF!&gt;0,#REF!&lt;5),D52&amp;#REF!,D52&amp;"9"))</f>
        <v>ZZZ9</v>
      </c>
      <c r="L52" s="548">
        <f t="shared" si="0"/>
        <v>999</v>
      </c>
      <c r="M52" s="559">
        <f t="shared" si="1"/>
        <v>999</v>
      </c>
      <c r="N52" s="556"/>
      <c r="O52" s="551"/>
      <c r="P52" s="550">
        <f t="shared" si="2"/>
        <v>999</v>
      </c>
      <c r="Q52" s="551"/>
    </row>
    <row r="53" spans="1:17" s="552" customFormat="1" ht="18.899999999999999" customHeight="1" x14ac:dyDescent="0.25">
      <c r="A53" s="540">
        <v>47</v>
      </c>
      <c r="B53" s="541"/>
      <c r="C53" s="541"/>
      <c r="D53" s="542"/>
      <c r="E53" s="543"/>
      <c r="F53" s="551"/>
      <c r="G53" s="551"/>
      <c r="H53" s="553"/>
      <c r="I53" s="554"/>
      <c r="J53" s="546" t="e">
        <f>IF(AND(Q53="",#REF!&gt;0,#REF!&lt;5),K53,)</f>
        <v>#REF!</v>
      </c>
      <c r="K53" s="547" t="str">
        <f>IF(D53="","ZZZ9",IF(AND(#REF!&gt;0,#REF!&lt;5),D53&amp;#REF!,D53&amp;"9"))</f>
        <v>ZZZ9</v>
      </c>
      <c r="L53" s="548">
        <f t="shared" si="0"/>
        <v>999</v>
      </c>
      <c r="M53" s="559">
        <f t="shared" si="1"/>
        <v>999</v>
      </c>
      <c r="N53" s="556"/>
      <c r="O53" s="551"/>
      <c r="P53" s="550">
        <f t="shared" si="2"/>
        <v>999</v>
      </c>
      <c r="Q53" s="551"/>
    </row>
    <row r="54" spans="1:17" s="552" customFormat="1" ht="18.899999999999999" customHeight="1" x14ac:dyDescent="0.25">
      <c r="A54" s="540">
        <v>48</v>
      </c>
      <c r="B54" s="541"/>
      <c r="C54" s="541"/>
      <c r="D54" s="542"/>
      <c r="E54" s="543"/>
      <c r="F54" s="551"/>
      <c r="G54" s="551"/>
      <c r="H54" s="553"/>
      <c r="I54" s="554"/>
      <c r="J54" s="546" t="e">
        <f>IF(AND(Q54="",#REF!&gt;0,#REF!&lt;5),K54,)</f>
        <v>#REF!</v>
      </c>
      <c r="K54" s="547" t="str">
        <f>IF(D54="","ZZZ9",IF(AND(#REF!&gt;0,#REF!&lt;5),D54&amp;#REF!,D54&amp;"9"))</f>
        <v>ZZZ9</v>
      </c>
      <c r="L54" s="548">
        <f t="shared" si="0"/>
        <v>999</v>
      </c>
      <c r="M54" s="559">
        <f t="shared" si="1"/>
        <v>999</v>
      </c>
      <c r="N54" s="556"/>
      <c r="O54" s="551"/>
      <c r="P54" s="550">
        <f t="shared" si="2"/>
        <v>999</v>
      </c>
      <c r="Q54" s="551"/>
    </row>
    <row r="55" spans="1:17" s="552" customFormat="1" ht="18.899999999999999" customHeight="1" x14ac:dyDescent="0.25">
      <c r="A55" s="540">
        <v>49</v>
      </c>
      <c r="B55" s="541"/>
      <c r="C55" s="541"/>
      <c r="D55" s="542"/>
      <c r="E55" s="543"/>
      <c r="F55" s="551"/>
      <c r="G55" s="551"/>
      <c r="H55" s="553"/>
      <c r="I55" s="554"/>
      <c r="J55" s="546" t="e">
        <f>IF(AND(Q55="",#REF!&gt;0,#REF!&lt;5),K55,)</f>
        <v>#REF!</v>
      </c>
      <c r="K55" s="547" t="str">
        <f>IF(D55="","ZZZ9",IF(AND(#REF!&gt;0,#REF!&lt;5),D55&amp;#REF!,D55&amp;"9"))</f>
        <v>ZZZ9</v>
      </c>
      <c r="L55" s="548">
        <f t="shared" si="0"/>
        <v>999</v>
      </c>
      <c r="M55" s="559">
        <f t="shared" si="1"/>
        <v>999</v>
      </c>
      <c r="N55" s="556"/>
      <c r="O55" s="551"/>
      <c r="P55" s="550">
        <f t="shared" si="2"/>
        <v>999</v>
      </c>
      <c r="Q55" s="551"/>
    </row>
    <row r="56" spans="1:17" s="552" customFormat="1" ht="18.899999999999999" customHeight="1" x14ac:dyDescent="0.25">
      <c r="A56" s="540">
        <v>50</v>
      </c>
      <c r="B56" s="541"/>
      <c r="C56" s="541"/>
      <c r="D56" s="542"/>
      <c r="E56" s="543"/>
      <c r="F56" s="551"/>
      <c r="G56" s="551"/>
      <c r="H56" s="553"/>
      <c r="I56" s="554"/>
      <c r="J56" s="546" t="e">
        <f>IF(AND(Q56="",#REF!&gt;0,#REF!&lt;5),K56,)</f>
        <v>#REF!</v>
      </c>
      <c r="K56" s="547" t="str">
        <f>IF(D56="","ZZZ9",IF(AND(#REF!&gt;0,#REF!&lt;5),D56&amp;#REF!,D56&amp;"9"))</f>
        <v>ZZZ9</v>
      </c>
      <c r="L56" s="548">
        <f t="shared" si="0"/>
        <v>999</v>
      </c>
      <c r="M56" s="559">
        <f t="shared" si="1"/>
        <v>999</v>
      </c>
      <c r="N56" s="556"/>
      <c r="O56" s="551"/>
      <c r="P56" s="550">
        <f t="shared" si="2"/>
        <v>999</v>
      </c>
      <c r="Q56" s="551"/>
    </row>
    <row r="57" spans="1:17" s="552" customFormat="1" ht="18.899999999999999" customHeight="1" x14ac:dyDescent="0.25">
      <c r="A57" s="540">
        <v>51</v>
      </c>
      <c r="B57" s="541"/>
      <c r="C57" s="541"/>
      <c r="D57" s="542"/>
      <c r="E57" s="543"/>
      <c r="F57" s="551"/>
      <c r="G57" s="551"/>
      <c r="H57" s="553"/>
      <c r="I57" s="554"/>
      <c r="J57" s="546" t="e">
        <f>IF(AND(Q57="",#REF!&gt;0,#REF!&lt;5),K57,)</f>
        <v>#REF!</v>
      </c>
      <c r="K57" s="547" t="str">
        <f>IF(D57="","ZZZ9",IF(AND(#REF!&gt;0,#REF!&lt;5),D57&amp;#REF!,D57&amp;"9"))</f>
        <v>ZZZ9</v>
      </c>
      <c r="L57" s="548">
        <f t="shared" si="0"/>
        <v>999</v>
      </c>
      <c r="M57" s="559">
        <f t="shared" si="1"/>
        <v>999</v>
      </c>
      <c r="N57" s="556"/>
      <c r="O57" s="551"/>
      <c r="P57" s="550">
        <f t="shared" si="2"/>
        <v>999</v>
      </c>
      <c r="Q57" s="551"/>
    </row>
    <row r="58" spans="1:17" s="552" customFormat="1" ht="18.899999999999999" customHeight="1" x14ac:dyDescent="0.25">
      <c r="A58" s="540">
        <v>52</v>
      </c>
      <c r="B58" s="541"/>
      <c r="C58" s="541"/>
      <c r="D58" s="542"/>
      <c r="E58" s="543"/>
      <c r="F58" s="551"/>
      <c r="G58" s="551"/>
      <c r="H58" s="553"/>
      <c r="I58" s="554"/>
      <c r="J58" s="546" t="e">
        <f>IF(AND(Q58="",#REF!&gt;0,#REF!&lt;5),K58,)</f>
        <v>#REF!</v>
      </c>
      <c r="K58" s="547" t="str">
        <f>IF(D58="","ZZZ9",IF(AND(#REF!&gt;0,#REF!&lt;5),D58&amp;#REF!,D58&amp;"9"))</f>
        <v>ZZZ9</v>
      </c>
      <c r="L58" s="548">
        <f t="shared" si="0"/>
        <v>999</v>
      </c>
      <c r="M58" s="559">
        <f t="shared" si="1"/>
        <v>999</v>
      </c>
      <c r="N58" s="556"/>
      <c r="O58" s="551"/>
      <c r="P58" s="550">
        <f t="shared" si="2"/>
        <v>999</v>
      </c>
      <c r="Q58" s="551"/>
    </row>
    <row r="59" spans="1:17" s="552" customFormat="1" ht="18.899999999999999" customHeight="1" x14ac:dyDescent="0.25">
      <c r="A59" s="540">
        <v>53</v>
      </c>
      <c r="B59" s="541"/>
      <c r="C59" s="541"/>
      <c r="D59" s="542"/>
      <c r="E59" s="543"/>
      <c r="F59" s="551"/>
      <c r="G59" s="551"/>
      <c r="H59" s="553"/>
      <c r="I59" s="554"/>
      <c r="J59" s="546" t="e">
        <f>IF(AND(Q59="",#REF!&gt;0,#REF!&lt;5),K59,)</f>
        <v>#REF!</v>
      </c>
      <c r="K59" s="547" t="str">
        <f>IF(D59="","ZZZ9",IF(AND(#REF!&gt;0,#REF!&lt;5),D59&amp;#REF!,D59&amp;"9"))</f>
        <v>ZZZ9</v>
      </c>
      <c r="L59" s="548">
        <f t="shared" si="0"/>
        <v>999</v>
      </c>
      <c r="M59" s="559">
        <f t="shared" si="1"/>
        <v>999</v>
      </c>
      <c r="N59" s="556"/>
      <c r="O59" s="551"/>
      <c r="P59" s="550">
        <f t="shared" si="2"/>
        <v>999</v>
      </c>
      <c r="Q59" s="551"/>
    </row>
    <row r="60" spans="1:17" s="552" customFormat="1" ht="18.899999999999999" customHeight="1" x14ac:dyDescent="0.25">
      <c r="A60" s="540">
        <v>54</v>
      </c>
      <c r="B60" s="541"/>
      <c r="C60" s="541"/>
      <c r="D60" s="542"/>
      <c r="E60" s="543"/>
      <c r="F60" s="551"/>
      <c r="G60" s="551"/>
      <c r="H60" s="553"/>
      <c r="I60" s="554"/>
      <c r="J60" s="546" t="e">
        <f>IF(AND(Q60="",#REF!&gt;0,#REF!&lt;5),K60,)</f>
        <v>#REF!</v>
      </c>
      <c r="K60" s="547" t="str">
        <f>IF(D60="","ZZZ9",IF(AND(#REF!&gt;0,#REF!&lt;5),D60&amp;#REF!,D60&amp;"9"))</f>
        <v>ZZZ9</v>
      </c>
      <c r="L60" s="548">
        <f t="shared" si="0"/>
        <v>999</v>
      </c>
      <c r="M60" s="559">
        <f t="shared" si="1"/>
        <v>999</v>
      </c>
      <c r="N60" s="556"/>
      <c r="O60" s="551"/>
      <c r="P60" s="550">
        <f t="shared" si="2"/>
        <v>999</v>
      </c>
      <c r="Q60" s="551"/>
    </row>
    <row r="61" spans="1:17" s="552" customFormat="1" ht="18.899999999999999" customHeight="1" x14ac:dyDescent="0.25">
      <c r="A61" s="540">
        <v>55</v>
      </c>
      <c r="B61" s="541"/>
      <c r="C61" s="541"/>
      <c r="D61" s="542"/>
      <c r="E61" s="543"/>
      <c r="F61" s="551"/>
      <c r="G61" s="551"/>
      <c r="H61" s="553"/>
      <c r="I61" s="554"/>
      <c r="J61" s="546" t="e">
        <f>IF(AND(Q61="",#REF!&gt;0,#REF!&lt;5),K61,)</f>
        <v>#REF!</v>
      </c>
      <c r="K61" s="547" t="str">
        <f>IF(D61="","ZZZ9",IF(AND(#REF!&gt;0,#REF!&lt;5),D61&amp;#REF!,D61&amp;"9"))</f>
        <v>ZZZ9</v>
      </c>
      <c r="L61" s="548">
        <f t="shared" si="0"/>
        <v>999</v>
      </c>
      <c r="M61" s="559">
        <f t="shared" si="1"/>
        <v>999</v>
      </c>
      <c r="N61" s="556"/>
      <c r="O61" s="551"/>
      <c r="P61" s="550">
        <f t="shared" si="2"/>
        <v>999</v>
      </c>
      <c r="Q61" s="551"/>
    </row>
    <row r="62" spans="1:17" s="552" customFormat="1" ht="18.899999999999999" customHeight="1" x14ac:dyDescent="0.25">
      <c r="A62" s="540">
        <v>56</v>
      </c>
      <c r="B62" s="541"/>
      <c r="C62" s="541"/>
      <c r="D62" s="542"/>
      <c r="E62" s="543"/>
      <c r="F62" s="551"/>
      <c r="G62" s="551"/>
      <c r="H62" s="553"/>
      <c r="I62" s="554"/>
      <c r="J62" s="546" t="e">
        <f>IF(AND(Q62="",#REF!&gt;0,#REF!&lt;5),K62,)</f>
        <v>#REF!</v>
      </c>
      <c r="K62" s="547" t="str">
        <f>IF(D62="","ZZZ9",IF(AND(#REF!&gt;0,#REF!&lt;5),D62&amp;#REF!,D62&amp;"9"))</f>
        <v>ZZZ9</v>
      </c>
      <c r="L62" s="548">
        <f t="shared" si="0"/>
        <v>999</v>
      </c>
      <c r="M62" s="559">
        <f t="shared" si="1"/>
        <v>999</v>
      </c>
      <c r="N62" s="556"/>
      <c r="O62" s="551"/>
      <c r="P62" s="550">
        <f t="shared" si="2"/>
        <v>999</v>
      </c>
      <c r="Q62" s="551"/>
    </row>
    <row r="63" spans="1:17" s="552" customFormat="1" ht="18.899999999999999" customHeight="1" x14ac:dyDescent="0.25">
      <c r="A63" s="540">
        <v>57</v>
      </c>
      <c r="B63" s="541"/>
      <c r="C63" s="541"/>
      <c r="D63" s="542"/>
      <c r="E63" s="543"/>
      <c r="F63" s="551"/>
      <c r="G63" s="551"/>
      <c r="H63" s="553"/>
      <c r="I63" s="554"/>
      <c r="J63" s="546" t="e">
        <f>IF(AND(Q63="",#REF!&gt;0,#REF!&lt;5),K63,)</f>
        <v>#REF!</v>
      </c>
      <c r="K63" s="547" t="str">
        <f>IF(D63="","ZZZ9",IF(AND(#REF!&gt;0,#REF!&lt;5),D63&amp;#REF!,D63&amp;"9"))</f>
        <v>ZZZ9</v>
      </c>
      <c r="L63" s="548">
        <f t="shared" si="0"/>
        <v>999</v>
      </c>
      <c r="M63" s="559">
        <f t="shared" si="1"/>
        <v>999</v>
      </c>
      <c r="N63" s="556"/>
      <c r="O63" s="551"/>
      <c r="P63" s="550">
        <f t="shared" si="2"/>
        <v>999</v>
      </c>
      <c r="Q63" s="551"/>
    </row>
    <row r="64" spans="1:17" s="552" customFormat="1" ht="18.899999999999999" customHeight="1" x14ac:dyDescent="0.25">
      <c r="A64" s="540">
        <v>58</v>
      </c>
      <c r="B64" s="541"/>
      <c r="C64" s="541"/>
      <c r="D64" s="542"/>
      <c r="E64" s="543"/>
      <c r="F64" s="551"/>
      <c r="G64" s="551"/>
      <c r="H64" s="553"/>
      <c r="I64" s="554"/>
      <c r="J64" s="546" t="e">
        <f>IF(AND(Q64="",#REF!&gt;0,#REF!&lt;5),K64,)</f>
        <v>#REF!</v>
      </c>
      <c r="K64" s="547" t="str">
        <f>IF(D64="","ZZZ9",IF(AND(#REF!&gt;0,#REF!&lt;5),D64&amp;#REF!,D64&amp;"9"))</f>
        <v>ZZZ9</v>
      </c>
      <c r="L64" s="548">
        <f t="shared" si="0"/>
        <v>999</v>
      </c>
      <c r="M64" s="559">
        <f t="shared" si="1"/>
        <v>999</v>
      </c>
      <c r="N64" s="556"/>
      <c r="O64" s="551"/>
      <c r="P64" s="550">
        <f t="shared" si="2"/>
        <v>999</v>
      </c>
      <c r="Q64" s="551"/>
    </row>
    <row r="65" spans="1:17" s="552" customFormat="1" ht="18.899999999999999" customHeight="1" x14ac:dyDescent="0.25">
      <c r="A65" s="540">
        <v>59</v>
      </c>
      <c r="B65" s="541"/>
      <c r="C65" s="541"/>
      <c r="D65" s="542"/>
      <c r="E65" s="543"/>
      <c r="F65" s="551"/>
      <c r="G65" s="551"/>
      <c r="H65" s="553"/>
      <c r="I65" s="554"/>
      <c r="J65" s="546" t="e">
        <f>IF(AND(Q65="",#REF!&gt;0,#REF!&lt;5),K65,)</f>
        <v>#REF!</v>
      </c>
      <c r="K65" s="547" t="str">
        <f>IF(D65="","ZZZ9",IF(AND(#REF!&gt;0,#REF!&lt;5),D65&amp;#REF!,D65&amp;"9"))</f>
        <v>ZZZ9</v>
      </c>
      <c r="L65" s="548">
        <f t="shared" si="0"/>
        <v>999</v>
      </c>
      <c r="M65" s="559">
        <f t="shared" si="1"/>
        <v>999</v>
      </c>
      <c r="N65" s="556"/>
      <c r="O65" s="551"/>
      <c r="P65" s="550">
        <f t="shared" si="2"/>
        <v>999</v>
      </c>
      <c r="Q65" s="551"/>
    </row>
    <row r="66" spans="1:17" s="552" customFormat="1" ht="18.899999999999999" customHeight="1" x14ac:dyDescent="0.25">
      <c r="A66" s="540">
        <v>60</v>
      </c>
      <c r="B66" s="541"/>
      <c r="C66" s="541"/>
      <c r="D66" s="542"/>
      <c r="E66" s="543"/>
      <c r="F66" s="551"/>
      <c r="G66" s="551"/>
      <c r="H66" s="553"/>
      <c r="I66" s="554"/>
      <c r="J66" s="546" t="e">
        <f>IF(AND(Q66="",#REF!&gt;0,#REF!&lt;5),K66,)</f>
        <v>#REF!</v>
      </c>
      <c r="K66" s="547" t="str">
        <f>IF(D66="","ZZZ9",IF(AND(#REF!&gt;0,#REF!&lt;5),D66&amp;#REF!,D66&amp;"9"))</f>
        <v>ZZZ9</v>
      </c>
      <c r="L66" s="548">
        <f t="shared" si="0"/>
        <v>999</v>
      </c>
      <c r="M66" s="559">
        <f t="shared" si="1"/>
        <v>999</v>
      </c>
      <c r="N66" s="556"/>
      <c r="O66" s="551"/>
      <c r="P66" s="550">
        <f t="shared" si="2"/>
        <v>999</v>
      </c>
      <c r="Q66" s="551"/>
    </row>
    <row r="67" spans="1:17" s="552" customFormat="1" ht="18.899999999999999" customHeight="1" x14ac:dyDescent="0.25">
      <c r="A67" s="540">
        <v>61</v>
      </c>
      <c r="B67" s="541"/>
      <c r="C67" s="541"/>
      <c r="D67" s="542"/>
      <c r="E67" s="543"/>
      <c r="F67" s="551"/>
      <c r="G67" s="551"/>
      <c r="H67" s="553"/>
      <c r="I67" s="554"/>
      <c r="J67" s="546" t="e">
        <f>IF(AND(Q67="",#REF!&gt;0,#REF!&lt;5),K67,)</f>
        <v>#REF!</v>
      </c>
      <c r="K67" s="547" t="str">
        <f>IF(D67="","ZZZ9",IF(AND(#REF!&gt;0,#REF!&lt;5),D67&amp;#REF!,D67&amp;"9"))</f>
        <v>ZZZ9</v>
      </c>
      <c r="L67" s="548">
        <f t="shared" si="0"/>
        <v>999</v>
      </c>
      <c r="M67" s="559">
        <f t="shared" si="1"/>
        <v>999</v>
      </c>
      <c r="N67" s="556"/>
      <c r="O67" s="551"/>
      <c r="P67" s="550">
        <f t="shared" si="2"/>
        <v>999</v>
      </c>
      <c r="Q67" s="551"/>
    </row>
    <row r="68" spans="1:17" s="552" customFormat="1" ht="18.899999999999999" customHeight="1" x14ac:dyDescent="0.25">
      <c r="A68" s="540">
        <v>62</v>
      </c>
      <c r="B68" s="541"/>
      <c r="C68" s="541"/>
      <c r="D68" s="542"/>
      <c r="E68" s="543"/>
      <c r="F68" s="551"/>
      <c r="G68" s="551"/>
      <c r="H68" s="553"/>
      <c r="I68" s="554"/>
      <c r="J68" s="546" t="e">
        <f>IF(AND(Q68="",#REF!&gt;0,#REF!&lt;5),K68,)</f>
        <v>#REF!</v>
      </c>
      <c r="K68" s="547" t="str">
        <f>IF(D68="","ZZZ9",IF(AND(#REF!&gt;0,#REF!&lt;5),D68&amp;#REF!,D68&amp;"9"))</f>
        <v>ZZZ9</v>
      </c>
      <c r="L68" s="548">
        <f t="shared" si="0"/>
        <v>999</v>
      </c>
      <c r="M68" s="559">
        <f t="shared" si="1"/>
        <v>999</v>
      </c>
      <c r="N68" s="556"/>
      <c r="O68" s="551"/>
      <c r="P68" s="550">
        <f t="shared" si="2"/>
        <v>999</v>
      </c>
      <c r="Q68" s="551"/>
    </row>
    <row r="69" spans="1:17" s="552" customFormat="1" ht="18.899999999999999" customHeight="1" x14ac:dyDescent="0.25">
      <c r="A69" s="540">
        <v>63</v>
      </c>
      <c r="B69" s="541"/>
      <c r="C69" s="541"/>
      <c r="D69" s="542"/>
      <c r="E69" s="543"/>
      <c r="F69" s="551"/>
      <c r="G69" s="551"/>
      <c r="H69" s="553"/>
      <c r="I69" s="554"/>
      <c r="J69" s="546" t="e">
        <f>IF(AND(Q69="",#REF!&gt;0,#REF!&lt;5),K69,)</f>
        <v>#REF!</v>
      </c>
      <c r="K69" s="547" t="str">
        <f>IF(D69="","ZZZ9",IF(AND(#REF!&gt;0,#REF!&lt;5),D69&amp;#REF!,D69&amp;"9"))</f>
        <v>ZZZ9</v>
      </c>
      <c r="L69" s="548">
        <f t="shared" si="0"/>
        <v>999</v>
      </c>
      <c r="M69" s="559">
        <f t="shared" si="1"/>
        <v>999</v>
      </c>
      <c r="N69" s="556"/>
      <c r="O69" s="551"/>
      <c r="P69" s="550">
        <f t="shared" si="2"/>
        <v>999</v>
      </c>
      <c r="Q69" s="551"/>
    </row>
    <row r="70" spans="1:17" s="552" customFormat="1" ht="18.899999999999999" customHeight="1" x14ac:dyDescent="0.25">
      <c r="A70" s="540">
        <v>64</v>
      </c>
      <c r="B70" s="541"/>
      <c r="C70" s="541"/>
      <c r="D70" s="542"/>
      <c r="E70" s="543"/>
      <c r="F70" s="551"/>
      <c r="G70" s="551"/>
      <c r="H70" s="553"/>
      <c r="I70" s="554"/>
      <c r="J70" s="546" t="e">
        <f>IF(AND(Q70="",#REF!&gt;0,#REF!&lt;5),K70,)</f>
        <v>#REF!</v>
      </c>
      <c r="K70" s="547" t="str">
        <f>IF(D70="","ZZZ9",IF(AND(#REF!&gt;0,#REF!&lt;5),D70&amp;#REF!,D70&amp;"9"))</f>
        <v>ZZZ9</v>
      </c>
      <c r="L70" s="548">
        <f t="shared" si="0"/>
        <v>999</v>
      </c>
      <c r="M70" s="559">
        <f t="shared" si="1"/>
        <v>999</v>
      </c>
      <c r="N70" s="556"/>
      <c r="O70" s="551"/>
      <c r="P70" s="550">
        <f t="shared" si="2"/>
        <v>999</v>
      </c>
      <c r="Q70" s="551"/>
    </row>
    <row r="71" spans="1:17" s="552" customFormat="1" ht="18.899999999999999" customHeight="1" x14ac:dyDescent="0.25">
      <c r="A71" s="540">
        <v>65</v>
      </c>
      <c r="B71" s="541"/>
      <c r="C71" s="541"/>
      <c r="D71" s="542"/>
      <c r="E71" s="543"/>
      <c r="F71" s="551"/>
      <c r="G71" s="551"/>
      <c r="H71" s="553"/>
      <c r="I71" s="554"/>
      <c r="J71" s="546" t="e">
        <f>IF(AND(Q71="",#REF!&gt;0,#REF!&lt;5),K71,)</f>
        <v>#REF!</v>
      </c>
      <c r="K71" s="547" t="str">
        <f>IF(D71="","ZZZ9",IF(AND(#REF!&gt;0,#REF!&lt;5),D71&amp;#REF!,D71&amp;"9"))</f>
        <v>ZZZ9</v>
      </c>
      <c r="L71" s="548">
        <f t="shared" si="0"/>
        <v>999</v>
      </c>
      <c r="M71" s="559">
        <f t="shared" si="1"/>
        <v>999</v>
      </c>
      <c r="N71" s="556"/>
      <c r="O71" s="551"/>
      <c r="P71" s="550">
        <f t="shared" si="2"/>
        <v>999</v>
      </c>
      <c r="Q71" s="551"/>
    </row>
    <row r="72" spans="1:17" s="552" customFormat="1" ht="18.899999999999999" customHeight="1" x14ac:dyDescent="0.25">
      <c r="A72" s="540">
        <v>66</v>
      </c>
      <c r="B72" s="541"/>
      <c r="C72" s="541"/>
      <c r="D72" s="542"/>
      <c r="E72" s="543"/>
      <c r="F72" s="551"/>
      <c r="G72" s="551"/>
      <c r="H72" s="553"/>
      <c r="I72" s="554"/>
      <c r="J72" s="546" t="e">
        <f>IF(AND(Q72="",#REF!&gt;0,#REF!&lt;5),K72,)</f>
        <v>#REF!</v>
      </c>
      <c r="K72" s="547" t="str">
        <f>IF(D72="","ZZZ9",IF(AND(#REF!&gt;0,#REF!&lt;5),D72&amp;#REF!,D72&amp;"9"))</f>
        <v>ZZZ9</v>
      </c>
      <c r="L72" s="548">
        <f t="shared" si="0"/>
        <v>999</v>
      </c>
      <c r="M72" s="559">
        <f t="shared" si="1"/>
        <v>999</v>
      </c>
      <c r="N72" s="556"/>
      <c r="O72" s="551"/>
      <c r="P72" s="550">
        <f t="shared" si="2"/>
        <v>999</v>
      </c>
      <c r="Q72" s="551"/>
    </row>
    <row r="73" spans="1:17" s="552" customFormat="1" ht="18.899999999999999" customHeight="1" x14ac:dyDescent="0.25">
      <c r="A73" s="540">
        <v>67</v>
      </c>
      <c r="B73" s="541"/>
      <c r="C73" s="541"/>
      <c r="D73" s="542"/>
      <c r="E73" s="543"/>
      <c r="F73" s="551"/>
      <c r="G73" s="551"/>
      <c r="H73" s="553"/>
      <c r="I73" s="554"/>
      <c r="J73" s="546" t="e">
        <f>IF(AND(Q73="",#REF!&gt;0,#REF!&lt;5),K73,)</f>
        <v>#REF!</v>
      </c>
      <c r="K73" s="547" t="str">
        <f>IF(D73="","ZZZ9",IF(AND(#REF!&gt;0,#REF!&lt;5),D73&amp;#REF!,D73&amp;"9"))</f>
        <v>ZZZ9</v>
      </c>
      <c r="L73" s="548">
        <f t="shared" si="0"/>
        <v>999</v>
      </c>
      <c r="M73" s="559">
        <f t="shared" si="1"/>
        <v>999</v>
      </c>
      <c r="N73" s="556"/>
      <c r="O73" s="551"/>
      <c r="P73" s="550">
        <f t="shared" si="2"/>
        <v>999</v>
      </c>
      <c r="Q73" s="551"/>
    </row>
    <row r="74" spans="1:17" s="552" customFormat="1" ht="18.899999999999999" customHeight="1" x14ac:dyDescent="0.25">
      <c r="A74" s="540">
        <v>68</v>
      </c>
      <c r="B74" s="541"/>
      <c r="C74" s="541"/>
      <c r="D74" s="542"/>
      <c r="E74" s="543"/>
      <c r="F74" s="551"/>
      <c r="G74" s="551"/>
      <c r="H74" s="553"/>
      <c r="I74" s="554"/>
      <c r="J74" s="546" t="e">
        <f>IF(AND(Q74="",#REF!&gt;0,#REF!&lt;5),K74,)</f>
        <v>#REF!</v>
      </c>
      <c r="K74" s="547" t="str">
        <f>IF(D74="","ZZZ9",IF(AND(#REF!&gt;0,#REF!&lt;5),D74&amp;#REF!,D74&amp;"9"))</f>
        <v>ZZZ9</v>
      </c>
      <c r="L74" s="548">
        <f t="shared" si="0"/>
        <v>999</v>
      </c>
      <c r="M74" s="559">
        <f t="shared" si="1"/>
        <v>999</v>
      </c>
      <c r="N74" s="556"/>
      <c r="O74" s="551"/>
      <c r="P74" s="550">
        <f t="shared" si="2"/>
        <v>999</v>
      </c>
      <c r="Q74" s="551"/>
    </row>
    <row r="75" spans="1:17" s="552" customFormat="1" ht="18.899999999999999" customHeight="1" x14ac:dyDescent="0.25">
      <c r="A75" s="540">
        <v>69</v>
      </c>
      <c r="B75" s="541"/>
      <c r="C75" s="541"/>
      <c r="D75" s="542"/>
      <c r="E75" s="543"/>
      <c r="F75" s="551"/>
      <c r="G75" s="551"/>
      <c r="H75" s="553"/>
      <c r="I75" s="554"/>
      <c r="J75" s="546" t="e">
        <f>IF(AND(Q75="",#REF!&gt;0,#REF!&lt;5),K75,)</f>
        <v>#REF!</v>
      </c>
      <c r="K75" s="547" t="str">
        <f>IF(D75="","ZZZ9",IF(AND(#REF!&gt;0,#REF!&lt;5),D75&amp;#REF!,D75&amp;"9"))</f>
        <v>ZZZ9</v>
      </c>
      <c r="L75" s="548">
        <f t="shared" si="0"/>
        <v>999</v>
      </c>
      <c r="M75" s="559">
        <f t="shared" si="1"/>
        <v>999</v>
      </c>
      <c r="N75" s="556"/>
      <c r="O75" s="551"/>
      <c r="P75" s="550">
        <f t="shared" si="2"/>
        <v>999</v>
      </c>
      <c r="Q75" s="551"/>
    </row>
    <row r="76" spans="1:17" s="552" customFormat="1" ht="18.899999999999999" customHeight="1" x14ac:dyDescent="0.25">
      <c r="A76" s="540">
        <v>70</v>
      </c>
      <c r="B76" s="541"/>
      <c r="C76" s="541"/>
      <c r="D76" s="542"/>
      <c r="E76" s="543"/>
      <c r="F76" s="551"/>
      <c r="G76" s="551"/>
      <c r="H76" s="553"/>
      <c r="I76" s="554"/>
      <c r="J76" s="546" t="e">
        <f>IF(AND(Q76="",#REF!&gt;0,#REF!&lt;5),K76,)</f>
        <v>#REF!</v>
      </c>
      <c r="K76" s="547" t="str">
        <f>IF(D76="","ZZZ9",IF(AND(#REF!&gt;0,#REF!&lt;5),D76&amp;#REF!,D76&amp;"9"))</f>
        <v>ZZZ9</v>
      </c>
      <c r="L76" s="548">
        <f t="shared" si="0"/>
        <v>999</v>
      </c>
      <c r="M76" s="559">
        <f t="shared" si="1"/>
        <v>999</v>
      </c>
      <c r="N76" s="556"/>
      <c r="O76" s="551"/>
      <c r="P76" s="550">
        <f t="shared" si="2"/>
        <v>999</v>
      </c>
      <c r="Q76" s="551"/>
    </row>
    <row r="77" spans="1:17" s="552" customFormat="1" ht="18.899999999999999" customHeight="1" x14ac:dyDescent="0.25">
      <c r="A77" s="540">
        <v>71</v>
      </c>
      <c r="B77" s="541"/>
      <c r="C77" s="541"/>
      <c r="D77" s="542"/>
      <c r="E77" s="543"/>
      <c r="F77" s="551"/>
      <c r="G77" s="551"/>
      <c r="H77" s="553"/>
      <c r="I77" s="554"/>
      <c r="J77" s="546" t="e">
        <f>IF(AND(Q77="",#REF!&gt;0,#REF!&lt;5),K77,)</f>
        <v>#REF!</v>
      </c>
      <c r="K77" s="547" t="str">
        <f>IF(D77="","ZZZ9",IF(AND(#REF!&gt;0,#REF!&lt;5),D77&amp;#REF!,D77&amp;"9"))</f>
        <v>ZZZ9</v>
      </c>
      <c r="L77" s="548">
        <f t="shared" si="0"/>
        <v>999</v>
      </c>
      <c r="M77" s="559">
        <f t="shared" si="1"/>
        <v>999</v>
      </c>
      <c r="N77" s="556"/>
      <c r="O77" s="551"/>
      <c r="P77" s="550">
        <f t="shared" si="2"/>
        <v>999</v>
      </c>
      <c r="Q77" s="551"/>
    </row>
    <row r="78" spans="1:17" s="552" customFormat="1" ht="18.899999999999999" customHeight="1" x14ac:dyDescent="0.25">
      <c r="A78" s="540">
        <v>72</v>
      </c>
      <c r="B78" s="541"/>
      <c r="C78" s="541"/>
      <c r="D78" s="542"/>
      <c r="E78" s="543"/>
      <c r="F78" s="551"/>
      <c r="G78" s="551"/>
      <c r="H78" s="553"/>
      <c r="I78" s="554"/>
      <c r="J78" s="546" t="e">
        <f>IF(AND(Q78="",#REF!&gt;0,#REF!&lt;5),K78,)</f>
        <v>#REF!</v>
      </c>
      <c r="K78" s="547" t="str">
        <f>IF(D78="","ZZZ9",IF(AND(#REF!&gt;0,#REF!&lt;5),D78&amp;#REF!,D78&amp;"9"))</f>
        <v>ZZZ9</v>
      </c>
      <c r="L78" s="548">
        <f t="shared" si="0"/>
        <v>999</v>
      </c>
      <c r="M78" s="559">
        <f t="shared" si="1"/>
        <v>999</v>
      </c>
      <c r="N78" s="556"/>
      <c r="O78" s="551"/>
      <c r="P78" s="550">
        <f t="shared" si="2"/>
        <v>999</v>
      </c>
      <c r="Q78" s="551"/>
    </row>
    <row r="79" spans="1:17" s="552" customFormat="1" ht="18.899999999999999" customHeight="1" x14ac:dyDescent="0.25">
      <c r="A79" s="540">
        <v>73</v>
      </c>
      <c r="B79" s="541"/>
      <c r="C79" s="541"/>
      <c r="D79" s="542"/>
      <c r="E79" s="543"/>
      <c r="F79" s="551"/>
      <c r="G79" s="551"/>
      <c r="H79" s="553"/>
      <c r="I79" s="554"/>
      <c r="J79" s="546" t="e">
        <f>IF(AND(Q79="",#REF!&gt;0,#REF!&lt;5),K79,)</f>
        <v>#REF!</v>
      </c>
      <c r="K79" s="547" t="str">
        <f>IF(D79="","ZZZ9",IF(AND(#REF!&gt;0,#REF!&lt;5),D79&amp;#REF!,D79&amp;"9"))</f>
        <v>ZZZ9</v>
      </c>
      <c r="L79" s="548">
        <f t="shared" si="0"/>
        <v>999</v>
      </c>
      <c r="M79" s="559">
        <f t="shared" si="1"/>
        <v>999</v>
      </c>
      <c r="N79" s="556"/>
      <c r="O79" s="551"/>
      <c r="P79" s="550">
        <f t="shared" si="2"/>
        <v>999</v>
      </c>
      <c r="Q79" s="551"/>
    </row>
    <row r="80" spans="1:17" s="552" customFormat="1" ht="18.899999999999999" customHeight="1" x14ac:dyDescent="0.25">
      <c r="A80" s="540">
        <v>74</v>
      </c>
      <c r="B80" s="541"/>
      <c r="C80" s="541"/>
      <c r="D80" s="542"/>
      <c r="E80" s="543"/>
      <c r="F80" s="551"/>
      <c r="G80" s="551"/>
      <c r="H80" s="553"/>
      <c r="I80" s="554"/>
      <c r="J80" s="546" t="e">
        <f>IF(AND(Q80="",#REF!&gt;0,#REF!&lt;5),K80,)</f>
        <v>#REF!</v>
      </c>
      <c r="K80" s="547" t="str">
        <f>IF(D80="","ZZZ9",IF(AND(#REF!&gt;0,#REF!&lt;5),D80&amp;#REF!,D80&amp;"9"))</f>
        <v>ZZZ9</v>
      </c>
      <c r="L80" s="548">
        <f t="shared" si="0"/>
        <v>999</v>
      </c>
      <c r="M80" s="559">
        <f t="shared" si="1"/>
        <v>999</v>
      </c>
      <c r="N80" s="556"/>
      <c r="O80" s="551"/>
      <c r="P80" s="550">
        <f t="shared" si="2"/>
        <v>999</v>
      </c>
      <c r="Q80" s="551"/>
    </row>
    <row r="81" spans="1:17" s="552" customFormat="1" ht="18.899999999999999" customHeight="1" x14ac:dyDescent="0.25">
      <c r="A81" s="540">
        <v>75</v>
      </c>
      <c r="B81" s="541"/>
      <c r="C81" s="541"/>
      <c r="D81" s="542"/>
      <c r="E81" s="543"/>
      <c r="F81" s="551"/>
      <c r="G81" s="551"/>
      <c r="H81" s="553"/>
      <c r="I81" s="554"/>
      <c r="J81" s="546" t="e">
        <f>IF(AND(Q81="",#REF!&gt;0,#REF!&lt;5),K81,)</f>
        <v>#REF!</v>
      </c>
      <c r="K81" s="547" t="str">
        <f>IF(D81="","ZZZ9",IF(AND(#REF!&gt;0,#REF!&lt;5),D81&amp;#REF!,D81&amp;"9"))</f>
        <v>ZZZ9</v>
      </c>
      <c r="L81" s="548">
        <f t="shared" si="0"/>
        <v>999</v>
      </c>
      <c r="M81" s="559">
        <f t="shared" si="1"/>
        <v>999</v>
      </c>
      <c r="N81" s="556"/>
      <c r="O81" s="551"/>
      <c r="P81" s="550">
        <f t="shared" si="2"/>
        <v>999</v>
      </c>
      <c r="Q81" s="551"/>
    </row>
    <row r="82" spans="1:17" s="552" customFormat="1" ht="18.899999999999999" customHeight="1" x14ac:dyDescent="0.25">
      <c r="A82" s="540">
        <v>76</v>
      </c>
      <c r="B82" s="541"/>
      <c r="C82" s="541"/>
      <c r="D82" s="542"/>
      <c r="E82" s="543"/>
      <c r="F82" s="551"/>
      <c r="G82" s="551"/>
      <c r="H82" s="553"/>
      <c r="I82" s="554"/>
      <c r="J82" s="546" t="e">
        <f>IF(AND(Q82="",#REF!&gt;0,#REF!&lt;5),K82,)</f>
        <v>#REF!</v>
      </c>
      <c r="K82" s="547" t="str">
        <f>IF(D82="","ZZZ9",IF(AND(#REF!&gt;0,#REF!&lt;5),D82&amp;#REF!,D82&amp;"9"))</f>
        <v>ZZZ9</v>
      </c>
      <c r="L82" s="548">
        <f t="shared" si="0"/>
        <v>999</v>
      </c>
      <c r="M82" s="559">
        <f t="shared" si="1"/>
        <v>999</v>
      </c>
      <c r="N82" s="556"/>
      <c r="O82" s="551"/>
      <c r="P82" s="550">
        <f t="shared" si="2"/>
        <v>999</v>
      </c>
      <c r="Q82" s="551"/>
    </row>
    <row r="83" spans="1:17" s="552" customFormat="1" ht="18.899999999999999" customHeight="1" x14ac:dyDescent="0.25">
      <c r="A83" s="540">
        <v>77</v>
      </c>
      <c r="B83" s="541"/>
      <c r="C83" s="541"/>
      <c r="D83" s="542"/>
      <c r="E83" s="543"/>
      <c r="F83" s="551"/>
      <c r="G83" s="551"/>
      <c r="H83" s="553"/>
      <c r="I83" s="554"/>
      <c r="J83" s="546" t="e">
        <f>IF(AND(Q83="",#REF!&gt;0,#REF!&lt;5),K83,)</f>
        <v>#REF!</v>
      </c>
      <c r="K83" s="547" t="str">
        <f>IF(D83="","ZZZ9",IF(AND(#REF!&gt;0,#REF!&lt;5),D83&amp;#REF!,D83&amp;"9"))</f>
        <v>ZZZ9</v>
      </c>
      <c r="L83" s="548">
        <f t="shared" si="0"/>
        <v>999</v>
      </c>
      <c r="M83" s="559">
        <f t="shared" si="1"/>
        <v>999</v>
      </c>
      <c r="N83" s="556"/>
      <c r="O83" s="551"/>
      <c r="P83" s="550">
        <f t="shared" si="2"/>
        <v>999</v>
      </c>
      <c r="Q83" s="551"/>
    </row>
    <row r="84" spans="1:17" s="552" customFormat="1" ht="18.899999999999999" customHeight="1" x14ac:dyDescent="0.25">
      <c r="A84" s="540">
        <v>78</v>
      </c>
      <c r="B84" s="541"/>
      <c r="C84" s="541"/>
      <c r="D84" s="542"/>
      <c r="E84" s="543"/>
      <c r="F84" s="551"/>
      <c r="G84" s="551"/>
      <c r="H84" s="553"/>
      <c r="I84" s="554"/>
      <c r="J84" s="546" t="e">
        <f>IF(AND(Q84="",#REF!&gt;0,#REF!&lt;5),K84,)</f>
        <v>#REF!</v>
      </c>
      <c r="K84" s="547" t="str">
        <f>IF(D84="","ZZZ9",IF(AND(#REF!&gt;0,#REF!&lt;5),D84&amp;#REF!,D84&amp;"9"))</f>
        <v>ZZZ9</v>
      </c>
      <c r="L84" s="548">
        <f t="shared" si="0"/>
        <v>999</v>
      </c>
      <c r="M84" s="559">
        <f t="shared" si="1"/>
        <v>999</v>
      </c>
      <c r="N84" s="556"/>
      <c r="O84" s="551"/>
      <c r="P84" s="550">
        <f t="shared" si="2"/>
        <v>999</v>
      </c>
      <c r="Q84" s="551"/>
    </row>
    <row r="85" spans="1:17" s="552" customFormat="1" ht="18.899999999999999" customHeight="1" x14ac:dyDescent="0.25">
      <c r="A85" s="540">
        <v>79</v>
      </c>
      <c r="B85" s="541"/>
      <c r="C85" s="541"/>
      <c r="D85" s="542"/>
      <c r="E85" s="543"/>
      <c r="F85" s="551"/>
      <c r="G85" s="551"/>
      <c r="H85" s="553"/>
      <c r="I85" s="554"/>
      <c r="J85" s="546" t="e">
        <f>IF(AND(Q85="",#REF!&gt;0,#REF!&lt;5),K85,)</f>
        <v>#REF!</v>
      </c>
      <c r="K85" s="547" t="str">
        <f>IF(D85="","ZZZ9",IF(AND(#REF!&gt;0,#REF!&lt;5),D85&amp;#REF!,D85&amp;"9"))</f>
        <v>ZZZ9</v>
      </c>
      <c r="L85" s="548">
        <f t="shared" si="0"/>
        <v>999</v>
      </c>
      <c r="M85" s="559">
        <f t="shared" si="1"/>
        <v>999</v>
      </c>
      <c r="N85" s="556"/>
      <c r="O85" s="551"/>
      <c r="P85" s="550">
        <f t="shared" si="2"/>
        <v>999</v>
      </c>
      <c r="Q85" s="551"/>
    </row>
    <row r="86" spans="1:17" s="552" customFormat="1" ht="18.899999999999999" customHeight="1" x14ac:dyDescent="0.25">
      <c r="A86" s="540">
        <v>80</v>
      </c>
      <c r="B86" s="541"/>
      <c r="C86" s="541"/>
      <c r="D86" s="542"/>
      <c r="E86" s="543"/>
      <c r="F86" s="551"/>
      <c r="G86" s="551"/>
      <c r="H86" s="553"/>
      <c r="I86" s="554"/>
      <c r="J86" s="546" t="e">
        <f>IF(AND(Q86="",#REF!&gt;0,#REF!&lt;5),K86,)</f>
        <v>#REF!</v>
      </c>
      <c r="K86" s="547" t="str">
        <f>IF(D86="","ZZZ9",IF(AND(#REF!&gt;0,#REF!&lt;5),D86&amp;#REF!,D86&amp;"9"))</f>
        <v>ZZZ9</v>
      </c>
      <c r="L86" s="548">
        <f t="shared" si="0"/>
        <v>999</v>
      </c>
      <c r="M86" s="559">
        <f t="shared" si="1"/>
        <v>999</v>
      </c>
      <c r="N86" s="556"/>
      <c r="O86" s="551"/>
      <c r="P86" s="550">
        <f t="shared" si="2"/>
        <v>999</v>
      </c>
      <c r="Q86" s="551"/>
    </row>
    <row r="87" spans="1:17" s="552" customFormat="1" ht="18.899999999999999" customHeight="1" x14ac:dyDescent="0.25">
      <c r="A87" s="540">
        <v>81</v>
      </c>
      <c r="B87" s="541"/>
      <c r="C87" s="541"/>
      <c r="D87" s="542"/>
      <c r="E87" s="543"/>
      <c r="F87" s="551"/>
      <c r="G87" s="551"/>
      <c r="H87" s="553"/>
      <c r="I87" s="554"/>
      <c r="J87" s="546" t="e">
        <f>IF(AND(Q87="",#REF!&gt;0,#REF!&lt;5),K87,)</f>
        <v>#REF!</v>
      </c>
      <c r="K87" s="547" t="str">
        <f>IF(D87="","ZZZ9",IF(AND(#REF!&gt;0,#REF!&lt;5),D87&amp;#REF!,D87&amp;"9"))</f>
        <v>ZZZ9</v>
      </c>
      <c r="L87" s="548">
        <f t="shared" si="0"/>
        <v>999</v>
      </c>
      <c r="M87" s="559">
        <f t="shared" si="1"/>
        <v>999</v>
      </c>
      <c r="N87" s="556"/>
      <c r="O87" s="551"/>
      <c r="P87" s="550">
        <f t="shared" si="2"/>
        <v>999</v>
      </c>
      <c r="Q87" s="551"/>
    </row>
    <row r="88" spans="1:17" s="552" customFormat="1" ht="18.899999999999999" customHeight="1" x14ac:dyDescent="0.25">
      <c r="A88" s="540">
        <v>82</v>
      </c>
      <c r="B88" s="541"/>
      <c r="C88" s="541"/>
      <c r="D88" s="542"/>
      <c r="E88" s="543"/>
      <c r="F88" s="551"/>
      <c r="G88" s="551"/>
      <c r="H88" s="553"/>
      <c r="I88" s="554"/>
      <c r="J88" s="546" t="e">
        <f>IF(AND(Q88="",#REF!&gt;0,#REF!&lt;5),K88,)</f>
        <v>#REF!</v>
      </c>
      <c r="K88" s="547" t="str">
        <f>IF(D88="","ZZZ9",IF(AND(#REF!&gt;0,#REF!&lt;5),D88&amp;#REF!,D88&amp;"9"))</f>
        <v>ZZZ9</v>
      </c>
      <c r="L88" s="548">
        <f t="shared" si="0"/>
        <v>999</v>
      </c>
      <c r="M88" s="559">
        <f t="shared" si="1"/>
        <v>999</v>
      </c>
      <c r="N88" s="556"/>
      <c r="O88" s="551"/>
      <c r="P88" s="550">
        <f t="shared" si="2"/>
        <v>999</v>
      </c>
      <c r="Q88" s="551"/>
    </row>
    <row r="89" spans="1:17" s="552" customFormat="1" ht="18.899999999999999" customHeight="1" x14ac:dyDescent="0.25">
      <c r="A89" s="540">
        <v>83</v>
      </c>
      <c r="B89" s="541"/>
      <c r="C89" s="541"/>
      <c r="D89" s="542"/>
      <c r="E89" s="543"/>
      <c r="F89" s="551"/>
      <c r="G89" s="551"/>
      <c r="H89" s="553"/>
      <c r="I89" s="554"/>
      <c r="J89" s="546" t="e">
        <f>IF(AND(Q89="",#REF!&gt;0,#REF!&lt;5),K89,)</f>
        <v>#REF!</v>
      </c>
      <c r="K89" s="547" t="str">
        <f>IF(D89="","ZZZ9",IF(AND(#REF!&gt;0,#REF!&lt;5),D89&amp;#REF!,D89&amp;"9"))</f>
        <v>ZZZ9</v>
      </c>
      <c r="L89" s="548">
        <f t="shared" si="0"/>
        <v>999</v>
      </c>
      <c r="M89" s="559">
        <f t="shared" si="1"/>
        <v>999</v>
      </c>
      <c r="N89" s="556"/>
      <c r="O89" s="551"/>
      <c r="P89" s="550">
        <f t="shared" si="2"/>
        <v>999</v>
      </c>
      <c r="Q89" s="551"/>
    </row>
    <row r="90" spans="1:17" s="552" customFormat="1" ht="18.899999999999999" customHeight="1" x14ac:dyDescent="0.25">
      <c r="A90" s="540">
        <v>84</v>
      </c>
      <c r="B90" s="541"/>
      <c r="C90" s="541"/>
      <c r="D90" s="542"/>
      <c r="E90" s="543"/>
      <c r="F90" s="551"/>
      <c r="G90" s="551"/>
      <c r="H90" s="553"/>
      <c r="I90" s="554"/>
      <c r="J90" s="546" t="e">
        <f>IF(AND(Q90="",#REF!&gt;0,#REF!&lt;5),K90,)</f>
        <v>#REF!</v>
      </c>
      <c r="K90" s="547" t="str">
        <f>IF(D90="","ZZZ9",IF(AND(#REF!&gt;0,#REF!&lt;5),D90&amp;#REF!,D90&amp;"9"))</f>
        <v>ZZZ9</v>
      </c>
      <c r="L90" s="548">
        <f t="shared" si="0"/>
        <v>999</v>
      </c>
      <c r="M90" s="559">
        <f t="shared" si="1"/>
        <v>999</v>
      </c>
      <c r="N90" s="556"/>
      <c r="O90" s="551"/>
      <c r="P90" s="550">
        <f t="shared" si="2"/>
        <v>999</v>
      </c>
      <c r="Q90" s="551"/>
    </row>
    <row r="91" spans="1:17" s="552" customFormat="1" ht="18.899999999999999" customHeight="1" x14ac:dyDescent="0.25">
      <c r="A91" s="540">
        <v>85</v>
      </c>
      <c r="B91" s="541"/>
      <c r="C91" s="541"/>
      <c r="D91" s="542"/>
      <c r="E91" s="543"/>
      <c r="F91" s="551"/>
      <c r="G91" s="551"/>
      <c r="H91" s="553"/>
      <c r="I91" s="554"/>
      <c r="J91" s="546" t="e">
        <f>IF(AND(Q91="",#REF!&gt;0,#REF!&lt;5),K91,)</f>
        <v>#REF!</v>
      </c>
      <c r="K91" s="547" t="str">
        <f>IF(D91="","ZZZ9",IF(AND(#REF!&gt;0,#REF!&lt;5),D91&amp;#REF!,D91&amp;"9"))</f>
        <v>ZZZ9</v>
      </c>
      <c r="L91" s="548">
        <f t="shared" si="0"/>
        <v>999</v>
      </c>
      <c r="M91" s="559">
        <f t="shared" si="1"/>
        <v>999</v>
      </c>
      <c r="N91" s="556"/>
      <c r="O91" s="551"/>
      <c r="P91" s="550">
        <f t="shared" si="2"/>
        <v>999</v>
      </c>
      <c r="Q91" s="551"/>
    </row>
    <row r="92" spans="1:17" s="552" customFormat="1" ht="18.899999999999999" customHeight="1" x14ac:dyDescent="0.25">
      <c r="A92" s="540">
        <v>86</v>
      </c>
      <c r="B92" s="541"/>
      <c r="C92" s="541"/>
      <c r="D92" s="542"/>
      <c r="E92" s="543"/>
      <c r="F92" s="551"/>
      <c r="G92" s="551"/>
      <c r="H92" s="553"/>
      <c r="I92" s="554"/>
      <c r="J92" s="546" t="e">
        <f>IF(AND(Q92="",#REF!&gt;0,#REF!&lt;5),K92,)</f>
        <v>#REF!</v>
      </c>
      <c r="K92" s="547" t="str">
        <f>IF(D92="","ZZZ9",IF(AND(#REF!&gt;0,#REF!&lt;5),D92&amp;#REF!,D92&amp;"9"))</f>
        <v>ZZZ9</v>
      </c>
      <c r="L92" s="548">
        <f t="shared" si="0"/>
        <v>999</v>
      </c>
      <c r="M92" s="559">
        <f t="shared" si="1"/>
        <v>999</v>
      </c>
      <c r="N92" s="556"/>
      <c r="O92" s="551"/>
      <c r="P92" s="550">
        <f t="shared" si="2"/>
        <v>999</v>
      </c>
      <c r="Q92" s="551"/>
    </row>
    <row r="93" spans="1:17" s="552" customFormat="1" ht="18.899999999999999" customHeight="1" x14ac:dyDescent="0.25">
      <c r="A93" s="540">
        <v>87</v>
      </c>
      <c r="B93" s="541"/>
      <c r="C93" s="541"/>
      <c r="D93" s="542"/>
      <c r="E93" s="543"/>
      <c r="F93" s="551"/>
      <c r="G93" s="551"/>
      <c r="H93" s="553"/>
      <c r="I93" s="554"/>
      <c r="J93" s="546" t="e">
        <f>IF(AND(Q93="",#REF!&gt;0,#REF!&lt;5),K93,)</f>
        <v>#REF!</v>
      </c>
      <c r="K93" s="547" t="str">
        <f>IF(D93="","ZZZ9",IF(AND(#REF!&gt;0,#REF!&lt;5),D93&amp;#REF!,D93&amp;"9"))</f>
        <v>ZZZ9</v>
      </c>
      <c r="L93" s="548">
        <f t="shared" si="0"/>
        <v>999</v>
      </c>
      <c r="M93" s="559">
        <f t="shared" si="1"/>
        <v>999</v>
      </c>
      <c r="N93" s="556"/>
      <c r="O93" s="551"/>
      <c r="P93" s="550">
        <f t="shared" si="2"/>
        <v>999</v>
      </c>
      <c r="Q93" s="551"/>
    </row>
    <row r="94" spans="1:17" s="552" customFormat="1" ht="18.899999999999999" customHeight="1" x14ac:dyDescent="0.25">
      <c r="A94" s="540">
        <v>88</v>
      </c>
      <c r="B94" s="541"/>
      <c r="C94" s="541"/>
      <c r="D94" s="542"/>
      <c r="E94" s="543"/>
      <c r="F94" s="551"/>
      <c r="G94" s="551"/>
      <c r="H94" s="553"/>
      <c r="I94" s="554"/>
      <c r="J94" s="546" t="e">
        <f>IF(AND(Q94="",#REF!&gt;0,#REF!&lt;5),K94,)</f>
        <v>#REF!</v>
      </c>
      <c r="K94" s="547" t="str">
        <f>IF(D94="","ZZZ9",IF(AND(#REF!&gt;0,#REF!&lt;5),D94&amp;#REF!,D94&amp;"9"))</f>
        <v>ZZZ9</v>
      </c>
      <c r="L94" s="548">
        <f t="shared" si="0"/>
        <v>999</v>
      </c>
      <c r="M94" s="559">
        <f t="shared" si="1"/>
        <v>999</v>
      </c>
      <c r="N94" s="556"/>
      <c r="O94" s="551"/>
      <c r="P94" s="550">
        <f t="shared" si="2"/>
        <v>999</v>
      </c>
      <c r="Q94" s="551"/>
    </row>
    <row r="95" spans="1:17" s="552" customFormat="1" ht="18.899999999999999" customHeight="1" x14ac:dyDescent="0.25">
      <c r="A95" s="540">
        <v>89</v>
      </c>
      <c r="B95" s="541"/>
      <c r="C95" s="541"/>
      <c r="D95" s="542"/>
      <c r="E95" s="543"/>
      <c r="F95" s="551"/>
      <c r="G95" s="551"/>
      <c r="H95" s="553"/>
      <c r="I95" s="554"/>
      <c r="J95" s="546" t="e">
        <f>IF(AND(Q95="",#REF!&gt;0,#REF!&lt;5),K95,)</f>
        <v>#REF!</v>
      </c>
      <c r="K95" s="547" t="str">
        <f>IF(D95="","ZZZ9",IF(AND(#REF!&gt;0,#REF!&lt;5),D95&amp;#REF!,D95&amp;"9"))</f>
        <v>ZZZ9</v>
      </c>
      <c r="L95" s="548">
        <f t="shared" si="0"/>
        <v>999</v>
      </c>
      <c r="M95" s="559">
        <f t="shared" si="1"/>
        <v>999</v>
      </c>
      <c r="N95" s="556"/>
      <c r="O95" s="551"/>
      <c r="P95" s="550">
        <f t="shared" si="2"/>
        <v>999</v>
      </c>
      <c r="Q95" s="551"/>
    </row>
    <row r="96" spans="1:17" s="552" customFormat="1" ht="18.899999999999999" customHeight="1" x14ac:dyDescent="0.25">
      <c r="A96" s="540">
        <v>90</v>
      </c>
      <c r="B96" s="541"/>
      <c r="C96" s="541"/>
      <c r="D96" s="542"/>
      <c r="E96" s="543"/>
      <c r="F96" s="551"/>
      <c r="G96" s="551"/>
      <c r="H96" s="553"/>
      <c r="I96" s="554"/>
      <c r="J96" s="546" t="e">
        <f>IF(AND(Q96="",#REF!&gt;0,#REF!&lt;5),K96,)</f>
        <v>#REF!</v>
      </c>
      <c r="K96" s="547" t="str">
        <f>IF(D96="","ZZZ9",IF(AND(#REF!&gt;0,#REF!&lt;5),D96&amp;#REF!,D96&amp;"9"))</f>
        <v>ZZZ9</v>
      </c>
      <c r="L96" s="548">
        <f t="shared" si="0"/>
        <v>999</v>
      </c>
      <c r="M96" s="559">
        <f t="shared" si="1"/>
        <v>999</v>
      </c>
      <c r="N96" s="556"/>
      <c r="O96" s="551"/>
      <c r="P96" s="550">
        <f t="shared" si="2"/>
        <v>999</v>
      </c>
      <c r="Q96" s="551"/>
    </row>
    <row r="97" spans="1:17" s="552" customFormat="1" ht="18.899999999999999" customHeight="1" x14ac:dyDescent="0.25">
      <c r="A97" s="540">
        <v>91</v>
      </c>
      <c r="B97" s="541"/>
      <c r="C97" s="541"/>
      <c r="D97" s="542"/>
      <c r="E97" s="543"/>
      <c r="F97" s="551"/>
      <c r="G97" s="551"/>
      <c r="H97" s="553"/>
      <c r="I97" s="554"/>
      <c r="J97" s="546" t="e">
        <f>IF(AND(Q97="",#REF!&gt;0,#REF!&lt;5),K97,)</f>
        <v>#REF!</v>
      </c>
      <c r="K97" s="547" t="str">
        <f>IF(D97="","ZZZ9",IF(AND(#REF!&gt;0,#REF!&lt;5),D97&amp;#REF!,D97&amp;"9"))</f>
        <v>ZZZ9</v>
      </c>
      <c r="L97" s="548">
        <f t="shared" si="0"/>
        <v>999</v>
      </c>
      <c r="M97" s="559">
        <f t="shared" si="1"/>
        <v>999</v>
      </c>
      <c r="N97" s="556"/>
      <c r="O97" s="551"/>
      <c r="P97" s="550">
        <f t="shared" si="2"/>
        <v>999</v>
      </c>
      <c r="Q97" s="551"/>
    </row>
    <row r="98" spans="1:17" s="552" customFormat="1" ht="18.899999999999999" customHeight="1" x14ac:dyDescent="0.25">
      <c r="A98" s="540">
        <v>92</v>
      </c>
      <c r="B98" s="541"/>
      <c r="C98" s="541"/>
      <c r="D98" s="542"/>
      <c r="E98" s="543"/>
      <c r="F98" s="551"/>
      <c r="G98" s="551"/>
      <c r="H98" s="553"/>
      <c r="I98" s="554"/>
      <c r="J98" s="546" t="e">
        <f>IF(AND(Q98="",#REF!&gt;0,#REF!&lt;5),K98,)</f>
        <v>#REF!</v>
      </c>
      <c r="K98" s="547" t="str">
        <f>IF(D98="","ZZZ9",IF(AND(#REF!&gt;0,#REF!&lt;5),D98&amp;#REF!,D98&amp;"9"))</f>
        <v>ZZZ9</v>
      </c>
      <c r="L98" s="548">
        <f t="shared" si="0"/>
        <v>999</v>
      </c>
      <c r="M98" s="559">
        <f t="shared" si="1"/>
        <v>999</v>
      </c>
      <c r="N98" s="556"/>
      <c r="O98" s="551"/>
      <c r="P98" s="550">
        <f t="shared" si="2"/>
        <v>999</v>
      </c>
      <c r="Q98" s="551"/>
    </row>
    <row r="99" spans="1:17" s="552" customFormat="1" ht="18.899999999999999" customHeight="1" x14ac:dyDescent="0.25">
      <c r="A99" s="540">
        <v>93</v>
      </c>
      <c r="B99" s="541"/>
      <c r="C99" s="541"/>
      <c r="D99" s="542"/>
      <c r="E99" s="543"/>
      <c r="F99" s="551"/>
      <c r="G99" s="551"/>
      <c r="H99" s="553"/>
      <c r="I99" s="554"/>
      <c r="J99" s="546" t="e">
        <f>IF(AND(Q99="",#REF!&gt;0,#REF!&lt;5),K99,)</f>
        <v>#REF!</v>
      </c>
      <c r="K99" s="547" t="str">
        <f>IF(D99="","ZZZ9",IF(AND(#REF!&gt;0,#REF!&lt;5),D99&amp;#REF!,D99&amp;"9"))</f>
        <v>ZZZ9</v>
      </c>
      <c r="L99" s="548">
        <f t="shared" si="0"/>
        <v>999</v>
      </c>
      <c r="M99" s="559">
        <f t="shared" si="1"/>
        <v>999</v>
      </c>
      <c r="N99" s="556"/>
      <c r="O99" s="551"/>
      <c r="P99" s="550">
        <f t="shared" si="2"/>
        <v>999</v>
      </c>
      <c r="Q99" s="551"/>
    </row>
    <row r="100" spans="1:17" s="552" customFormat="1" ht="18.899999999999999" customHeight="1" x14ac:dyDescent="0.25">
      <c r="A100" s="540">
        <v>94</v>
      </c>
      <c r="B100" s="541"/>
      <c r="C100" s="541"/>
      <c r="D100" s="542"/>
      <c r="E100" s="543"/>
      <c r="F100" s="551"/>
      <c r="G100" s="551"/>
      <c r="H100" s="553"/>
      <c r="I100" s="554"/>
      <c r="J100" s="546" t="e">
        <f>IF(AND(Q100="",#REF!&gt;0,#REF!&lt;5),K100,)</f>
        <v>#REF!</v>
      </c>
      <c r="K100" s="547" t="str">
        <f>IF(D100="","ZZZ9",IF(AND(#REF!&gt;0,#REF!&lt;5),D100&amp;#REF!,D100&amp;"9"))</f>
        <v>ZZZ9</v>
      </c>
      <c r="L100" s="548">
        <f t="shared" si="0"/>
        <v>999</v>
      </c>
      <c r="M100" s="559">
        <f t="shared" si="1"/>
        <v>999</v>
      </c>
      <c r="N100" s="556"/>
      <c r="O100" s="551"/>
      <c r="P100" s="550">
        <f t="shared" si="2"/>
        <v>999</v>
      </c>
      <c r="Q100" s="551"/>
    </row>
    <row r="101" spans="1:17" s="552" customFormat="1" ht="18.899999999999999" customHeight="1" x14ac:dyDescent="0.25">
      <c r="A101" s="540">
        <v>95</v>
      </c>
      <c r="B101" s="541"/>
      <c r="C101" s="541"/>
      <c r="D101" s="542"/>
      <c r="E101" s="543"/>
      <c r="F101" s="551"/>
      <c r="G101" s="551"/>
      <c r="H101" s="553"/>
      <c r="I101" s="554"/>
      <c r="J101" s="546" t="e">
        <f>IF(AND(Q101="",#REF!&gt;0,#REF!&lt;5),K101,)</f>
        <v>#REF!</v>
      </c>
      <c r="K101" s="547" t="str">
        <f>IF(D101="","ZZZ9",IF(AND(#REF!&gt;0,#REF!&lt;5),D101&amp;#REF!,D101&amp;"9"))</f>
        <v>ZZZ9</v>
      </c>
      <c r="L101" s="548">
        <f t="shared" si="0"/>
        <v>999</v>
      </c>
      <c r="M101" s="559">
        <f t="shared" si="1"/>
        <v>999</v>
      </c>
      <c r="N101" s="556"/>
      <c r="O101" s="551"/>
      <c r="P101" s="550">
        <f t="shared" si="2"/>
        <v>999</v>
      </c>
      <c r="Q101" s="551"/>
    </row>
    <row r="102" spans="1:17" s="552" customFormat="1" ht="18.899999999999999" customHeight="1" x14ac:dyDescent="0.25">
      <c r="A102" s="540">
        <v>96</v>
      </c>
      <c r="B102" s="541"/>
      <c r="C102" s="541"/>
      <c r="D102" s="542"/>
      <c r="E102" s="543"/>
      <c r="F102" s="551"/>
      <c r="G102" s="551"/>
      <c r="H102" s="553"/>
      <c r="I102" s="554"/>
      <c r="J102" s="546" t="e">
        <f>IF(AND(Q102="",#REF!&gt;0,#REF!&lt;5),K102,)</f>
        <v>#REF!</v>
      </c>
      <c r="K102" s="547" t="str">
        <f>IF(D102="","ZZZ9",IF(AND(#REF!&gt;0,#REF!&lt;5),D102&amp;#REF!,D102&amp;"9"))</f>
        <v>ZZZ9</v>
      </c>
      <c r="L102" s="548">
        <f t="shared" si="0"/>
        <v>999</v>
      </c>
      <c r="M102" s="559">
        <f t="shared" si="1"/>
        <v>999</v>
      </c>
      <c r="N102" s="556"/>
      <c r="O102" s="551"/>
      <c r="P102" s="550">
        <f t="shared" si="2"/>
        <v>999</v>
      </c>
      <c r="Q102" s="551"/>
    </row>
    <row r="103" spans="1:17" s="552" customFormat="1" ht="18.899999999999999" customHeight="1" x14ac:dyDescent="0.25">
      <c r="A103" s="540">
        <v>97</v>
      </c>
      <c r="B103" s="541"/>
      <c r="C103" s="541"/>
      <c r="D103" s="542"/>
      <c r="E103" s="543"/>
      <c r="F103" s="551"/>
      <c r="G103" s="551"/>
      <c r="H103" s="553"/>
      <c r="I103" s="554"/>
      <c r="J103" s="546" t="e">
        <f>IF(AND(Q103="",#REF!&gt;0,#REF!&lt;5),K103,)</f>
        <v>#REF!</v>
      </c>
      <c r="K103" s="547" t="str">
        <f>IF(D103="","ZZZ9",IF(AND(#REF!&gt;0,#REF!&lt;5),D103&amp;#REF!,D103&amp;"9"))</f>
        <v>ZZZ9</v>
      </c>
      <c r="L103" s="548">
        <f t="shared" si="0"/>
        <v>999</v>
      </c>
      <c r="M103" s="559">
        <f t="shared" si="1"/>
        <v>999</v>
      </c>
      <c r="N103" s="556"/>
      <c r="O103" s="551"/>
      <c r="P103" s="550">
        <f t="shared" si="2"/>
        <v>999</v>
      </c>
      <c r="Q103" s="551"/>
    </row>
    <row r="104" spans="1:17" s="552" customFormat="1" ht="18.899999999999999" customHeight="1" x14ac:dyDescent="0.25">
      <c r="A104" s="540">
        <v>98</v>
      </c>
      <c r="B104" s="541"/>
      <c r="C104" s="541"/>
      <c r="D104" s="542"/>
      <c r="E104" s="543"/>
      <c r="F104" s="551"/>
      <c r="G104" s="551"/>
      <c r="H104" s="553"/>
      <c r="I104" s="554"/>
      <c r="J104" s="546" t="e">
        <f>IF(AND(Q104="",#REF!&gt;0,#REF!&lt;5),K104,)</f>
        <v>#REF!</v>
      </c>
      <c r="K104" s="547" t="str">
        <f>IF(D104="","ZZZ9",IF(AND(#REF!&gt;0,#REF!&lt;5),D104&amp;#REF!,D104&amp;"9"))</f>
        <v>ZZZ9</v>
      </c>
      <c r="L104" s="548">
        <f t="shared" ref="L104:L156" si="3">IF(Q104="",999,Q104)</f>
        <v>999</v>
      </c>
      <c r="M104" s="559">
        <f t="shared" ref="M104:M156" si="4">IF(P104=999,999,1)</f>
        <v>999</v>
      </c>
      <c r="N104" s="556"/>
      <c r="O104" s="551"/>
      <c r="P104" s="550">
        <f t="shared" ref="P104:P156" si="5">IF(N104="DA",1,IF(N104="WC",2,IF(N104="SE",3,IF(N104="Q",4,IF(N104="LL",5,999)))))</f>
        <v>999</v>
      </c>
      <c r="Q104" s="551"/>
    </row>
    <row r="105" spans="1:17" s="552" customFormat="1" ht="18.899999999999999" customHeight="1" x14ac:dyDescent="0.25">
      <c r="A105" s="540">
        <v>99</v>
      </c>
      <c r="B105" s="541"/>
      <c r="C105" s="541"/>
      <c r="D105" s="542"/>
      <c r="E105" s="543"/>
      <c r="F105" s="551"/>
      <c r="G105" s="551"/>
      <c r="H105" s="553"/>
      <c r="I105" s="554"/>
      <c r="J105" s="546" t="e">
        <f>IF(AND(Q105="",#REF!&gt;0,#REF!&lt;5),K105,)</f>
        <v>#REF!</v>
      </c>
      <c r="K105" s="547" t="str">
        <f>IF(D105="","ZZZ9",IF(AND(#REF!&gt;0,#REF!&lt;5),D105&amp;#REF!,D105&amp;"9"))</f>
        <v>ZZZ9</v>
      </c>
      <c r="L105" s="548">
        <f t="shared" si="3"/>
        <v>999</v>
      </c>
      <c r="M105" s="559">
        <f t="shared" si="4"/>
        <v>999</v>
      </c>
      <c r="N105" s="556"/>
      <c r="O105" s="551"/>
      <c r="P105" s="550">
        <f t="shared" si="5"/>
        <v>999</v>
      </c>
      <c r="Q105" s="551"/>
    </row>
    <row r="106" spans="1:17" s="552" customFormat="1" ht="18.899999999999999" customHeight="1" x14ac:dyDescent="0.25">
      <c r="A106" s="540">
        <v>100</v>
      </c>
      <c r="B106" s="541"/>
      <c r="C106" s="541"/>
      <c r="D106" s="542"/>
      <c r="E106" s="543"/>
      <c r="F106" s="551"/>
      <c r="G106" s="551"/>
      <c r="H106" s="553"/>
      <c r="I106" s="554"/>
      <c r="J106" s="546" t="e">
        <f>IF(AND(Q106="",#REF!&gt;0,#REF!&lt;5),K106,)</f>
        <v>#REF!</v>
      </c>
      <c r="K106" s="547" t="str">
        <f>IF(D106="","ZZZ9",IF(AND(#REF!&gt;0,#REF!&lt;5),D106&amp;#REF!,D106&amp;"9"))</f>
        <v>ZZZ9</v>
      </c>
      <c r="L106" s="548">
        <f t="shared" si="3"/>
        <v>999</v>
      </c>
      <c r="M106" s="559">
        <f t="shared" si="4"/>
        <v>999</v>
      </c>
      <c r="N106" s="556"/>
      <c r="O106" s="551"/>
      <c r="P106" s="550">
        <f t="shared" si="5"/>
        <v>999</v>
      </c>
      <c r="Q106" s="551"/>
    </row>
    <row r="107" spans="1:17" s="552" customFormat="1" ht="18.899999999999999" customHeight="1" x14ac:dyDescent="0.25">
      <c r="A107" s="540">
        <v>101</v>
      </c>
      <c r="B107" s="541"/>
      <c r="C107" s="541"/>
      <c r="D107" s="542"/>
      <c r="E107" s="543"/>
      <c r="F107" s="551"/>
      <c r="G107" s="551"/>
      <c r="H107" s="553"/>
      <c r="I107" s="554"/>
      <c r="J107" s="546" t="e">
        <f>IF(AND(Q107="",#REF!&gt;0,#REF!&lt;5),K107,)</f>
        <v>#REF!</v>
      </c>
      <c r="K107" s="547" t="str">
        <f>IF(D107="","ZZZ9",IF(AND(#REF!&gt;0,#REF!&lt;5),D107&amp;#REF!,D107&amp;"9"))</f>
        <v>ZZZ9</v>
      </c>
      <c r="L107" s="548">
        <f t="shared" si="3"/>
        <v>999</v>
      </c>
      <c r="M107" s="559">
        <f t="shared" si="4"/>
        <v>999</v>
      </c>
      <c r="N107" s="556"/>
      <c r="O107" s="551"/>
      <c r="P107" s="550">
        <f t="shared" si="5"/>
        <v>999</v>
      </c>
      <c r="Q107" s="551"/>
    </row>
    <row r="108" spans="1:17" s="552" customFormat="1" ht="18.899999999999999" customHeight="1" x14ac:dyDescent="0.25">
      <c r="A108" s="540">
        <v>102</v>
      </c>
      <c r="B108" s="541"/>
      <c r="C108" s="541"/>
      <c r="D108" s="542"/>
      <c r="E108" s="543"/>
      <c r="F108" s="551"/>
      <c r="G108" s="551"/>
      <c r="H108" s="553"/>
      <c r="I108" s="554"/>
      <c r="J108" s="546" t="e">
        <f>IF(AND(Q108="",#REF!&gt;0,#REF!&lt;5),K108,)</f>
        <v>#REF!</v>
      </c>
      <c r="K108" s="547" t="str">
        <f>IF(D108="","ZZZ9",IF(AND(#REF!&gt;0,#REF!&lt;5),D108&amp;#REF!,D108&amp;"9"))</f>
        <v>ZZZ9</v>
      </c>
      <c r="L108" s="548">
        <f t="shared" si="3"/>
        <v>999</v>
      </c>
      <c r="M108" s="559">
        <f t="shared" si="4"/>
        <v>999</v>
      </c>
      <c r="N108" s="556"/>
      <c r="O108" s="551"/>
      <c r="P108" s="550">
        <f t="shared" si="5"/>
        <v>999</v>
      </c>
      <c r="Q108" s="551"/>
    </row>
    <row r="109" spans="1:17" s="552" customFormat="1" ht="18.899999999999999" customHeight="1" x14ac:dyDescent="0.25">
      <c r="A109" s="540">
        <v>103</v>
      </c>
      <c r="B109" s="541"/>
      <c r="C109" s="541"/>
      <c r="D109" s="542"/>
      <c r="E109" s="543"/>
      <c r="F109" s="551"/>
      <c r="G109" s="551"/>
      <c r="H109" s="553"/>
      <c r="I109" s="554"/>
      <c r="J109" s="546" t="e">
        <f>IF(AND(Q109="",#REF!&gt;0,#REF!&lt;5),K109,)</f>
        <v>#REF!</v>
      </c>
      <c r="K109" s="547" t="str">
        <f>IF(D109="","ZZZ9",IF(AND(#REF!&gt;0,#REF!&lt;5),D109&amp;#REF!,D109&amp;"9"))</f>
        <v>ZZZ9</v>
      </c>
      <c r="L109" s="548">
        <f t="shared" si="3"/>
        <v>999</v>
      </c>
      <c r="M109" s="559">
        <f t="shared" si="4"/>
        <v>999</v>
      </c>
      <c r="N109" s="556"/>
      <c r="O109" s="551"/>
      <c r="P109" s="550">
        <f t="shared" si="5"/>
        <v>999</v>
      </c>
      <c r="Q109" s="551"/>
    </row>
    <row r="110" spans="1:17" s="552" customFormat="1" ht="18.899999999999999" customHeight="1" x14ac:dyDescent="0.25">
      <c r="A110" s="540">
        <v>104</v>
      </c>
      <c r="B110" s="541"/>
      <c r="C110" s="541"/>
      <c r="D110" s="542"/>
      <c r="E110" s="543"/>
      <c r="F110" s="551"/>
      <c r="G110" s="551"/>
      <c r="H110" s="553"/>
      <c r="I110" s="554"/>
      <c r="J110" s="546" t="e">
        <f>IF(AND(Q110="",#REF!&gt;0,#REF!&lt;5),K110,)</f>
        <v>#REF!</v>
      </c>
      <c r="K110" s="547" t="str">
        <f>IF(D110="","ZZZ9",IF(AND(#REF!&gt;0,#REF!&lt;5),D110&amp;#REF!,D110&amp;"9"))</f>
        <v>ZZZ9</v>
      </c>
      <c r="L110" s="548">
        <f t="shared" si="3"/>
        <v>999</v>
      </c>
      <c r="M110" s="559">
        <f t="shared" si="4"/>
        <v>999</v>
      </c>
      <c r="N110" s="556"/>
      <c r="O110" s="551"/>
      <c r="P110" s="550">
        <f t="shared" si="5"/>
        <v>999</v>
      </c>
      <c r="Q110" s="551"/>
    </row>
    <row r="111" spans="1:17" s="552" customFormat="1" ht="18.899999999999999" customHeight="1" x14ac:dyDescent="0.25">
      <c r="A111" s="540">
        <v>105</v>
      </c>
      <c r="B111" s="541"/>
      <c r="C111" s="541"/>
      <c r="D111" s="542"/>
      <c r="E111" s="543"/>
      <c r="F111" s="551"/>
      <c r="G111" s="551"/>
      <c r="H111" s="553"/>
      <c r="I111" s="554"/>
      <c r="J111" s="546" t="e">
        <f>IF(AND(Q111="",#REF!&gt;0,#REF!&lt;5),K111,)</f>
        <v>#REF!</v>
      </c>
      <c r="K111" s="547" t="str">
        <f>IF(D111="","ZZZ9",IF(AND(#REF!&gt;0,#REF!&lt;5),D111&amp;#REF!,D111&amp;"9"))</f>
        <v>ZZZ9</v>
      </c>
      <c r="L111" s="548">
        <f t="shared" si="3"/>
        <v>999</v>
      </c>
      <c r="M111" s="559">
        <f t="shared" si="4"/>
        <v>999</v>
      </c>
      <c r="N111" s="556"/>
      <c r="O111" s="551"/>
      <c r="P111" s="550">
        <f t="shared" si="5"/>
        <v>999</v>
      </c>
      <c r="Q111" s="551"/>
    </row>
    <row r="112" spans="1:17" s="552" customFormat="1" ht="18.899999999999999" customHeight="1" x14ac:dyDescent="0.25">
      <c r="A112" s="540">
        <v>106</v>
      </c>
      <c r="B112" s="541"/>
      <c r="C112" s="541"/>
      <c r="D112" s="542"/>
      <c r="E112" s="543"/>
      <c r="F112" s="551"/>
      <c r="G112" s="551"/>
      <c r="H112" s="553"/>
      <c r="I112" s="554"/>
      <c r="J112" s="546" t="e">
        <f>IF(AND(Q112="",#REF!&gt;0,#REF!&lt;5),K112,)</f>
        <v>#REF!</v>
      </c>
      <c r="K112" s="547" t="str">
        <f>IF(D112="","ZZZ9",IF(AND(#REF!&gt;0,#REF!&lt;5),D112&amp;#REF!,D112&amp;"9"))</f>
        <v>ZZZ9</v>
      </c>
      <c r="L112" s="548">
        <f t="shared" si="3"/>
        <v>999</v>
      </c>
      <c r="M112" s="559">
        <f t="shared" si="4"/>
        <v>999</v>
      </c>
      <c r="N112" s="556"/>
      <c r="O112" s="551"/>
      <c r="P112" s="550">
        <f t="shared" si="5"/>
        <v>999</v>
      </c>
      <c r="Q112" s="551"/>
    </row>
    <row r="113" spans="1:17" s="552" customFormat="1" ht="18.899999999999999" customHeight="1" x14ac:dyDescent="0.25">
      <c r="A113" s="540">
        <v>107</v>
      </c>
      <c r="B113" s="541"/>
      <c r="C113" s="541"/>
      <c r="D113" s="542"/>
      <c r="E113" s="543"/>
      <c r="F113" s="551"/>
      <c r="G113" s="551"/>
      <c r="H113" s="553"/>
      <c r="I113" s="554"/>
      <c r="J113" s="546" t="e">
        <f>IF(AND(Q113="",#REF!&gt;0,#REF!&lt;5),K113,)</f>
        <v>#REF!</v>
      </c>
      <c r="K113" s="547" t="str">
        <f>IF(D113="","ZZZ9",IF(AND(#REF!&gt;0,#REF!&lt;5),D113&amp;#REF!,D113&amp;"9"))</f>
        <v>ZZZ9</v>
      </c>
      <c r="L113" s="548">
        <f t="shared" si="3"/>
        <v>999</v>
      </c>
      <c r="M113" s="559">
        <f t="shared" si="4"/>
        <v>999</v>
      </c>
      <c r="N113" s="556"/>
      <c r="O113" s="551"/>
      <c r="P113" s="550">
        <f t="shared" si="5"/>
        <v>999</v>
      </c>
      <c r="Q113" s="551"/>
    </row>
    <row r="114" spans="1:17" s="552" customFormat="1" ht="18.899999999999999" customHeight="1" x14ac:dyDescent="0.25">
      <c r="A114" s="540">
        <v>108</v>
      </c>
      <c r="B114" s="541"/>
      <c r="C114" s="541"/>
      <c r="D114" s="542"/>
      <c r="E114" s="543"/>
      <c r="F114" s="551"/>
      <c r="G114" s="551"/>
      <c r="H114" s="553"/>
      <c r="I114" s="554"/>
      <c r="J114" s="546" t="e">
        <f>IF(AND(Q114="",#REF!&gt;0,#REF!&lt;5),K114,)</f>
        <v>#REF!</v>
      </c>
      <c r="K114" s="547" t="str">
        <f>IF(D114="","ZZZ9",IF(AND(#REF!&gt;0,#REF!&lt;5),D114&amp;#REF!,D114&amp;"9"))</f>
        <v>ZZZ9</v>
      </c>
      <c r="L114" s="548">
        <f t="shared" si="3"/>
        <v>999</v>
      </c>
      <c r="M114" s="559">
        <f t="shared" si="4"/>
        <v>999</v>
      </c>
      <c r="N114" s="556"/>
      <c r="O114" s="551"/>
      <c r="P114" s="550">
        <f t="shared" si="5"/>
        <v>999</v>
      </c>
      <c r="Q114" s="551"/>
    </row>
    <row r="115" spans="1:17" s="552" customFormat="1" ht="18.899999999999999" customHeight="1" x14ac:dyDescent="0.25">
      <c r="A115" s="540">
        <v>109</v>
      </c>
      <c r="B115" s="541"/>
      <c r="C115" s="541"/>
      <c r="D115" s="542"/>
      <c r="E115" s="543"/>
      <c r="F115" s="551"/>
      <c r="G115" s="551"/>
      <c r="H115" s="553"/>
      <c r="I115" s="554"/>
      <c r="J115" s="546" t="e">
        <f>IF(AND(Q115="",#REF!&gt;0,#REF!&lt;5),K115,)</f>
        <v>#REF!</v>
      </c>
      <c r="K115" s="547" t="str">
        <f>IF(D115="","ZZZ9",IF(AND(#REF!&gt;0,#REF!&lt;5),D115&amp;#REF!,D115&amp;"9"))</f>
        <v>ZZZ9</v>
      </c>
      <c r="L115" s="548">
        <f t="shared" si="3"/>
        <v>999</v>
      </c>
      <c r="M115" s="559">
        <f t="shared" si="4"/>
        <v>999</v>
      </c>
      <c r="N115" s="556"/>
      <c r="O115" s="551"/>
      <c r="P115" s="550">
        <f t="shared" si="5"/>
        <v>999</v>
      </c>
      <c r="Q115" s="551"/>
    </row>
    <row r="116" spans="1:17" s="552" customFormat="1" ht="18.899999999999999" customHeight="1" x14ac:dyDescent="0.25">
      <c r="A116" s="540">
        <v>110</v>
      </c>
      <c r="B116" s="541"/>
      <c r="C116" s="541"/>
      <c r="D116" s="542"/>
      <c r="E116" s="543"/>
      <c r="F116" s="551"/>
      <c r="G116" s="551"/>
      <c r="H116" s="553"/>
      <c r="I116" s="554"/>
      <c r="J116" s="546" t="e">
        <f>IF(AND(Q116="",#REF!&gt;0,#REF!&lt;5),K116,)</f>
        <v>#REF!</v>
      </c>
      <c r="K116" s="547" t="str">
        <f>IF(D116="","ZZZ9",IF(AND(#REF!&gt;0,#REF!&lt;5),D116&amp;#REF!,D116&amp;"9"))</f>
        <v>ZZZ9</v>
      </c>
      <c r="L116" s="548">
        <f t="shared" si="3"/>
        <v>999</v>
      </c>
      <c r="M116" s="559">
        <f t="shared" si="4"/>
        <v>999</v>
      </c>
      <c r="N116" s="556"/>
      <c r="O116" s="551"/>
      <c r="P116" s="550">
        <f t="shared" si="5"/>
        <v>999</v>
      </c>
      <c r="Q116" s="551"/>
    </row>
    <row r="117" spans="1:17" s="552" customFormat="1" ht="18.899999999999999" customHeight="1" x14ac:dyDescent="0.25">
      <c r="A117" s="540">
        <v>111</v>
      </c>
      <c r="B117" s="541"/>
      <c r="C117" s="541"/>
      <c r="D117" s="542"/>
      <c r="E117" s="543"/>
      <c r="F117" s="551"/>
      <c r="G117" s="551"/>
      <c r="H117" s="553"/>
      <c r="I117" s="554"/>
      <c r="J117" s="546" t="e">
        <f>IF(AND(Q117="",#REF!&gt;0,#REF!&lt;5),K117,)</f>
        <v>#REF!</v>
      </c>
      <c r="K117" s="547" t="str">
        <f>IF(D117="","ZZZ9",IF(AND(#REF!&gt;0,#REF!&lt;5),D117&amp;#REF!,D117&amp;"9"))</f>
        <v>ZZZ9</v>
      </c>
      <c r="L117" s="548">
        <f t="shared" si="3"/>
        <v>999</v>
      </c>
      <c r="M117" s="559">
        <f t="shared" si="4"/>
        <v>999</v>
      </c>
      <c r="N117" s="556"/>
      <c r="O117" s="551"/>
      <c r="P117" s="550">
        <f t="shared" si="5"/>
        <v>999</v>
      </c>
      <c r="Q117" s="551"/>
    </row>
    <row r="118" spans="1:17" s="552" customFormat="1" ht="18.899999999999999" customHeight="1" x14ac:dyDescent="0.25">
      <c r="A118" s="540">
        <v>112</v>
      </c>
      <c r="B118" s="541"/>
      <c r="C118" s="541"/>
      <c r="D118" s="542"/>
      <c r="E118" s="543"/>
      <c r="F118" s="551"/>
      <c r="G118" s="551"/>
      <c r="H118" s="553"/>
      <c r="I118" s="554"/>
      <c r="J118" s="546" t="e">
        <f>IF(AND(Q118="",#REF!&gt;0,#REF!&lt;5),K118,)</f>
        <v>#REF!</v>
      </c>
      <c r="K118" s="547" t="str">
        <f>IF(D118="","ZZZ9",IF(AND(#REF!&gt;0,#REF!&lt;5),D118&amp;#REF!,D118&amp;"9"))</f>
        <v>ZZZ9</v>
      </c>
      <c r="L118" s="548">
        <f t="shared" si="3"/>
        <v>999</v>
      </c>
      <c r="M118" s="559">
        <f t="shared" si="4"/>
        <v>999</v>
      </c>
      <c r="N118" s="556"/>
      <c r="O118" s="551"/>
      <c r="P118" s="550">
        <f t="shared" si="5"/>
        <v>999</v>
      </c>
      <c r="Q118" s="551"/>
    </row>
    <row r="119" spans="1:17" s="552" customFormat="1" ht="18.899999999999999" customHeight="1" x14ac:dyDescent="0.25">
      <c r="A119" s="540">
        <v>113</v>
      </c>
      <c r="B119" s="541"/>
      <c r="C119" s="541"/>
      <c r="D119" s="542"/>
      <c r="E119" s="543"/>
      <c r="F119" s="551"/>
      <c r="G119" s="551"/>
      <c r="H119" s="553"/>
      <c r="I119" s="554"/>
      <c r="J119" s="546" t="e">
        <f>IF(AND(Q119="",#REF!&gt;0,#REF!&lt;5),K119,)</f>
        <v>#REF!</v>
      </c>
      <c r="K119" s="547" t="str">
        <f>IF(D119="","ZZZ9",IF(AND(#REF!&gt;0,#REF!&lt;5),D119&amp;#REF!,D119&amp;"9"))</f>
        <v>ZZZ9</v>
      </c>
      <c r="L119" s="548">
        <f t="shared" si="3"/>
        <v>999</v>
      </c>
      <c r="M119" s="559">
        <f t="shared" si="4"/>
        <v>999</v>
      </c>
      <c r="N119" s="556"/>
      <c r="O119" s="551"/>
      <c r="P119" s="550">
        <f t="shared" si="5"/>
        <v>999</v>
      </c>
      <c r="Q119" s="551"/>
    </row>
    <row r="120" spans="1:17" s="552" customFormat="1" ht="18.899999999999999" customHeight="1" x14ac:dyDescent="0.25">
      <c r="A120" s="540">
        <v>114</v>
      </c>
      <c r="B120" s="541"/>
      <c r="C120" s="541"/>
      <c r="D120" s="542"/>
      <c r="E120" s="543"/>
      <c r="F120" s="551"/>
      <c r="G120" s="551"/>
      <c r="H120" s="553"/>
      <c r="I120" s="554"/>
      <c r="J120" s="546" t="e">
        <f>IF(AND(Q120="",#REF!&gt;0,#REF!&lt;5),K120,)</f>
        <v>#REF!</v>
      </c>
      <c r="K120" s="547" t="str">
        <f>IF(D120="","ZZZ9",IF(AND(#REF!&gt;0,#REF!&lt;5),D120&amp;#REF!,D120&amp;"9"))</f>
        <v>ZZZ9</v>
      </c>
      <c r="L120" s="548">
        <f t="shared" si="3"/>
        <v>999</v>
      </c>
      <c r="M120" s="559">
        <f t="shared" si="4"/>
        <v>999</v>
      </c>
      <c r="N120" s="556"/>
      <c r="O120" s="551"/>
      <c r="P120" s="550">
        <f t="shared" si="5"/>
        <v>999</v>
      </c>
      <c r="Q120" s="551"/>
    </row>
    <row r="121" spans="1:17" s="552" customFormat="1" ht="18.899999999999999" customHeight="1" x14ac:dyDescent="0.25">
      <c r="A121" s="540">
        <v>115</v>
      </c>
      <c r="B121" s="541"/>
      <c r="C121" s="541"/>
      <c r="D121" s="542"/>
      <c r="E121" s="543"/>
      <c r="F121" s="551"/>
      <c r="G121" s="551"/>
      <c r="H121" s="553"/>
      <c r="I121" s="554"/>
      <c r="J121" s="546" t="e">
        <f>IF(AND(Q121="",#REF!&gt;0,#REF!&lt;5),K121,)</f>
        <v>#REF!</v>
      </c>
      <c r="K121" s="547" t="str">
        <f>IF(D121="","ZZZ9",IF(AND(#REF!&gt;0,#REF!&lt;5),D121&amp;#REF!,D121&amp;"9"))</f>
        <v>ZZZ9</v>
      </c>
      <c r="L121" s="548">
        <f t="shared" si="3"/>
        <v>999</v>
      </c>
      <c r="M121" s="559">
        <f t="shared" si="4"/>
        <v>999</v>
      </c>
      <c r="N121" s="556"/>
      <c r="O121" s="551"/>
      <c r="P121" s="550">
        <f t="shared" si="5"/>
        <v>999</v>
      </c>
      <c r="Q121" s="551"/>
    </row>
    <row r="122" spans="1:17" s="552" customFormat="1" ht="18.899999999999999" customHeight="1" x14ac:dyDescent="0.25">
      <c r="A122" s="540">
        <v>116</v>
      </c>
      <c r="B122" s="541"/>
      <c r="C122" s="541"/>
      <c r="D122" s="542"/>
      <c r="E122" s="543"/>
      <c r="F122" s="551"/>
      <c r="G122" s="551"/>
      <c r="H122" s="553"/>
      <c r="I122" s="554"/>
      <c r="J122" s="546" t="e">
        <f>IF(AND(Q122="",#REF!&gt;0,#REF!&lt;5),K122,)</f>
        <v>#REF!</v>
      </c>
      <c r="K122" s="547" t="str">
        <f>IF(D122="","ZZZ9",IF(AND(#REF!&gt;0,#REF!&lt;5),D122&amp;#REF!,D122&amp;"9"))</f>
        <v>ZZZ9</v>
      </c>
      <c r="L122" s="548">
        <f t="shared" si="3"/>
        <v>999</v>
      </c>
      <c r="M122" s="559">
        <f t="shared" si="4"/>
        <v>999</v>
      </c>
      <c r="N122" s="556"/>
      <c r="O122" s="551"/>
      <c r="P122" s="550">
        <f t="shared" si="5"/>
        <v>999</v>
      </c>
      <c r="Q122" s="551"/>
    </row>
    <row r="123" spans="1:17" s="552" customFormat="1" ht="18.899999999999999" customHeight="1" x14ac:dyDescent="0.25">
      <c r="A123" s="540">
        <v>117</v>
      </c>
      <c r="B123" s="541"/>
      <c r="C123" s="541"/>
      <c r="D123" s="542"/>
      <c r="E123" s="543"/>
      <c r="F123" s="551"/>
      <c r="G123" s="551"/>
      <c r="H123" s="553"/>
      <c r="I123" s="554"/>
      <c r="J123" s="546" t="e">
        <f>IF(AND(Q123="",#REF!&gt;0,#REF!&lt;5),K123,)</f>
        <v>#REF!</v>
      </c>
      <c r="K123" s="547" t="str">
        <f>IF(D123="","ZZZ9",IF(AND(#REF!&gt;0,#REF!&lt;5),D123&amp;#REF!,D123&amp;"9"))</f>
        <v>ZZZ9</v>
      </c>
      <c r="L123" s="548">
        <f t="shared" si="3"/>
        <v>999</v>
      </c>
      <c r="M123" s="559">
        <f t="shared" si="4"/>
        <v>999</v>
      </c>
      <c r="N123" s="556"/>
      <c r="O123" s="551"/>
      <c r="P123" s="550">
        <f t="shared" si="5"/>
        <v>999</v>
      </c>
      <c r="Q123" s="551"/>
    </row>
    <row r="124" spans="1:17" s="552" customFormat="1" ht="18.899999999999999" customHeight="1" x14ac:dyDescent="0.25">
      <c r="A124" s="540">
        <v>118</v>
      </c>
      <c r="B124" s="541"/>
      <c r="C124" s="541"/>
      <c r="D124" s="542"/>
      <c r="E124" s="543"/>
      <c r="F124" s="551"/>
      <c r="G124" s="551"/>
      <c r="H124" s="553"/>
      <c r="I124" s="554"/>
      <c r="J124" s="546" t="e">
        <f>IF(AND(Q124="",#REF!&gt;0,#REF!&lt;5),K124,)</f>
        <v>#REF!</v>
      </c>
      <c r="K124" s="547" t="str">
        <f>IF(D124="","ZZZ9",IF(AND(#REF!&gt;0,#REF!&lt;5),D124&amp;#REF!,D124&amp;"9"))</f>
        <v>ZZZ9</v>
      </c>
      <c r="L124" s="548">
        <f t="shared" si="3"/>
        <v>999</v>
      </c>
      <c r="M124" s="559">
        <f t="shared" si="4"/>
        <v>999</v>
      </c>
      <c r="N124" s="556"/>
      <c r="O124" s="551"/>
      <c r="P124" s="550">
        <f t="shared" si="5"/>
        <v>999</v>
      </c>
      <c r="Q124" s="551"/>
    </row>
    <row r="125" spans="1:17" s="552" customFormat="1" ht="18.899999999999999" customHeight="1" x14ac:dyDescent="0.25">
      <c r="A125" s="540">
        <v>119</v>
      </c>
      <c r="B125" s="541"/>
      <c r="C125" s="541"/>
      <c r="D125" s="542"/>
      <c r="E125" s="543"/>
      <c r="F125" s="551"/>
      <c r="G125" s="551"/>
      <c r="H125" s="553"/>
      <c r="I125" s="554"/>
      <c r="J125" s="546" t="e">
        <f>IF(AND(Q125="",#REF!&gt;0,#REF!&lt;5),K125,)</f>
        <v>#REF!</v>
      </c>
      <c r="K125" s="547" t="str">
        <f>IF(D125="","ZZZ9",IF(AND(#REF!&gt;0,#REF!&lt;5),D125&amp;#REF!,D125&amp;"9"))</f>
        <v>ZZZ9</v>
      </c>
      <c r="L125" s="548">
        <f t="shared" si="3"/>
        <v>999</v>
      </c>
      <c r="M125" s="559">
        <f t="shared" si="4"/>
        <v>999</v>
      </c>
      <c r="N125" s="556"/>
      <c r="O125" s="551"/>
      <c r="P125" s="550">
        <f t="shared" si="5"/>
        <v>999</v>
      </c>
      <c r="Q125" s="551"/>
    </row>
    <row r="126" spans="1:17" s="552" customFormat="1" ht="18.899999999999999" customHeight="1" x14ac:dyDescent="0.25">
      <c r="A126" s="540">
        <v>120</v>
      </c>
      <c r="B126" s="541"/>
      <c r="C126" s="541"/>
      <c r="D126" s="542"/>
      <c r="E126" s="543"/>
      <c r="F126" s="551"/>
      <c r="G126" s="551"/>
      <c r="H126" s="553"/>
      <c r="I126" s="554"/>
      <c r="J126" s="546" t="e">
        <f>IF(AND(Q126="",#REF!&gt;0,#REF!&lt;5),K126,)</f>
        <v>#REF!</v>
      </c>
      <c r="K126" s="547" t="str">
        <f>IF(D126="","ZZZ9",IF(AND(#REF!&gt;0,#REF!&lt;5),D126&amp;#REF!,D126&amp;"9"))</f>
        <v>ZZZ9</v>
      </c>
      <c r="L126" s="548">
        <f t="shared" si="3"/>
        <v>999</v>
      </c>
      <c r="M126" s="559">
        <f t="shared" si="4"/>
        <v>999</v>
      </c>
      <c r="N126" s="556"/>
      <c r="O126" s="551"/>
      <c r="P126" s="550">
        <f t="shared" si="5"/>
        <v>999</v>
      </c>
      <c r="Q126" s="551"/>
    </row>
    <row r="127" spans="1:17" s="552" customFormat="1" ht="18.899999999999999" customHeight="1" x14ac:dyDescent="0.25">
      <c r="A127" s="540">
        <v>121</v>
      </c>
      <c r="B127" s="541"/>
      <c r="C127" s="541"/>
      <c r="D127" s="542"/>
      <c r="E127" s="543"/>
      <c r="F127" s="551"/>
      <c r="G127" s="551"/>
      <c r="H127" s="553"/>
      <c r="I127" s="554"/>
      <c r="J127" s="546" t="e">
        <f>IF(AND(Q127="",#REF!&gt;0,#REF!&lt;5),K127,)</f>
        <v>#REF!</v>
      </c>
      <c r="K127" s="547" t="str">
        <f>IF(D127="","ZZZ9",IF(AND(#REF!&gt;0,#REF!&lt;5),D127&amp;#REF!,D127&amp;"9"))</f>
        <v>ZZZ9</v>
      </c>
      <c r="L127" s="548">
        <f t="shared" si="3"/>
        <v>999</v>
      </c>
      <c r="M127" s="559">
        <f t="shared" si="4"/>
        <v>999</v>
      </c>
      <c r="N127" s="556"/>
      <c r="O127" s="551"/>
      <c r="P127" s="550">
        <f t="shared" si="5"/>
        <v>999</v>
      </c>
      <c r="Q127" s="551"/>
    </row>
    <row r="128" spans="1:17" s="552" customFormat="1" ht="18.899999999999999" customHeight="1" x14ac:dyDescent="0.25">
      <c r="A128" s="540">
        <v>122</v>
      </c>
      <c r="B128" s="541"/>
      <c r="C128" s="541"/>
      <c r="D128" s="542"/>
      <c r="E128" s="543"/>
      <c r="F128" s="551"/>
      <c r="G128" s="551"/>
      <c r="H128" s="553"/>
      <c r="I128" s="554"/>
      <c r="J128" s="546" t="e">
        <f>IF(AND(Q128="",#REF!&gt;0,#REF!&lt;5),K128,)</f>
        <v>#REF!</v>
      </c>
      <c r="K128" s="547" t="str">
        <f>IF(D128="","ZZZ9",IF(AND(#REF!&gt;0,#REF!&lt;5),D128&amp;#REF!,D128&amp;"9"))</f>
        <v>ZZZ9</v>
      </c>
      <c r="L128" s="548">
        <f t="shared" si="3"/>
        <v>999</v>
      </c>
      <c r="M128" s="559">
        <f t="shared" si="4"/>
        <v>999</v>
      </c>
      <c r="N128" s="556"/>
      <c r="O128" s="551"/>
      <c r="P128" s="550">
        <f t="shared" si="5"/>
        <v>999</v>
      </c>
      <c r="Q128" s="551"/>
    </row>
    <row r="129" spans="1:17" s="552" customFormat="1" ht="18.899999999999999" customHeight="1" x14ac:dyDescent="0.25">
      <c r="A129" s="540">
        <v>123</v>
      </c>
      <c r="B129" s="541"/>
      <c r="C129" s="541"/>
      <c r="D129" s="542"/>
      <c r="E129" s="543"/>
      <c r="F129" s="551"/>
      <c r="G129" s="551"/>
      <c r="H129" s="553"/>
      <c r="I129" s="554"/>
      <c r="J129" s="546" t="e">
        <f>IF(AND(Q129="",#REF!&gt;0,#REF!&lt;5),K129,)</f>
        <v>#REF!</v>
      </c>
      <c r="K129" s="547" t="str">
        <f>IF(D129="","ZZZ9",IF(AND(#REF!&gt;0,#REF!&lt;5),D129&amp;#REF!,D129&amp;"9"))</f>
        <v>ZZZ9</v>
      </c>
      <c r="L129" s="548">
        <f t="shared" si="3"/>
        <v>999</v>
      </c>
      <c r="M129" s="559">
        <f t="shared" si="4"/>
        <v>999</v>
      </c>
      <c r="N129" s="556"/>
      <c r="O129" s="551"/>
      <c r="P129" s="550">
        <f t="shared" si="5"/>
        <v>999</v>
      </c>
      <c r="Q129" s="551"/>
    </row>
    <row r="130" spans="1:17" s="552" customFormat="1" ht="18.899999999999999" customHeight="1" x14ac:dyDescent="0.25">
      <c r="A130" s="540">
        <v>124</v>
      </c>
      <c r="B130" s="541"/>
      <c r="C130" s="541"/>
      <c r="D130" s="542"/>
      <c r="E130" s="543"/>
      <c r="F130" s="551"/>
      <c r="G130" s="551"/>
      <c r="H130" s="553"/>
      <c r="I130" s="554"/>
      <c r="J130" s="546" t="e">
        <f>IF(AND(Q130="",#REF!&gt;0,#REF!&lt;5),K130,)</f>
        <v>#REF!</v>
      </c>
      <c r="K130" s="547" t="str">
        <f>IF(D130="","ZZZ9",IF(AND(#REF!&gt;0,#REF!&lt;5),D130&amp;#REF!,D130&amp;"9"))</f>
        <v>ZZZ9</v>
      </c>
      <c r="L130" s="548">
        <f t="shared" si="3"/>
        <v>999</v>
      </c>
      <c r="M130" s="559">
        <f t="shared" si="4"/>
        <v>999</v>
      </c>
      <c r="N130" s="556"/>
      <c r="O130" s="551"/>
      <c r="P130" s="550">
        <f t="shared" si="5"/>
        <v>999</v>
      </c>
      <c r="Q130" s="551"/>
    </row>
    <row r="131" spans="1:17" s="552" customFormat="1" ht="18.899999999999999" customHeight="1" x14ac:dyDescent="0.25">
      <c r="A131" s="540">
        <v>125</v>
      </c>
      <c r="B131" s="541"/>
      <c r="C131" s="541"/>
      <c r="D131" s="542"/>
      <c r="E131" s="543"/>
      <c r="F131" s="551"/>
      <c r="G131" s="551"/>
      <c r="H131" s="553"/>
      <c r="I131" s="554"/>
      <c r="J131" s="546" t="e">
        <f>IF(AND(Q131="",#REF!&gt;0,#REF!&lt;5),K131,)</f>
        <v>#REF!</v>
      </c>
      <c r="K131" s="547" t="str">
        <f>IF(D131="","ZZZ9",IF(AND(#REF!&gt;0,#REF!&lt;5),D131&amp;#REF!,D131&amp;"9"))</f>
        <v>ZZZ9</v>
      </c>
      <c r="L131" s="548">
        <f t="shared" si="3"/>
        <v>999</v>
      </c>
      <c r="M131" s="559">
        <f t="shared" si="4"/>
        <v>999</v>
      </c>
      <c r="N131" s="556"/>
      <c r="O131" s="551"/>
      <c r="P131" s="550">
        <f t="shared" si="5"/>
        <v>999</v>
      </c>
      <c r="Q131" s="551"/>
    </row>
    <row r="132" spans="1:17" s="552" customFormat="1" ht="18.899999999999999" customHeight="1" x14ac:dyDescent="0.25">
      <c r="A132" s="540">
        <v>126</v>
      </c>
      <c r="B132" s="541"/>
      <c r="C132" s="541"/>
      <c r="D132" s="542"/>
      <c r="E132" s="543"/>
      <c r="F132" s="551"/>
      <c r="G132" s="551"/>
      <c r="H132" s="553"/>
      <c r="I132" s="554"/>
      <c r="J132" s="546" t="e">
        <f>IF(AND(Q132="",#REF!&gt;0,#REF!&lt;5),K132,)</f>
        <v>#REF!</v>
      </c>
      <c r="K132" s="547" t="str">
        <f>IF(D132="","ZZZ9",IF(AND(#REF!&gt;0,#REF!&lt;5),D132&amp;#REF!,D132&amp;"9"))</f>
        <v>ZZZ9</v>
      </c>
      <c r="L132" s="548">
        <f t="shared" si="3"/>
        <v>999</v>
      </c>
      <c r="M132" s="559">
        <f t="shared" si="4"/>
        <v>999</v>
      </c>
      <c r="N132" s="556"/>
      <c r="O132" s="551"/>
      <c r="P132" s="550">
        <f t="shared" si="5"/>
        <v>999</v>
      </c>
      <c r="Q132" s="551"/>
    </row>
    <row r="133" spans="1:17" s="552" customFormat="1" ht="18.899999999999999" customHeight="1" x14ac:dyDescent="0.25">
      <c r="A133" s="540">
        <v>127</v>
      </c>
      <c r="B133" s="541"/>
      <c r="C133" s="541"/>
      <c r="D133" s="542"/>
      <c r="E133" s="543"/>
      <c r="F133" s="551"/>
      <c r="G133" s="551"/>
      <c r="H133" s="553"/>
      <c r="I133" s="554"/>
      <c r="J133" s="546" t="e">
        <f>IF(AND(Q133="",#REF!&gt;0,#REF!&lt;5),K133,)</f>
        <v>#REF!</v>
      </c>
      <c r="K133" s="547" t="str">
        <f>IF(D133="","ZZZ9",IF(AND(#REF!&gt;0,#REF!&lt;5),D133&amp;#REF!,D133&amp;"9"))</f>
        <v>ZZZ9</v>
      </c>
      <c r="L133" s="548">
        <f t="shared" si="3"/>
        <v>999</v>
      </c>
      <c r="M133" s="559">
        <f t="shared" si="4"/>
        <v>999</v>
      </c>
      <c r="N133" s="556"/>
      <c r="O133" s="551"/>
      <c r="P133" s="550">
        <f t="shared" si="5"/>
        <v>999</v>
      </c>
      <c r="Q133" s="551"/>
    </row>
    <row r="134" spans="1:17" s="552" customFormat="1" ht="18.899999999999999" customHeight="1" x14ac:dyDescent="0.25">
      <c r="A134" s="540">
        <v>128</v>
      </c>
      <c r="B134" s="541"/>
      <c r="C134" s="541"/>
      <c r="D134" s="542"/>
      <c r="E134" s="543"/>
      <c r="F134" s="551"/>
      <c r="G134" s="551"/>
      <c r="H134" s="553"/>
      <c r="I134" s="554"/>
      <c r="J134" s="546" t="e">
        <f>IF(AND(Q134="",#REF!&gt;0,#REF!&lt;5),K134,)</f>
        <v>#REF!</v>
      </c>
      <c r="K134" s="547" t="str">
        <f>IF(D134="","ZZZ9",IF(AND(#REF!&gt;0,#REF!&lt;5),D134&amp;#REF!,D134&amp;"9"))</f>
        <v>ZZZ9</v>
      </c>
      <c r="L134" s="548">
        <f t="shared" si="3"/>
        <v>999</v>
      </c>
      <c r="M134" s="559">
        <f t="shared" si="4"/>
        <v>999</v>
      </c>
      <c r="N134" s="556"/>
      <c r="O134" s="554"/>
      <c r="P134" s="565">
        <f t="shared" si="5"/>
        <v>999</v>
      </c>
      <c r="Q134" s="554"/>
    </row>
    <row r="135" spans="1:17" x14ac:dyDescent="0.25">
      <c r="A135" s="540">
        <v>129</v>
      </c>
      <c r="B135" s="541"/>
      <c r="C135" s="541"/>
      <c r="D135" s="542"/>
      <c r="E135" s="543"/>
      <c r="F135" s="551"/>
      <c r="G135" s="551"/>
      <c r="H135" s="553"/>
      <c r="I135" s="554"/>
      <c r="J135" s="546" t="e">
        <f>IF(AND(Q135="",#REF!&gt;0,#REF!&lt;5),K135,)</f>
        <v>#REF!</v>
      </c>
      <c r="K135" s="547" t="str">
        <f>IF(D135="","ZZZ9",IF(AND(#REF!&gt;0,#REF!&lt;5),D135&amp;#REF!,D135&amp;"9"))</f>
        <v>ZZZ9</v>
      </c>
      <c r="L135" s="548">
        <f t="shared" si="3"/>
        <v>999</v>
      </c>
      <c r="M135" s="559">
        <f t="shared" si="4"/>
        <v>999</v>
      </c>
      <c r="N135" s="556"/>
      <c r="O135" s="551"/>
      <c r="P135" s="550">
        <f t="shared" si="5"/>
        <v>999</v>
      </c>
      <c r="Q135" s="551"/>
    </row>
    <row r="136" spans="1:17" x14ac:dyDescent="0.25">
      <c r="A136" s="540">
        <v>130</v>
      </c>
      <c r="B136" s="541"/>
      <c r="C136" s="541"/>
      <c r="D136" s="542"/>
      <c r="E136" s="543"/>
      <c r="F136" s="551"/>
      <c r="G136" s="551"/>
      <c r="H136" s="553"/>
      <c r="I136" s="554"/>
      <c r="J136" s="546" t="e">
        <f>IF(AND(Q136="",#REF!&gt;0,#REF!&lt;5),K136,)</f>
        <v>#REF!</v>
      </c>
      <c r="K136" s="547" t="str">
        <f>IF(D136="","ZZZ9",IF(AND(#REF!&gt;0,#REF!&lt;5),D136&amp;#REF!,D136&amp;"9"))</f>
        <v>ZZZ9</v>
      </c>
      <c r="L136" s="548">
        <f t="shared" si="3"/>
        <v>999</v>
      </c>
      <c r="M136" s="559">
        <f t="shared" si="4"/>
        <v>999</v>
      </c>
      <c r="N136" s="556"/>
      <c r="O136" s="551"/>
      <c r="P136" s="550">
        <f t="shared" si="5"/>
        <v>999</v>
      </c>
      <c r="Q136" s="551"/>
    </row>
    <row r="137" spans="1:17" x14ac:dyDescent="0.25">
      <c r="A137" s="540">
        <v>131</v>
      </c>
      <c r="B137" s="541"/>
      <c r="C137" s="541"/>
      <c r="D137" s="542"/>
      <c r="E137" s="543"/>
      <c r="F137" s="551"/>
      <c r="G137" s="551"/>
      <c r="H137" s="553"/>
      <c r="I137" s="554"/>
      <c r="J137" s="546" t="e">
        <f>IF(AND(Q137="",#REF!&gt;0,#REF!&lt;5),K137,)</f>
        <v>#REF!</v>
      </c>
      <c r="K137" s="547" t="str">
        <f>IF(D137="","ZZZ9",IF(AND(#REF!&gt;0,#REF!&lt;5),D137&amp;#REF!,D137&amp;"9"))</f>
        <v>ZZZ9</v>
      </c>
      <c r="L137" s="548">
        <f t="shared" si="3"/>
        <v>999</v>
      </c>
      <c r="M137" s="559">
        <f t="shared" si="4"/>
        <v>999</v>
      </c>
      <c r="N137" s="556"/>
      <c r="O137" s="551"/>
      <c r="P137" s="550">
        <f t="shared" si="5"/>
        <v>999</v>
      </c>
      <c r="Q137" s="551"/>
    </row>
    <row r="138" spans="1:17" x14ac:dyDescent="0.25">
      <c r="A138" s="540">
        <v>132</v>
      </c>
      <c r="B138" s="541"/>
      <c r="C138" s="541"/>
      <c r="D138" s="542"/>
      <c r="E138" s="543"/>
      <c r="F138" s="551"/>
      <c r="G138" s="551"/>
      <c r="H138" s="553"/>
      <c r="I138" s="554"/>
      <c r="J138" s="546" t="e">
        <f>IF(AND(Q138="",#REF!&gt;0,#REF!&lt;5),K138,)</f>
        <v>#REF!</v>
      </c>
      <c r="K138" s="547" t="str">
        <f>IF(D138="","ZZZ9",IF(AND(#REF!&gt;0,#REF!&lt;5),D138&amp;#REF!,D138&amp;"9"))</f>
        <v>ZZZ9</v>
      </c>
      <c r="L138" s="548">
        <f t="shared" si="3"/>
        <v>999</v>
      </c>
      <c r="M138" s="559">
        <f t="shared" si="4"/>
        <v>999</v>
      </c>
      <c r="N138" s="556"/>
      <c r="O138" s="551"/>
      <c r="P138" s="550">
        <f t="shared" si="5"/>
        <v>999</v>
      </c>
      <c r="Q138" s="551"/>
    </row>
    <row r="139" spans="1:17" x14ac:dyDescent="0.25">
      <c r="A139" s="540">
        <v>133</v>
      </c>
      <c r="B139" s="541"/>
      <c r="C139" s="541"/>
      <c r="D139" s="542"/>
      <c r="E139" s="543"/>
      <c r="F139" s="551"/>
      <c r="G139" s="551"/>
      <c r="H139" s="553"/>
      <c r="I139" s="554"/>
      <c r="J139" s="546" t="e">
        <f>IF(AND(Q139="",#REF!&gt;0,#REF!&lt;5),K139,)</f>
        <v>#REF!</v>
      </c>
      <c r="K139" s="547" t="str">
        <f>IF(D139="","ZZZ9",IF(AND(#REF!&gt;0,#REF!&lt;5),D139&amp;#REF!,D139&amp;"9"))</f>
        <v>ZZZ9</v>
      </c>
      <c r="L139" s="548">
        <f t="shared" si="3"/>
        <v>999</v>
      </c>
      <c r="M139" s="559">
        <f t="shared" si="4"/>
        <v>999</v>
      </c>
      <c r="N139" s="556"/>
      <c r="O139" s="551"/>
      <c r="P139" s="550">
        <f t="shared" si="5"/>
        <v>999</v>
      </c>
      <c r="Q139" s="551"/>
    </row>
    <row r="140" spans="1:17" x14ac:dyDescent="0.25">
      <c r="A140" s="540">
        <v>134</v>
      </c>
      <c r="B140" s="541"/>
      <c r="C140" s="541"/>
      <c r="D140" s="542"/>
      <c r="E140" s="543"/>
      <c r="F140" s="551"/>
      <c r="G140" s="551"/>
      <c r="H140" s="553"/>
      <c r="I140" s="554"/>
      <c r="J140" s="546" t="e">
        <f>IF(AND(Q140="",#REF!&gt;0,#REF!&lt;5),K140,)</f>
        <v>#REF!</v>
      </c>
      <c r="K140" s="547" t="str">
        <f>IF(D140="","ZZZ9",IF(AND(#REF!&gt;0,#REF!&lt;5),D140&amp;#REF!,D140&amp;"9"))</f>
        <v>ZZZ9</v>
      </c>
      <c r="L140" s="548">
        <f t="shared" si="3"/>
        <v>999</v>
      </c>
      <c r="M140" s="559">
        <f t="shared" si="4"/>
        <v>999</v>
      </c>
      <c r="N140" s="556"/>
      <c r="O140" s="551"/>
      <c r="P140" s="550">
        <f t="shared" si="5"/>
        <v>999</v>
      </c>
      <c r="Q140" s="551"/>
    </row>
    <row r="141" spans="1:17" x14ac:dyDescent="0.25">
      <c r="A141" s="540">
        <v>135</v>
      </c>
      <c r="B141" s="541"/>
      <c r="C141" s="541"/>
      <c r="D141" s="542"/>
      <c r="E141" s="543"/>
      <c r="F141" s="551"/>
      <c r="G141" s="551"/>
      <c r="H141" s="553"/>
      <c r="I141" s="554"/>
      <c r="J141" s="546" t="e">
        <f>IF(AND(Q141="",#REF!&gt;0,#REF!&lt;5),K141,)</f>
        <v>#REF!</v>
      </c>
      <c r="K141" s="547" t="str">
        <f>IF(D141="","ZZZ9",IF(AND(#REF!&gt;0,#REF!&lt;5),D141&amp;#REF!,D141&amp;"9"))</f>
        <v>ZZZ9</v>
      </c>
      <c r="L141" s="548">
        <f t="shared" si="3"/>
        <v>999</v>
      </c>
      <c r="M141" s="559">
        <f t="shared" si="4"/>
        <v>999</v>
      </c>
      <c r="N141" s="556"/>
      <c r="O141" s="554"/>
      <c r="P141" s="565">
        <f t="shared" si="5"/>
        <v>999</v>
      </c>
      <c r="Q141" s="554"/>
    </row>
    <row r="142" spans="1:17" x14ac:dyDescent="0.25">
      <c r="A142" s="540">
        <v>136</v>
      </c>
      <c r="B142" s="541"/>
      <c r="C142" s="541"/>
      <c r="D142" s="542"/>
      <c r="E142" s="543"/>
      <c r="F142" s="551"/>
      <c r="G142" s="551"/>
      <c r="H142" s="553"/>
      <c r="I142" s="554"/>
      <c r="J142" s="546" t="e">
        <f>IF(AND(Q142="",#REF!&gt;0,#REF!&lt;5),K142,)</f>
        <v>#REF!</v>
      </c>
      <c r="K142" s="547" t="str">
        <f>IF(D142="","ZZZ9",IF(AND(#REF!&gt;0,#REF!&lt;5),D142&amp;#REF!,D142&amp;"9"))</f>
        <v>ZZZ9</v>
      </c>
      <c r="L142" s="548">
        <f t="shared" si="3"/>
        <v>999</v>
      </c>
      <c r="M142" s="559">
        <f t="shared" si="4"/>
        <v>999</v>
      </c>
      <c r="N142" s="556"/>
      <c r="O142" s="551"/>
      <c r="P142" s="550">
        <f t="shared" si="5"/>
        <v>999</v>
      </c>
      <c r="Q142" s="551"/>
    </row>
    <row r="143" spans="1:17" x14ac:dyDescent="0.25">
      <c r="A143" s="540">
        <v>137</v>
      </c>
      <c r="B143" s="541"/>
      <c r="C143" s="541"/>
      <c r="D143" s="542"/>
      <c r="E143" s="543"/>
      <c r="F143" s="551"/>
      <c r="G143" s="551"/>
      <c r="H143" s="553"/>
      <c r="I143" s="554"/>
      <c r="J143" s="546" t="e">
        <f>IF(AND(Q143="",#REF!&gt;0,#REF!&lt;5),K143,)</f>
        <v>#REF!</v>
      </c>
      <c r="K143" s="547" t="str">
        <f>IF(D143="","ZZZ9",IF(AND(#REF!&gt;0,#REF!&lt;5),D143&amp;#REF!,D143&amp;"9"))</f>
        <v>ZZZ9</v>
      </c>
      <c r="L143" s="548">
        <f t="shared" si="3"/>
        <v>999</v>
      </c>
      <c r="M143" s="559">
        <f t="shared" si="4"/>
        <v>999</v>
      </c>
      <c r="N143" s="556"/>
      <c r="O143" s="551"/>
      <c r="P143" s="550">
        <f t="shared" si="5"/>
        <v>999</v>
      </c>
      <c r="Q143" s="551"/>
    </row>
    <row r="144" spans="1:17" x14ac:dyDescent="0.25">
      <c r="A144" s="540">
        <v>138</v>
      </c>
      <c r="B144" s="541"/>
      <c r="C144" s="541"/>
      <c r="D144" s="542"/>
      <c r="E144" s="543"/>
      <c r="F144" s="551"/>
      <c r="G144" s="551"/>
      <c r="H144" s="553"/>
      <c r="I144" s="554"/>
      <c r="J144" s="546" t="e">
        <f>IF(AND(Q144="",#REF!&gt;0,#REF!&lt;5),K144,)</f>
        <v>#REF!</v>
      </c>
      <c r="K144" s="547" t="str">
        <f>IF(D144="","ZZZ9",IF(AND(#REF!&gt;0,#REF!&lt;5),D144&amp;#REF!,D144&amp;"9"))</f>
        <v>ZZZ9</v>
      </c>
      <c r="L144" s="548">
        <f t="shared" si="3"/>
        <v>999</v>
      </c>
      <c r="M144" s="559">
        <f t="shared" si="4"/>
        <v>999</v>
      </c>
      <c r="N144" s="556"/>
      <c r="O144" s="551"/>
      <c r="P144" s="550">
        <f t="shared" si="5"/>
        <v>999</v>
      </c>
      <c r="Q144" s="551"/>
    </row>
    <row r="145" spans="1:17" x14ac:dyDescent="0.25">
      <c r="A145" s="540">
        <v>139</v>
      </c>
      <c r="B145" s="541"/>
      <c r="C145" s="541"/>
      <c r="D145" s="542"/>
      <c r="E145" s="543"/>
      <c r="F145" s="551"/>
      <c r="G145" s="551"/>
      <c r="H145" s="553"/>
      <c r="I145" s="554"/>
      <c r="J145" s="546" t="e">
        <f>IF(AND(Q145="",#REF!&gt;0,#REF!&lt;5),K145,)</f>
        <v>#REF!</v>
      </c>
      <c r="K145" s="547" t="str">
        <f>IF(D145="","ZZZ9",IF(AND(#REF!&gt;0,#REF!&lt;5),D145&amp;#REF!,D145&amp;"9"))</f>
        <v>ZZZ9</v>
      </c>
      <c r="L145" s="548">
        <f t="shared" si="3"/>
        <v>999</v>
      </c>
      <c r="M145" s="559">
        <f t="shared" si="4"/>
        <v>999</v>
      </c>
      <c r="N145" s="556"/>
      <c r="O145" s="551"/>
      <c r="P145" s="550">
        <f t="shared" si="5"/>
        <v>999</v>
      </c>
      <c r="Q145" s="551"/>
    </row>
    <row r="146" spans="1:17" x14ac:dyDescent="0.25">
      <c r="A146" s="540">
        <v>140</v>
      </c>
      <c r="B146" s="541"/>
      <c r="C146" s="541"/>
      <c r="D146" s="542"/>
      <c r="E146" s="543"/>
      <c r="F146" s="551"/>
      <c r="G146" s="551"/>
      <c r="H146" s="553"/>
      <c r="I146" s="554"/>
      <c r="J146" s="546" t="e">
        <f>IF(AND(Q146="",#REF!&gt;0,#REF!&lt;5),K146,)</f>
        <v>#REF!</v>
      </c>
      <c r="K146" s="547" t="str">
        <f>IF(D146="","ZZZ9",IF(AND(#REF!&gt;0,#REF!&lt;5),D146&amp;#REF!,D146&amp;"9"))</f>
        <v>ZZZ9</v>
      </c>
      <c r="L146" s="548">
        <f t="shared" si="3"/>
        <v>999</v>
      </c>
      <c r="M146" s="559">
        <f t="shared" si="4"/>
        <v>999</v>
      </c>
      <c r="N146" s="556"/>
      <c r="O146" s="551"/>
      <c r="P146" s="550">
        <f t="shared" si="5"/>
        <v>999</v>
      </c>
      <c r="Q146" s="551"/>
    </row>
    <row r="147" spans="1:17" x14ac:dyDescent="0.25">
      <c r="A147" s="540">
        <v>141</v>
      </c>
      <c r="B147" s="541"/>
      <c r="C147" s="541"/>
      <c r="D147" s="542"/>
      <c r="E147" s="543"/>
      <c r="F147" s="551"/>
      <c r="G147" s="551"/>
      <c r="H147" s="553"/>
      <c r="I147" s="554"/>
      <c r="J147" s="546" t="e">
        <f>IF(AND(Q147="",#REF!&gt;0,#REF!&lt;5),K147,)</f>
        <v>#REF!</v>
      </c>
      <c r="K147" s="547" t="str">
        <f>IF(D147="","ZZZ9",IF(AND(#REF!&gt;0,#REF!&lt;5),D147&amp;#REF!,D147&amp;"9"))</f>
        <v>ZZZ9</v>
      </c>
      <c r="L147" s="548">
        <f t="shared" si="3"/>
        <v>999</v>
      </c>
      <c r="M147" s="559">
        <f t="shared" si="4"/>
        <v>999</v>
      </c>
      <c r="N147" s="556"/>
      <c r="O147" s="551"/>
      <c r="P147" s="550">
        <f t="shared" si="5"/>
        <v>999</v>
      </c>
      <c r="Q147" s="551"/>
    </row>
    <row r="148" spans="1:17" x14ac:dyDescent="0.25">
      <c r="A148" s="540">
        <v>142</v>
      </c>
      <c r="B148" s="541"/>
      <c r="C148" s="541"/>
      <c r="D148" s="542"/>
      <c r="E148" s="543"/>
      <c r="F148" s="551"/>
      <c r="G148" s="551"/>
      <c r="H148" s="553"/>
      <c r="I148" s="554"/>
      <c r="J148" s="546" t="e">
        <f>IF(AND(Q148="",#REF!&gt;0,#REF!&lt;5),K148,)</f>
        <v>#REF!</v>
      </c>
      <c r="K148" s="547" t="str">
        <f>IF(D148="","ZZZ9",IF(AND(#REF!&gt;0,#REF!&lt;5),D148&amp;#REF!,D148&amp;"9"))</f>
        <v>ZZZ9</v>
      </c>
      <c r="L148" s="548">
        <f t="shared" si="3"/>
        <v>999</v>
      </c>
      <c r="M148" s="559">
        <f t="shared" si="4"/>
        <v>999</v>
      </c>
      <c r="N148" s="556"/>
      <c r="O148" s="554"/>
      <c r="P148" s="565">
        <f t="shared" si="5"/>
        <v>999</v>
      </c>
      <c r="Q148" s="554"/>
    </row>
    <row r="149" spans="1:17" x14ac:dyDescent="0.25">
      <c r="A149" s="540">
        <v>143</v>
      </c>
      <c r="B149" s="541"/>
      <c r="C149" s="541"/>
      <c r="D149" s="542"/>
      <c r="E149" s="543"/>
      <c r="F149" s="551"/>
      <c r="G149" s="551"/>
      <c r="H149" s="553"/>
      <c r="I149" s="554"/>
      <c r="J149" s="546" t="e">
        <f>IF(AND(Q149="",#REF!&gt;0,#REF!&lt;5),K149,)</f>
        <v>#REF!</v>
      </c>
      <c r="K149" s="547" t="str">
        <f>IF(D149="","ZZZ9",IF(AND(#REF!&gt;0,#REF!&lt;5),D149&amp;#REF!,D149&amp;"9"))</f>
        <v>ZZZ9</v>
      </c>
      <c r="L149" s="548">
        <f t="shared" si="3"/>
        <v>999</v>
      </c>
      <c r="M149" s="559">
        <f t="shared" si="4"/>
        <v>999</v>
      </c>
      <c r="N149" s="556"/>
      <c r="O149" s="551"/>
      <c r="P149" s="550">
        <f t="shared" si="5"/>
        <v>999</v>
      </c>
      <c r="Q149" s="551"/>
    </row>
    <row r="150" spans="1:17" x14ac:dyDescent="0.25">
      <c r="A150" s="540">
        <v>144</v>
      </c>
      <c r="B150" s="541"/>
      <c r="C150" s="541"/>
      <c r="D150" s="542"/>
      <c r="E150" s="543"/>
      <c r="F150" s="551"/>
      <c r="G150" s="551"/>
      <c r="H150" s="553"/>
      <c r="I150" s="554"/>
      <c r="J150" s="546" t="e">
        <f>IF(AND(Q150="",#REF!&gt;0,#REF!&lt;5),K150,)</f>
        <v>#REF!</v>
      </c>
      <c r="K150" s="547" t="str">
        <f>IF(D150="","ZZZ9",IF(AND(#REF!&gt;0,#REF!&lt;5),D150&amp;#REF!,D150&amp;"9"))</f>
        <v>ZZZ9</v>
      </c>
      <c r="L150" s="548">
        <f t="shared" si="3"/>
        <v>999</v>
      </c>
      <c r="M150" s="559">
        <f t="shared" si="4"/>
        <v>999</v>
      </c>
      <c r="N150" s="556"/>
      <c r="O150" s="551"/>
      <c r="P150" s="550">
        <f t="shared" si="5"/>
        <v>999</v>
      </c>
      <c r="Q150" s="551"/>
    </row>
    <row r="151" spans="1:17" x14ac:dyDescent="0.25">
      <c r="A151" s="540">
        <v>145</v>
      </c>
      <c r="B151" s="541"/>
      <c r="C151" s="541"/>
      <c r="D151" s="542"/>
      <c r="E151" s="543"/>
      <c r="F151" s="551"/>
      <c r="G151" s="551"/>
      <c r="H151" s="553"/>
      <c r="I151" s="554"/>
      <c r="J151" s="546" t="e">
        <f>IF(AND(Q151="",#REF!&gt;0,#REF!&lt;5),K151,)</f>
        <v>#REF!</v>
      </c>
      <c r="K151" s="547" t="str">
        <f>IF(D151="","ZZZ9",IF(AND(#REF!&gt;0,#REF!&lt;5),D151&amp;#REF!,D151&amp;"9"))</f>
        <v>ZZZ9</v>
      </c>
      <c r="L151" s="548">
        <f t="shared" si="3"/>
        <v>999</v>
      </c>
      <c r="M151" s="559">
        <f t="shared" si="4"/>
        <v>999</v>
      </c>
      <c r="N151" s="556"/>
      <c r="O151" s="551"/>
      <c r="P151" s="550">
        <f t="shared" si="5"/>
        <v>999</v>
      </c>
      <c r="Q151" s="551"/>
    </row>
    <row r="152" spans="1:17" x14ac:dyDescent="0.25">
      <c r="A152" s="540">
        <v>146</v>
      </c>
      <c r="B152" s="541"/>
      <c r="C152" s="541"/>
      <c r="D152" s="542"/>
      <c r="E152" s="543"/>
      <c r="F152" s="551"/>
      <c r="G152" s="551"/>
      <c r="H152" s="553"/>
      <c r="I152" s="554"/>
      <c r="J152" s="546" t="e">
        <f>IF(AND(Q152="",#REF!&gt;0,#REF!&lt;5),K152,)</f>
        <v>#REF!</v>
      </c>
      <c r="K152" s="547" t="str">
        <f>IF(D152="","ZZZ9",IF(AND(#REF!&gt;0,#REF!&lt;5),D152&amp;#REF!,D152&amp;"9"))</f>
        <v>ZZZ9</v>
      </c>
      <c r="L152" s="548">
        <f t="shared" si="3"/>
        <v>999</v>
      </c>
      <c r="M152" s="559">
        <f t="shared" si="4"/>
        <v>999</v>
      </c>
      <c r="N152" s="556"/>
      <c r="O152" s="551"/>
      <c r="P152" s="550">
        <f t="shared" si="5"/>
        <v>999</v>
      </c>
      <c r="Q152" s="551"/>
    </row>
    <row r="153" spans="1:17" x14ac:dyDescent="0.25">
      <c r="A153" s="540">
        <v>147</v>
      </c>
      <c r="B153" s="541"/>
      <c r="C153" s="541"/>
      <c r="D153" s="542"/>
      <c r="E153" s="543"/>
      <c r="F153" s="551"/>
      <c r="G153" s="551"/>
      <c r="H153" s="553"/>
      <c r="I153" s="554"/>
      <c r="J153" s="546" t="e">
        <f>IF(AND(Q153="",#REF!&gt;0,#REF!&lt;5),K153,)</f>
        <v>#REF!</v>
      </c>
      <c r="K153" s="547" t="str">
        <f>IF(D153="","ZZZ9",IF(AND(#REF!&gt;0,#REF!&lt;5),D153&amp;#REF!,D153&amp;"9"))</f>
        <v>ZZZ9</v>
      </c>
      <c r="L153" s="548">
        <f t="shared" si="3"/>
        <v>999</v>
      </c>
      <c r="M153" s="559">
        <f t="shared" si="4"/>
        <v>999</v>
      </c>
      <c r="N153" s="556"/>
      <c r="O153" s="551"/>
      <c r="P153" s="550">
        <f t="shared" si="5"/>
        <v>999</v>
      </c>
      <c r="Q153" s="551"/>
    </row>
    <row r="154" spans="1:17" x14ac:dyDescent="0.25">
      <c r="A154" s="540">
        <v>148</v>
      </c>
      <c r="B154" s="541"/>
      <c r="C154" s="541"/>
      <c r="D154" s="542"/>
      <c r="E154" s="543"/>
      <c r="F154" s="551"/>
      <c r="G154" s="551"/>
      <c r="H154" s="553"/>
      <c r="I154" s="554"/>
      <c r="J154" s="546" t="e">
        <f>IF(AND(Q154="",#REF!&gt;0,#REF!&lt;5),K154,)</f>
        <v>#REF!</v>
      </c>
      <c r="K154" s="547" t="str">
        <f>IF(D154="","ZZZ9",IF(AND(#REF!&gt;0,#REF!&lt;5),D154&amp;#REF!,D154&amp;"9"))</f>
        <v>ZZZ9</v>
      </c>
      <c r="L154" s="548">
        <f t="shared" si="3"/>
        <v>999</v>
      </c>
      <c r="M154" s="559">
        <f t="shared" si="4"/>
        <v>999</v>
      </c>
      <c r="N154" s="556"/>
      <c r="O154" s="551"/>
      <c r="P154" s="550">
        <f t="shared" si="5"/>
        <v>999</v>
      </c>
      <c r="Q154" s="551"/>
    </row>
    <row r="155" spans="1:17" x14ac:dyDescent="0.25">
      <c r="A155" s="540">
        <v>149</v>
      </c>
      <c r="B155" s="541"/>
      <c r="C155" s="541"/>
      <c r="D155" s="542"/>
      <c r="E155" s="543"/>
      <c r="F155" s="551"/>
      <c r="G155" s="551"/>
      <c r="H155" s="553"/>
      <c r="I155" s="554"/>
      <c r="J155" s="546" t="e">
        <f>IF(AND(Q155="",#REF!&gt;0,#REF!&lt;5),K155,)</f>
        <v>#REF!</v>
      </c>
      <c r="K155" s="547" t="str">
        <f>IF(D155="","ZZZ9",IF(AND(#REF!&gt;0,#REF!&lt;5),D155&amp;#REF!,D155&amp;"9"))</f>
        <v>ZZZ9</v>
      </c>
      <c r="L155" s="548">
        <f t="shared" si="3"/>
        <v>999</v>
      </c>
      <c r="M155" s="559">
        <f t="shared" si="4"/>
        <v>999</v>
      </c>
      <c r="N155" s="556"/>
      <c r="O155" s="551"/>
      <c r="P155" s="550">
        <f t="shared" si="5"/>
        <v>999</v>
      </c>
      <c r="Q155" s="551"/>
    </row>
    <row r="156" spans="1:17" x14ac:dyDescent="0.25">
      <c r="A156" s="540">
        <v>150</v>
      </c>
      <c r="B156" s="541"/>
      <c r="C156" s="541"/>
      <c r="D156" s="542"/>
      <c r="E156" s="543"/>
      <c r="F156" s="551"/>
      <c r="G156" s="551"/>
      <c r="H156" s="553"/>
      <c r="I156" s="554"/>
      <c r="J156" s="546" t="e">
        <f>IF(AND(Q156="",#REF!&gt;0,#REF!&lt;5),K156,)</f>
        <v>#REF!</v>
      </c>
      <c r="K156" s="547" t="str">
        <f>IF(D156="","ZZZ9",IF(AND(#REF!&gt;0,#REF!&lt;5),D156&amp;#REF!,D156&amp;"9"))</f>
        <v>ZZZ9</v>
      </c>
      <c r="L156" s="548">
        <f t="shared" si="3"/>
        <v>999</v>
      </c>
      <c r="M156" s="559">
        <f t="shared" si="4"/>
        <v>999</v>
      </c>
      <c r="N156" s="556"/>
      <c r="O156" s="551"/>
      <c r="P156" s="550">
        <f t="shared" si="5"/>
        <v>999</v>
      </c>
      <c r="Q156" s="551"/>
    </row>
  </sheetData>
  <conditionalFormatting sqref="A7:D156">
    <cfRule type="expression" dxfId="234" priority="14" stopIfTrue="1">
      <formula>$Q7&gt;=1</formula>
    </cfRule>
  </conditionalFormatting>
  <conditionalFormatting sqref="B7:D37">
    <cfRule type="expression" dxfId="233" priority="1" stopIfTrue="1">
      <formula>$Q7&gt;=1</formula>
    </cfRule>
  </conditionalFormatting>
  <conditionalFormatting sqref="E7:E14">
    <cfRule type="expression" dxfId="232" priority="6" stopIfTrue="1">
      <formula>AND(ROUNDDOWN(($A$4-E7)/365.25,0)&lt;=13,G7&lt;&gt;"OK")</formula>
    </cfRule>
    <cfRule type="expression" dxfId="231" priority="7" stopIfTrue="1">
      <formula>AND(ROUNDDOWN(($A$4-E7)/365.25,0)&lt;=14,G7&lt;&gt;"OK")</formula>
    </cfRule>
    <cfRule type="expression" dxfId="230" priority="8" stopIfTrue="1">
      <formula>AND(ROUNDDOWN(($A$4-E7)/365.25,0)&lt;=17,G7&lt;&gt;"OK")</formula>
    </cfRule>
    <cfRule type="expression" dxfId="229" priority="11" stopIfTrue="1">
      <formula>AND(ROUNDDOWN(($A$4-E7)/365.25,0)&lt;=13,G7&lt;&gt;"OK")</formula>
    </cfRule>
    <cfRule type="expression" dxfId="228" priority="12" stopIfTrue="1">
      <formula>AND(ROUNDDOWN(($A$4-E7)/365.25,0)&lt;=14,G7&lt;&gt;"OK")</formula>
    </cfRule>
    <cfRule type="expression" dxfId="227" priority="13" stopIfTrue="1">
      <formula>AND(ROUNDDOWN(($A$4-E7)/365.25,0)&lt;=17,G7&lt;&gt;"OK")</formula>
    </cfRule>
  </conditionalFormatting>
  <conditionalFormatting sqref="E7:E27 E29:E37">
    <cfRule type="expression" dxfId="226" priority="2" stopIfTrue="1">
      <formula>AND(ROUNDDOWN(($A$4-E7)/365.25,0)&lt;=13,G7&lt;&gt;"OK")</formula>
    </cfRule>
    <cfRule type="expression" dxfId="225" priority="3" stopIfTrue="1">
      <formula>AND(ROUNDDOWN(($A$4-E7)/365.25,0)&lt;=14,G7&lt;&gt;"OK")</formula>
    </cfRule>
    <cfRule type="expression" dxfId="224" priority="4" stopIfTrue="1">
      <formula>AND(ROUNDDOWN(($A$4-E7)/365.25,0)&lt;=17,G7&lt;&gt;"OK")</formula>
    </cfRule>
  </conditionalFormatting>
  <conditionalFormatting sqref="E7:E156">
    <cfRule type="expression" dxfId="223" priority="16" stopIfTrue="1">
      <formula>AND(ROUNDDOWN(($A$4-E7)/365.25,0)&lt;=13,G7&lt;&gt;"OK")</formula>
    </cfRule>
    <cfRule type="expression" dxfId="222" priority="17" stopIfTrue="1">
      <formula>AND(ROUNDDOWN(($A$4-E7)/365.25,0)&lt;=14,G7&lt;&gt;"OK")</formula>
    </cfRule>
    <cfRule type="expression" dxfId="221" priority="18" stopIfTrue="1">
      <formula>AND(ROUNDDOWN(($A$4-E7)/365.25,0)&lt;=17,G7&lt;&gt;"OK")</formula>
    </cfRule>
  </conditionalFormatting>
  <conditionalFormatting sqref="J7:J156">
    <cfRule type="cellIs" dxfId="220"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8336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3579-6097-42A5-A735-EB6C80E66FE3}">
  <sheetPr codeName="Munka26">
    <tabColor indexed="11"/>
  </sheetPr>
  <dimension ref="A1:AK43"/>
  <sheetViews>
    <sheetView topLeftCell="A2" workbookViewId="0">
      <selection activeCell="C9" sqref="C9"/>
    </sheetView>
  </sheetViews>
  <sheetFormatPr defaultRowHeight="13.2" x14ac:dyDescent="0.25"/>
  <cols>
    <col min="1" max="1" width="6.109375" style="494" customWidth="1"/>
    <col min="2" max="2" width="4.44140625" style="494" customWidth="1"/>
    <col min="3" max="3" width="8.33203125" style="494" customWidth="1"/>
    <col min="4" max="4" width="7.109375" style="494" customWidth="1"/>
    <col min="5" max="5" width="9.33203125" style="494" customWidth="1"/>
    <col min="6" max="6" width="7.109375" style="494" customWidth="1"/>
    <col min="7" max="7" width="9.33203125" style="494" customWidth="1"/>
    <col min="8" max="8" width="7.109375" style="494" customWidth="1"/>
    <col min="9" max="9" width="9.33203125" style="494" customWidth="1"/>
    <col min="10" max="10" width="14.5546875" style="494" customWidth="1"/>
    <col min="11" max="11" width="14.21875" style="494" customWidth="1"/>
    <col min="12" max="13" width="8.5546875" style="494" customWidth="1"/>
    <col min="14" max="14" width="8.88671875" style="494"/>
    <col min="15" max="15" width="11.44140625" style="494" customWidth="1"/>
    <col min="16" max="17" width="8.44140625" style="494" customWidth="1"/>
    <col min="18" max="18" width="10.88671875" style="494" customWidth="1"/>
    <col min="19" max="21" width="8.44140625" style="494" customWidth="1"/>
    <col min="22" max="24" width="8.88671875" style="494"/>
    <col min="25" max="37" width="0" style="494" hidden="1" customWidth="1"/>
    <col min="38" max="16384" width="8.88671875" style="494"/>
  </cols>
  <sheetData>
    <row r="1" spans="1:37" ht="24.6" x14ac:dyDescent="0.25">
      <c r="A1" s="1112" t="e">
        <f>[2]Altalanos!$A$6</f>
        <v>#REF!</v>
      </c>
      <c r="B1" s="1112"/>
      <c r="C1" s="1112"/>
      <c r="D1" s="1112"/>
      <c r="E1" s="1112"/>
      <c r="F1" s="1112"/>
      <c r="G1" s="569"/>
      <c r="H1" s="570" t="s">
        <v>44</v>
      </c>
      <c r="I1" s="571"/>
      <c r="J1" s="572"/>
      <c r="L1" s="573"/>
      <c r="M1" s="574"/>
      <c r="N1" s="575"/>
      <c r="O1" s="575" t="s">
        <v>11</v>
      </c>
      <c r="P1" s="575"/>
      <c r="Q1" s="576"/>
      <c r="R1" s="575"/>
      <c r="AB1" s="577" t="e">
        <f>IF(Y5=1,CONCATENATE(VLOOKUP(Y3,AA16:AH24,2)),CONCATENATE(VLOOKUP(Y3,AA2:AK13,2)))</f>
        <v>#REF!</v>
      </c>
      <c r="AC1" s="577" t="e">
        <f>IF(Y5=1,CONCATENATE(VLOOKUP(Y3,AA16:AK24,3)),CONCATENATE(VLOOKUP(Y3,AA2:AK13,3)))</f>
        <v>#REF!</v>
      </c>
      <c r="AD1" s="577" t="e">
        <f>IF(Y5=1,CONCATENATE(VLOOKUP(Y3,AA16:AK24,4)),CONCATENATE(VLOOKUP(Y3,AA2:AK13,4)))</f>
        <v>#REF!</v>
      </c>
      <c r="AE1" s="577" t="e">
        <f>IF(Y5=1,CONCATENATE(VLOOKUP(Y3,AA16:AK24,5)),CONCATENATE(VLOOKUP(Y3,AA2:AK13,5)))</f>
        <v>#REF!</v>
      </c>
      <c r="AF1" s="577" t="e">
        <f>IF(Y5=1,CONCATENATE(VLOOKUP(Y3,AA16:AK24,6)),CONCATENATE(VLOOKUP(Y3,AA2:AK13,6)))</f>
        <v>#REF!</v>
      </c>
      <c r="AG1" s="577" t="e">
        <f>IF(Y5=1,CONCATENATE(VLOOKUP(Y3,AA16:AK24,7)),CONCATENATE(VLOOKUP(Y3,AA2:AK13,7)))</f>
        <v>#REF!</v>
      </c>
      <c r="AH1" s="577" t="e">
        <f>IF(Y5=1,CONCATENATE(VLOOKUP(Y3,AA16:AK24,8)),CONCATENATE(VLOOKUP(Y3,AA2:AK13,8)))</f>
        <v>#REF!</v>
      </c>
      <c r="AI1" s="577" t="e">
        <f>IF(Y5=1,CONCATENATE(VLOOKUP(Y3,AA16:AK24,9)),CONCATENATE(VLOOKUP(Y3,AA2:AK13,9)))</f>
        <v>#REF!</v>
      </c>
      <c r="AJ1" s="577" t="e">
        <f>IF(Y5=1,CONCATENATE(VLOOKUP(Y3,AA16:AK24,10)),CONCATENATE(VLOOKUP(Y3,AA2:AK13,10)))</f>
        <v>#REF!</v>
      </c>
      <c r="AK1" s="577" t="e">
        <f>IF(Y5=1,CONCATENATE(VLOOKUP(Y3,AA16:AK24,11)),CONCATENATE(VLOOKUP(Y3,AA2:AK13,11)))</f>
        <v>#REF!</v>
      </c>
    </row>
    <row r="2" spans="1:37" x14ac:dyDescent="0.25">
      <c r="A2" s="578" t="s">
        <v>43</v>
      </c>
      <c r="B2" s="579"/>
      <c r="C2" s="579"/>
      <c r="D2" s="579"/>
      <c r="E2" s="680" t="e">
        <f>[2]Altalanos!$C$8</f>
        <v>#REF!</v>
      </c>
      <c r="F2" s="579"/>
      <c r="G2" s="580"/>
      <c r="H2" s="581"/>
      <c r="I2" s="581"/>
      <c r="J2" s="582"/>
      <c r="K2" s="573"/>
      <c r="L2" s="573"/>
      <c r="M2" s="573"/>
      <c r="N2" s="583"/>
      <c r="O2" s="584"/>
      <c r="P2" s="583"/>
      <c r="Q2" s="584"/>
      <c r="R2" s="583"/>
      <c r="Y2" s="585"/>
      <c r="Z2" s="586"/>
      <c r="AA2" s="586" t="s">
        <v>53</v>
      </c>
      <c r="AB2" s="587">
        <v>150</v>
      </c>
      <c r="AC2" s="587">
        <v>120</v>
      </c>
      <c r="AD2" s="587">
        <v>100</v>
      </c>
      <c r="AE2" s="587">
        <v>80</v>
      </c>
      <c r="AF2" s="587">
        <v>70</v>
      </c>
      <c r="AG2" s="587">
        <v>60</v>
      </c>
      <c r="AH2" s="587">
        <v>55</v>
      </c>
      <c r="AI2" s="587">
        <v>50</v>
      </c>
      <c r="AJ2" s="587">
        <v>45</v>
      </c>
      <c r="AK2" s="587">
        <v>40</v>
      </c>
    </row>
    <row r="3" spans="1:37" x14ac:dyDescent="0.25">
      <c r="A3" s="510" t="s">
        <v>21</v>
      </c>
      <c r="B3" s="510"/>
      <c r="C3" s="510"/>
      <c r="D3" s="510"/>
      <c r="E3" s="510" t="s">
        <v>19</v>
      </c>
      <c r="F3" s="510"/>
      <c r="G3" s="510"/>
      <c r="H3" s="510" t="s">
        <v>24</v>
      </c>
      <c r="I3" s="510"/>
      <c r="J3" s="588"/>
      <c r="K3" s="510"/>
      <c r="L3" s="589" t="s">
        <v>25</v>
      </c>
      <c r="M3" s="510"/>
      <c r="N3" s="590"/>
      <c r="O3" s="591"/>
      <c r="P3" s="590"/>
      <c r="Y3" s="586">
        <f>IF(H4="OB","A",IF(H4="IX","W",H4))</f>
        <v>0</v>
      </c>
      <c r="Z3" s="586"/>
      <c r="AA3" s="586" t="s">
        <v>76</v>
      </c>
      <c r="AB3" s="587">
        <v>120</v>
      </c>
      <c r="AC3" s="587">
        <v>90</v>
      </c>
      <c r="AD3" s="587">
        <v>65</v>
      </c>
      <c r="AE3" s="587">
        <v>55</v>
      </c>
      <c r="AF3" s="587">
        <v>50</v>
      </c>
      <c r="AG3" s="587">
        <v>45</v>
      </c>
      <c r="AH3" s="587">
        <v>40</v>
      </c>
      <c r="AI3" s="587">
        <v>35</v>
      </c>
      <c r="AJ3" s="587">
        <v>25</v>
      </c>
      <c r="AK3" s="587">
        <v>20</v>
      </c>
    </row>
    <row r="4" spans="1:37" ht="13.8" thickBot="1" x14ac:dyDescent="0.3">
      <c r="A4" s="1113" t="e">
        <f>[2]Altalanos!$A$10</f>
        <v>#REF!</v>
      </c>
      <c r="B4" s="1113"/>
      <c r="C4" s="1113"/>
      <c r="D4" s="593"/>
      <c r="E4" s="594" t="e">
        <f>[2]Altalanos!$C$10</f>
        <v>#REF!</v>
      </c>
      <c r="F4" s="594"/>
      <c r="G4" s="594"/>
      <c r="H4" s="595"/>
      <c r="I4" s="594"/>
      <c r="J4" s="596"/>
      <c r="K4" s="595"/>
      <c r="L4" s="597" t="e">
        <f>[2]Altalanos!$E$10</f>
        <v>#REF!</v>
      </c>
      <c r="M4" s="595"/>
      <c r="N4" s="598"/>
      <c r="O4" s="599"/>
      <c r="P4" s="598"/>
      <c r="Y4" s="586"/>
      <c r="Z4" s="586"/>
      <c r="AA4" s="586" t="s">
        <v>77</v>
      </c>
      <c r="AB4" s="587">
        <v>90</v>
      </c>
      <c r="AC4" s="587">
        <v>60</v>
      </c>
      <c r="AD4" s="587">
        <v>45</v>
      </c>
      <c r="AE4" s="587">
        <v>34</v>
      </c>
      <c r="AF4" s="587">
        <v>27</v>
      </c>
      <c r="AG4" s="587">
        <v>22</v>
      </c>
      <c r="AH4" s="587">
        <v>18</v>
      </c>
      <c r="AI4" s="587">
        <v>15</v>
      </c>
      <c r="AJ4" s="587">
        <v>12</v>
      </c>
      <c r="AK4" s="587">
        <v>9</v>
      </c>
    </row>
    <row r="5" spans="1:37" x14ac:dyDescent="0.25">
      <c r="A5" s="602"/>
      <c r="B5" s="602" t="s">
        <v>41</v>
      </c>
      <c r="C5" s="602" t="s">
        <v>51</v>
      </c>
      <c r="D5" s="602" t="s">
        <v>35</v>
      </c>
      <c r="E5" s="602" t="s">
        <v>56</v>
      </c>
      <c r="F5" s="602"/>
      <c r="G5" s="602" t="s">
        <v>23</v>
      </c>
      <c r="H5" s="602"/>
      <c r="I5" s="602" t="s">
        <v>26</v>
      </c>
      <c r="J5" s="602"/>
      <c r="K5" s="603" t="s">
        <v>57</v>
      </c>
      <c r="L5" s="603" t="s">
        <v>58</v>
      </c>
      <c r="M5" s="603" t="s">
        <v>59</v>
      </c>
      <c r="Y5" s="586" t="e">
        <f>IF(OR([2]Altalanos!$A$8="F1",[2]Altalanos!$A$8="F2",[2]Altalanos!$A$8="N1",[2]Altalanos!$A$8="N2"),1,2)</f>
        <v>#REF!</v>
      </c>
      <c r="Z5" s="586"/>
      <c r="AA5" s="586" t="s">
        <v>78</v>
      </c>
      <c r="AB5" s="587">
        <v>60</v>
      </c>
      <c r="AC5" s="587">
        <v>40</v>
      </c>
      <c r="AD5" s="587">
        <v>30</v>
      </c>
      <c r="AE5" s="587">
        <v>20</v>
      </c>
      <c r="AF5" s="587">
        <v>18</v>
      </c>
      <c r="AG5" s="587">
        <v>15</v>
      </c>
      <c r="AH5" s="587">
        <v>12</v>
      </c>
      <c r="AI5" s="587">
        <v>10</v>
      </c>
      <c r="AJ5" s="587">
        <v>8</v>
      </c>
      <c r="AK5" s="587">
        <v>6</v>
      </c>
    </row>
    <row r="6" spans="1:37" x14ac:dyDescent="0.25">
      <c r="A6" s="606"/>
      <c r="B6" s="606"/>
      <c r="C6" s="606"/>
      <c r="D6" s="606"/>
      <c r="E6" s="606"/>
      <c r="F6" s="606"/>
      <c r="G6" s="606"/>
      <c r="H6" s="606"/>
      <c r="I6" s="606"/>
      <c r="J6" s="606"/>
      <c r="K6" s="606"/>
      <c r="L6" s="606"/>
      <c r="M6" s="606"/>
      <c r="Y6" s="586"/>
      <c r="Z6" s="586"/>
      <c r="AA6" s="586" t="s">
        <v>79</v>
      </c>
      <c r="AB6" s="587">
        <v>40</v>
      </c>
      <c r="AC6" s="587">
        <v>25</v>
      </c>
      <c r="AD6" s="587">
        <v>18</v>
      </c>
      <c r="AE6" s="587">
        <v>13</v>
      </c>
      <c r="AF6" s="587">
        <v>10</v>
      </c>
      <c r="AG6" s="587">
        <v>8</v>
      </c>
      <c r="AH6" s="587">
        <v>6</v>
      </c>
      <c r="AI6" s="587">
        <v>5</v>
      </c>
      <c r="AJ6" s="587">
        <v>4</v>
      </c>
      <c r="AK6" s="587">
        <v>3</v>
      </c>
    </row>
    <row r="7" spans="1:37" x14ac:dyDescent="0.25">
      <c r="A7" s="681" t="s">
        <v>53</v>
      </c>
      <c r="B7" s="682">
        <v>2</v>
      </c>
      <c r="C7" s="609" t="str">
        <f>IF($B7="","",VLOOKUP($B7,'B-II.kcs-U10-N-F elo'!$A$7:$O$22,5))</f>
        <v>170708</v>
      </c>
      <c r="D7" s="609">
        <f>IF($B7="","",VLOOKUP($B7,'B-II.kcs-U10-N-F elo'!$A$7:$O$22,15))</f>
        <v>0</v>
      </c>
      <c r="E7" s="610" t="str">
        <f>UPPER(IF($B7="","",VLOOKUP($B7,'B-II.kcs-U10-N-F elo'!$A$7:$O$22,2)))</f>
        <v>PONGRÁCZ</v>
      </c>
      <c r="F7" s="611"/>
      <c r="G7" s="610" t="str">
        <f>IF($B7="","",VLOOKUP($B7,'B-II.kcs-U10-N-F elo'!$A$7:$O$22,3))</f>
        <v>Nándor</v>
      </c>
      <c r="H7" s="611"/>
      <c r="I7" s="610" t="str">
        <f>IF($B7="","",VLOOKUP($B7,'B-II.kcs-U10-N-F elo'!$A$7:$O$22,4))</f>
        <v>Bólyi Általános Iskola és AMI</v>
      </c>
      <c r="J7" s="606"/>
      <c r="K7" s="612"/>
      <c r="L7" s="613" t="str">
        <f>IF(K7="","",CONCATENATE(VLOOKUP($Y$3,$AB$1:$AK$1,K7)," pont"))</f>
        <v/>
      </c>
      <c r="M7" s="614"/>
      <c r="O7" s="683" t="s">
        <v>66</v>
      </c>
      <c r="P7" s="684" t="s">
        <v>334</v>
      </c>
      <c r="Q7" s="684" t="s">
        <v>71</v>
      </c>
      <c r="Y7" s="586"/>
      <c r="Z7" s="586"/>
      <c r="AA7" s="586" t="s">
        <v>80</v>
      </c>
      <c r="AB7" s="587">
        <v>25</v>
      </c>
      <c r="AC7" s="587">
        <v>15</v>
      </c>
      <c r="AD7" s="587">
        <v>13</v>
      </c>
      <c r="AE7" s="587">
        <v>8</v>
      </c>
      <c r="AF7" s="587">
        <v>6</v>
      </c>
      <c r="AG7" s="587">
        <v>4</v>
      </c>
      <c r="AH7" s="587">
        <v>3</v>
      </c>
      <c r="AI7" s="587">
        <v>2</v>
      </c>
      <c r="AJ7" s="587">
        <v>1</v>
      </c>
      <c r="AK7" s="587">
        <v>0</v>
      </c>
    </row>
    <row r="8" spans="1:37" x14ac:dyDescent="0.25">
      <c r="A8" s="607"/>
      <c r="B8" s="685"/>
      <c r="C8" s="606"/>
      <c r="D8" s="606"/>
      <c r="E8" s="606"/>
      <c r="F8" s="606"/>
      <c r="G8" s="606"/>
      <c r="H8" s="606"/>
      <c r="I8" s="606"/>
      <c r="J8" s="606"/>
      <c r="K8" s="607"/>
      <c r="L8" s="607"/>
      <c r="M8" s="616"/>
      <c r="O8" s="686" t="s">
        <v>73</v>
      </c>
      <c r="P8" s="687" t="s">
        <v>69</v>
      </c>
      <c r="Q8" s="687" t="s">
        <v>335</v>
      </c>
      <c r="Y8" s="586"/>
      <c r="Z8" s="586"/>
      <c r="AA8" s="586" t="s">
        <v>81</v>
      </c>
      <c r="AB8" s="587">
        <v>15</v>
      </c>
      <c r="AC8" s="587">
        <v>10</v>
      </c>
      <c r="AD8" s="587">
        <v>7</v>
      </c>
      <c r="AE8" s="587">
        <v>5</v>
      </c>
      <c r="AF8" s="587">
        <v>4</v>
      </c>
      <c r="AG8" s="587">
        <v>3</v>
      </c>
      <c r="AH8" s="587">
        <v>2</v>
      </c>
      <c r="AI8" s="587">
        <v>1</v>
      </c>
      <c r="AJ8" s="587">
        <v>0</v>
      </c>
      <c r="AK8" s="587">
        <v>0</v>
      </c>
    </row>
    <row r="9" spans="1:37" x14ac:dyDescent="0.25">
      <c r="A9" s="607" t="s">
        <v>54</v>
      </c>
      <c r="B9" s="688">
        <v>1</v>
      </c>
      <c r="C9" s="609" t="str">
        <f>IF($B9="","",VLOOKUP($B9,'B-II.kcs-U10-N-F elo'!$A$7:$O$22,5))</f>
        <v>170522</v>
      </c>
      <c r="D9" s="609">
        <f>IF($B9="","",VLOOKUP($B9,'B-II.kcs-U10-N-F elo'!$A$7:$O$22,15))</f>
        <v>0</v>
      </c>
      <c r="E9" s="610" t="str">
        <f>UPPER(IF($B9="","",VLOOKUP($B9,'B-II.kcs-U10-N-F elo'!$A$7:$O$22,2)))</f>
        <v>PAPP-HOFFER</v>
      </c>
      <c r="F9" s="611"/>
      <c r="G9" s="610" t="str">
        <f>IF($B9="","",VLOOKUP($B9,'B-II.kcs-U10-N-F elo'!$A$7:$O$22,3))</f>
        <v>Bence</v>
      </c>
      <c r="H9" s="611"/>
      <c r="I9" s="689" t="str">
        <f>IF($B9="","",VLOOKUP($B9,'B-II.kcs-U10-N-F elo'!$A$7:$O$22,4))</f>
        <v>Koch V. Gimn., Ált. Isk., Óvoda és Koll.</v>
      </c>
      <c r="J9" s="690"/>
      <c r="K9" s="691"/>
      <c r="L9" s="613" t="str">
        <f>IF(K9="","",CONCATENATE(VLOOKUP($Y$3,$AB$1:$AK$1,K9)," pont"))</f>
        <v/>
      </c>
      <c r="M9" s="614"/>
      <c r="O9" s="692" t="s">
        <v>74</v>
      </c>
      <c r="P9" s="693" t="s">
        <v>336</v>
      </c>
      <c r="Q9" s="693" t="s">
        <v>72</v>
      </c>
      <c r="Y9" s="586"/>
      <c r="Z9" s="586"/>
      <c r="AA9" s="586" t="s">
        <v>82</v>
      </c>
      <c r="AB9" s="587">
        <v>10</v>
      </c>
      <c r="AC9" s="587">
        <v>6</v>
      </c>
      <c r="AD9" s="587">
        <v>4</v>
      </c>
      <c r="AE9" s="587">
        <v>2</v>
      </c>
      <c r="AF9" s="587">
        <v>1</v>
      </c>
      <c r="AG9" s="587">
        <v>0</v>
      </c>
      <c r="AH9" s="587">
        <v>0</v>
      </c>
      <c r="AI9" s="587">
        <v>0</v>
      </c>
      <c r="AJ9" s="587">
        <v>0</v>
      </c>
      <c r="AK9" s="587">
        <v>0</v>
      </c>
    </row>
    <row r="10" spans="1:37" x14ac:dyDescent="0.25">
      <c r="A10" s="607"/>
      <c r="B10" s="685"/>
      <c r="C10" s="606"/>
      <c r="D10" s="606"/>
      <c r="E10" s="606"/>
      <c r="F10" s="606"/>
      <c r="G10" s="606"/>
      <c r="H10" s="606"/>
      <c r="I10" s="690"/>
      <c r="J10" s="690"/>
      <c r="K10" s="694"/>
      <c r="L10" s="607"/>
      <c r="M10" s="616"/>
      <c r="O10" s="683" t="s">
        <v>337</v>
      </c>
      <c r="P10" s="684" t="s">
        <v>68</v>
      </c>
      <c r="Q10" s="684" t="s">
        <v>75</v>
      </c>
      <c r="Y10" s="586"/>
      <c r="Z10" s="586"/>
      <c r="AA10" s="586" t="s">
        <v>83</v>
      </c>
      <c r="AB10" s="587">
        <v>6</v>
      </c>
      <c r="AC10" s="587">
        <v>3</v>
      </c>
      <c r="AD10" s="587">
        <v>2</v>
      </c>
      <c r="AE10" s="587">
        <v>1</v>
      </c>
      <c r="AF10" s="587">
        <v>0</v>
      </c>
      <c r="AG10" s="587">
        <v>0</v>
      </c>
      <c r="AH10" s="587">
        <v>0</v>
      </c>
      <c r="AI10" s="587">
        <v>0</v>
      </c>
      <c r="AJ10" s="587">
        <v>0</v>
      </c>
      <c r="AK10" s="587">
        <v>0</v>
      </c>
    </row>
    <row r="11" spans="1:37" x14ac:dyDescent="0.25">
      <c r="A11" s="607" t="s">
        <v>55</v>
      </c>
      <c r="B11" s="688">
        <v>5</v>
      </c>
      <c r="C11" s="609" t="str">
        <f>IF($B11="","",VLOOKUP($B11,'B-II.kcs-U10-N-F elo'!$A$7:$O$22,5))</f>
        <v>161102</v>
      </c>
      <c r="D11" s="609">
        <f>IF($B11="","",VLOOKUP($B11,'B-II.kcs-U10-N-F elo'!$A$7:$O$22,15))</f>
        <v>0</v>
      </c>
      <c r="E11" s="610" t="str">
        <f>UPPER(IF($B11="","",VLOOKUP($B11,'B-II.kcs-U10-N-F elo'!$A$7:$O$22,2)))</f>
        <v>ZÁMBÓ</v>
      </c>
      <c r="F11" s="611"/>
      <c r="G11" s="610" t="str">
        <f>IF($B11="","",VLOOKUP($B11,'B-II.kcs-U10-N-F elo'!$A$7:$O$22,3))</f>
        <v>Zénó</v>
      </c>
      <c r="H11" s="611"/>
      <c r="I11" s="689" t="str">
        <f>IF($B11="","",VLOOKUP($B11,'B-II.kcs-U10-N-F elo'!$A$7:$O$22,4))</f>
        <v>Koch V. Gimn., Ált. Isk., Óvoda és Koll.</v>
      </c>
      <c r="J11" s="690"/>
      <c r="K11" s="691"/>
      <c r="L11" s="613" t="str">
        <f>IF(K11="","",CONCATENATE(VLOOKUP($Y$3,$AB$1:$AK$1,K11)," pont"))</f>
        <v/>
      </c>
      <c r="M11" s="614"/>
      <c r="O11" s="686" t="s">
        <v>338</v>
      </c>
      <c r="P11" s="687" t="s">
        <v>70</v>
      </c>
      <c r="Q11" s="687" t="s">
        <v>339</v>
      </c>
      <c r="Y11" s="586"/>
      <c r="Z11" s="586"/>
      <c r="AA11" s="586" t="s">
        <v>88</v>
      </c>
      <c r="AB11" s="587">
        <v>3</v>
      </c>
      <c r="AC11" s="587">
        <v>2</v>
      </c>
      <c r="AD11" s="587">
        <v>1</v>
      </c>
      <c r="AE11" s="587">
        <v>0</v>
      </c>
      <c r="AF11" s="587">
        <v>0</v>
      </c>
      <c r="AG11" s="587">
        <v>0</v>
      </c>
      <c r="AH11" s="587">
        <v>0</v>
      </c>
      <c r="AI11" s="587">
        <v>0</v>
      </c>
      <c r="AJ11" s="587">
        <v>0</v>
      </c>
      <c r="AK11" s="587">
        <v>0</v>
      </c>
    </row>
    <row r="12" spans="1:37" x14ac:dyDescent="0.25">
      <c r="A12" s="606"/>
      <c r="B12" s="681"/>
      <c r="C12" s="606"/>
      <c r="D12" s="606"/>
      <c r="E12" s="606"/>
      <c r="F12" s="606"/>
      <c r="G12" s="606"/>
      <c r="H12" s="606"/>
      <c r="I12" s="606"/>
      <c r="J12" s="606"/>
      <c r="K12" s="606"/>
      <c r="L12" s="606"/>
      <c r="M12" s="616"/>
      <c r="Y12" s="586"/>
      <c r="Z12" s="586"/>
      <c r="AA12" s="586" t="s">
        <v>84</v>
      </c>
      <c r="AB12" s="617">
        <v>0</v>
      </c>
      <c r="AC12" s="617">
        <v>0</v>
      </c>
      <c r="AD12" s="617">
        <v>0</v>
      </c>
      <c r="AE12" s="617">
        <v>0</v>
      </c>
      <c r="AF12" s="617">
        <v>0</v>
      </c>
      <c r="AG12" s="617">
        <v>0</v>
      </c>
      <c r="AH12" s="617">
        <v>0</v>
      </c>
      <c r="AI12" s="617">
        <v>0</v>
      </c>
      <c r="AJ12" s="617">
        <v>0</v>
      </c>
      <c r="AK12" s="617">
        <v>0</v>
      </c>
    </row>
    <row r="13" spans="1:37" x14ac:dyDescent="0.25">
      <c r="A13" s="681" t="s">
        <v>60</v>
      </c>
      <c r="B13" s="682">
        <v>3</v>
      </c>
      <c r="C13" s="609" t="str">
        <f>IF($B13="","",VLOOKUP($B13,'B-II.kcs-U10-N-F elo'!$A$7:$O$22,5))</f>
        <v>171026</v>
      </c>
      <c r="D13" s="609">
        <f>IF($B13="","",VLOOKUP($B13,'B-II.kcs-U10-N-F elo'!$A$7:$O$22,15))</f>
        <v>0</v>
      </c>
      <c r="E13" s="610" t="str">
        <f>UPPER(IF($B13="","",VLOOKUP($B13,'B-II.kcs-U10-N-F elo'!$A$7:$O$22,2)))</f>
        <v>REISZ</v>
      </c>
      <c r="F13" s="611"/>
      <c r="G13" s="610" t="str">
        <f>IF($B13="","",VLOOKUP($B13,'B-II.kcs-U10-N-F elo'!$A$7:$O$22,3))</f>
        <v>Kende</v>
      </c>
      <c r="H13" s="611"/>
      <c r="I13" s="610" t="str">
        <f>IF($B13="","",VLOOKUP($B13,'B-II.kcs-U10-N-F elo'!$A$7:$O$22,4))</f>
        <v>Bólyi Általános Iskola és AMI</v>
      </c>
      <c r="J13" s="606"/>
      <c r="K13" s="612"/>
      <c r="L13" s="613" t="str">
        <f>IF(K13="","",CONCATENATE(VLOOKUP($Y$3,$AB$1:$AK$1,K13)," pont"))</f>
        <v/>
      </c>
      <c r="M13" s="614"/>
      <c r="Y13" s="586"/>
      <c r="Z13" s="586"/>
      <c r="AA13" s="586" t="s">
        <v>85</v>
      </c>
      <c r="AB13" s="617">
        <v>0</v>
      </c>
      <c r="AC13" s="617">
        <v>0</v>
      </c>
      <c r="AD13" s="617">
        <v>0</v>
      </c>
      <c r="AE13" s="617">
        <v>0</v>
      </c>
      <c r="AF13" s="617">
        <v>0</v>
      </c>
      <c r="AG13" s="617">
        <v>0</v>
      </c>
      <c r="AH13" s="617">
        <v>0</v>
      </c>
      <c r="AI13" s="617">
        <v>0</v>
      </c>
      <c r="AJ13" s="617">
        <v>0</v>
      </c>
      <c r="AK13" s="617">
        <v>0</v>
      </c>
    </row>
    <row r="14" spans="1:37" x14ac:dyDescent="0.25">
      <c r="A14" s="607"/>
      <c r="B14" s="685"/>
      <c r="C14" s="606"/>
      <c r="D14" s="606"/>
      <c r="E14" s="606"/>
      <c r="F14" s="606"/>
      <c r="G14" s="606"/>
      <c r="H14" s="606"/>
      <c r="I14" s="606"/>
      <c r="J14" s="606"/>
      <c r="K14" s="607"/>
      <c r="L14" s="607"/>
      <c r="M14" s="616"/>
      <c r="Y14" s="586"/>
      <c r="Z14" s="586"/>
      <c r="AA14" s="586"/>
      <c r="AB14" s="586"/>
      <c r="AC14" s="586"/>
      <c r="AD14" s="586"/>
      <c r="AE14" s="586"/>
      <c r="AF14" s="586"/>
      <c r="AG14" s="586"/>
      <c r="AH14" s="586"/>
      <c r="AI14" s="586"/>
      <c r="AJ14" s="586"/>
      <c r="AK14" s="586"/>
    </row>
    <row r="15" spans="1:37" x14ac:dyDescent="0.25">
      <c r="A15" s="607" t="s">
        <v>61</v>
      </c>
      <c r="B15" s="688">
        <v>4</v>
      </c>
      <c r="C15" s="609" t="str">
        <f>IF($B15="","",VLOOKUP($B15,'B-II.kcs-U10-N-F elo'!$A$7:$O$22,5))</f>
        <v>161002</v>
      </c>
      <c r="D15" s="609">
        <f>IF($B15="","",VLOOKUP($B15,'B-II.kcs-U10-N-F elo'!$A$7:$O$22,15))</f>
        <v>0</v>
      </c>
      <c r="E15" s="610" t="str">
        <f>UPPER(IF($B15="","",VLOOKUP($B15,'B-II.kcs-U10-N-F elo'!$A$7:$O$22,2)))</f>
        <v>SZEBÉNYI</v>
      </c>
      <c r="F15" s="611"/>
      <c r="G15" s="610" t="str">
        <f>IF($B15="","",VLOOKUP($B15,'B-II.kcs-U10-N-F elo'!$A$7:$O$22,3))</f>
        <v>Alexander</v>
      </c>
      <c r="H15" s="611"/>
      <c r="I15" s="689" t="str">
        <f>IF($B15="","",VLOOKUP($B15,'B-II.kcs-U10-N-F elo'!$A$7:$O$22,4))</f>
        <v>Koch V. Gimn., Ált. Isk., Óvoda és Koll.</v>
      </c>
      <c r="J15" s="606"/>
      <c r="K15" s="612"/>
      <c r="L15" s="613" t="str">
        <f>IF(K15="","",CONCATENATE(VLOOKUP($Y$3,$AB$1:$AK$1,K15)," pont"))</f>
        <v/>
      </c>
      <c r="M15" s="614"/>
      <c r="Y15" s="586"/>
      <c r="Z15" s="586"/>
      <c r="AA15" s="586"/>
      <c r="AB15" s="586"/>
      <c r="AC15" s="586"/>
      <c r="AD15" s="586"/>
      <c r="AE15" s="586"/>
      <c r="AF15" s="586"/>
      <c r="AG15" s="586"/>
      <c r="AH15" s="586"/>
      <c r="AI15" s="586"/>
      <c r="AJ15" s="586"/>
      <c r="AK15" s="586"/>
    </row>
    <row r="16" spans="1:37" x14ac:dyDescent="0.25">
      <c r="A16" s="607"/>
      <c r="B16" s="685"/>
      <c r="C16" s="606"/>
      <c r="D16" s="606"/>
      <c r="E16" s="606"/>
      <c r="F16" s="606"/>
      <c r="G16" s="606"/>
      <c r="H16" s="606"/>
      <c r="I16" s="606"/>
      <c r="J16" s="606"/>
      <c r="K16" s="607"/>
      <c r="L16" s="607"/>
      <c r="M16" s="616"/>
      <c r="Y16" s="586"/>
      <c r="Z16" s="586"/>
      <c r="AA16" s="586" t="s">
        <v>53</v>
      </c>
      <c r="AB16" s="586">
        <v>300</v>
      </c>
      <c r="AC16" s="586">
        <v>250</v>
      </c>
      <c r="AD16" s="586">
        <v>220</v>
      </c>
      <c r="AE16" s="586">
        <v>180</v>
      </c>
      <c r="AF16" s="586">
        <v>160</v>
      </c>
      <c r="AG16" s="586">
        <v>150</v>
      </c>
      <c r="AH16" s="586">
        <v>140</v>
      </c>
      <c r="AI16" s="586">
        <v>130</v>
      </c>
      <c r="AJ16" s="586">
        <v>120</v>
      </c>
      <c r="AK16" s="586">
        <v>110</v>
      </c>
    </row>
    <row r="17" spans="1:37" x14ac:dyDescent="0.25">
      <c r="A17" s="606"/>
      <c r="B17" s="606"/>
      <c r="C17" s="606"/>
      <c r="D17" s="606"/>
      <c r="E17" s="606"/>
      <c r="F17" s="606"/>
      <c r="G17" s="606"/>
      <c r="H17" s="606"/>
      <c r="I17" s="606"/>
      <c r="J17" s="606"/>
      <c r="K17" s="606"/>
      <c r="L17" s="606"/>
      <c r="M17" s="606"/>
      <c r="Y17" s="586"/>
      <c r="Z17" s="586"/>
      <c r="AA17" s="586" t="s">
        <v>77</v>
      </c>
      <c r="AB17" s="586">
        <v>200</v>
      </c>
      <c r="AC17" s="586">
        <v>150</v>
      </c>
      <c r="AD17" s="586">
        <v>130</v>
      </c>
      <c r="AE17" s="586">
        <v>110</v>
      </c>
      <c r="AF17" s="586">
        <v>95</v>
      </c>
      <c r="AG17" s="586">
        <v>80</v>
      </c>
      <c r="AH17" s="586">
        <v>70</v>
      </c>
      <c r="AI17" s="586">
        <v>60</v>
      </c>
      <c r="AJ17" s="586">
        <v>55</v>
      </c>
      <c r="AK17" s="586">
        <v>50</v>
      </c>
    </row>
    <row r="18" spans="1:37" x14ac:dyDescent="0.25">
      <c r="A18" s="606"/>
      <c r="B18" s="606"/>
      <c r="C18" s="606"/>
      <c r="D18" s="606"/>
      <c r="E18" s="606"/>
      <c r="F18" s="606"/>
      <c r="G18" s="606"/>
      <c r="H18" s="606"/>
      <c r="I18" s="606"/>
      <c r="J18" s="606"/>
      <c r="K18" s="606"/>
      <c r="L18" s="606"/>
      <c r="M18" s="606"/>
      <c r="Y18" s="586"/>
      <c r="Z18" s="586"/>
      <c r="AA18" s="586" t="s">
        <v>78</v>
      </c>
      <c r="AB18" s="586">
        <v>150</v>
      </c>
      <c r="AC18" s="586">
        <v>120</v>
      </c>
      <c r="AD18" s="586">
        <v>100</v>
      </c>
      <c r="AE18" s="586">
        <v>80</v>
      </c>
      <c r="AF18" s="586">
        <v>70</v>
      </c>
      <c r="AG18" s="586">
        <v>60</v>
      </c>
      <c r="AH18" s="586">
        <v>55</v>
      </c>
      <c r="AI18" s="586">
        <v>50</v>
      </c>
      <c r="AJ18" s="586">
        <v>45</v>
      </c>
      <c r="AK18" s="586">
        <v>40</v>
      </c>
    </row>
    <row r="19" spans="1:37" x14ac:dyDescent="0.25">
      <c r="A19" s="606"/>
      <c r="B19" s="606"/>
      <c r="C19" s="606"/>
      <c r="D19" s="606"/>
      <c r="E19" s="606"/>
      <c r="F19" s="606"/>
      <c r="G19" s="606"/>
      <c r="H19" s="606"/>
      <c r="I19" s="606"/>
      <c r="J19" s="606"/>
      <c r="K19" s="606"/>
      <c r="L19" s="606"/>
      <c r="M19" s="606"/>
      <c r="Y19" s="586"/>
      <c r="Z19" s="586"/>
      <c r="AA19" s="586" t="s">
        <v>79</v>
      </c>
      <c r="AB19" s="586">
        <v>120</v>
      </c>
      <c r="AC19" s="586">
        <v>90</v>
      </c>
      <c r="AD19" s="586">
        <v>65</v>
      </c>
      <c r="AE19" s="586">
        <v>55</v>
      </c>
      <c r="AF19" s="586">
        <v>50</v>
      </c>
      <c r="AG19" s="586">
        <v>45</v>
      </c>
      <c r="AH19" s="586">
        <v>40</v>
      </c>
      <c r="AI19" s="586">
        <v>35</v>
      </c>
      <c r="AJ19" s="586">
        <v>25</v>
      </c>
      <c r="AK19" s="586">
        <v>20</v>
      </c>
    </row>
    <row r="20" spans="1:37" x14ac:dyDescent="0.25">
      <c r="A20" s="606"/>
      <c r="B20" s="606"/>
      <c r="C20" s="606"/>
      <c r="D20" s="606"/>
      <c r="E20" s="606"/>
      <c r="F20" s="606"/>
      <c r="G20" s="606"/>
      <c r="H20" s="606"/>
      <c r="I20" s="606"/>
      <c r="J20" s="606"/>
      <c r="K20" s="606"/>
      <c r="L20" s="606"/>
      <c r="M20" s="606"/>
      <c r="Y20" s="586"/>
      <c r="Z20" s="586"/>
      <c r="AA20" s="586" t="s">
        <v>80</v>
      </c>
      <c r="AB20" s="586">
        <v>90</v>
      </c>
      <c r="AC20" s="586">
        <v>60</v>
      </c>
      <c r="AD20" s="586">
        <v>45</v>
      </c>
      <c r="AE20" s="586">
        <v>34</v>
      </c>
      <c r="AF20" s="586">
        <v>27</v>
      </c>
      <c r="AG20" s="586">
        <v>22</v>
      </c>
      <c r="AH20" s="586">
        <v>18</v>
      </c>
      <c r="AI20" s="586">
        <v>15</v>
      </c>
      <c r="AJ20" s="586">
        <v>12</v>
      </c>
      <c r="AK20" s="586">
        <v>9</v>
      </c>
    </row>
    <row r="21" spans="1:37" ht="18.75" customHeight="1" x14ac:dyDescent="0.25">
      <c r="A21" s="606"/>
      <c r="B21" s="1114"/>
      <c r="C21" s="1114"/>
      <c r="D21" s="1111" t="str">
        <f>E7</f>
        <v>PONGRÁCZ</v>
      </c>
      <c r="E21" s="1111"/>
      <c r="F21" s="1111" t="str">
        <f>E9</f>
        <v>PAPP-HOFFER</v>
      </c>
      <c r="G21" s="1111"/>
      <c r="H21" s="1111" t="str">
        <f>E11</f>
        <v>ZÁMBÓ</v>
      </c>
      <c r="I21" s="1111"/>
      <c r="J21" s="618" t="s">
        <v>340</v>
      </c>
      <c r="K21" s="618" t="s">
        <v>341</v>
      </c>
      <c r="L21" s="606"/>
      <c r="M21" s="695" t="s">
        <v>57</v>
      </c>
      <c r="Y21" s="586"/>
      <c r="Z21" s="586"/>
      <c r="AA21" s="586" t="s">
        <v>81</v>
      </c>
      <c r="AB21" s="586">
        <v>60</v>
      </c>
      <c r="AC21" s="586">
        <v>40</v>
      </c>
      <c r="AD21" s="586">
        <v>30</v>
      </c>
      <c r="AE21" s="586">
        <v>20</v>
      </c>
      <c r="AF21" s="586">
        <v>18</v>
      </c>
      <c r="AG21" s="586">
        <v>15</v>
      </c>
      <c r="AH21" s="586">
        <v>12</v>
      </c>
      <c r="AI21" s="586">
        <v>10</v>
      </c>
      <c r="AJ21" s="586">
        <v>8</v>
      </c>
      <c r="AK21" s="586">
        <v>6</v>
      </c>
    </row>
    <row r="22" spans="1:37" ht="18.75" customHeight="1" x14ac:dyDescent="0.25">
      <c r="A22" s="618" t="s">
        <v>53</v>
      </c>
      <c r="B22" s="1107" t="str">
        <f>E7</f>
        <v>PONGRÁCZ</v>
      </c>
      <c r="C22" s="1107"/>
      <c r="D22" s="1108"/>
      <c r="E22" s="1108"/>
      <c r="F22" s="1109"/>
      <c r="G22" s="1109"/>
      <c r="H22" s="1109"/>
      <c r="I22" s="1109"/>
      <c r="J22" s="695"/>
      <c r="K22" s="695"/>
      <c r="L22" s="606"/>
      <c r="M22" s="696"/>
      <c r="Y22" s="586"/>
      <c r="Z22" s="586"/>
      <c r="AA22" s="586" t="s">
        <v>82</v>
      </c>
      <c r="AB22" s="586">
        <v>40</v>
      </c>
      <c r="AC22" s="586">
        <v>25</v>
      </c>
      <c r="AD22" s="586">
        <v>18</v>
      </c>
      <c r="AE22" s="586">
        <v>13</v>
      </c>
      <c r="AF22" s="586">
        <v>8</v>
      </c>
      <c r="AG22" s="586">
        <v>7</v>
      </c>
      <c r="AH22" s="586">
        <v>6</v>
      </c>
      <c r="AI22" s="586">
        <v>5</v>
      </c>
      <c r="AJ22" s="586">
        <v>4</v>
      </c>
      <c r="AK22" s="586">
        <v>3</v>
      </c>
    </row>
    <row r="23" spans="1:37" ht="18.75" customHeight="1" x14ac:dyDescent="0.25">
      <c r="A23" s="618" t="s">
        <v>54</v>
      </c>
      <c r="B23" s="1107" t="str">
        <f>E9</f>
        <v>PAPP-HOFFER</v>
      </c>
      <c r="C23" s="1107"/>
      <c r="D23" s="1109"/>
      <c r="E23" s="1109"/>
      <c r="F23" s="1108"/>
      <c r="G23" s="1108"/>
      <c r="H23" s="1109"/>
      <c r="I23" s="1109"/>
      <c r="J23" s="695"/>
      <c r="K23" s="695"/>
      <c r="L23" s="606"/>
      <c r="M23" s="696"/>
      <c r="Y23" s="586"/>
      <c r="Z23" s="586"/>
      <c r="AA23" s="586" t="s">
        <v>83</v>
      </c>
      <c r="AB23" s="586">
        <v>25</v>
      </c>
      <c r="AC23" s="586">
        <v>15</v>
      </c>
      <c r="AD23" s="586">
        <v>13</v>
      </c>
      <c r="AE23" s="586">
        <v>7</v>
      </c>
      <c r="AF23" s="586">
        <v>6</v>
      </c>
      <c r="AG23" s="586">
        <v>5</v>
      </c>
      <c r="AH23" s="586">
        <v>4</v>
      </c>
      <c r="AI23" s="586">
        <v>3</v>
      </c>
      <c r="AJ23" s="586">
        <v>2</v>
      </c>
      <c r="AK23" s="586">
        <v>1</v>
      </c>
    </row>
    <row r="24" spans="1:37" ht="18.75" customHeight="1" x14ac:dyDescent="0.25">
      <c r="A24" s="618" t="s">
        <v>55</v>
      </c>
      <c r="B24" s="1107" t="str">
        <f>E11</f>
        <v>ZÁMBÓ</v>
      </c>
      <c r="C24" s="1107"/>
      <c r="D24" s="1109"/>
      <c r="E24" s="1109"/>
      <c r="F24" s="1109"/>
      <c r="G24" s="1109"/>
      <c r="H24" s="1108"/>
      <c r="I24" s="1108"/>
      <c r="J24" s="695"/>
      <c r="K24" s="695"/>
      <c r="L24" s="606"/>
      <c r="M24" s="696"/>
      <c r="Y24" s="586"/>
      <c r="Z24" s="586"/>
      <c r="AA24" s="586" t="s">
        <v>88</v>
      </c>
      <c r="AB24" s="586">
        <v>15</v>
      </c>
      <c r="AC24" s="586">
        <v>10</v>
      </c>
      <c r="AD24" s="586">
        <v>8</v>
      </c>
      <c r="AE24" s="586">
        <v>4</v>
      </c>
      <c r="AF24" s="586">
        <v>3</v>
      </c>
      <c r="AG24" s="586">
        <v>2</v>
      </c>
      <c r="AH24" s="586">
        <v>1</v>
      </c>
      <c r="AI24" s="586">
        <v>0</v>
      </c>
      <c r="AJ24" s="586">
        <v>0</v>
      </c>
      <c r="AK24" s="586">
        <v>0</v>
      </c>
    </row>
    <row r="25" spans="1:37" ht="18.75" customHeight="1" x14ac:dyDescent="0.25">
      <c r="A25" s="618" t="s">
        <v>60</v>
      </c>
      <c r="B25" s="1107" t="str">
        <f>E13</f>
        <v>REISZ</v>
      </c>
      <c r="C25" s="1107"/>
      <c r="D25" s="1109"/>
      <c r="E25" s="1109"/>
      <c r="F25" s="1109"/>
      <c r="G25" s="1109"/>
      <c r="H25" s="1109"/>
      <c r="I25" s="1109"/>
      <c r="J25" s="697"/>
      <c r="K25" s="695"/>
      <c r="L25" s="606"/>
      <c r="M25" s="696"/>
    </row>
    <row r="26" spans="1:37" ht="18.75" customHeight="1" x14ac:dyDescent="0.25">
      <c r="A26" s="618" t="s">
        <v>61</v>
      </c>
      <c r="B26" s="1107" t="str">
        <f>E15</f>
        <v>SZEBÉNYI</v>
      </c>
      <c r="C26" s="1107"/>
      <c r="D26" s="1109"/>
      <c r="E26" s="1109"/>
      <c r="F26" s="1109"/>
      <c r="G26" s="1109"/>
      <c r="H26" s="1109"/>
      <c r="I26" s="1109"/>
      <c r="J26" s="695"/>
      <c r="K26" s="697"/>
      <c r="L26" s="606"/>
      <c r="M26" s="696"/>
    </row>
    <row r="27" spans="1:37" x14ac:dyDescent="0.25">
      <c r="A27" s="606"/>
      <c r="B27" s="606"/>
      <c r="C27" s="606"/>
      <c r="D27" s="606"/>
      <c r="E27" s="606"/>
      <c r="F27" s="606"/>
      <c r="G27" s="606"/>
      <c r="H27" s="606"/>
      <c r="I27" s="606"/>
      <c r="J27" s="606"/>
      <c r="K27" s="606"/>
      <c r="L27" s="606"/>
      <c r="M27" s="606"/>
    </row>
    <row r="28" spans="1:37" x14ac:dyDescent="0.25">
      <c r="A28" s="606"/>
      <c r="B28" s="606"/>
      <c r="C28" s="1115"/>
      <c r="D28" s="1115"/>
      <c r="E28" s="607"/>
      <c r="F28" s="1115"/>
      <c r="G28" s="1115"/>
      <c r="H28" s="606"/>
      <c r="I28" s="606"/>
      <c r="J28" s="606"/>
      <c r="K28" s="606"/>
      <c r="L28" s="606"/>
      <c r="M28" s="606"/>
    </row>
    <row r="29" spans="1:37" x14ac:dyDescent="0.25">
      <c r="A29" s="606"/>
      <c r="B29" s="606"/>
      <c r="C29" s="606"/>
      <c r="D29" s="606"/>
      <c r="E29" s="606"/>
      <c r="F29" s="607"/>
      <c r="G29" s="607"/>
      <c r="H29" s="606"/>
      <c r="I29" s="606"/>
      <c r="J29" s="606"/>
      <c r="K29" s="606"/>
      <c r="L29" s="606"/>
      <c r="M29" s="606"/>
    </row>
    <row r="30" spans="1:37" x14ac:dyDescent="0.25">
      <c r="A30" s="606"/>
      <c r="B30" s="606"/>
      <c r="C30" s="1115"/>
      <c r="D30" s="1115"/>
      <c r="E30" s="607"/>
      <c r="F30" s="1115"/>
      <c r="G30" s="1115"/>
      <c r="H30" s="606"/>
      <c r="I30" s="606"/>
      <c r="J30" s="606"/>
      <c r="K30" s="606"/>
      <c r="L30" s="606"/>
      <c r="M30" s="606"/>
    </row>
    <row r="31" spans="1:37" x14ac:dyDescent="0.25">
      <c r="A31" s="606"/>
      <c r="B31" s="606"/>
      <c r="C31" s="607"/>
      <c r="D31" s="607"/>
      <c r="E31" s="607"/>
      <c r="F31" s="607"/>
      <c r="G31" s="607"/>
      <c r="H31" s="606"/>
      <c r="I31" s="606"/>
      <c r="J31" s="606"/>
      <c r="K31" s="606"/>
      <c r="L31" s="606"/>
      <c r="M31" s="606"/>
    </row>
    <row r="32" spans="1:37" x14ac:dyDescent="0.25">
      <c r="A32" s="606"/>
      <c r="B32" s="606"/>
      <c r="C32" s="1115"/>
      <c r="D32" s="1115"/>
      <c r="E32" s="607"/>
      <c r="F32" s="1115"/>
      <c r="G32" s="1115"/>
      <c r="H32" s="606"/>
      <c r="I32" s="606"/>
      <c r="J32" s="606"/>
      <c r="K32" s="606"/>
      <c r="L32" s="606"/>
      <c r="M32" s="606"/>
      <c r="P32" s="629"/>
      <c r="Q32" s="629"/>
      <c r="R32" s="630"/>
    </row>
    <row r="33" spans="1:18" x14ac:dyDescent="0.25">
      <c r="A33" s="606"/>
      <c r="B33" s="606"/>
      <c r="C33" s="606"/>
      <c r="D33" s="606"/>
      <c r="E33" s="606"/>
      <c r="F33" s="606"/>
      <c r="G33" s="606"/>
      <c r="H33" s="606"/>
      <c r="I33" s="606"/>
      <c r="J33" s="606"/>
      <c r="K33" s="606"/>
      <c r="L33" s="606"/>
      <c r="M33" s="606"/>
      <c r="P33" s="641"/>
      <c r="Q33" s="641"/>
      <c r="R33" s="642"/>
    </row>
    <row r="34" spans="1:18" x14ac:dyDescent="0.25">
      <c r="A34" s="606"/>
      <c r="B34" s="606"/>
      <c r="C34" s="606"/>
      <c r="D34" s="606"/>
      <c r="E34" s="606"/>
      <c r="F34" s="606"/>
      <c r="G34" s="606"/>
      <c r="H34" s="606"/>
      <c r="I34" s="606"/>
      <c r="J34" s="606"/>
      <c r="K34" s="606"/>
      <c r="L34" s="611"/>
      <c r="M34" s="606"/>
      <c r="P34" s="642"/>
      <c r="Q34" s="653"/>
      <c r="R34" s="642"/>
    </row>
    <row r="35" spans="1:18" x14ac:dyDescent="0.25">
      <c r="A35" s="619" t="s">
        <v>35</v>
      </c>
      <c r="B35" s="620"/>
      <c r="C35" s="621"/>
      <c r="D35" s="622" t="s">
        <v>2</v>
      </c>
      <c r="E35" s="623" t="s">
        <v>37</v>
      </c>
      <c r="F35" s="624"/>
      <c r="G35" s="622" t="s">
        <v>2</v>
      </c>
      <c r="H35" s="623" t="s">
        <v>46</v>
      </c>
      <c r="I35" s="625"/>
      <c r="J35" s="623" t="s">
        <v>47</v>
      </c>
      <c r="K35" s="626" t="s">
        <v>48</v>
      </c>
      <c r="L35" s="602"/>
      <c r="M35" s="624"/>
      <c r="P35" s="641"/>
      <c r="Q35" s="641"/>
      <c r="R35" s="642"/>
    </row>
    <row r="36" spans="1:18" x14ac:dyDescent="0.25">
      <c r="A36" s="631" t="s">
        <v>36</v>
      </c>
      <c r="B36" s="632"/>
      <c r="C36" s="633"/>
      <c r="D36" s="634"/>
      <c r="E36" s="1110"/>
      <c r="F36" s="1110"/>
      <c r="G36" s="635" t="s">
        <v>3</v>
      </c>
      <c r="H36" s="632"/>
      <c r="I36" s="636"/>
      <c r="J36" s="637"/>
      <c r="K36" s="638" t="s">
        <v>38</v>
      </c>
      <c r="L36" s="639"/>
      <c r="M36" s="658"/>
      <c r="P36" s="642"/>
      <c r="Q36" s="653"/>
      <c r="R36" s="642"/>
    </row>
    <row r="37" spans="1:18" x14ac:dyDescent="0.25">
      <c r="A37" s="643" t="s">
        <v>45</v>
      </c>
      <c r="B37" s="644"/>
      <c r="C37" s="645"/>
      <c r="D37" s="646"/>
      <c r="E37" s="1106"/>
      <c r="F37" s="1106"/>
      <c r="G37" s="647" t="s">
        <v>4</v>
      </c>
      <c r="H37" s="648"/>
      <c r="I37" s="649"/>
      <c r="J37" s="650"/>
      <c r="K37" s="651"/>
      <c r="L37" s="611"/>
      <c r="M37" s="652"/>
      <c r="P37" s="642"/>
      <c r="Q37" s="653"/>
      <c r="R37" s="642"/>
    </row>
    <row r="38" spans="1:18" x14ac:dyDescent="0.25">
      <c r="A38" s="654"/>
      <c r="B38" s="655"/>
      <c r="C38" s="656"/>
      <c r="D38" s="646"/>
      <c r="E38" s="657"/>
      <c r="F38" s="606"/>
      <c r="G38" s="647" t="s">
        <v>5</v>
      </c>
      <c r="H38" s="648"/>
      <c r="I38" s="649"/>
      <c r="J38" s="650"/>
      <c r="K38" s="638" t="s">
        <v>39</v>
      </c>
      <c r="L38" s="639"/>
      <c r="M38" s="658"/>
      <c r="P38" s="641"/>
      <c r="Q38" s="641"/>
      <c r="R38" s="642"/>
    </row>
    <row r="39" spans="1:18" x14ac:dyDescent="0.25">
      <c r="A39" s="659"/>
      <c r="B39" s="660"/>
      <c r="C39" s="661"/>
      <c r="D39" s="646"/>
      <c r="E39" s="657"/>
      <c r="F39" s="606"/>
      <c r="G39" s="647" t="s">
        <v>6</v>
      </c>
      <c r="H39" s="648"/>
      <c r="I39" s="649"/>
      <c r="J39" s="650"/>
      <c r="K39" s="662"/>
      <c r="L39" s="606"/>
      <c r="M39" s="640"/>
      <c r="P39" s="642"/>
      <c r="Q39" s="653"/>
      <c r="R39" s="642"/>
    </row>
    <row r="40" spans="1:18" x14ac:dyDescent="0.25">
      <c r="A40" s="663"/>
      <c r="B40" s="664"/>
      <c r="C40" s="665"/>
      <c r="D40" s="646"/>
      <c r="E40" s="657"/>
      <c r="F40" s="606"/>
      <c r="G40" s="647" t="s">
        <v>7</v>
      </c>
      <c r="H40" s="648"/>
      <c r="I40" s="649"/>
      <c r="J40" s="650"/>
      <c r="K40" s="643"/>
      <c r="L40" s="611"/>
      <c r="M40" s="652"/>
      <c r="P40" s="642"/>
      <c r="Q40" s="653"/>
      <c r="R40" s="677">
        <f>MIN(4,'B-II.kcs-U10-N-F elo'!Q5)</f>
        <v>4</v>
      </c>
    </row>
    <row r="41" spans="1:18" x14ac:dyDescent="0.25">
      <c r="A41" s="666"/>
      <c r="B41" s="667"/>
      <c r="C41" s="661"/>
      <c r="D41" s="646"/>
      <c r="E41" s="657"/>
      <c r="F41" s="606"/>
      <c r="G41" s="647" t="s">
        <v>8</v>
      </c>
      <c r="H41" s="648"/>
      <c r="I41" s="649"/>
      <c r="J41" s="650"/>
      <c r="K41" s="638" t="s">
        <v>28</v>
      </c>
      <c r="L41" s="639"/>
      <c r="M41" s="658"/>
    </row>
    <row r="42" spans="1:18" x14ac:dyDescent="0.25">
      <c r="A42" s="666"/>
      <c r="B42" s="667"/>
      <c r="C42" s="668"/>
      <c r="D42" s="646"/>
      <c r="E42" s="657"/>
      <c r="F42" s="606"/>
      <c r="G42" s="647" t="s">
        <v>9</v>
      </c>
      <c r="H42" s="648"/>
      <c r="I42" s="649"/>
      <c r="J42" s="650"/>
      <c r="K42" s="662"/>
      <c r="L42" s="606"/>
      <c r="M42" s="640"/>
    </row>
    <row r="43" spans="1:18" x14ac:dyDescent="0.25">
      <c r="A43" s="669"/>
      <c r="B43" s="670"/>
      <c r="C43" s="671"/>
      <c r="D43" s="672"/>
      <c r="E43" s="673"/>
      <c r="F43" s="611"/>
      <c r="G43" s="674" t="s">
        <v>10</v>
      </c>
      <c r="H43" s="644"/>
      <c r="I43" s="675"/>
      <c r="J43" s="676"/>
      <c r="K43" s="643" t="e">
        <f>L4</f>
        <v>#REF!</v>
      </c>
      <c r="L43" s="611"/>
      <c r="M43" s="652"/>
    </row>
  </sheetData>
  <mergeCells count="34">
    <mergeCell ref="H21:I21"/>
    <mergeCell ref="A1:F1"/>
    <mergeCell ref="A4:C4"/>
    <mergeCell ref="B21:C21"/>
    <mergeCell ref="D21:E21"/>
    <mergeCell ref="F21:G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E37:F37"/>
    <mergeCell ref="B26:C26"/>
    <mergeCell ref="D26:E26"/>
    <mergeCell ref="F26:G26"/>
    <mergeCell ref="H26:I26"/>
    <mergeCell ref="C28:D28"/>
    <mergeCell ref="F28:G28"/>
    <mergeCell ref="C30:D30"/>
    <mergeCell ref="F30:G30"/>
    <mergeCell ref="C32:D32"/>
    <mergeCell ref="F32:G32"/>
    <mergeCell ref="E36:F36"/>
  </mergeCells>
  <conditionalFormatting sqref="E7 E9 E11 E13 E15">
    <cfRule type="cellIs" dxfId="219" priority="1" stopIfTrue="1" operator="equal">
      <formula>"Bye"</formula>
    </cfRule>
  </conditionalFormatting>
  <conditionalFormatting sqref="R40">
    <cfRule type="expression" dxfId="218"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6F57-E276-4647-9DF3-A6AA4C9300C4}">
  <sheetPr codeName="Sheet18">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4" style="707" customWidth="1"/>
    <col min="3" max="3" width="12.44140625" style="707" customWidth="1"/>
    <col min="4" max="4" width="36.6640625" style="780" bestFit="1" customWidth="1"/>
    <col min="5" max="5" width="12.109375" style="781" customWidth="1"/>
    <col min="6" max="6" width="6.109375" style="782" hidden="1" customWidth="1"/>
    <col min="7" max="7" width="31.4414062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698" t="e">
        <f>[2]Altalanos!$A$6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[2]Altalanos!$D$8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[2]Altalanos!$A$10</f>
        <v>#REF!</v>
      </c>
      <c r="B5" s="734"/>
      <c r="C5" s="735" t="e">
        <f>[2]Altalanos!$C$10</f>
        <v>#REF!</v>
      </c>
      <c r="D5" s="736" t="e">
        <f>[2]Altalanos!$D$10</f>
        <v>#REF!</v>
      </c>
      <c r="E5" s="736"/>
      <c r="F5" s="736"/>
      <c r="G5" s="736"/>
      <c r="H5" s="737" t="e">
        <f>[2]Altalanos!$E$10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342</v>
      </c>
      <c r="C7" s="755" t="s">
        <v>343</v>
      </c>
      <c r="D7" s="756" t="s">
        <v>153</v>
      </c>
      <c r="E7" s="757" t="s">
        <v>344</v>
      </c>
      <c r="F7" s="758"/>
      <c r="G7" s="759"/>
      <c r="H7" s="756"/>
      <c r="I7" s="756"/>
      <c r="J7" s="760"/>
      <c r="K7" s="761"/>
      <c r="L7" s="762"/>
      <c r="M7" s="761"/>
      <c r="N7" s="763"/>
      <c r="O7" s="756"/>
      <c r="P7" s="764"/>
      <c r="Q7" s="765"/>
    </row>
    <row r="8" spans="1:17" s="766" customFormat="1" ht="18.899999999999999" customHeight="1" x14ac:dyDescent="0.25">
      <c r="A8" s="754">
        <v>2</v>
      </c>
      <c r="B8" s="755" t="s">
        <v>345</v>
      </c>
      <c r="C8" s="755" t="s">
        <v>346</v>
      </c>
      <c r="D8" s="756" t="s">
        <v>347</v>
      </c>
      <c r="E8" s="757" t="s">
        <v>348</v>
      </c>
      <c r="F8" s="767"/>
      <c r="G8" s="768"/>
      <c r="H8" s="756"/>
      <c r="I8" s="756"/>
      <c r="J8" s="760"/>
      <c r="K8" s="761"/>
      <c r="L8" s="762"/>
      <c r="M8" s="761"/>
      <c r="N8" s="763"/>
      <c r="O8" s="756"/>
      <c r="P8" s="764"/>
      <c r="Q8" s="765"/>
    </row>
    <row r="9" spans="1:17" s="766" customFormat="1" ht="18.899999999999999" customHeight="1" x14ac:dyDescent="0.25">
      <c r="A9" s="754">
        <v>3</v>
      </c>
      <c r="B9" s="755" t="s">
        <v>349</v>
      </c>
      <c r="C9" s="755" t="s">
        <v>350</v>
      </c>
      <c r="D9" s="756" t="s">
        <v>351</v>
      </c>
      <c r="E9" s="757" t="s">
        <v>352</v>
      </c>
      <c r="F9" s="767"/>
      <c r="G9" s="768"/>
      <c r="H9" s="756"/>
      <c r="I9" s="756"/>
      <c r="J9" s="760"/>
      <c r="K9" s="761"/>
      <c r="L9" s="762"/>
      <c r="M9" s="761"/>
      <c r="N9" s="763"/>
      <c r="O9" s="756"/>
      <c r="P9" s="769"/>
      <c r="Q9" s="770"/>
    </row>
    <row r="10" spans="1:17" s="766" customFormat="1" ht="18.899999999999999" customHeight="1" x14ac:dyDescent="0.25">
      <c r="A10" s="754">
        <v>4</v>
      </c>
      <c r="B10" s="755" t="s">
        <v>353</v>
      </c>
      <c r="C10" s="755" t="s">
        <v>354</v>
      </c>
      <c r="D10" s="756" t="s">
        <v>355</v>
      </c>
      <c r="E10" s="757" t="s">
        <v>356</v>
      </c>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217" priority="14" stopIfTrue="1">
      <formula>$Q7&gt;=1</formula>
    </cfRule>
  </conditionalFormatting>
  <conditionalFormatting sqref="B7:D37">
    <cfRule type="expression" dxfId="216" priority="1" stopIfTrue="1">
      <formula>$Q7&gt;=1</formula>
    </cfRule>
  </conditionalFormatting>
  <conditionalFormatting sqref="E7:E14">
    <cfRule type="expression" dxfId="215" priority="6" stopIfTrue="1">
      <formula>AND(ROUNDDOWN(($A$4-E7)/365.25,0)&lt;=13,G7&lt;&gt;"OK")</formula>
    </cfRule>
    <cfRule type="expression" dxfId="214" priority="7" stopIfTrue="1">
      <formula>AND(ROUNDDOWN(($A$4-E7)/365.25,0)&lt;=14,G7&lt;&gt;"OK")</formula>
    </cfRule>
    <cfRule type="expression" dxfId="213" priority="8" stopIfTrue="1">
      <formula>AND(ROUNDDOWN(($A$4-E7)/365.25,0)&lt;=17,G7&lt;&gt;"OK")</formula>
    </cfRule>
    <cfRule type="expression" dxfId="212" priority="11" stopIfTrue="1">
      <formula>AND(ROUNDDOWN(($A$4-E7)/365.25,0)&lt;=13,G7&lt;&gt;"OK")</formula>
    </cfRule>
    <cfRule type="expression" dxfId="211" priority="12" stopIfTrue="1">
      <formula>AND(ROUNDDOWN(($A$4-E7)/365.25,0)&lt;=14,G7&lt;&gt;"OK")</formula>
    </cfRule>
    <cfRule type="expression" dxfId="210" priority="13" stopIfTrue="1">
      <formula>AND(ROUNDDOWN(($A$4-E7)/365.25,0)&lt;=17,G7&lt;&gt;"OK")</formula>
    </cfRule>
  </conditionalFormatting>
  <conditionalFormatting sqref="E7:E27 E29:E37">
    <cfRule type="expression" dxfId="209" priority="2" stopIfTrue="1">
      <formula>AND(ROUNDDOWN(($A$4-E7)/365.25,0)&lt;=13,G7&lt;&gt;"OK")</formula>
    </cfRule>
    <cfRule type="expression" dxfId="208" priority="3" stopIfTrue="1">
      <formula>AND(ROUNDDOWN(($A$4-E7)/365.25,0)&lt;=14,G7&lt;&gt;"OK")</formula>
    </cfRule>
    <cfRule type="expression" dxfId="207" priority="4" stopIfTrue="1">
      <formula>AND(ROUNDDOWN(($A$4-E7)/365.25,0)&lt;=17,G7&lt;&gt;"OK")</formula>
    </cfRule>
  </conditionalFormatting>
  <conditionalFormatting sqref="E7:E156">
    <cfRule type="expression" dxfId="206" priority="16" stopIfTrue="1">
      <formula>AND(ROUNDDOWN(($A$4-E7)/365.25,0)&lt;=13,G7&lt;&gt;"OK")</formula>
    </cfRule>
    <cfRule type="expression" dxfId="205" priority="17" stopIfTrue="1">
      <formula>AND(ROUNDDOWN(($A$4-E7)/365.25,0)&lt;=14,G7&lt;&gt;"OK")</formula>
    </cfRule>
    <cfRule type="expression" dxfId="204" priority="18" stopIfTrue="1">
      <formula>AND(ROUNDDOWN(($A$4-E7)/365.25,0)&lt;=17,G7&lt;&gt;"OK")</formula>
    </cfRule>
  </conditionalFormatting>
  <conditionalFormatting sqref="J7:J156">
    <cfRule type="cellIs" dxfId="203"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8540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CB88-709F-41FC-9DA4-33B6A48F8486}">
  <sheetPr codeName="Munka35">
    <tabColor indexed="11"/>
  </sheetPr>
  <dimension ref="A1:AK41"/>
  <sheetViews>
    <sheetView zoomScale="70" zoomScaleNormal="70" workbookViewId="0">
      <selection activeCell="B14" sqref="B14"/>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7.88671875" style="707" customWidth="1"/>
    <col min="11" max="12" width="8.5546875" style="707" customWidth="1"/>
    <col min="13" max="13" width="7.88671875" style="707" customWidth="1"/>
    <col min="14" max="14" width="8.88671875" style="707"/>
    <col min="15" max="16" width="4.44140625" style="707" customWidth="1"/>
    <col min="17" max="17" width="12.109375" style="707" customWidth="1"/>
    <col min="18" max="18" width="7.88671875" style="707" customWidth="1"/>
    <col min="19" max="19" width="7.44140625" style="707" customWidth="1"/>
    <col min="20" max="24" width="8.88671875" style="707"/>
    <col min="25" max="37" width="0" style="707" hidden="1" customWidth="1"/>
    <col min="38" max="16384" width="8.88671875" style="707"/>
  </cols>
  <sheetData>
    <row r="1" spans="1:37" ht="24.6" x14ac:dyDescent="0.25">
      <c r="A1" s="1124" t="e">
        <f>[2]Altalanos!$A$6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e">
        <f>[2]Altalanos!$D$8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c r="M3" s="803" t="s">
        <v>25</v>
      </c>
      <c r="N3" s="804"/>
      <c r="O3" s="805"/>
      <c r="P3" s="804"/>
      <c r="Q3" s="683" t="s">
        <v>66</v>
      </c>
      <c r="R3" s="684" t="s">
        <v>72</v>
      </c>
      <c r="S3" s="684" t="s">
        <v>67</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[2]Altalanos!$A$10</f>
        <v>#REF!</v>
      </c>
      <c r="B4" s="1125"/>
      <c r="C4" s="1125"/>
      <c r="D4" s="806"/>
      <c r="E4" s="807" t="e">
        <f>[2]Altalanos!$C$10</f>
        <v>#REF!</v>
      </c>
      <c r="F4" s="807"/>
      <c r="G4" s="807"/>
      <c r="H4" s="595"/>
      <c r="I4" s="807"/>
      <c r="J4" s="808"/>
      <c r="K4" s="595"/>
      <c r="L4" s="809"/>
      <c r="M4" s="810" t="e">
        <f>[2]Altalanos!$E$10</f>
        <v>#REF!</v>
      </c>
      <c r="N4" s="811"/>
      <c r="O4" s="812"/>
      <c r="P4" s="811"/>
      <c r="Q4" s="686" t="s">
        <v>73</v>
      </c>
      <c r="R4" s="687" t="s">
        <v>68</v>
      </c>
      <c r="S4" s="687" t="s">
        <v>69</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S5" s="693" t="s">
        <v>71</v>
      </c>
      <c r="Y5" s="801" t="e">
        <f>IF(OR([2]Altalanos!$A$8="F1",[2]Altalanos!$A$8="F2",[2]Altalanos!$A$8="N1",[2]Altalanos!$A$8="N2"),1,2)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18" t="str">
        <f>IF($B7="","",VLOOKUP($B7,'B-II.kcs-U10-N-L elo'!$A$7:$O$22,5))</f>
        <v>170420</v>
      </c>
      <c r="D7" s="818">
        <f>IF($B7="","",VLOOKUP($B7,'B-II.kcs-U10-N-L elo'!$A$7:$O$22,15))</f>
        <v>0</v>
      </c>
      <c r="E7" s="1122" t="str">
        <f>UPPER(IF($B7="","",VLOOKUP($B7,'B-II.kcs-U10-N-L elo'!$A$7:$O$22,2)))</f>
        <v>AMBRUS</v>
      </c>
      <c r="F7" s="1122"/>
      <c r="G7" s="1122" t="str">
        <f>IF($B7="","",VLOOKUP($B7,'B-II.kcs-U10-N-L elo'!$A$7:$O$22,3))</f>
        <v>Kíra Dóra</v>
      </c>
      <c r="H7" s="1122"/>
      <c r="I7" s="819" t="str">
        <f>IF($B7="","",VLOOKUP($B7,'B-II.kcs-U10-N-L elo'!$A$7:$O$22,4))</f>
        <v>Bólyi Általános Iskola és AMI</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24"/>
      <c r="D8" s="824"/>
      <c r="E8" s="824"/>
      <c r="F8" s="824"/>
      <c r="G8" s="824"/>
      <c r="H8" s="824"/>
      <c r="I8" s="824"/>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18" t="str">
        <f>IF($B9="","",VLOOKUP($B9,'B-II.kcs-U10-N-L elo'!$A$7:$O$22,5))</f>
        <v>170723</v>
      </c>
      <c r="D9" s="818">
        <f>IF($B9="","",VLOOKUP($B9,'B-II.kcs-U10-N-L elo'!$A$7:$O$22,15))</f>
        <v>0</v>
      </c>
      <c r="E9" s="1122" t="str">
        <f>UPPER(IF($B9="","",VLOOKUP($B9,'B-II.kcs-U10-N-L elo'!$A$7:$O$22,2)))</f>
        <v>DUGA</v>
      </c>
      <c r="F9" s="1122"/>
      <c r="G9" s="1122" t="str">
        <f>IF($B9="","",VLOOKUP($B9,'B-II.kcs-U10-N-L elo'!$A$7:$O$22,3))</f>
        <v>Milla Mici</v>
      </c>
      <c r="H9" s="1122"/>
      <c r="I9" s="819" t="str">
        <f>IF($B9="","",VLOOKUP($B9,'B-II.kcs-U10-N-L elo'!$A$7:$O$22,4))</f>
        <v>Koch V.Gimn., Ált.Isk., Óvoda és Koll.</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24"/>
      <c r="D10" s="824"/>
      <c r="E10" s="824"/>
      <c r="F10" s="824"/>
      <c r="G10" s="824"/>
      <c r="H10" s="824"/>
      <c r="I10" s="824"/>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3</v>
      </c>
      <c r="C11" s="818" t="str">
        <f>IF($B11="","",VLOOKUP($B11,'B-II.kcs-U10-N-L elo'!$A$7:$O$22,5))</f>
        <v>170319</v>
      </c>
      <c r="D11" s="818">
        <f>IF($B11="","",VLOOKUP($B11,'B-II.kcs-U10-N-L elo'!$A$7:$O$22,15))</f>
        <v>0</v>
      </c>
      <c r="E11" s="1122" t="str">
        <f>UPPER(IF($B11="","",VLOOKUP($B11,'B-II.kcs-U10-N-L elo'!$A$7:$O$22,2)))</f>
        <v>JAGIC</v>
      </c>
      <c r="F11" s="1122"/>
      <c r="G11" s="1122" t="str">
        <f>IF($B11="","",VLOOKUP($B11,'B-II.kcs-U10-N-L elo'!$A$7:$O$22,3))</f>
        <v>Hanna Mila</v>
      </c>
      <c r="H11" s="1122"/>
      <c r="I11" s="819" t="str">
        <f>IF($B11="","",VLOOKUP($B11,'B-II.kcs-U10-N-L elo'!$A$7:$O$22,4))</f>
        <v>Pécsi Jókai Mór Ált. Isk.</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6"/>
      <c r="B12" s="823"/>
      <c r="C12" s="824"/>
      <c r="D12" s="824"/>
      <c r="E12" s="824"/>
      <c r="F12" s="824"/>
      <c r="G12" s="824"/>
      <c r="H12" s="824"/>
      <c r="I12" s="824"/>
      <c r="J12" s="815"/>
      <c r="K12" s="815"/>
      <c r="L12" s="815"/>
      <c r="M12" s="82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6" t="s">
        <v>60</v>
      </c>
      <c r="B13" s="817">
        <v>4</v>
      </c>
      <c r="C13" s="818" t="str">
        <f>IF($B13="","",VLOOKUP($B13,'B-II.kcs-U10-N-L elo'!$A$7:$O$22,5))</f>
        <v>160320</v>
      </c>
      <c r="D13" s="818">
        <f>IF($B13="","",VLOOKUP($B13,'B-II.kcs-U10-N-L elo'!$A$7:$O$22,15))</f>
        <v>0</v>
      </c>
      <c r="E13" s="1122" t="str">
        <f>UPPER(IF($B13="","",VLOOKUP($B13,'B-II.kcs-U10-N-L elo'!$A$7:$O$22,2)))</f>
        <v>KOTTÁSZ</v>
      </c>
      <c r="F13" s="1122"/>
      <c r="G13" s="1122" t="str">
        <f>IF($B13="","",VLOOKUP($B13,'B-II.kcs-U10-N-L elo'!$A$7:$O$22,3))</f>
        <v>Dalma</v>
      </c>
      <c r="H13" s="1122"/>
      <c r="I13" s="819" t="str">
        <f>IF($B13="","",VLOOKUP($B13,'B-II.kcs-U10-N-L elo'!$A$7:$O$22,4))</f>
        <v>PTE Gyakorló Ált.Isk.,Gimn. és Óvoda</v>
      </c>
      <c r="J13" s="815"/>
      <c r="K13" s="820"/>
      <c r="L13" s="821" t="str">
        <f>IF(K13="","",CONCATENATE(VLOOKUP($Y$3,$AB$1:$AK$1,K13)," pont"))</f>
        <v/>
      </c>
      <c r="M13" s="822"/>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AMBRUS</v>
      </c>
      <c r="E18" s="1119"/>
      <c r="F18" s="1119" t="str">
        <f>E9</f>
        <v>DUGA</v>
      </c>
      <c r="G18" s="1119"/>
      <c r="H18" s="1119" t="str">
        <f>E11</f>
        <v>JAGIC</v>
      </c>
      <c r="I18" s="1119"/>
      <c r="J18" s="1119" t="str">
        <f>E13</f>
        <v>KOTTÁSZ</v>
      </c>
      <c r="K18" s="1119"/>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AMBRUS</v>
      </c>
      <c r="C19" s="1117"/>
      <c r="D19" s="1120"/>
      <c r="E19" s="1120"/>
      <c r="F19" s="1118"/>
      <c r="G19" s="1118"/>
      <c r="H19" s="1118"/>
      <c r="I19" s="1118"/>
      <c r="J19" s="1119"/>
      <c r="K19" s="1119"/>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DUGA</v>
      </c>
      <c r="C20" s="1117"/>
      <c r="D20" s="1118"/>
      <c r="E20" s="1118"/>
      <c r="F20" s="1120"/>
      <c r="G20" s="1120"/>
      <c r="H20" s="1118"/>
      <c r="I20" s="1118"/>
      <c r="J20" s="1118"/>
      <c r="K20" s="1118"/>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JAGIC</v>
      </c>
      <c r="C21" s="1117"/>
      <c r="D21" s="1118"/>
      <c r="E21" s="1118"/>
      <c r="F21" s="1118"/>
      <c r="G21" s="1118"/>
      <c r="H21" s="1120"/>
      <c r="I21" s="1120"/>
      <c r="J21" s="1118"/>
      <c r="K21" s="1118"/>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ht="18.75" customHeight="1" x14ac:dyDescent="0.25">
      <c r="A22" s="827" t="s">
        <v>60</v>
      </c>
      <c r="B22" s="1117" t="str">
        <f>E13</f>
        <v>KOTTÁSZ</v>
      </c>
      <c r="C22" s="1117"/>
      <c r="D22" s="1118"/>
      <c r="E22" s="1118"/>
      <c r="F22" s="1118"/>
      <c r="G22" s="1118"/>
      <c r="H22" s="1119"/>
      <c r="I22" s="1119"/>
      <c r="J22" s="1120"/>
      <c r="K22" s="1120"/>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15"/>
    </row>
    <row r="33" spans="1:18" x14ac:dyDescent="0.25">
      <c r="A33" s="829" t="s">
        <v>35</v>
      </c>
      <c r="B33" s="830"/>
      <c r="C33" s="831"/>
      <c r="D33" s="832" t="s">
        <v>2</v>
      </c>
      <c r="E33" s="833" t="s">
        <v>37</v>
      </c>
      <c r="F33" s="834"/>
      <c r="G33" s="832" t="s">
        <v>2</v>
      </c>
      <c r="H33" s="833" t="s">
        <v>46</v>
      </c>
      <c r="I33" s="835"/>
      <c r="J33" s="833" t="s">
        <v>47</v>
      </c>
      <c r="K33" s="836" t="s">
        <v>48</v>
      </c>
      <c r="L33" s="813"/>
      <c r="M33" s="834"/>
      <c r="P33" s="837"/>
      <c r="Q33" s="837"/>
      <c r="R33" s="838"/>
    </row>
    <row r="34" spans="1:18" x14ac:dyDescent="0.25">
      <c r="A34" s="839" t="s">
        <v>36</v>
      </c>
      <c r="B34" s="840"/>
      <c r="C34" s="841"/>
      <c r="D34" s="842"/>
      <c r="E34" s="1121"/>
      <c r="F34" s="1121"/>
      <c r="G34" s="843" t="s">
        <v>3</v>
      </c>
      <c r="H34" s="840"/>
      <c r="I34" s="844"/>
      <c r="J34" s="845"/>
      <c r="K34" s="846" t="s">
        <v>38</v>
      </c>
      <c r="L34" s="847"/>
      <c r="M34" s="848"/>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M4</f>
        <v>#REF!</v>
      </c>
      <c r="L41" s="828"/>
      <c r="M41" s="860"/>
      <c r="P41" s="850"/>
      <c r="Q41" s="861"/>
      <c r="R41" s="885"/>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202" priority="2" stopIfTrue="1" operator="equal">
      <formula>"Bye"</formula>
    </cfRule>
  </conditionalFormatting>
  <conditionalFormatting sqref="R41">
    <cfRule type="expression" dxfId="20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C515-D80F-4743-88EE-88702CD1CCEA}">
  <sheetPr codeName="Sheet19">
    <tabColor indexed="42"/>
  </sheetPr>
  <dimension ref="A1:Q156"/>
  <sheetViews>
    <sheetView showGridLines="0" showZeros="0" zoomScale="126" zoomScaleNormal="126"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4.33203125" style="707" customWidth="1"/>
    <col min="3" max="3" width="15.44140625" style="707" customWidth="1"/>
    <col min="4" max="4" width="37.88671875" style="780" bestFit="1" customWidth="1"/>
    <col min="5" max="5" width="9.33203125" style="781" customWidth="1"/>
    <col min="6" max="6" width="6.109375" style="782" hidden="1" customWidth="1"/>
    <col min="7" max="7" width="33.8867187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698" t="e">
        <f>[2]Altalanos!$A$6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886" t="e">
        <f>[2]Altalanos!$E$8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[2]Altalanos!$A$10</f>
        <v>#REF!</v>
      </c>
      <c r="B5" s="734"/>
      <c r="C5" s="735" t="e">
        <f>[2]Altalanos!$C$10</f>
        <v>#REF!</v>
      </c>
      <c r="D5" s="736" t="e">
        <f>[2]Altalanos!$D$10</f>
        <v>#REF!</v>
      </c>
      <c r="E5" s="736"/>
      <c r="F5" s="736"/>
      <c r="G5" s="736"/>
      <c r="H5" s="737" t="e">
        <f>[2]Altalanos!$E$10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307</v>
      </c>
      <c r="C7" s="755" t="s">
        <v>149</v>
      </c>
      <c r="D7" s="756" t="s">
        <v>153</v>
      </c>
      <c r="E7" s="757" t="s">
        <v>357</v>
      </c>
      <c r="F7" s="758"/>
      <c r="G7" s="759"/>
      <c r="H7" s="756"/>
      <c r="I7" s="756"/>
      <c r="J7" s="760"/>
      <c r="K7" s="761"/>
      <c r="L7" s="762"/>
      <c r="M7" s="761"/>
      <c r="N7" s="763"/>
      <c r="O7" s="756"/>
      <c r="P7" s="764"/>
      <c r="Q7" s="765"/>
    </row>
    <row r="8" spans="1:17" s="766" customFormat="1" ht="18.899999999999999" customHeight="1" x14ac:dyDescent="0.25">
      <c r="A8" s="754">
        <v>2</v>
      </c>
      <c r="B8" s="755" t="s">
        <v>358</v>
      </c>
      <c r="C8" s="755" t="s">
        <v>359</v>
      </c>
      <c r="D8" s="756" t="s">
        <v>360</v>
      </c>
      <c r="E8" s="757" t="s">
        <v>361</v>
      </c>
      <c r="F8" s="767"/>
      <c r="G8" s="768"/>
      <c r="H8" s="756"/>
      <c r="I8" s="756"/>
      <c r="J8" s="760"/>
      <c r="K8" s="761"/>
      <c r="L8" s="762"/>
      <c r="M8" s="761"/>
      <c r="N8" s="763"/>
      <c r="O8" s="756"/>
      <c r="P8" s="764"/>
      <c r="Q8" s="765"/>
    </row>
    <row r="9" spans="1:17" s="766" customFormat="1" ht="18.899999999999999" customHeight="1" x14ac:dyDescent="0.25">
      <c r="A9" s="754">
        <v>3</v>
      </c>
      <c r="B9" s="755" t="s">
        <v>362</v>
      </c>
      <c r="C9" s="755" t="s">
        <v>363</v>
      </c>
      <c r="D9" s="756" t="s">
        <v>364</v>
      </c>
      <c r="E9" s="757" t="s">
        <v>365</v>
      </c>
      <c r="F9" s="767"/>
      <c r="G9" s="768"/>
      <c r="H9" s="756"/>
      <c r="I9" s="756"/>
      <c r="J9" s="760"/>
      <c r="K9" s="761"/>
      <c r="L9" s="762"/>
      <c r="M9" s="761"/>
      <c r="N9" s="763"/>
      <c r="O9" s="756"/>
      <c r="P9" s="769"/>
      <c r="Q9" s="770"/>
    </row>
    <row r="10" spans="1:17" s="766" customFormat="1" ht="18.899999999999999" customHeight="1" x14ac:dyDescent="0.25">
      <c r="A10" s="754">
        <v>4</v>
      </c>
      <c r="B10" s="755" t="s">
        <v>366</v>
      </c>
      <c r="C10" s="755" t="s">
        <v>367</v>
      </c>
      <c r="D10" s="756" t="s">
        <v>312</v>
      </c>
      <c r="E10" s="757" t="s">
        <v>368</v>
      </c>
      <c r="F10" s="767"/>
      <c r="G10" s="768"/>
      <c r="H10" s="756"/>
      <c r="I10" s="756"/>
      <c r="J10" s="760"/>
      <c r="K10" s="761"/>
      <c r="L10" s="762"/>
      <c r="M10" s="761"/>
      <c r="N10" s="763"/>
      <c r="O10" s="756"/>
      <c r="P10" s="771"/>
      <c r="Q10" s="772"/>
    </row>
    <row r="11" spans="1:17" s="766" customFormat="1" ht="18.899999999999999" customHeight="1" x14ac:dyDescent="0.25">
      <c r="A11" s="754">
        <v>5</v>
      </c>
      <c r="B11" s="755" t="s">
        <v>369</v>
      </c>
      <c r="C11" s="755" t="s">
        <v>370</v>
      </c>
      <c r="D11" s="756" t="s">
        <v>371</v>
      </c>
      <c r="E11" s="757" t="s">
        <v>372</v>
      </c>
      <c r="F11" s="767"/>
      <c r="G11" s="768"/>
      <c r="H11" s="756"/>
      <c r="I11" s="756"/>
      <c r="J11" s="760"/>
      <c r="K11" s="761"/>
      <c r="L11" s="762"/>
      <c r="M11" s="761"/>
      <c r="N11" s="763"/>
      <c r="O11" s="756"/>
      <c r="P11" s="771"/>
      <c r="Q11" s="772"/>
    </row>
    <row r="12" spans="1:17" s="766" customFormat="1" ht="18.899999999999999" customHeight="1" x14ac:dyDescent="0.25">
      <c r="A12" s="754">
        <v>6</v>
      </c>
      <c r="B12" s="755" t="s">
        <v>373</v>
      </c>
      <c r="C12" s="755" t="s">
        <v>374</v>
      </c>
      <c r="D12" s="756" t="s">
        <v>312</v>
      </c>
      <c r="E12" s="757" t="s">
        <v>375</v>
      </c>
      <c r="F12" s="767"/>
      <c r="G12" s="768"/>
      <c r="H12" s="756"/>
      <c r="I12" s="756"/>
      <c r="J12" s="760"/>
      <c r="K12" s="761"/>
      <c r="L12" s="762"/>
      <c r="M12" s="761"/>
      <c r="N12" s="763"/>
      <c r="O12" s="756"/>
      <c r="P12" s="771"/>
      <c r="Q12" s="772"/>
    </row>
    <row r="13" spans="1:17" s="766" customFormat="1" ht="18.899999999999999" customHeight="1" x14ac:dyDescent="0.25">
      <c r="A13" s="754">
        <v>7</v>
      </c>
      <c r="B13" s="755" t="s">
        <v>376</v>
      </c>
      <c r="C13" s="755" t="s">
        <v>377</v>
      </c>
      <c r="D13" s="756" t="s">
        <v>378</v>
      </c>
      <c r="E13" s="757" t="s">
        <v>379</v>
      </c>
      <c r="F13" s="767"/>
      <c r="G13" s="768"/>
      <c r="H13" s="756"/>
      <c r="I13" s="756"/>
      <c r="J13" s="760"/>
      <c r="K13" s="761"/>
      <c r="L13" s="762"/>
      <c r="M13" s="761"/>
      <c r="N13" s="763"/>
      <c r="O13" s="756"/>
      <c r="P13" s="771"/>
      <c r="Q13" s="772"/>
    </row>
    <row r="14" spans="1:17" s="766" customFormat="1" ht="18.899999999999999" customHeight="1" x14ac:dyDescent="0.25">
      <c r="A14" s="754">
        <v>8</v>
      </c>
      <c r="B14" s="755" t="s">
        <v>380</v>
      </c>
      <c r="C14" s="755" t="s">
        <v>381</v>
      </c>
      <c r="D14" s="756" t="s">
        <v>364</v>
      </c>
      <c r="E14" s="757" t="s">
        <v>382</v>
      </c>
      <c r="F14" s="767"/>
      <c r="G14" s="768"/>
      <c r="H14" s="756"/>
      <c r="I14" s="756"/>
      <c r="J14" s="760"/>
      <c r="K14" s="761"/>
      <c r="L14" s="762"/>
      <c r="M14" s="761"/>
      <c r="N14" s="763"/>
      <c r="O14" s="756"/>
      <c r="P14" s="771"/>
      <c r="Q14" s="772"/>
    </row>
    <row r="15" spans="1:17" s="766" customFormat="1" ht="18.899999999999999" customHeight="1" x14ac:dyDescent="0.25">
      <c r="A15" s="754">
        <v>9</v>
      </c>
      <c r="B15" s="755" t="s">
        <v>383</v>
      </c>
      <c r="C15" s="755" t="s">
        <v>384</v>
      </c>
      <c r="D15" s="756" t="s">
        <v>364</v>
      </c>
      <c r="E15" s="757" t="s">
        <v>385</v>
      </c>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200" priority="14" stopIfTrue="1">
      <formula>$Q7&gt;=1</formula>
    </cfRule>
  </conditionalFormatting>
  <conditionalFormatting sqref="B7:D37">
    <cfRule type="expression" dxfId="199" priority="1" stopIfTrue="1">
      <formula>$Q7&gt;=1</formula>
    </cfRule>
  </conditionalFormatting>
  <conditionalFormatting sqref="E7:E14">
    <cfRule type="expression" dxfId="198" priority="6" stopIfTrue="1">
      <formula>AND(ROUNDDOWN(($A$4-E7)/365.25,0)&lt;=13,G7&lt;&gt;"OK")</formula>
    </cfRule>
    <cfRule type="expression" dxfId="197" priority="7" stopIfTrue="1">
      <formula>AND(ROUNDDOWN(($A$4-E7)/365.25,0)&lt;=14,G7&lt;&gt;"OK")</formula>
    </cfRule>
    <cfRule type="expression" dxfId="196" priority="8" stopIfTrue="1">
      <formula>AND(ROUNDDOWN(($A$4-E7)/365.25,0)&lt;=17,G7&lt;&gt;"OK")</formula>
    </cfRule>
    <cfRule type="expression" dxfId="195" priority="11" stopIfTrue="1">
      <formula>AND(ROUNDDOWN(($A$4-E7)/365.25,0)&lt;=13,G7&lt;&gt;"OK")</formula>
    </cfRule>
    <cfRule type="expression" dxfId="194" priority="12" stopIfTrue="1">
      <formula>AND(ROUNDDOWN(($A$4-E7)/365.25,0)&lt;=14,G7&lt;&gt;"OK")</formula>
    </cfRule>
    <cfRule type="expression" dxfId="193" priority="13" stopIfTrue="1">
      <formula>AND(ROUNDDOWN(($A$4-E7)/365.25,0)&lt;=17,G7&lt;&gt;"OK")</formula>
    </cfRule>
  </conditionalFormatting>
  <conditionalFormatting sqref="E7:E27 E29:E37">
    <cfRule type="expression" dxfId="192" priority="2" stopIfTrue="1">
      <formula>AND(ROUNDDOWN(($A$4-E7)/365.25,0)&lt;=13,G7&lt;&gt;"OK")</formula>
    </cfRule>
    <cfRule type="expression" dxfId="191" priority="3" stopIfTrue="1">
      <formula>AND(ROUNDDOWN(($A$4-E7)/365.25,0)&lt;=14,G7&lt;&gt;"OK")</formula>
    </cfRule>
    <cfRule type="expression" dxfId="190" priority="4" stopIfTrue="1">
      <formula>AND(ROUNDDOWN(($A$4-E7)/365.25,0)&lt;=17,G7&lt;&gt;"OK")</formula>
    </cfRule>
  </conditionalFormatting>
  <conditionalFormatting sqref="E7:E156">
    <cfRule type="expression" dxfId="189" priority="16" stopIfTrue="1">
      <formula>AND(ROUNDDOWN(($A$4-E7)/365.25,0)&lt;=13,G7&lt;&gt;"OK")</formula>
    </cfRule>
    <cfRule type="expression" dxfId="188" priority="17" stopIfTrue="1">
      <formula>AND(ROUNDDOWN(($A$4-E7)/365.25,0)&lt;=14,G7&lt;&gt;"OK")</formula>
    </cfRule>
    <cfRule type="expression" dxfId="187" priority="18" stopIfTrue="1">
      <formula>AND(ROUNDDOWN(($A$4-E7)/365.25,0)&lt;=17,G7&lt;&gt;"OK")</formula>
    </cfRule>
  </conditionalFormatting>
  <conditionalFormatting sqref="J7:J156">
    <cfRule type="cellIs" dxfId="186"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87457"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7D1E-4A9E-46DF-917C-1461060C61CC}">
  <sheetPr codeName="Munka45">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8.4414062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16384" width="8.88671875" style="707"/>
  </cols>
  <sheetData>
    <row r="1" spans="1:37" ht="24.6" x14ac:dyDescent="0.25">
      <c r="A1" s="1124" t="e">
        <f>[2]Altalanos!$A$6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886" t="e">
        <f>[2]Altalanos!$E$8</f>
        <v>#REF!</v>
      </c>
      <c r="F2" s="793"/>
      <c r="G2" s="795"/>
      <c r="H2" s="887" t="s">
        <v>386</v>
      </c>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[2]Altalanos!$A$10</f>
        <v>#REF!</v>
      </c>
      <c r="B4" s="1125"/>
      <c r="C4" s="1125"/>
      <c r="D4" s="806"/>
      <c r="E4" s="807" t="e">
        <f>[2]Altalanos!$C$10</f>
        <v>#REF!</v>
      </c>
      <c r="F4" s="807"/>
      <c r="G4" s="807"/>
      <c r="H4" s="595"/>
      <c r="I4" s="807"/>
      <c r="J4" s="808"/>
      <c r="K4" s="595"/>
      <c r="L4" s="810" t="e">
        <f>[2]Altalanos!$E$10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IF(OR([2]Altalanos!$A$8="F1",[2]Altalanos!$A$8="F2",[2]Altalanos!$A$8="N1",[2]Altalanos!$A$8="N2"),1,2)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88" t="str">
        <f>IF($B7="","",VLOOKUP($B7,'B-III.kcs-U11-Z-F elo'!$A$7:$O$22,5))</f>
        <v>150524</v>
      </c>
      <c r="D7" s="888">
        <f>IF($B7="","",VLOOKUP($B7,'B-III.kcs-U11-Z-F elo'!$A$7:$O$22,15))</f>
        <v>0</v>
      </c>
      <c r="E7" s="889" t="str">
        <f>UPPER(IF($B7="","",VLOOKUP($B7,'B-III.kcs-U11-Z-F elo'!$A$7:$O$22,2)))</f>
        <v>ARNOLD</v>
      </c>
      <c r="F7" s="828"/>
      <c r="G7" s="889" t="str">
        <f>IF($B7="","",VLOOKUP($B7,'B-III.kcs-U11-Z-F elo'!$A$7:$O$22,3))</f>
        <v>Benedek</v>
      </c>
      <c r="H7" s="828"/>
      <c r="I7" s="889" t="str">
        <f>IF($B7="","",VLOOKUP($B7,'B-III.kcs-U11-Z-F elo'!$A$7:$O$22,4))</f>
        <v>Bólyi Általános Iskola és AMI</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88" t="str">
        <f>IF($B9="","",VLOOKUP($B9,'B-III.kcs-U11-Z-F elo'!$A$7:$O$22,5))</f>
        <v>150908</v>
      </c>
      <c r="D9" s="888">
        <f>IF($B9="","",VLOOKUP($B9,'B-III.kcs-U11-Z-F elo'!$A$7:$O$22,15))</f>
        <v>0</v>
      </c>
      <c r="E9" s="889" t="str">
        <f>UPPER(IF($B9="","",VLOOKUP($B9,'B-III.kcs-U11-Z-F elo'!$A$7:$O$22,2)))</f>
        <v>CZIGER</v>
      </c>
      <c r="F9" s="828"/>
      <c r="G9" s="889" t="str">
        <f>IF($B9="","",VLOOKUP($B9,'B-III.kcs-U11-Z-F elo'!$A$7:$O$22,3))</f>
        <v>Márton</v>
      </c>
      <c r="H9" s="828"/>
      <c r="I9" s="889" t="str">
        <f>IF($B9="","",VLOOKUP($B9,'B-III.kcs-U11-Z-F elo'!$A$7:$O$22,4))</f>
        <v>Koch V.Gimn.,Ált.Isk., Óvoda és Koll.</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8</v>
      </c>
      <c r="C11" s="888" t="str">
        <f>IF($B11="","",VLOOKUP($B11,'B-III.kcs-U11-Z-F elo'!$A$7:$O$22,5))</f>
        <v>150909</v>
      </c>
      <c r="D11" s="888">
        <f>IF($B11="","",VLOOKUP($B11,'B-III.kcs-U11-Z-F elo'!$A$7:$O$22,15))</f>
        <v>0</v>
      </c>
      <c r="E11" s="889" t="str">
        <f>UPPER(IF($B11="","",VLOOKUP($B11,'B-III.kcs-U11-Z-F elo'!$A$7:$O$22,2)))</f>
        <v>STIVICS-NAGY</v>
      </c>
      <c r="F11" s="828"/>
      <c r="G11" s="889" t="str">
        <f>IF($B11="","",VLOOKUP($B11,'B-III.kcs-U11-Z-F elo'!$A$7:$O$22,3))</f>
        <v>Milos</v>
      </c>
      <c r="H11" s="828"/>
      <c r="I11" s="889" t="str">
        <f>IF($B11="","",VLOOKUP($B11,'B-III.kcs-U11-Z-F elo'!$A$7:$O$22,4))</f>
        <v>Park Utcai Kat.Ált.Isk. és Óvoda, Mohács</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ARNOLD</v>
      </c>
      <c r="E18" s="1119"/>
      <c r="F18" s="1119" t="str">
        <f>E9</f>
        <v>CZIGER</v>
      </c>
      <c r="G18" s="1119"/>
      <c r="H18" s="1119" t="str">
        <f>E11</f>
        <v>STIVICS-NAGY</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ARNOLD</v>
      </c>
      <c r="C19" s="1117"/>
      <c r="D19" s="1120"/>
      <c r="E19" s="1120"/>
      <c r="F19" s="1118"/>
      <c r="G19" s="1118"/>
      <c r="H19" s="1118"/>
      <c r="I19" s="1118"/>
      <c r="J19" s="815"/>
      <c r="K19" s="815"/>
      <c r="L19" s="815"/>
      <c r="M19" s="815"/>
      <c r="P19" s="707" t="s">
        <v>387</v>
      </c>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CZIGER</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STIVICS-NAGY</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85" priority="2" stopIfTrue="1" operator="equal">
      <formula>"Bye"</formula>
    </cfRule>
  </conditionalFormatting>
  <conditionalFormatting sqref="R41">
    <cfRule type="expression" dxfId="184"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3465-544A-4273-9A12-D594881394D2}">
  <sheetPr codeName="Munka48">
    <tabColor indexed="11"/>
  </sheetPr>
  <dimension ref="A1:AK47"/>
  <sheetViews>
    <sheetView workbookViewId="0">
      <selection activeCell="C9" sqref="C9"/>
    </sheetView>
  </sheetViews>
  <sheetFormatPr defaultRowHeight="13.2" x14ac:dyDescent="0.25"/>
  <cols>
    <col min="1" max="1" width="6.10937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7.88671875" style="707" customWidth="1"/>
    <col min="11" max="13" width="8.5546875" style="707" customWidth="1"/>
    <col min="14" max="14" width="8.88671875" style="707"/>
    <col min="15" max="15" width="11.44140625" style="707" customWidth="1"/>
    <col min="16" max="17" width="8.44140625" style="707" customWidth="1"/>
    <col min="18" max="18" width="10.88671875" style="707" customWidth="1"/>
    <col min="19" max="21" width="8.44140625" style="707" customWidth="1"/>
    <col min="22" max="24" width="8.88671875" style="707"/>
    <col min="25" max="37" width="0" style="707" hidden="1" customWidth="1"/>
    <col min="38" max="16384" width="8.88671875" style="707"/>
  </cols>
  <sheetData>
    <row r="1" spans="1:37" ht="24.6" x14ac:dyDescent="0.25">
      <c r="A1" s="1124" t="e">
        <f>[2]Altalanos!$A$6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886" t="e">
        <f>[2]Altalanos!$E$8</f>
        <v>#REF!</v>
      </c>
      <c r="F2" s="793"/>
      <c r="G2" s="795"/>
      <c r="H2" s="887" t="s">
        <v>388</v>
      </c>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[2]Altalanos!$A$10</f>
        <v>#REF!</v>
      </c>
      <c r="B4" s="1125"/>
      <c r="C4" s="1125"/>
      <c r="D4" s="806"/>
      <c r="E4" s="807" t="e">
        <f>[2]Altalanos!$C$10</f>
        <v>#REF!</v>
      </c>
      <c r="F4" s="807"/>
      <c r="G4" s="807"/>
      <c r="H4" s="595"/>
      <c r="I4" s="807"/>
      <c r="J4" s="808"/>
      <c r="K4" s="595"/>
      <c r="L4" s="810" t="e">
        <f>[2]Altalanos!$E$10</f>
        <v>#REF!</v>
      </c>
      <c r="M4" s="595"/>
      <c r="N4" s="811"/>
      <c r="O4" s="812"/>
      <c r="P4" s="811"/>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O5" s="683" t="s">
        <v>66</v>
      </c>
      <c r="P5" s="684" t="s">
        <v>72</v>
      </c>
      <c r="R5" s="683" t="s">
        <v>66</v>
      </c>
      <c r="S5" s="684" t="s">
        <v>96</v>
      </c>
      <c r="Y5" s="801" t="e">
        <f>IF(OR([2]Altalanos!$A$8="F1",[2]Altalanos!$A$8="F2",[2]Altalanos!$A$8="N1",[2]Altalanos!$A$8="N2"),1,2)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O6" s="686" t="s">
        <v>73</v>
      </c>
      <c r="P6" s="687" t="s">
        <v>68</v>
      </c>
      <c r="R6" s="686" t="s">
        <v>73</v>
      </c>
      <c r="S6" s="687" t="s">
        <v>97</v>
      </c>
      <c r="Y6" s="801"/>
      <c r="Z6" s="801"/>
      <c r="AA6" s="801" t="s">
        <v>79</v>
      </c>
      <c r="AB6" s="684">
        <v>40</v>
      </c>
      <c r="AC6" s="684">
        <v>25</v>
      </c>
      <c r="AD6" s="684">
        <v>18</v>
      </c>
      <c r="AE6" s="684">
        <v>13</v>
      </c>
      <c r="AF6" s="684">
        <v>10</v>
      </c>
      <c r="AG6" s="684">
        <v>8</v>
      </c>
      <c r="AH6" s="684">
        <v>6</v>
      </c>
      <c r="AI6" s="684">
        <v>5</v>
      </c>
      <c r="AJ6" s="684">
        <v>4</v>
      </c>
      <c r="AK6" s="684">
        <v>3</v>
      </c>
    </row>
    <row r="7" spans="1:37" x14ac:dyDescent="0.25">
      <c r="A7" s="892" t="s">
        <v>53</v>
      </c>
      <c r="B7" s="893">
        <v>3</v>
      </c>
      <c r="C7" s="888" t="str">
        <f>IF($B7="","",VLOOKUP($B7,'B-III.kcs-U11-Z-F elo'!$A$7:$O$22,5))</f>
        <v>151102</v>
      </c>
      <c r="D7" s="888">
        <f>IF($B7="","",VLOOKUP($B7,'B-III.kcs-U11-Z-F elo'!$A$7:$O$22,15))</f>
        <v>0</v>
      </c>
      <c r="E7" s="894" t="str">
        <f>UPPER(IF($B7="","",VLOOKUP($B7,'B-III.kcs-U11-Z-F elo'!$A$7:$O$22,2)))</f>
        <v>FÉTH</v>
      </c>
      <c r="F7" s="895"/>
      <c r="G7" s="894" t="str">
        <f>IF($B7="","",VLOOKUP($B7,'B-III.kcs-U11-Z-F elo'!$A$7:$O$22,3))</f>
        <v>Péter</v>
      </c>
      <c r="H7" s="895"/>
      <c r="I7" s="894" t="str">
        <f>IF($B7="","",VLOOKUP($B7,'B-III.kcs-U11-Z-F elo'!$A$7:$O$22,4))</f>
        <v>Park Utcai Kat.Ált.Isk. és Óvoda, Mohács</v>
      </c>
      <c r="J7" s="815"/>
      <c r="K7" s="820"/>
      <c r="L7" s="821" t="str">
        <f>IF(K7="","",CONCATENATE(VLOOKUP($Y$3,$AB$1:$AK$1,K7)," pont"))</f>
        <v/>
      </c>
      <c r="M7" s="822"/>
      <c r="O7" s="692" t="s">
        <v>74</v>
      </c>
      <c r="P7" s="693" t="s">
        <v>70</v>
      </c>
      <c r="R7" s="692" t="s">
        <v>74</v>
      </c>
      <c r="S7" s="693" t="s">
        <v>75</v>
      </c>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96"/>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97">
        <v>4</v>
      </c>
      <c r="C9" s="888" t="str">
        <f>IF($B9="","",VLOOKUP($B9,'B-III.kcs-U11-Z-F elo'!$A$7:$O$22,5))</f>
        <v>151214</v>
      </c>
      <c r="D9" s="888">
        <f>IF($B9="","",VLOOKUP($B9,'B-III.kcs-U11-Z-F elo'!$A$7:$O$22,15))</f>
        <v>0</v>
      </c>
      <c r="E9" s="889" t="str">
        <f>UPPER(IF($B9="","",VLOOKUP($B9,'B-III.kcs-U11-Z-F elo'!$A$7:$O$22,2)))</f>
        <v>GERNEDL</v>
      </c>
      <c r="F9" s="828"/>
      <c r="G9" s="889" t="str">
        <f>IF($B9="","",VLOOKUP($B9,'B-III.kcs-U11-Z-F elo'!$A$7:$O$22,3))</f>
        <v>Ádám Márk</v>
      </c>
      <c r="H9" s="828"/>
      <c r="I9" s="889" t="str">
        <f>IF($B9="","",VLOOKUP($B9,'B-III.kcs-U11-Z-F elo'!$A$7:$O$22,4))</f>
        <v>Koch V.Gimn.,Ált.Isk.,Óvoda és Koll.</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96"/>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97">
        <v>7</v>
      </c>
      <c r="C11" s="888" t="str">
        <f>IF($B11="","",VLOOKUP($B11,'B-III.kcs-U11-Z-F elo'!$A$7:$O$22,5))</f>
        <v>151122</v>
      </c>
      <c r="D11" s="888">
        <f>IF($B11="","",VLOOKUP($B11,'B-III.kcs-U11-Z-F elo'!$A$7:$O$22,15))</f>
        <v>0</v>
      </c>
      <c r="E11" s="889" t="str">
        <f>UPPER(IF($B11="","",VLOOKUP($B11,'B-III.kcs-U11-Z-F elo'!$A$7:$O$22,2)))</f>
        <v>RUTTERSCHMIDT</v>
      </c>
      <c r="F11" s="828"/>
      <c r="G11" s="889" t="str">
        <f>IF($B11="","",VLOOKUP($B11,'B-III.kcs-U11-Z-F elo'!$A$7:$O$22,3))</f>
        <v>Erik</v>
      </c>
      <c r="H11" s="828"/>
      <c r="I11" s="889" t="str">
        <f>IF($B11="","",VLOOKUP($B11,'B-III.kcs-U11-Z-F elo'!$A$7:$O$22,4))</f>
        <v>Boldog Gizella Kat.Ált Isk. és Óvoda Mohács</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92"/>
      <c r="C12" s="815"/>
      <c r="D12" s="815"/>
      <c r="E12" s="815"/>
      <c r="F12" s="815"/>
      <c r="G12" s="815"/>
      <c r="H12" s="815"/>
      <c r="I12" s="815"/>
      <c r="J12" s="815"/>
      <c r="K12" s="815"/>
      <c r="L12" s="815"/>
      <c r="M12" s="82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92" t="s">
        <v>60</v>
      </c>
      <c r="B13" s="893">
        <v>6</v>
      </c>
      <c r="C13" s="888" t="str">
        <f>IF($B13="","",VLOOKUP($B13,'B-III.kcs-U11-Z-F elo'!$A$7:$O$22,5))</f>
        <v>150807</v>
      </c>
      <c r="D13" s="888">
        <f>IF($B13="","",VLOOKUP($B13,'B-III.kcs-U11-Z-F elo'!$A$7:$O$22,15))</f>
        <v>0</v>
      </c>
      <c r="E13" s="894" t="str">
        <f>UPPER(IF($B13="","",VLOOKUP($B13,'B-III.kcs-U11-Z-F elo'!$A$7:$O$22,2)))</f>
        <v>RÁBAI</v>
      </c>
      <c r="F13" s="895"/>
      <c r="G13" s="894" t="str">
        <f>IF($B13="","",VLOOKUP($B13,'B-III.kcs-U11-Z-F elo'!$A$7:$O$22,3))</f>
        <v>Nándor Áron</v>
      </c>
      <c r="H13" s="895"/>
      <c r="I13" s="894" t="str">
        <f>IF($B13="","",VLOOKUP($B13,'B-III.kcs-U11-Z-F elo'!$A$7:$O$22,4))</f>
        <v>Koch V.Gimn.,Ált.Isk.,Óvoda és Koll.</v>
      </c>
      <c r="J13" s="815"/>
      <c r="K13" s="820"/>
      <c r="L13" s="821" t="str">
        <f>IF(K13="","",CONCATENATE(VLOOKUP($Y$3,$AB$1:$AK$1,K13)," pont"))</f>
        <v/>
      </c>
      <c r="M13" s="822"/>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6"/>
      <c r="B14" s="896"/>
      <c r="C14" s="815"/>
      <c r="D14" s="815"/>
      <c r="E14" s="815"/>
      <c r="F14" s="815"/>
      <c r="G14" s="815"/>
      <c r="H14" s="815"/>
      <c r="I14" s="815"/>
      <c r="J14" s="815"/>
      <c r="K14" s="816"/>
      <c r="L14" s="816"/>
      <c r="M14" s="825"/>
      <c r="Y14" s="801"/>
      <c r="Z14" s="801"/>
      <c r="AA14" s="801"/>
      <c r="AB14" s="801"/>
      <c r="AC14" s="801"/>
      <c r="AD14" s="801"/>
      <c r="AE14" s="801"/>
      <c r="AF14" s="801"/>
      <c r="AG14" s="801"/>
      <c r="AH14" s="801"/>
      <c r="AI14" s="801"/>
      <c r="AJ14" s="801"/>
      <c r="AK14" s="801"/>
    </row>
    <row r="15" spans="1:37" x14ac:dyDescent="0.25">
      <c r="A15" s="816" t="s">
        <v>61</v>
      </c>
      <c r="B15" s="897">
        <v>5</v>
      </c>
      <c r="C15" s="888" t="str">
        <f>IF($B15="","",VLOOKUP($B15,'B-III.kcs-U11-Z-F elo'!$A$7:$O$22,5))</f>
        <v>150910</v>
      </c>
      <c r="D15" s="888">
        <f>IF($B15="","",VLOOKUP($B15,'B-III.kcs-U11-Z-F elo'!$A$7:$O$22,15))</f>
        <v>0</v>
      </c>
      <c r="E15" s="889" t="str">
        <f>UPPER(IF($B15="","",VLOOKUP($B15,'B-III.kcs-U11-Z-F elo'!$A$7:$O$22,2)))</f>
        <v>HASANOVIC</v>
      </c>
      <c r="F15" s="828"/>
      <c r="G15" s="889" t="str">
        <f>IF($B15="","",VLOOKUP($B15,'B-III.kcs-U11-Z-F elo'!$A$7:$O$22,3))</f>
        <v>Ármin</v>
      </c>
      <c r="H15" s="828"/>
      <c r="I15" s="889" t="str">
        <f>IF($B15="","",VLOOKUP($B15,'B-III.kcs-U11-Z-F elo'!$A$7:$O$22,4))</f>
        <v>Mohács Térségi Ált.Isk.</v>
      </c>
      <c r="J15" s="815"/>
      <c r="K15" s="820"/>
      <c r="L15" s="821" t="str">
        <f>IF(K15="","",CONCATENATE(VLOOKUP($Y$3,$AB$1:$AK$1,K15)," pont"))</f>
        <v/>
      </c>
      <c r="M15" s="822"/>
      <c r="Y15" s="801"/>
      <c r="Z15" s="801"/>
      <c r="AA15" s="801"/>
      <c r="AB15" s="801"/>
      <c r="AC15" s="801"/>
      <c r="AD15" s="801"/>
      <c r="AE15" s="801"/>
      <c r="AF15" s="801"/>
      <c r="AG15" s="801"/>
      <c r="AH15" s="801"/>
      <c r="AI15" s="801"/>
      <c r="AJ15" s="801"/>
      <c r="AK15" s="801"/>
    </row>
    <row r="16" spans="1:37" x14ac:dyDescent="0.25">
      <c r="A16" s="816"/>
      <c r="B16" s="896"/>
      <c r="C16" s="815"/>
      <c r="D16" s="815"/>
      <c r="E16" s="815"/>
      <c r="F16" s="815"/>
      <c r="G16" s="815"/>
      <c r="H16" s="815"/>
      <c r="I16" s="815"/>
      <c r="J16" s="815"/>
      <c r="K16" s="816"/>
      <c r="L16" s="816"/>
      <c r="M16" s="82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6" t="s">
        <v>62</v>
      </c>
      <c r="B17" s="897">
        <v>9</v>
      </c>
      <c r="C17" s="888" t="str">
        <f>IF($B17="","",VLOOKUP($B17,'B-III.kcs-U11-Z-F elo'!$A$7:$O$22,5))</f>
        <v>150217</v>
      </c>
      <c r="D17" s="888">
        <f>IF($B17="","",VLOOKUP($B17,'B-III.kcs-U11-Z-F elo'!$A$7:$O$22,15))</f>
        <v>0</v>
      </c>
      <c r="E17" s="889" t="str">
        <f>UPPER(IF($B17="","",VLOOKUP($B17,'B-III.kcs-U11-Z-F elo'!$A$7:$O$22,2)))</f>
        <v>SZIGETI-KOVÁCS</v>
      </c>
      <c r="F17" s="828"/>
      <c r="G17" s="889" t="str">
        <f>IF($B17="","",VLOOKUP($B17,'B-III.kcs-U11-Z-F elo'!$A$7:$O$22,3))</f>
        <v>Mátyás József</v>
      </c>
      <c r="H17" s="828"/>
      <c r="I17" s="889" t="str">
        <f>IF($B17="","",VLOOKUP($B17,'B-III.kcs-U11-Z-F elo'!$A$7:$O$22,4))</f>
        <v>Park Utcai Kat.Ált.Isk. és Óvoda, Mohács</v>
      </c>
      <c r="J17" s="815"/>
      <c r="K17" s="820"/>
      <c r="L17" s="821" t="str">
        <f>IF(K17="","",CONCATENATE(VLOOKUP($Y$3,$AB$1:$AK$1,K17)," pont"))</f>
        <v/>
      </c>
      <c r="M17" s="822"/>
      <c r="Y17" s="801"/>
      <c r="Z17" s="801"/>
      <c r="AA17" s="801" t="s">
        <v>76</v>
      </c>
      <c r="AB17" s="801">
        <v>250</v>
      </c>
      <c r="AC17" s="801">
        <v>200</v>
      </c>
      <c r="AD17" s="801">
        <v>160</v>
      </c>
      <c r="AE17" s="801">
        <v>140</v>
      </c>
      <c r="AF17" s="801">
        <v>120</v>
      </c>
      <c r="AG17" s="801">
        <v>110</v>
      </c>
      <c r="AH17" s="801">
        <v>100</v>
      </c>
      <c r="AI17" s="801">
        <v>90</v>
      </c>
      <c r="AJ17" s="801">
        <v>80</v>
      </c>
      <c r="AK17" s="801">
        <v>70</v>
      </c>
    </row>
    <row r="18" spans="1:37" x14ac:dyDescent="0.25">
      <c r="A18" s="815"/>
      <c r="B18" s="815"/>
      <c r="C18" s="815"/>
      <c r="D18" s="815"/>
      <c r="E18" s="815"/>
      <c r="F18" s="815"/>
      <c r="G18" s="815"/>
      <c r="H18" s="815"/>
      <c r="I18" s="815"/>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x14ac:dyDescent="0.25">
      <c r="A19" s="815"/>
      <c r="B19" s="815"/>
      <c r="C19" s="815"/>
      <c r="D19" s="815"/>
      <c r="E19" s="815"/>
      <c r="F19" s="815"/>
      <c r="G19" s="815"/>
      <c r="H19" s="815"/>
      <c r="I19" s="815"/>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x14ac:dyDescent="0.25">
      <c r="A20" s="815"/>
      <c r="B20" s="815"/>
      <c r="C20" s="815"/>
      <c r="D20" s="815"/>
      <c r="E20" s="815"/>
      <c r="F20" s="815"/>
      <c r="G20" s="815"/>
      <c r="H20" s="815"/>
      <c r="I20" s="815"/>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x14ac:dyDescent="0.25">
      <c r="A21" s="815"/>
      <c r="B21" s="815"/>
      <c r="C21" s="815"/>
      <c r="D21" s="815"/>
      <c r="E21" s="815"/>
      <c r="F21" s="815"/>
      <c r="G21" s="815"/>
      <c r="H21" s="815"/>
      <c r="I21" s="815"/>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ht="18.75" customHeight="1" x14ac:dyDescent="0.25">
      <c r="A22" s="815"/>
      <c r="B22" s="1123"/>
      <c r="C22" s="1123"/>
      <c r="D22" s="1119" t="str">
        <f>E7</f>
        <v>FÉTH</v>
      </c>
      <c r="E22" s="1119"/>
      <c r="F22" s="1119" t="str">
        <f>E9</f>
        <v>GERNEDL</v>
      </c>
      <c r="G22" s="1119"/>
      <c r="H22" s="1119" t="str">
        <f>E11</f>
        <v>RUTTERSCHMIDT</v>
      </c>
      <c r="I22" s="1119"/>
      <c r="J22" s="815"/>
      <c r="K22" s="815"/>
      <c r="L22" s="815"/>
      <c r="M22" s="898" t="s">
        <v>57</v>
      </c>
      <c r="Y22" s="801"/>
      <c r="Z22" s="801"/>
      <c r="AA22" s="801" t="s">
        <v>81</v>
      </c>
      <c r="AB22" s="801">
        <v>60</v>
      </c>
      <c r="AC22" s="801">
        <v>40</v>
      </c>
      <c r="AD22" s="801">
        <v>30</v>
      </c>
      <c r="AE22" s="801">
        <v>20</v>
      </c>
      <c r="AF22" s="801">
        <v>18</v>
      </c>
      <c r="AG22" s="801">
        <v>15</v>
      </c>
      <c r="AH22" s="801">
        <v>12</v>
      </c>
      <c r="AI22" s="801">
        <v>10</v>
      </c>
      <c r="AJ22" s="801">
        <v>8</v>
      </c>
      <c r="AK22" s="801">
        <v>6</v>
      </c>
    </row>
    <row r="23" spans="1:37" ht="18.75" customHeight="1" x14ac:dyDescent="0.25">
      <c r="A23" s="827" t="s">
        <v>53</v>
      </c>
      <c r="B23" s="1117" t="str">
        <f>E7</f>
        <v>FÉTH</v>
      </c>
      <c r="C23" s="1117"/>
      <c r="D23" s="1120"/>
      <c r="E23" s="1120"/>
      <c r="F23" s="1118"/>
      <c r="G23" s="1118"/>
      <c r="H23" s="1118"/>
      <c r="I23" s="1118"/>
      <c r="J23" s="815"/>
      <c r="K23" s="815"/>
      <c r="L23" s="815"/>
      <c r="M23" s="899"/>
      <c r="Y23" s="801"/>
      <c r="Z23" s="801"/>
      <c r="AA23" s="801" t="s">
        <v>82</v>
      </c>
      <c r="AB23" s="801">
        <v>40</v>
      </c>
      <c r="AC23" s="801">
        <v>25</v>
      </c>
      <c r="AD23" s="801">
        <v>18</v>
      </c>
      <c r="AE23" s="801">
        <v>13</v>
      </c>
      <c r="AF23" s="801">
        <v>8</v>
      </c>
      <c r="AG23" s="801">
        <v>7</v>
      </c>
      <c r="AH23" s="801">
        <v>6</v>
      </c>
      <c r="AI23" s="801">
        <v>5</v>
      </c>
      <c r="AJ23" s="801">
        <v>4</v>
      </c>
      <c r="AK23" s="801">
        <v>3</v>
      </c>
    </row>
    <row r="24" spans="1:37" ht="18.75" customHeight="1" x14ac:dyDescent="0.25">
      <c r="A24" s="827" t="s">
        <v>54</v>
      </c>
      <c r="B24" s="1117" t="str">
        <f>E9</f>
        <v>GERNEDL</v>
      </c>
      <c r="C24" s="1117"/>
      <c r="D24" s="1118"/>
      <c r="E24" s="1118"/>
      <c r="F24" s="1120"/>
      <c r="G24" s="1120"/>
      <c r="H24" s="1118"/>
      <c r="I24" s="1118"/>
      <c r="J24" s="815"/>
      <c r="K24" s="815"/>
      <c r="L24" s="815"/>
      <c r="M24" s="899"/>
      <c r="Y24" s="801"/>
      <c r="Z24" s="801"/>
      <c r="AA24" s="801" t="s">
        <v>83</v>
      </c>
      <c r="AB24" s="801">
        <v>25</v>
      </c>
      <c r="AC24" s="801">
        <v>15</v>
      </c>
      <c r="AD24" s="801">
        <v>13</v>
      </c>
      <c r="AE24" s="801">
        <v>7</v>
      </c>
      <c r="AF24" s="801">
        <v>6</v>
      </c>
      <c r="AG24" s="801">
        <v>5</v>
      </c>
      <c r="AH24" s="801">
        <v>4</v>
      </c>
      <c r="AI24" s="801">
        <v>3</v>
      </c>
      <c r="AJ24" s="801">
        <v>2</v>
      </c>
      <c r="AK24" s="801">
        <v>1</v>
      </c>
    </row>
    <row r="25" spans="1:37" ht="18.75" customHeight="1" x14ac:dyDescent="0.25">
      <c r="A25" s="827" t="s">
        <v>55</v>
      </c>
      <c r="B25" s="1117" t="str">
        <f>E11</f>
        <v>RUTTERSCHMIDT</v>
      </c>
      <c r="C25" s="1117"/>
      <c r="D25" s="1118"/>
      <c r="E25" s="1118"/>
      <c r="F25" s="1118"/>
      <c r="G25" s="1118"/>
      <c r="H25" s="1120"/>
      <c r="I25" s="1120"/>
      <c r="J25" s="815"/>
      <c r="K25" s="815"/>
      <c r="L25" s="815"/>
      <c r="M25" s="899"/>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900"/>
      <c r="Y26" s="801"/>
      <c r="Z26" s="801"/>
      <c r="AA26" s="801" t="s">
        <v>84</v>
      </c>
      <c r="AB26" s="801">
        <v>10</v>
      </c>
      <c r="AC26" s="801">
        <v>6</v>
      </c>
      <c r="AD26" s="801">
        <v>4</v>
      </c>
      <c r="AE26" s="801">
        <v>2</v>
      </c>
      <c r="AF26" s="801">
        <v>1</v>
      </c>
      <c r="AG26" s="801">
        <v>0</v>
      </c>
      <c r="AH26" s="801">
        <v>0</v>
      </c>
      <c r="AI26" s="801">
        <v>0</v>
      </c>
      <c r="AJ26" s="801">
        <v>0</v>
      </c>
      <c r="AK26" s="801">
        <v>0</v>
      </c>
    </row>
    <row r="27" spans="1:37" ht="18.75" customHeight="1" x14ac:dyDescent="0.25">
      <c r="A27" s="815"/>
      <c r="B27" s="1123"/>
      <c r="C27" s="1123"/>
      <c r="D27" s="1119" t="str">
        <f>E13</f>
        <v>RÁBAI</v>
      </c>
      <c r="E27" s="1119"/>
      <c r="F27" s="1119" t="str">
        <f>E15</f>
        <v>HASANOVIC</v>
      </c>
      <c r="G27" s="1119"/>
      <c r="H27" s="1119" t="str">
        <f>E17</f>
        <v>SZIGETI-KOVÁCS</v>
      </c>
      <c r="I27" s="1119"/>
      <c r="J27" s="815"/>
      <c r="K27" s="815"/>
      <c r="L27" s="815"/>
      <c r="M27" s="900"/>
      <c r="Y27" s="801"/>
      <c r="Z27" s="801"/>
      <c r="AA27" s="801" t="s">
        <v>85</v>
      </c>
      <c r="AB27" s="801">
        <v>3</v>
      </c>
      <c r="AC27" s="801">
        <v>2</v>
      </c>
      <c r="AD27" s="801">
        <v>1</v>
      </c>
      <c r="AE27" s="801">
        <v>0</v>
      </c>
      <c r="AF27" s="801">
        <v>0</v>
      </c>
      <c r="AG27" s="801">
        <v>0</v>
      </c>
      <c r="AH27" s="801">
        <v>0</v>
      </c>
      <c r="AI27" s="801">
        <v>0</v>
      </c>
      <c r="AJ27" s="801">
        <v>0</v>
      </c>
      <c r="AK27" s="801">
        <v>0</v>
      </c>
    </row>
    <row r="28" spans="1:37" ht="18.75" customHeight="1" x14ac:dyDescent="0.25">
      <c r="A28" s="827" t="s">
        <v>60</v>
      </c>
      <c r="B28" s="1117" t="str">
        <f>E13</f>
        <v>RÁBAI</v>
      </c>
      <c r="C28" s="1117"/>
      <c r="D28" s="1120"/>
      <c r="E28" s="1120"/>
      <c r="F28" s="1118"/>
      <c r="G28" s="1118"/>
      <c r="H28" s="1118"/>
      <c r="I28" s="1118"/>
      <c r="J28" s="815"/>
      <c r="K28" s="815"/>
      <c r="L28" s="815"/>
      <c r="M28" s="899"/>
    </row>
    <row r="29" spans="1:37" ht="18.75" customHeight="1" x14ac:dyDescent="0.25">
      <c r="A29" s="827" t="s">
        <v>61</v>
      </c>
      <c r="B29" s="1117" t="str">
        <f>E15</f>
        <v>HASANOVIC</v>
      </c>
      <c r="C29" s="1117"/>
      <c r="D29" s="1118"/>
      <c r="E29" s="1118"/>
      <c r="F29" s="1120"/>
      <c r="G29" s="1120"/>
      <c r="H29" s="1118"/>
      <c r="I29" s="1118"/>
      <c r="J29" s="815"/>
      <c r="K29" s="815"/>
      <c r="L29" s="815"/>
      <c r="M29" s="899"/>
    </row>
    <row r="30" spans="1:37" ht="18.75" customHeight="1" x14ac:dyDescent="0.25">
      <c r="A30" s="827" t="s">
        <v>62</v>
      </c>
      <c r="B30" s="1117" t="str">
        <f>E17</f>
        <v>SZIGETI-KOVÁCS</v>
      </c>
      <c r="C30" s="1117"/>
      <c r="D30" s="1118"/>
      <c r="E30" s="1118"/>
      <c r="F30" s="1118"/>
      <c r="G30" s="1118"/>
      <c r="H30" s="1120"/>
      <c r="I30" s="1120"/>
      <c r="J30" s="815"/>
      <c r="K30" s="815"/>
      <c r="L30" s="815"/>
      <c r="M30" s="899"/>
    </row>
    <row r="31" spans="1:37" x14ac:dyDescent="0.25">
      <c r="A31" s="815"/>
      <c r="B31" s="815"/>
      <c r="C31" s="815"/>
      <c r="D31" s="815"/>
      <c r="E31" s="815"/>
      <c r="F31" s="815"/>
      <c r="G31" s="815"/>
      <c r="H31" s="815"/>
      <c r="I31" s="815"/>
      <c r="J31" s="815"/>
      <c r="K31" s="815"/>
      <c r="L31" s="815"/>
      <c r="M31" s="815"/>
    </row>
    <row r="32" spans="1:37" x14ac:dyDescent="0.25">
      <c r="A32" s="815" t="s">
        <v>49</v>
      </c>
      <c r="B32" s="815"/>
      <c r="C32" s="1126" t="str">
        <f>IF(M23=1,B23,IF(M24=1,B24,IF(M25=1,B25,"")))</f>
        <v/>
      </c>
      <c r="D32" s="1126"/>
      <c r="E32" s="816" t="s">
        <v>64</v>
      </c>
      <c r="F32" s="1126" t="str">
        <f>IF(M28=1,B28,IF(M29=1,B29,IF(M30=1,B30,"")))</f>
        <v/>
      </c>
      <c r="G32" s="1126"/>
      <c r="H32" s="815"/>
      <c r="I32" s="828"/>
      <c r="J32" s="815"/>
      <c r="K32" s="815"/>
      <c r="L32" s="815"/>
      <c r="M32" s="815"/>
    </row>
    <row r="33" spans="1:18" x14ac:dyDescent="0.25">
      <c r="A33" s="815"/>
      <c r="B33" s="815"/>
      <c r="C33" s="815"/>
      <c r="D33" s="815"/>
      <c r="E33" s="815"/>
      <c r="F33" s="816"/>
      <c r="G33" s="816"/>
      <c r="H33" s="815"/>
      <c r="I33" s="815"/>
      <c r="J33" s="815"/>
      <c r="K33" s="815"/>
      <c r="L33" s="815"/>
      <c r="M33" s="815"/>
    </row>
    <row r="34" spans="1:18" x14ac:dyDescent="0.25">
      <c r="A34" s="815" t="s">
        <v>63</v>
      </c>
      <c r="B34" s="815"/>
      <c r="C34" s="1126" t="str">
        <f>IF(M23=2,B23,IF(M24=2,B24,IF(M25=2,B25,"")))</f>
        <v/>
      </c>
      <c r="D34" s="1126"/>
      <c r="E34" s="816" t="s">
        <v>64</v>
      </c>
      <c r="F34" s="1126" t="str">
        <f>IF(M28=2,B28,IF(M29=2,B29,IF(M30=2,B30,"")))</f>
        <v/>
      </c>
      <c r="G34" s="1126"/>
      <c r="H34" s="815"/>
      <c r="I34" s="828"/>
      <c r="J34" s="815"/>
      <c r="K34" s="815"/>
      <c r="L34" s="815"/>
      <c r="M34" s="815"/>
    </row>
    <row r="35" spans="1:18" x14ac:dyDescent="0.25">
      <c r="A35" s="815"/>
      <c r="B35" s="815"/>
      <c r="C35" s="816"/>
      <c r="D35" s="816"/>
      <c r="E35" s="816"/>
      <c r="F35" s="816"/>
      <c r="G35" s="816"/>
      <c r="H35" s="815"/>
      <c r="I35" s="815"/>
      <c r="J35" s="815"/>
      <c r="K35" s="815"/>
      <c r="L35" s="815"/>
      <c r="M35" s="815"/>
    </row>
    <row r="36" spans="1:18" x14ac:dyDescent="0.25">
      <c r="A36" s="815" t="s">
        <v>65</v>
      </c>
      <c r="B36" s="815"/>
      <c r="C36" s="1126" t="str">
        <f>IF(M23=3,B23,IF(M24=3,B24,IF(M25=3,B25,"")))</f>
        <v/>
      </c>
      <c r="D36" s="1126"/>
      <c r="E36" s="816" t="s">
        <v>64</v>
      </c>
      <c r="F36" s="1126" t="str">
        <f>IF(M28=3,B28,IF(M29=3,B29,IF(M30=3,B30,"")))</f>
        <v/>
      </c>
      <c r="G36" s="1126"/>
      <c r="H36" s="815"/>
      <c r="I36" s="828"/>
      <c r="J36" s="815"/>
      <c r="K36" s="815"/>
      <c r="L36" s="815"/>
      <c r="M36" s="815"/>
    </row>
    <row r="37" spans="1:18" x14ac:dyDescent="0.25">
      <c r="A37" s="815"/>
      <c r="B37" s="815"/>
      <c r="C37" s="815"/>
      <c r="D37" s="815"/>
      <c r="E37" s="815"/>
      <c r="F37" s="815"/>
      <c r="G37" s="815"/>
      <c r="H37" s="815"/>
      <c r="I37" s="815"/>
      <c r="J37" s="815"/>
      <c r="K37" s="815"/>
      <c r="L37" s="815"/>
      <c r="M37" s="815"/>
    </row>
    <row r="38" spans="1:18" x14ac:dyDescent="0.25">
      <c r="A38" s="815"/>
      <c r="B38" s="815"/>
      <c r="C38" s="815"/>
      <c r="D38" s="815"/>
      <c r="E38" s="815"/>
      <c r="F38" s="815"/>
      <c r="G38" s="815"/>
      <c r="H38" s="815"/>
      <c r="I38" s="815"/>
      <c r="J38" s="815"/>
      <c r="K38" s="815"/>
      <c r="L38" s="828"/>
      <c r="M38" s="815"/>
    </row>
    <row r="39" spans="1:18" x14ac:dyDescent="0.25">
      <c r="A39" s="829" t="s">
        <v>35</v>
      </c>
      <c r="B39" s="830"/>
      <c r="C39" s="831"/>
      <c r="D39" s="832" t="s">
        <v>2</v>
      </c>
      <c r="E39" s="833" t="s">
        <v>37</v>
      </c>
      <c r="F39" s="834"/>
      <c r="G39" s="832" t="s">
        <v>2</v>
      </c>
      <c r="H39" s="833" t="s">
        <v>46</v>
      </c>
      <c r="I39" s="835"/>
      <c r="J39" s="833" t="s">
        <v>47</v>
      </c>
      <c r="K39" s="836" t="s">
        <v>48</v>
      </c>
      <c r="L39" s="813"/>
      <c r="M39" s="834"/>
      <c r="P39" s="837"/>
      <c r="Q39" s="837"/>
      <c r="R39" s="838"/>
    </row>
    <row r="40" spans="1:18" x14ac:dyDescent="0.25">
      <c r="A40" s="839" t="s">
        <v>36</v>
      </c>
      <c r="B40" s="840"/>
      <c r="C40" s="841"/>
      <c r="D40" s="842"/>
      <c r="E40" s="1121"/>
      <c r="F40" s="1121"/>
      <c r="G40" s="843" t="s">
        <v>3</v>
      </c>
      <c r="H40" s="840"/>
      <c r="I40" s="844"/>
      <c r="J40" s="845"/>
      <c r="K40" s="846" t="s">
        <v>38</v>
      </c>
      <c r="L40" s="847"/>
      <c r="M40" s="848"/>
      <c r="P40" s="849"/>
      <c r="Q40" s="849"/>
      <c r="R40" s="850"/>
    </row>
    <row r="41" spans="1:18" x14ac:dyDescent="0.25">
      <c r="A41" s="851" t="s">
        <v>45</v>
      </c>
      <c r="B41" s="852"/>
      <c r="C41" s="853"/>
      <c r="D41" s="854"/>
      <c r="E41" s="1116"/>
      <c r="F41" s="1116"/>
      <c r="G41" s="855" t="s">
        <v>4</v>
      </c>
      <c r="H41" s="856"/>
      <c r="I41" s="857"/>
      <c r="J41" s="858"/>
      <c r="K41" s="859"/>
      <c r="L41" s="828"/>
      <c r="M41" s="860"/>
      <c r="P41" s="850"/>
      <c r="Q41" s="861"/>
      <c r="R41" s="850"/>
    </row>
    <row r="42" spans="1:18" x14ac:dyDescent="0.25">
      <c r="A42" s="862"/>
      <c r="B42" s="863"/>
      <c r="C42" s="864"/>
      <c r="D42" s="854"/>
      <c r="E42" s="865"/>
      <c r="F42" s="815"/>
      <c r="G42" s="855" t="s">
        <v>5</v>
      </c>
      <c r="H42" s="856"/>
      <c r="I42" s="857"/>
      <c r="J42" s="858"/>
      <c r="K42" s="846" t="s">
        <v>39</v>
      </c>
      <c r="L42" s="847"/>
      <c r="M42" s="848"/>
      <c r="P42" s="849"/>
      <c r="Q42" s="849"/>
      <c r="R42" s="850"/>
    </row>
    <row r="43" spans="1:18" x14ac:dyDescent="0.25">
      <c r="A43" s="866"/>
      <c r="B43" s="867"/>
      <c r="C43" s="868"/>
      <c r="D43" s="854"/>
      <c r="E43" s="865"/>
      <c r="F43" s="815"/>
      <c r="G43" s="855" t="s">
        <v>6</v>
      </c>
      <c r="H43" s="856"/>
      <c r="I43" s="857"/>
      <c r="J43" s="858"/>
      <c r="K43" s="869"/>
      <c r="L43" s="815"/>
      <c r="M43" s="870"/>
      <c r="P43" s="850"/>
      <c r="Q43" s="861"/>
      <c r="R43" s="850"/>
    </row>
    <row r="44" spans="1:18" x14ac:dyDescent="0.25">
      <c r="A44" s="871"/>
      <c r="B44" s="872"/>
      <c r="C44" s="873"/>
      <c r="D44" s="854"/>
      <c r="E44" s="865"/>
      <c r="F44" s="815"/>
      <c r="G44" s="855" t="s">
        <v>7</v>
      </c>
      <c r="H44" s="856"/>
      <c r="I44" s="857"/>
      <c r="J44" s="858"/>
      <c r="K44" s="851"/>
      <c r="L44" s="828"/>
      <c r="M44" s="860"/>
      <c r="P44" s="850"/>
      <c r="Q44" s="861"/>
      <c r="R44" s="850"/>
    </row>
    <row r="45" spans="1:18" x14ac:dyDescent="0.25">
      <c r="A45" s="874"/>
      <c r="B45" s="875"/>
      <c r="C45" s="868"/>
      <c r="D45" s="854"/>
      <c r="E45" s="865"/>
      <c r="F45" s="815"/>
      <c r="G45" s="855" t="s">
        <v>8</v>
      </c>
      <c r="H45" s="856"/>
      <c r="I45" s="857"/>
      <c r="J45" s="858"/>
      <c r="K45" s="846" t="s">
        <v>28</v>
      </c>
      <c r="L45" s="847"/>
      <c r="M45" s="848"/>
      <c r="P45" s="849"/>
      <c r="Q45" s="849"/>
      <c r="R45" s="850"/>
    </row>
    <row r="46" spans="1:18" x14ac:dyDescent="0.25">
      <c r="A46" s="874"/>
      <c r="B46" s="875"/>
      <c r="C46" s="876"/>
      <c r="D46" s="854"/>
      <c r="E46" s="865"/>
      <c r="F46" s="815"/>
      <c r="G46" s="855" t="s">
        <v>9</v>
      </c>
      <c r="H46" s="856"/>
      <c r="I46" s="857"/>
      <c r="J46" s="858"/>
      <c r="K46" s="869"/>
      <c r="L46" s="815"/>
      <c r="M46" s="870"/>
      <c r="P46" s="850"/>
      <c r="Q46" s="861"/>
      <c r="R46" s="850"/>
    </row>
    <row r="47" spans="1:18" x14ac:dyDescent="0.25">
      <c r="A47" s="877"/>
      <c r="B47" s="878"/>
      <c r="C47" s="879"/>
      <c r="D47" s="880"/>
      <c r="E47" s="881"/>
      <c r="F47" s="828"/>
      <c r="G47" s="882" t="s">
        <v>10</v>
      </c>
      <c r="H47" s="852"/>
      <c r="I47" s="883"/>
      <c r="J47" s="884"/>
      <c r="K47" s="851" t="e">
        <f>L4</f>
        <v>#REF!</v>
      </c>
      <c r="L47" s="828"/>
      <c r="M47" s="860"/>
      <c r="P47" s="850"/>
      <c r="Q47" s="861"/>
      <c r="R47" s="885">
        <f>MIN(4,'B-III.kcs-U11-Z-F elo'!Q5)</f>
        <v>4</v>
      </c>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E7 E9 E11 E13 E15 E17">
    <cfRule type="cellIs" dxfId="183" priority="1" stopIfTrue="1" operator="equal">
      <formula>"Bye"</formula>
    </cfRule>
  </conditionalFormatting>
  <conditionalFormatting sqref="R47">
    <cfRule type="expression" dxfId="182"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8F65-E1C1-4C79-8437-D2A707D4B724}">
  <sheetPr codeName="Munka46">
    <tabColor indexed="11"/>
  </sheetPr>
  <dimension ref="A1:AK38"/>
  <sheetViews>
    <sheetView zoomScale="85" zoomScaleNormal="85"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7.88671875" style="707" customWidth="1"/>
    <col min="11" max="12" width="8.5546875" style="707" customWidth="1"/>
    <col min="13" max="13" width="7.88671875" style="707" customWidth="1"/>
    <col min="14" max="14" width="8.88671875" style="707"/>
    <col min="15" max="16" width="4.44140625" style="707" customWidth="1"/>
    <col min="17" max="17" width="12.109375" style="707" customWidth="1"/>
    <col min="18" max="18" width="7.88671875" style="707" customWidth="1"/>
    <col min="19" max="19" width="7.44140625" style="707" customWidth="1"/>
    <col min="20" max="24" width="8.88671875" style="707"/>
    <col min="25" max="37" width="0" style="707" hidden="1" customWidth="1"/>
    <col min="38" max="16384" width="8.88671875" style="707"/>
  </cols>
  <sheetData>
    <row r="1" spans="1:37" ht="24.6" x14ac:dyDescent="0.25">
      <c r="A1" s="1124" t="e">
        <f>[2]Altalanos!$A$6</f>
        <v>#REF!</v>
      </c>
      <c r="B1" s="1124"/>
      <c r="C1" s="1124"/>
      <c r="D1" s="1124"/>
      <c r="E1" s="1124"/>
      <c r="F1" s="1124"/>
      <c r="G1" s="783"/>
      <c r="H1" s="784" t="s">
        <v>44</v>
      </c>
      <c r="I1" s="785"/>
      <c r="J1" s="786"/>
      <c r="L1" s="787"/>
      <c r="M1" s="788"/>
      <c r="N1" s="789"/>
      <c r="O1" s="789" t="s">
        <v>11</v>
      </c>
      <c r="P1" s="789"/>
      <c r="Q1" s="790"/>
      <c r="R1" s="789"/>
      <c r="AB1" s="791" t="e">
        <f>IF(Y5=1,CONCATENATE(VLOOKUP(Y3,AA14:AH24,2)),CONCATENATE(VLOOKUP(Y3,AA2:AK11,2)))</f>
        <v>#REF!</v>
      </c>
      <c r="AC1" s="791" t="e">
        <f>IF(Y5=1,CONCATENATE(VLOOKUP(Y3,AA14:AK24,3)),CONCATENATE(VLOOKUP(Y3,AA2:AK11,3)))</f>
        <v>#REF!</v>
      </c>
      <c r="AD1" s="791" t="e">
        <f>IF(Y5=1,CONCATENATE(VLOOKUP(Y3,AA14:AK24,4)),CONCATENATE(VLOOKUP(Y3,AA2:AK11,4)))</f>
        <v>#REF!</v>
      </c>
      <c r="AE1" s="791" t="e">
        <f>IF(Y5=1,CONCATENATE(VLOOKUP(Y3,AA14:AK24,5)),CONCATENATE(VLOOKUP(Y3,AA2:AK11,5)))</f>
        <v>#REF!</v>
      </c>
      <c r="AF1" s="791" t="e">
        <f>IF(Y5=1,CONCATENATE(VLOOKUP(Y3,AA14:AK24,6)),CONCATENATE(VLOOKUP(Y3,AA2:AK11,6)))</f>
        <v>#REF!</v>
      </c>
      <c r="AG1" s="791" t="e">
        <f>IF(Y5=1,CONCATENATE(VLOOKUP(Y3,AA14:AK24,7)),CONCATENATE(VLOOKUP(Y3,AA2:AK11,7)))</f>
        <v>#REF!</v>
      </c>
      <c r="AH1" s="791" t="e">
        <f>IF(Y5=1,CONCATENATE(VLOOKUP(Y3,AA14:AK24,8)),CONCATENATE(VLOOKUP(Y3,AA2:AK11,8)))</f>
        <v>#REF!</v>
      </c>
      <c r="AI1" s="791" t="e">
        <f>IF(Y5=1,CONCATENATE(VLOOKUP(Y3,AA14:AK24,9)),CONCATENATE(VLOOKUP(Y3,AA2:AK11,9)))</f>
        <v>#REF!</v>
      </c>
      <c r="AJ1" s="791" t="e">
        <f>IF(Y5=1,CONCATENATE(VLOOKUP(Y3,AA14:AK24,10)),CONCATENATE(VLOOKUP(Y3,AA2:AK11,10)))</f>
        <v>#REF!</v>
      </c>
      <c r="AK1" s="791" t="e">
        <f>IF(Y5=1,CONCATENATE(VLOOKUP(Y3,AA14:AK24,11)),CONCATENATE(VLOOKUP(Y3,AA2:AK11,11)))</f>
        <v>#REF!</v>
      </c>
    </row>
    <row r="2" spans="1:37" x14ac:dyDescent="0.25">
      <c r="A2" s="792" t="s">
        <v>43</v>
      </c>
      <c r="B2" s="793"/>
      <c r="C2" s="793"/>
      <c r="D2" s="793"/>
      <c r="E2" s="886" t="e">
        <f>[2]Altalanos!$E$8</f>
        <v>#REF!</v>
      </c>
      <c r="F2" s="793"/>
      <c r="G2" s="795"/>
      <c r="H2" s="887" t="s">
        <v>49</v>
      </c>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c r="M3" s="803" t="s">
        <v>25</v>
      </c>
      <c r="N3" s="804"/>
      <c r="O3" s="805"/>
      <c r="P3" s="804"/>
      <c r="Q3" s="683" t="s">
        <v>66</v>
      </c>
      <c r="R3" s="684" t="s">
        <v>72</v>
      </c>
      <c r="S3" s="684" t="s">
        <v>67</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[2]Altalanos!$A$10</f>
        <v>#REF!</v>
      </c>
      <c r="B4" s="1125"/>
      <c r="C4" s="1125"/>
      <c r="D4" s="806"/>
      <c r="E4" s="807" t="e">
        <f>[2]Altalanos!$C$10</f>
        <v>#REF!</v>
      </c>
      <c r="F4" s="807"/>
      <c r="G4" s="807"/>
      <c r="H4" s="595"/>
      <c r="I4" s="807"/>
      <c r="J4" s="808"/>
      <c r="K4" s="595"/>
      <c r="L4" s="809"/>
      <c r="M4" s="810" t="e">
        <f>[2]Altalanos!$E$10</f>
        <v>#REF!</v>
      </c>
      <c r="N4" s="811"/>
      <c r="O4" s="812"/>
      <c r="P4" s="811"/>
      <c r="Q4" s="686" t="s">
        <v>73</v>
      </c>
      <c r="R4" s="687" t="s">
        <v>68</v>
      </c>
      <c r="S4" s="687" t="s">
        <v>69</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S5" s="693" t="s">
        <v>71</v>
      </c>
      <c r="Y5" s="801" t="e">
        <f>IF(OR([2]Altalanos!$A$8="F1",[2]Altalanos!$A$8="F2",[2]Altalanos!$A$8="N1",[2]Altalanos!$A$8="N2"),1,2)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c r="C7" s="818" t="str">
        <f>IF($B7="","",VLOOKUP($B7,'B-III.kcs-U11-Z-F elo'!$A$7:$O$22,5))</f>
        <v/>
      </c>
      <c r="D7" s="818" t="str">
        <f>IF($B7="","",VLOOKUP($B7,'B-III.kcs-U11-Z-F elo'!$A$7:$O$22,15))</f>
        <v/>
      </c>
      <c r="E7" s="1122" t="str">
        <f>UPPER(IF($B7="","",VLOOKUP($B7,'B-III.kcs-U11-Z-F elo'!$A$7:$O$22,2)))</f>
        <v/>
      </c>
      <c r="F7" s="1122"/>
      <c r="G7" s="1122" t="str">
        <f>IF($B7="","",VLOOKUP($B7,'B-III.kcs-U11-Z-F elo'!$A$7:$O$22,3))</f>
        <v/>
      </c>
      <c r="H7" s="1122"/>
      <c r="I7" s="819" t="str">
        <f>IF($B7="","",VLOOKUP($B7,'B-III.kcs-U11-Z-F elo'!$A$7:$O$22,4))</f>
        <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24"/>
      <c r="D8" s="824"/>
      <c r="E8" s="824"/>
      <c r="F8" s="824"/>
      <c r="G8" s="824"/>
      <c r="H8" s="824"/>
      <c r="I8" s="824"/>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c r="C9" s="818" t="str">
        <f>IF($B9="","",VLOOKUP($B9,'B-III.kcs-U11-Z-F elo'!$A$7:$O$22,5))</f>
        <v/>
      </c>
      <c r="D9" s="818" t="str">
        <f>IF($B9="","",VLOOKUP($B9,'B-III.kcs-U11-Z-F elo'!$A$7:$O$22,15))</f>
        <v/>
      </c>
      <c r="E9" s="1122" t="str">
        <f>UPPER(IF($B9="","",VLOOKUP($B9,'B-III.kcs-U11-Z-F elo'!$A$7:$O$22,2)))</f>
        <v/>
      </c>
      <c r="F9" s="1122"/>
      <c r="G9" s="1122" t="str">
        <f>IF($B9="","",VLOOKUP($B9,'B-III.kcs-U11-Z-F elo'!$A$7:$O$22,3))</f>
        <v/>
      </c>
      <c r="H9" s="1122"/>
      <c r="I9" s="819" t="str">
        <f>IF($B9="","",VLOOKUP($B9,'B-III.kcs-U11-Z-F elo'!$A$7:$O$22,4))</f>
        <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24"/>
      <c r="D10" s="824"/>
      <c r="E10" s="824"/>
      <c r="F10" s="824"/>
      <c r="G10" s="824"/>
      <c r="H10" s="824"/>
      <c r="I10" s="824"/>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c r="C11" s="818" t="str">
        <f>IF($B11="","",VLOOKUP($B11,'B-III.kcs-U11-Z-F elo'!$A$7:$O$22,5))</f>
        <v/>
      </c>
      <c r="D11" s="818" t="str">
        <f>IF($B11="","",VLOOKUP($B11,'B-III.kcs-U11-Z-F elo'!$A$7:$O$22,15))</f>
        <v/>
      </c>
      <c r="E11" s="1122" t="str">
        <f>UPPER(IF($B11="","",VLOOKUP($B11,'B-III.kcs-U11-Z-F elo'!$A$7:$O$22,2)))</f>
        <v/>
      </c>
      <c r="F11" s="1122"/>
      <c r="G11" s="1122" t="str">
        <f>IF($B11="","",VLOOKUP($B11,'B-III.kcs-U11-Z-F elo'!$A$7:$O$22,3))</f>
        <v/>
      </c>
      <c r="H11" s="1122"/>
      <c r="I11" s="819" t="str">
        <f>IF($B11="","",VLOOKUP($B11,'B-III.kcs-U11-Z-F elo'!$A$7:$O$22,4))</f>
        <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c r="AB12" s="801"/>
      <c r="AC12" s="801"/>
      <c r="AD12" s="801"/>
      <c r="AE12" s="801"/>
      <c r="AF12" s="801"/>
      <c r="AG12" s="801"/>
      <c r="AH12" s="801"/>
      <c r="AI12" s="801"/>
      <c r="AJ12" s="801"/>
      <c r="AK12" s="801"/>
    </row>
    <row r="13" spans="1:37" x14ac:dyDescent="0.25">
      <c r="A13" s="815"/>
      <c r="B13" s="815"/>
      <c r="C13" s="815"/>
      <c r="D13" s="815"/>
      <c r="E13" s="815"/>
      <c r="F13" s="815"/>
      <c r="G13" s="815"/>
      <c r="H13" s="815"/>
      <c r="I13" s="815"/>
      <c r="J13" s="815"/>
      <c r="K13" s="815"/>
      <c r="L13" s="815"/>
      <c r="M13" s="815"/>
      <c r="Y13" s="801"/>
      <c r="Z13" s="801"/>
      <c r="AA13" s="801"/>
      <c r="AB13" s="801"/>
      <c r="AC13" s="801"/>
      <c r="AD13" s="801"/>
      <c r="AE13" s="801"/>
      <c r="AF13" s="801"/>
      <c r="AG13" s="801"/>
      <c r="AH13" s="801"/>
      <c r="AI13" s="801"/>
      <c r="AJ13" s="801"/>
      <c r="AK13" s="801"/>
    </row>
    <row r="14" spans="1:37" x14ac:dyDescent="0.25">
      <c r="A14" s="815"/>
      <c r="B14" s="815"/>
      <c r="C14" s="815"/>
      <c r="D14" s="815"/>
      <c r="E14" s="815"/>
      <c r="F14" s="815"/>
      <c r="G14" s="815"/>
      <c r="H14" s="815"/>
      <c r="I14" s="815"/>
      <c r="J14" s="815"/>
      <c r="K14" s="815"/>
      <c r="L14" s="815"/>
      <c r="M14" s="815"/>
      <c r="Y14" s="801"/>
      <c r="Z14" s="801"/>
      <c r="AA14" s="801" t="s">
        <v>53</v>
      </c>
      <c r="AB14" s="801">
        <v>300</v>
      </c>
      <c r="AC14" s="801">
        <v>250</v>
      </c>
      <c r="AD14" s="801">
        <v>220</v>
      </c>
      <c r="AE14" s="801">
        <v>180</v>
      </c>
      <c r="AF14" s="801">
        <v>160</v>
      </c>
      <c r="AG14" s="801">
        <v>150</v>
      </c>
      <c r="AH14" s="801">
        <v>140</v>
      </c>
      <c r="AI14" s="801">
        <v>130</v>
      </c>
      <c r="AJ14" s="801">
        <v>120</v>
      </c>
      <c r="AK14" s="801">
        <v>110</v>
      </c>
    </row>
    <row r="15" spans="1:37" x14ac:dyDescent="0.25">
      <c r="A15" s="815"/>
      <c r="B15" s="815"/>
      <c r="C15" s="815"/>
      <c r="D15" s="815"/>
      <c r="E15" s="815"/>
      <c r="F15" s="815"/>
      <c r="G15" s="815"/>
      <c r="H15" s="815"/>
      <c r="I15" s="815"/>
      <c r="J15" s="815"/>
      <c r="K15" s="815"/>
      <c r="L15" s="815"/>
      <c r="M15" s="815"/>
      <c r="Y15" s="801"/>
      <c r="Z15" s="801"/>
      <c r="AA15" s="801" t="s">
        <v>76</v>
      </c>
      <c r="AB15" s="801">
        <v>250</v>
      </c>
      <c r="AC15" s="801">
        <v>200</v>
      </c>
      <c r="AD15" s="801">
        <v>160</v>
      </c>
      <c r="AE15" s="801">
        <v>140</v>
      </c>
      <c r="AF15" s="801">
        <v>120</v>
      </c>
      <c r="AG15" s="801">
        <v>110</v>
      </c>
      <c r="AH15" s="801">
        <v>100</v>
      </c>
      <c r="AI15" s="801">
        <v>90</v>
      </c>
      <c r="AJ15" s="801">
        <v>80</v>
      </c>
      <c r="AK15" s="801">
        <v>70</v>
      </c>
    </row>
    <row r="16" spans="1:37" ht="18.75" customHeight="1" x14ac:dyDescent="0.25">
      <c r="A16" s="815"/>
      <c r="B16" s="1123"/>
      <c r="C16" s="1123"/>
      <c r="D16" s="1119" t="str">
        <f>E7</f>
        <v/>
      </c>
      <c r="E16" s="1119"/>
      <c r="F16" s="1119" t="str">
        <f>E9</f>
        <v/>
      </c>
      <c r="G16" s="1119"/>
      <c r="H16" s="1119" t="str">
        <f>E11</f>
        <v/>
      </c>
      <c r="I16" s="1119"/>
      <c r="J16" s="815"/>
      <c r="K16" s="815"/>
      <c r="W16" s="801"/>
      <c r="X16" s="801"/>
      <c r="Y16" s="801" t="s">
        <v>77</v>
      </c>
      <c r="Z16" s="801">
        <v>200</v>
      </c>
      <c r="AA16" s="801">
        <v>150</v>
      </c>
      <c r="AB16" s="801">
        <v>130</v>
      </c>
      <c r="AC16" s="801">
        <v>110</v>
      </c>
      <c r="AD16" s="801">
        <v>95</v>
      </c>
      <c r="AE16" s="801">
        <v>80</v>
      </c>
      <c r="AF16" s="801">
        <v>70</v>
      </c>
      <c r="AG16" s="801">
        <v>60</v>
      </c>
      <c r="AH16" s="801">
        <v>55</v>
      </c>
      <c r="AI16" s="801">
        <v>50</v>
      </c>
    </row>
    <row r="17" spans="1:37" ht="18.75" customHeight="1" x14ac:dyDescent="0.25">
      <c r="A17" s="827" t="s">
        <v>53</v>
      </c>
      <c r="B17" s="1117" t="str">
        <f>E7</f>
        <v/>
      </c>
      <c r="C17" s="1117"/>
      <c r="D17" s="1120"/>
      <c r="E17" s="1120"/>
      <c r="F17" s="1118"/>
      <c r="G17" s="1118"/>
      <c r="H17" s="1118"/>
      <c r="I17" s="1118"/>
      <c r="J17" s="815"/>
      <c r="K17" s="815"/>
      <c r="W17" s="801"/>
      <c r="X17" s="801"/>
      <c r="Y17" s="801" t="s">
        <v>78</v>
      </c>
      <c r="Z17" s="801">
        <v>150</v>
      </c>
      <c r="AA17" s="801">
        <v>120</v>
      </c>
      <c r="AB17" s="801">
        <v>100</v>
      </c>
      <c r="AC17" s="801">
        <v>80</v>
      </c>
      <c r="AD17" s="801">
        <v>70</v>
      </c>
      <c r="AE17" s="801">
        <v>60</v>
      </c>
      <c r="AF17" s="801">
        <v>55</v>
      </c>
      <c r="AG17" s="801">
        <v>50</v>
      </c>
      <c r="AH17" s="801">
        <v>45</v>
      </c>
      <c r="AI17" s="801">
        <v>40</v>
      </c>
    </row>
    <row r="18" spans="1:37" ht="18.75" customHeight="1" x14ac:dyDescent="0.25">
      <c r="A18" s="827" t="s">
        <v>54</v>
      </c>
      <c r="B18" s="1117" t="str">
        <f>E9</f>
        <v/>
      </c>
      <c r="C18" s="1117"/>
      <c r="D18" s="1118"/>
      <c r="E18" s="1118"/>
      <c r="F18" s="1120"/>
      <c r="G18" s="1120"/>
      <c r="H18" s="1118"/>
      <c r="I18" s="1118"/>
      <c r="J18" s="815"/>
      <c r="K18" s="815"/>
      <c r="W18" s="801"/>
      <c r="X18" s="801"/>
      <c r="Y18" s="801" t="s">
        <v>79</v>
      </c>
      <c r="Z18" s="801">
        <v>120</v>
      </c>
      <c r="AA18" s="801">
        <v>90</v>
      </c>
      <c r="AB18" s="801">
        <v>65</v>
      </c>
      <c r="AC18" s="801">
        <v>55</v>
      </c>
      <c r="AD18" s="801">
        <v>50</v>
      </c>
      <c r="AE18" s="801">
        <v>45</v>
      </c>
      <c r="AF18" s="801">
        <v>40</v>
      </c>
      <c r="AG18" s="801">
        <v>35</v>
      </c>
      <c r="AH18" s="801">
        <v>25</v>
      </c>
      <c r="AI18" s="801">
        <v>20</v>
      </c>
    </row>
    <row r="19" spans="1:37" ht="18.75" customHeight="1" x14ac:dyDescent="0.25">
      <c r="A19" s="827" t="s">
        <v>55</v>
      </c>
      <c r="B19" s="1117" t="str">
        <f>E11</f>
        <v/>
      </c>
      <c r="C19" s="1117"/>
      <c r="D19" s="1118"/>
      <c r="E19" s="1118"/>
      <c r="F19" s="1118"/>
      <c r="G19" s="1118"/>
      <c r="H19" s="1120"/>
      <c r="I19" s="1120"/>
      <c r="J19" s="815"/>
      <c r="K19" s="815"/>
      <c r="W19" s="801"/>
      <c r="X19" s="801"/>
      <c r="Y19" s="801" t="s">
        <v>80</v>
      </c>
      <c r="Z19" s="801">
        <v>90</v>
      </c>
      <c r="AA19" s="801">
        <v>60</v>
      </c>
      <c r="AB19" s="801">
        <v>45</v>
      </c>
      <c r="AC19" s="801">
        <v>34</v>
      </c>
      <c r="AD19" s="801">
        <v>27</v>
      </c>
      <c r="AE19" s="801">
        <v>22</v>
      </c>
      <c r="AF19" s="801">
        <v>18</v>
      </c>
      <c r="AG19" s="801">
        <v>15</v>
      </c>
      <c r="AH19" s="801">
        <v>12</v>
      </c>
      <c r="AI19" s="801">
        <v>9</v>
      </c>
    </row>
    <row r="20" spans="1:37" x14ac:dyDescent="0.25">
      <c r="A20" s="815"/>
      <c r="B20" s="815"/>
      <c r="C20" s="815"/>
      <c r="D20" s="815"/>
      <c r="E20" s="815"/>
      <c r="F20" s="815"/>
      <c r="G20" s="815"/>
      <c r="H20" s="815"/>
      <c r="I20" s="815"/>
      <c r="J20" s="815"/>
      <c r="K20" s="815"/>
      <c r="L20" s="815"/>
      <c r="M20" s="815"/>
      <c r="Y20" s="801"/>
      <c r="Z20" s="801"/>
      <c r="AA20" s="801" t="s">
        <v>82</v>
      </c>
      <c r="AB20" s="801">
        <v>40</v>
      </c>
      <c r="AC20" s="801">
        <v>25</v>
      </c>
      <c r="AD20" s="801">
        <v>18</v>
      </c>
      <c r="AE20" s="801">
        <v>13</v>
      </c>
      <c r="AF20" s="801">
        <v>8</v>
      </c>
      <c r="AG20" s="801">
        <v>7</v>
      </c>
      <c r="AH20" s="801">
        <v>6</v>
      </c>
      <c r="AI20" s="801">
        <v>5</v>
      </c>
      <c r="AJ20" s="801">
        <v>4</v>
      </c>
      <c r="AK20" s="801">
        <v>3</v>
      </c>
    </row>
    <row r="21" spans="1:37" x14ac:dyDescent="0.25">
      <c r="A21" s="815"/>
      <c r="B21" s="815"/>
      <c r="C21" s="815"/>
      <c r="D21" s="815"/>
      <c r="E21" s="815"/>
      <c r="F21" s="815"/>
      <c r="G21" s="815"/>
      <c r="H21" s="815"/>
      <c r="I21" s="815"/>
      <c r="J21" s="815"/>
      <c r="K21" s="815"/>
      <c r="L21" s="815"/>
      <c r="M21" s="815"/>
      <c r="Y21" s="801"/>
      <c r="Z21" s="801"/>
      <c r="AA21" s="801" t="s">
        <v>83</v>
      </c>
      <c r="AB21" s="801">
        <v>25</v>
      </c>
      <c r="AC21" s="801">
        <v>15</v>
      </c>
      <c r="AD21" s="801">
        <v>13</v>
      </c>
      <c r="AE21" s="801">
        <v>7</v>
      </c>
      <c r="AF21" s="801">
        <v>6</v>
      </c>
      <c r="AG21" s="801">
        <v>5</v>
      </c>
      <c r="AH21" s="801">
        <v>4</v>
      </c>
      <c r="AI21" s="801">
        <v>3</v>
      </c>
      <c r="AJ21" s="801">
        <v>2</v>
      </c>
      <c r="AK21" s="801">
        <v>1</v>
      </c>
    </row>
    <row r="22" spans="1:37" x14ac:dyDescent="0.25">
      <c r="A22" s="815"/>
      <c r="B22" s="815"/>
      <c r="C22" s="815"/>
      <c r="D22" s="815"/>
      <c r="E22" s="815"/>
      <c r="F22" s="815"/>
      <c r="G22" s="815"/>
      <c r="H22" s="815"/>
      <c r="I22" s="815"/>
      <c r="J22" s="815"/>
      <c r="K22" s="815"/>
      <c r="L22" s="815"/>
      <c r="M22" s="815"/>
      <c r="Y22" s="801"/>
      <c r="Z22" s="801"/>
      <c r="AA22" s="801" t="s">
        <v>88</v>
      </c>
      <c r="AB22" s="801">
        <v>15</v>
      </c>
      <c r="AC22" s="801">
        <v>10</v>
      </c>
      <c r="AD22" s="801">
        <v>8</v>
      </c>
      <c r="AE22" s="801">
        <v>4</v>
      </c>
      <c r="AF22" s="801">
        <v>3</v>
      </c>
      <c r="AG22" s="801">
        <v>2</v>
      </c>
      <c r="AH22" s="801">
        <v>1</v>
      </c>
      <c r="AI22" s="801">
        <v>0</v>
      </c>
      <c r="AJ22" s="801">
        <v>0</v>
      </c>
      <c r="AK22" s="801">
        <v>0</v>
      </c>
    </row>
    <row r="23" spans="1:37" x14ac:dyDescent="0.25">
      <c r="A23" s="815"/>
      <c r="B23" s="815"/>
      <c r="C23" s="815"/>
      <c r="D23" s="815"/>
      <c r="E23" s="815"/>
      <c r="F23" s="815"/>
      <c r="G23" s="815"/>
      <c r="H23" s="815"/>
      <c r="I23" s="815"/>
      <c r="J23" s="815"/>
      <c r="K23" s="815"/>
      <c r="L23" s="815"/>
      <c r="M23" s="815"/>
      <c r="Y23" s="801"/>
      <c r="Z23" s="801"/>
      <c r="AA23" s="801" t="s">
        <v>84</v>
      </c>
      <c r="AB23" s="801">
        <v>10</v>
      </c>
      <c r="AC23" s="801">
        <v>6</v>
      </c>
      <c r="AD23" s="801">
        <v>4</v>
      </c>
      <c r="AE23" s="801">
        <v>2</v>
      </c>
      <c r="AF23" s="801">
        <v>1</v>
      </c>
      <c r="AG23" s="801">
        <v>0</v>
      </c>
      <c r="AH23" s="801">
        <v>0</v>
      </c>
      <c r="AI23" s="801">
        <v>0</v>
      </c>
      <c r="AJ23" s="801">
        <v>0</v>
      </c>
      <c r="AK23" s="801">
        <v>0</v>
      </c>
    </row>
    <row r="24" spans="1:37" x14ac:dyDescent="0.25">
      <c r="A24" s="815"/>
      <c r="B24" s="815"/>
      <c r="C24" s="815"/>
      <c r="D24" s="815"/>
      <c r="E24" s="815"/>
      <c r="F24" s="815"/>
      <c r="G24" s="815"/>
      <c r="H24" s="815"/>
      <c r="I24" s="815"/>
      <c r="J24" s="815"/>
      <c r="K24" s="815"/>
      <c r="L24" s="815"/>
      <c r="M24" s="815"/>
      <c r="Y24" s="801"/>
      <c r="Z24" s="801"/>
      <c r="AA24" s="801" t="s">
        <v>85</v>
      </c>
      <c r="AB24" s="801">
        <v>3</v>
      </c>
      <c r="AC24" s="801">
        <v>2</v>
      </c>
      <c r="AD24" s="801">
        <v>1</v>
      </c>
      <c r="AE24" s="801">
        <v>0</v>
      </c>
      <c r="AF24" s="801">
        <v>0</v>
      </c>
      <c r="AG24" s="801">
        <v>0</v>
      </c>
      <c r="AH24" s="801">
        <v>0</v>
      </c>
      <c r="AI24" s="801">
        <v>0</v>
      </c>
      <c r="AJ24" s="801">
        <v>0</v>
      </c>
      <c r="AK24" s="801">
        <v>0</v>
      </c>
    </row>
    <row r="25" spans="1:37" x14ac:dyDescent="0.25">
      <c r="A25" s="815"/>
      <c r="B25" s="815"/>
      <c r="C25" s="815"/>
      <c r="D25" s="815"/>
      <c r="E25" s="815"/>
      <c r="F25" s="815"/>
      <c r="G25" s="815"/>
      <c r="H25" s="815"/>
      <c r="I25" s="815"/>
      <c r="J25" s="815"/>
      <c r="K25" s="815"/>
      <c r="L25" s="815"/>
      <c r="M25" s="815"/>
    </row>
    <row r="26" spans="1:37" x14ac:dyDescent="0.25">
      <c r="A26" s="815"/>
      <c r="B26" s="815"/>
      <c r="C26" s="815"/>
      <c r="D26" s="815"/>
      <c r="E26" s="815"/>
      <c r="F26" s="815"/>
      <c r="G26" s="815"/>
      <c r="H26" s="815"/>
      <c r="I26" s="815"/>
      <c r="J26" s="815"/>
      <c r="K26" s="815"/>
      <c r="L26" s="815"/>
      <c r="M26" s="815"/>
    </row>
    <row r="27" spans="1:37" x14ac:dyDescent="0.25">
      <c r="A27" s="815"/>
      <c r="B27" s="815"/>
      <c r="C27" s="815"/>
      <c r="D27" s="815"/>
      <c r="E27" s="815"/>
      <c r="F27" s="815"/>
      <c r="G27" s="815"/>
      <c r="H27" s="815"/>
      <c r="I27" s="815"/>
      <c r="J27" s="815"/>
      <c r="K27" s="815"/>
      <c r="L27" s="815"/>
      <c r="M27" s="815"/>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28"/>
      <c r="M29" s="815"/>
    </row>
    <row r="30" spans="1:37" x14ac:dyDescent="0.25">
      <c r="A30" s="829" t="s">
        <v>35</v>
      </c>
      <c r="B30" s="830"/>
      <c r="C30" s="831"/>
      <c r="D30" s="832" t="s">
        <v>2</v>
      </c>
      <c r="E30" s="833" t="s">
        <v>37</v>
      </c>
      <c r="F30" s="834"/>
      <c r="G30" s="832" t="s">
        <v>2</v>
      </c>
      <c r="H30" s="833" t="s">
        <v>46</v>
      </c>
      <c r="I30" s="835"/>
      <c r="J30" s="833" t="s">
        <v>47</v>
      </c>
      <c r="K30" s="836" t="s">
        <v>48</v>
      </c>
      <c r="L30" s="813"/>
      <c r="M30" s="834"/>
      <c r="P30" s="837"/>
      <c r="Q30" s="837"/>
      <c r="R30" s="838"/>
    </row>
    <row r="31" spans="1:37" x14ac:dyDescent="0.25">
      <c r="A31" s="839" t="s">
        <v>36</v>
      </c>
      <c r="B31" s="840"/>
      <c r="C31" s="841"/>
      <c r="D31" s="842"/>
      <c r="E31" s="1121"/>
      <c r="F31" s="1121"/>
      <c r="G31" s="843" t="s">
        <v>3</v>
      </c>
      <c r="H31" s="840"/>
      <c r="I31" s="844"/>
      <c r="J31" s="845"/>
      <c r="K31" s="846" t="s">
        <v>38</v>
      </c>
      <c r="L31" s="847"/>
      <c r="M31" s="848"/>
      <c r="P31" s="849"/>
      <c r="Q31" s="849"/>
      <c r="R31" s="850"/>
    </row>
    <row r="32" spans="1:37" x14ac:dyDescent="0.25">
      <c r="A32" s="851" t="s">
        <v>45</v>
      </c>
      <c r="B32" s="852"/>
      <c r="C32" s="853"/>
      <c r="D32" s="854"/>
      <c r="E32" s="1116"/>
      <c r="F32" s="1116"/>
      <c r="G32" s="855" t="s">
        <v>4</v>
      </c>
      <c r="H32" s="856"/>
      <c r="I32" s="857"/>
      <c r="J32" s="858"/>
      <c r="K32" s="859"/>
      <c r="L32" s="828"/>
      <c r="M32" s="860"/>
      <c r="P32" s="850"/>
      <c r="Q32" s="861"/>
      <c r="R32" s="850"/>
    </row>
    <row r="33" spans="1:18" x14ac:dyDescent="0.25">
      <c r="A33" s="862"/>
      <c r="B33" s="863"/>
      <c r="C33" s="864"/>
      <c r="D33" s="854"/>
      <c r="E33" s="865"/>
      <c r="F33" s="815"/>
      <c r="G33" s="855" t="s">
        <v>5</v>
      </c>
      <c r="H33" s="856"/>
      <c r="I33" s="857"/>
      <c r="J33" s="858"/>
      <c r="K33" s="846" t="s">
        <v>39</v>
      </c>
      <c r="L33" s="847"/>
      <c r="M33" s="848"/>
      <c r="P33" s="849"/>
      <c r="Q33" s="849"/>
      <c r="R33" s="850"/>
    </row>
    <row r="34" spans="1:18" x14ac:dyDescent="0.25">
      <c r="A34" s="866"/>
      <c r="B34" s="867"/>
      <c r="C34" s="868"/>
      <c r="D34" s="854"/>
      <c r="E34" s="865"/>
      <c r="F34" s="815"/>
      <c r="G34" s="855" t="s">
        <v>6</v>
      </c>
      <c r="H34" s="856"/>
      <c r="I34" s="857"/>
      <c r="J34" s="858"/>
      <c r="K34" s="869"/>
      <c r="L34" s="815"/>
      <c r="M34" s="870"/>
      <c r="P34" s="850"/>
      <c r="Q34" s="861"/>
      <c r="R34" s="850"/>
    </row>
    <row r="35" spans="1:18" x14ac:dyDescent="0.25">
      <c r="A35" s="871"/>
      <c r="B35" s="872"/>
      <c r="C35" s="873"/>
      <c r="D35" s="854"/>
      <c r="E35" s="865"/>
      <c r="F35" s="815"/>
      <c r="G35" s="855" t="s">
        <v>7</v>
      </c>
      <c r="H35" s="856"/>
      <c r="I35" s="857"/>
      <c r="J35" s="858"/>
      <c r="K35" s="851"/>
      <c r="L35" s="828"/>
      <c r="M35" s="860"/>
      <c r="P35" s="850"/>
      <c r="Q35" s="861"/>
      <c r="R35" s="850"/>
    </row>
    <row r="36" spans="1:18" x14ac:dyDescent="0.25">
      <c r="A36" s="874"/>
      <c r="B36" s="875"/>
      <c r="C36" s="868"/>
      <c r="D36" s="854"/>
      <c r="E36" s="865"/>
      <c r="F36" s="815"/>
      <c r="G36" s="855" t="s">
        <v>8</v>
      </c>
      <c r="H36" s="856"/>
      <c r="I36" s="857"/>
      <c r="J36" s="858"/>
      <c r="K36" s="846" t="s">
        <v>28</v>
      </c>
      <c r="L36" s="847"/>
      <c r="M36" s="848"/>
      <c r="P36" s="849"/>
      <c r="Q36" s="849"/>
      <c r="R36" s="850"/>
    </row>
    <row r="37" spans="1:18" x14ac:dyDescent="0.25">
      <c r="A37" s="874"/>
      <c r="B37" s="875"/>
      <c r="C37" s="876"/>
      <c r="D37" s="854"/>
      <c r="E37" s="865"/>
      <c r="F37" s="815"/>
      <c r="G37" s="855" t="s">
        <v>9</v>
      </c>
      <c r="H37" s="856"/>
      <c r="I37" s="857"/>
      <c r="J37" s="858"/>
      <c r="K37" s="869"/>
      <c r="L37" s="815"/>
      <c r="M37" s="870"/>
      <c r="P37" s="850"/>
      <c r="Q37" s="861"/>
      <c r="R37" s="850"/>
    </row>
    <row r="38" spans="1:18" x14ac:dyDescent="0.25">
      <c r="A38" s="877"/>
      <c r="B38" s="878"/>
      <c r="C38" s="879"/>
      <c r="D38" s="880"/>
      <c r="E38" s="881"/>
      <c r="F38" s="828"/>
      <c r="G38" s="882" t="s">
        <v>10</v>
      </c>
      <c r="H38" s="852"/>
      <c r="I38" s="883"/>
      <c r="J38" s="884"/>
      <c r="K38" s="851" t="e">
        <f>M4</f>
        <v>#REF!</v>
      </c>
      <c r="L38" s="828"/>
      <c r="M38" s="860"/>
      <c r="P38" s="850"/>
      <c r="Q38" s="861"/>
      <c r="R38" s="885"/>
    </row>
  </sheetData>
  <mergeCells count="26">
    <mergeCell ref="A1:F1"/>
    <mergeCell ref="A4:C4"/>
    <mergeCell ref="E7:F7"/>
    <mergeCell ref="G7:H7"/>
    <mergeCell ref="E9:F9"/>
    <mergeCell ref="G9:H9"/>
    <mergeCell ref="E11:F11"/>
    <mergeCell ref="G11:H11"/>
    <mergeCell ref="B16:C16"/>
    <mergeCell ref="D16:E16"/>
    <mergeCell ref="F16:G16"/>
    <mergeCell ref="H16:I16"/>
    <mergeCell ref="E32:F32"/>
    <mergeCell ref="B17:C17"/>
    <mergeCell ref="D17:E17"/>
    <mergeCell ref="F17:G17"/>
    <mergeCell ref="H17:I17"/>
    <mergeCell ref="B18:C18"/>
    <mergeCell ref="D18:E18"/>
    <mergeCell ref="F18:G18"/>
    <mergeCell ref="H18:I18"/>
    <mergeCell ref="B19:C19"/>
    <mergeCell ref="D19:E19"/>
    <mergeCell ref="F19:G19"/>
    <mergeCell ref="H19:I19"/>
    <mergeCell ref="E31:F31"/>
  </mergeCells>
  <conditionalFormatting sqref="E7 E9 E11">
    <cfRule type="cellIs" dxfId="181" priority="2" stopIfTrue="1" operator="equal">
      <formula>"Bye"</formula>
    </cfRule>
  </conditionalFormatting>
  <conditionalFormatting sqref="R38">
    <cfRule type="expression" dxfId="180"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CA54-9E11-4F50-8049-0B27CDCF958F}">
  <sheetPr codeName="Sheet20">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3" style="707" customWidth="1"/>
    <col min="3" max="3" width="14.33203125" style="707" customWidth="1"/>
    <col min="4" max="4" width="35.5546875" style="780" bestFit="1" customWidth="1"/>
    <col min="5" max="5" width="10.5546875" style="781" customWidth="1"/>
    <col min="6" max="6" width="6.109375" style="782" hidden="1" customWidth="1"/>
    <col min="7" max="7" width="28.664062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901" t="e">
        <f>[3]Altalanos!$A$6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8" t="e">
        <f>[3]Altalanos!$A$8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[3]Altalanos!$A$10</f>
        <v>#REF!</v>
      </c>
      <c r="B5" s="734"/>
      <c r="C5" s="735" t="e">
        <f>[3]Altalanos!$C$10</f>
        <v>#REF!</v>
      </c>
      <c r="D5" s="736" t="e">
        <f>[3]Altalanos!$D$10</f>
        <v>#REF!</v>
      </c>
      <c r="E5" s="736"/>
      <c r="F5" s="736"/>
      <c r="G5" s="736"/>
      <c r="H5" s="737" t="e">
        <f>[3]Altalanos!$E$10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389</v>
      </c>
      <c r="C7" s="755" t="s">
        <v>390</v>
      </c>
      <c r="D7" s="756" t="s">
        <v>364</v>
      </c>
      <c r="E7" s="757" t="s">
        <v>391</v>
      </c>
      <c r="F7" s="758"/>
      <c r="G7" s="759"/>
      <c r="H7" s="756"/>
      <c r="I7" s="756"/>
      <c r="J7" s="760"/>
      <c r="K7" s="761"/>
      <c r="L7" s="762"/>
      <c r="M7" s="761"/>
      <c r="N7" s="763"/>
      <c r="O7" s="756"/>
      <c r="P7" s="764"/>
      <c r="Q7" s="765"/>
    </row>
    <row r="8" spans="1:17" s="766" customFormat="1" ht="18.899999999999999" customHeight="1" x14ac:dyDescent="0.25">
      <c r="A8" s="754">
        <v>2</v>
      </c>
      <c r="B8" s="755" t="s">
        <v>392</v>
      </c>
      <c r="C8" s="755" t="s">
        <v>393</v>
      </c>
      <c r="D8" s="756" t="s">
        <v>394</v>
      </c>
      <c r="E8" s="757" t="s">
        <v>395</v>
      </c>
      <c r="F8" s="767"/>
      <c r="G8" s="768"/>
      <c r="H8" s="756"/>
      <c r="I8" s="756"/>
      <c r="J8" s="760"/>
      <c r="K8" s="761"/>
      <c r="L8" s="762"/>
      <c r="M8" s="761"/>
      <c r="N8" s="763"/>
      <c r="O8" s="756"/>
      <c r="P8" s="764"/>
      <c r="Q8" s="765"/>
    </row>
    <row r="9" spans="1:17" s="766" customFormat="1" ht="18.899999999999999" customHeight="1" x14ac:dyDescent="0.25">
      <c r="A9" s="754">
        <v>3</v>
      </c>
      <c r="B9" s="755" t="s">
        <v>396</v>
      </c>
      <c r="C9" s="755" t="s">
        <v>397</v>
      </c>
      <c r="D9" s="756" t="s">
        <v>398</v>
      </c>
      <c r="E9" s="757" t="s">
        <v>399</v>
      </c>
      <c r="F9" s="767"/>
      <c r="G9" s="768"/>
      <c r="H9" s="756"/>
      <c r="I9" s="756"/>
      <c r="J9" s="760"/>
      <c r="K9" s="761"/>
      <c r="L9" s="762"/>
      <c r="M9" s="761"/>
      <c r="N9" s="763"/>
      <c r="O9" s="756"/>
      <c r="P9" s="769"/>
      <c r="Q9" s="770"/>
    </row>
    <row r="10" spans="1:17" s="766" customFormat="1" ht="18.899999999999999" customHeight="1" x14ac:dyDescent="0.25">
      <c r="A10" s="754">
        <v>4</v>
      </c>
      <c r="B10" s="755"/>
      <c r="C10" s="755"/>
      <c r="D10" s="756"/>
      <c r="E10" s="757"/>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179" priority="18" stopIfTrue="1">
      <formula>$Q7&gt;=1</formula>
    </cfRule>
  </conditionalFormatting>
  <conditionalFormatting sqref="B7:D37">
    <cfRule type="expression" dxfId="178" priority="1" stopIfTrue="1">
      <formula>$Q7&gt;=1</formula>
    </cfRule>
  </conditionalFormatting>
  <conditionalFormatting sqref="E7:E14">
    <cfRule type="expression" dxfId="177" priority="6" stopIfTrue="1">
      <formula>AND(ROUNDDOWN(($A$4-E7)/365.25,0)&lt;=13,G7&lt;&gt;"OK")</formula>
    </cfRule>
    <cfRule type="expression" dxfId="176" priority="7" stopIfTrue="1">
      <formula>AND(ROUNDDOWN(($A$4-E7)/365.25,0)&lt;=14,G7&lt;&gt;"OK")</formula>
    </cfRule>
    <cfRule type="expression" dxfId="175" priority="8" stopIfTrue="1">
      <formula>AND(ROUNDDOWN(($A$4-E7)/365.25,0)&lt;=17,G7&lt;&gt;"OK")</formula>
    </cfRule>
    <cfRule type="expression" dxfId="174" priority="11" stopIfTrue="1">
      <formula>AND(ROUNDDOWN(($A$4-E7)/365.25,0)&lt;=13,G7&lt;&gt;"OK")</formula>
    </cfRule>
    <cfRule type="expression" dxfId="173" priority="12" stopIfTrue="1">
      <formula>AND(ROUNDDOWN(($A$4-E7)/365.25,0)&lt;=14,G7&lt;&gt;"OK")</formula>
    </cfRule>
    <cfRule type="expression" dxfId="172" priority="13" stopIfTrue="1">
      <formula>AND(ROUNDDOWN(($A$4-E7)/365.25,0)&lt;=17,G7&lt;&gt;"OK")</formula>
    </cfRule>
  </conditionalFormatting>
  <conditionalFormatting sqref="E7:E27 E29:E37">
    <cfRule type="expression" dxfId="171" priority="2" stopIfTrue="1">
      <formula>AND(ROUNDDOWN(($A$4-E7)/365.25,0)&lt;=13,G7&lt;&gt;"OK")</formula>
    </cfRule>
    <cfRule type="expression" dxfId="170" priority="3" stopIfTrue="1">
      <formula>AND(ROUNDDOWN(($A$4-E7)/365.25,0)&lt;=14,G7&lt;&gt;"OK")</formula>
    </cfRule>
    <cfRule type="expression" dxfId="169" priority="4" stopIfTrue="1">
      <formula>AND(ROUNDDOWN(($A$4-E7)/365.25,0)&lt;=17,G7&lt;&gt;"OK")</formula>
    </cfRule>
  </conditionalFormatting>
  <conditionalFormatting sqref="E7:E156">
    <cfRule type="expression" dxfId="168" priority="14" stopIfTrue="1">
      <formula>AND(ROUNDDOWN(($A$4-E7)/365.25,0)&lt;=13,G7&lt;&gt;"OK")</formula>
    </cfRule>
    <cfRule type="expression" dxfId="167" priority="15" stopIfTrue="1">
      <formula>AND(ROUNDDOWN(($A$4-E7)/365.25,0)&lt;=14,G7&lt;&gt;"OK")</formula>
    </cfRule>
    <cfRule type="expression" dxfId="166" priority="16" stopIfTrue="1">
      <formula>AND(ROUNDDOWN(($A$4-E7)/365.25,0)&lt;=17,G7&lt;&gt;"OK")</formula>
    </cfRule>
  </conditionalFormatting>
  <conditionalFormatting sqref="J7:J156">
    <cfRule type="cellIs" dxfId="165"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1553"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D058-B7D4-4477-8133-710996A8F918}">
  <dimension ref="A1:P94"/>
  <sheetViews>
    <sheetView tabSelected="1" zoomScale="112" zoomScaleNormal="112" workbookViewId="0">
      <selection sqref="A1:G1"/>
    </sheetView>
  </sheetViews>
  <sheetFormatPr defaultRowHeight="14.4" x14ac:dyDescent="0.3"/>
  <cols>
    <col min="1" max="1" width="5.6640625" style="469" customWidth="1"/>
    <col min="2" max="2" width="7.77734375" style="469" bestFit="1" customWidth="1"/>
    <col min="3" max="3" width="14.44140625" style="469" bestFit="1" customWidth="1"/>
    <col min="4" max="4" width="4.33203125" style="461" customWidth="1"/>
    <col min="5" max="6" width="24.6640625" style="460" customWidth="1"/>
    <col min="7" max="7" width="11.6640625" style="460" customWidth="1"/>
    <col min="8" max="256" width="8.88671875" style="457"/>
    <col min="257" max="257" width="5.6640625" style="457" customWidth="1"/>
    <col min="258" max="258" width="7.77734375" style="457" bestFit="1" customWidth="1"/>
    <col min="259" max="259" width="14.44140625" style="457" bestFit="1" customWidth="1"/>
    <col min="260" max="260" width="4.33203125" style="457" customWidth="1"/>
    <col min="261" max="262" width="24.6640625" style="457" customWidth="1"/>
    <col min="263" max="263" width="11.6640625" style="457" customWidth="1"/>
    <col min="264" max="512" width="8.88671875" style="457"/>
    <col min="513" max="513" width="5.6640625" style="457" customWidth="1"/>
    <col min="514" max="514" width="7.77734375" style="457" bestFit="1" customWidth="1"/>
    <col min="515" max="515" width="14.44140625" style="457" bestFit="1" customWidth="1"/>
    <col min="516" max="516" width="4.33203125" style="457" customWidth="1"/>
    <col min="517" max="518" width="24.6640625" style="457" customWidth="1"/>
    <col min="519" max="519" width="11.6640625" style="457" customWidth="1"/>
    <col min="520" max="768" width="8.88671875" style="457"/>
    <col min="769" max="769" width="5.6640625" style="457" customWidth="1"/>
    <col min="770" max="770" width="7.77734375" style="457" bestFit="1" customWidth="1"/>
    <col min="771" max="771" width="14.44140625" style="457" bestFit="1" customWidth="1"/>
    <col min="772" max="772" width="4.33203125" style="457" customWidth="1"/>
    <col min="773" max="774" width="24.6640625" style="457" customWidth="1"/>
    <col min="775" max="775" width="11.6640625" style="457" customWidth="1"/>
    <col min="776" max="1024" width="8.88671875" style="457"/>
    <col min="1025" max="1025" width="5.6640625" style="457" customWidth="1"/>
    <col min="1026" max="1026" width="7.77734375" style="457" bestFit="1" customWidth="1"/>
    <col min="1027" max="1027" width="14.44140625" style="457" bestFit="1" customWidth="1"/>
    <col min="1028" max="1028" width="4.33203125" style="457" customWidth="1"/>
    <col min="1029" max="1030" width="24.6640625" style="457" customWidth="1"/>
    <col min="1031" max="1031" width="11.6640625" style="457" customWidth="1"/>
    <col min="1032" max="1280" width="8.88671875" style="457"/>
    <col min="1281" max="1281" width="5.6640625" style="457" customWidth="1"/>
    <col min="1282" max="1282" width="7.77734375" style="457" bestFit="1" customWidth="1"/>
    <col min="1283" max="1283" width="14.44140625" style="457" bestFit="1" customWidth="1"/>
    <col min="1284" max="1284" width="4.33203125" style="457" customWidth="1"/>
    <col min="1285" max="1286" width="24.6640625" style="457" customWidth="1"/>
    <col min="1287" max="1287" width="11.6640625" style="457" customWidth="1"/>
    <col min="1288" max="1536" width="8.88671875" style="457"/>
    <col min="1537" max="1537" width="5.6640625" style="457" customWidth="1"/>
    <col min="1538" max="1538" width="7.77734375" style="457" bestFit="1" customWidth="1"/>
    <col min="1539" max="1539" width="14.44140625" style="457" bestFit="1" customWidth="1"/>
    <col min="1540" max="1540" width="4.33203125" style="457" customWidth="1"/>
    <col min="1541" max="1542" width="24.6640625" style="457" customWidth="1"/>
    <col min="1543" max="1543" width="11.6640625" style="457" customWidth="1"/>
    <col min="1544" max="1792" width="8.88671875" style="457"/>
    <col min="1793" max="1793" width="5.6640625" style="457" customWidth="1"/>
    <col min="1794" max="1794" width="7.77734375" style="457" bestFit="1" customWidth="1"/>
    <col min="1795" max="1795" width="14.44140625" style="457" bestFit="1" customWidth="1"/>
    <col min="1796" max="1796" width="4.33203125" style="457" customWidth="1"/>
    <col min="1797" max="1798" width="24.6640625" style="457" customWidth="1"/>
    <col min="1799" max="1799" width="11.6640625" style="457" customWidth="1"/>
    <col min="1800" max="2048" width="8.88671875" style="457"/>
    <col min="2049" max="2049" width="5.6640625" style="457" customWidth="1"/>
    <col min="2050" max="2050" width="7.77734375" style="457" bestFit="1" customWidth="1"/>
    <col min="2051" max="2051" width="14.44140625" style="457" bestFit="1" customWidth="1"/>
    <col min="2052" max="2052" width="4.33203125" style="457" customWidth="1"/>
    <col min="2053" max="2054" width="24.6640625" style="457" customWidth="1"/>
    <col min="2055" max="2055" width="11.6640625" style="457" customWidth="1"/>
    <col min="2056" max="2304" width="8.88671875" style="457"/>
    <col min="2305" max="2305" width="5.6640625" style="457" customWidth="1"/>
    <col min="2306" max="2306" width="7.77734375" style="457" bestFit="1" customWidth="1"/>
    <col min="2307" max="2307" width="14.44140625" style="457" bestFit="1" customWidth="1"/>
    <col min="2308" max="2308" width="4.33203125" style="457" customWidth="1"/>
    <col min="2309" max="2310" width="24.6640625" style="457" customWidth="1"/>
    <col min="2311" max="2311" width="11.6640625" style="457" customWidth="1"/>
    <col min="2312" max="2560" width="8.88671875" style="457"/>
    <col min="2561" max="2561" width="5.6640625" style="457" customWidth="1"/>
    <col min="2562" max="2562" width="7.77734375" style="457" bestFit="1" customWidth="1"/>
    <col min="2563" max="2563" width="14.44140625" style="457" bestFit="1" customWidth="1"/>
    <col min="2564" max="2564" width="4.33203125" style="457" customWidth="1"/>
    <col min="2565" max="2566" width="24.6640625" style="457" customWidth="1"/>
    <col min="2567" max="2567" width="11.6640625" style="457" customWidth="1"/>
    <col min="2568" max="2816" width="8.88671875" style="457"/>
    <col min="2817" max="2817" width="5.6640625" style="457" customWidth="1"/>
    <col min="2818" max="2818" width="7.77734375" style="457" bestFit="1" customWidth="1"/>
    <col min="2819" max="2819" width="14.44140625" style="457" bestFit="1" customWidth="1"/>
    <col min="2820" max="2820" width="4.33203125" style="457" customWidth="1"/>
    <col min="2821" max="2822" width="24.6640625" style="457" customWidth="1"/>
    <col min="2823" max="2823" width="11.6640625" style="457" customWidth="1"/>
    <col min="2824" max="3072" width="8.88671875" style="457"/>
    <col min="3073" max="3073" width="5.6640625" style="457" customWidth="1"/>
    <col min="3074" max="3074" width="7.77734375" style="457" bestFit="1" customWidth="1"/>
    <col min="3075" max="3075" width="14.44140625" style="457" bestFit="1" customWidth="1"/>
    <col min="3076" max="3076" width="4.33203125" style="457" customWidth="1"/>
    <col min="3077" max="3078" width="24.6640625" style="457" customWidth="1"/>
    <col min="3079" max="3079" width="11.6640625" style="457" customWidth="1"/>
    <col min="3080" max="3328" width="8.88671875" style="457"/>
    <col min="3329" max="3329" width="5.6640625" style="457" customWidth="1"/>
    <col min="3330" max="3330" width="7.77734375" style="457" bestFit="1" customWidth="1"/>
    <col min="3331" max="3331" width="14.44140625" style="457" bestFit="1" customWidth="1"/>
    <col min="3332" max="3332" width="4.33203125" style="457" customWidth="1"/>
    <col min="3333" max="3334" width="24.6640625" style="457" customWidth="1"/>
    <col min="3335" max="3335" width="11.6640625" style="457" customWidth="1"/>
    <col min="3336" max="3584" width="8.88671875" style="457"/>
    <col min="3585" max="3585" width="5.6640625" style="457" customWidth="1"/>
    <col min="3586" max="3586" width="7.77734375" style="457" bestFit="1" customWidth="1"/>
    <col min="3587" max="3587" width="14.44140625" style="457" bestFit="1" customWidth="1"/>
    <col min="3588" max="3588" width="4.33203125" style="457" customWidth="1"/>
    <col min="3589" max="3590" width="24.6640625" style="457" customWidth="1"/>
    <col min="3591" max="3591" width="11.6640625" style="457" customWidth="1"/>
    <col min="3592" max="3840" width="8.88671875" style="457"/>
    <col min="3841" max="3841" width="5.6640625" style="457" customWidth="1"/>
    <col min="3842" max="3842" width="7.77734375" style="457" bestFit="1" customWidth="1"/>
    <col min="3843" max="3843" width="14.44140625" style="457" bestFit="1" customWidth="1"/>
    <col min="3844" max="3844" width="4.33203125" style="457" customWidth="1"/>
    <col min="3845" max="3846" width="24.6640625" style="457" customWidth="1"/>
    <col min="3847" max="3847" width="11.6640625" style="457" customWidth="1"/>
    <col min="3848" max="4096" width="8.88671875" style="457"/>
    <col min="4097" max="4097" width="5.6640625" style="457" customWidth="1"/>
    <col min="4098" max="4098" width="7.77734375" style="457" bestFit="1" customWidth="1"/>
    <col min="4099" max="4099" width="14.44140625" style="457" bestFit="1" customWidth="1"/>
    <col min="4100" max="4100" width="4.33203125" style="457" customWidth="1"/>
    <col min="4101" max="4102" width="24.6640625" style="457" customWidth="1"/>
    <col min="4103" max="4103" width="11.6640625" style="457" customWidth="1"/>
    <col min="4104" max="4352" width="8.88671875" style="457"/>
    <col min="4353" max="4353" width="5.6640625" style="457" customWidth="1"/>
    <col min="4354" max="4354" width="7.77734375" style="457" bestFit="1" customWidth="1"/>
    <col min="4355" max="4355" width="14.44140625" style="457" bestFit="1" customWidth="1"/>
    <col min="4356" max="4356" width="4.33203125" style="457" customWidth="1"/>
    <col min="4357" max="4358" width="24.6640625" style="457" customWidth="1"/>
    <col min="4359" max="4359" width="11.6640625" style="457" customWidth="1"/>
    <col min="4360" max="4608" width="8.88671875" style="457"/>
    <col min="4609" max="4609" width="5.6640625" style="457" customWidth="1"/>
    <col min="4610" max="4610" width="7.77734375" style="457" bestFit="1" customWidth="1"/>
    <col min="4611" max="4611" width="14.44140625" style="457" bestFit="1" customWidth="1"/>
    <col min="4612" max="4612" width="4.33203125" style="457" customWidth="1"/>
    <col min="4613" max="4614" width="24.6640625" style="457" customWidth="1"/>
    <col min="4615" max="4615" width="11.6640625" style="457" customWidth="1"/>
    <col min="4616" max="4864" width="8.88671875" style="457"/>
    <col min="4865" max="4865" width="5.6640625" style="457" customWidth="1"/>
    <col min="4866" max="4866" width="7.77734375" style="457" bestFit="1" customWidth="1"/>
    <col min="4867" max="4867" width="14.44140625" style="457" bestFit="1" customWidth="1"/>
    <col min="4868" max="4868" width="4.33203125" style="457" customWidth="1"/>
    <col min="4869" max="4870" width="24.6640625" style="457" customWidth="1"/>
    <col min="4871" max="4871" width="11.6640625" style="457" customWidth="1"/>
    <col min="4872" max="5120" width="8.88671875" style="457"/>
    <col min="5121" max="5121" width="5.6640625" style="457" customWidth="1"/>
    <col min="5122" max="5122" width="7.77734375" style="457" bestFit="1" customWidth="1"/>
    <col min="5123" max="5123" width="14.44140625" style="457" bestFit="1" customWidth="1"/>
    <col min="5124" max="5124" width="4.33203125" style="457" customWidth="1"/>
    <col min="5125" max="5126" width="24.6640625" style="457" customWidth="1"/>
    <col min="5127" max="5127" width="11.6640625" style="457" customWidth="1"/>
    <col min="5128" max="5376" width="8.88671875" style="457"/>
    <col min="5377" max="5377" width="5.6640625" style="457" customWidth="1"/>
    <col min="5378" max="5378" width="7.77734375" style="457" bestFit="1" customWidth="1"/>
    <col min="5379" max="5379" width="14.44140625" style="457" bestFit="1" customWidth="1"/>
    <col min="5380" max="5380" width="4.33203125" style="457" customWidth="1"/>
    <col min="5381" max="5382" width="24.6640625" style="457" customWidth="1"/>
    <col min="5383" max="5383" width="11.6640625" style="457" customWidth="1"/>
    <col min="5384" max="5632" width="8.88671875" style="457"/>
    <col min="5633" max="5633" width="5.6640625" style="457" customWidth="1"/>
    <col min="5634" max="5634" width="7.77734375" style="457" bestFit="1" customWidth="1"/>
    <col min="5635" max="5635" width="14.44140625" style="457" bestFit="1" customWidth="1"/>
    <col min="5636" max="5636" width="4.33203125" style="457" customWidth="1"/>
    <col min="5637" max="5638" width="24.6640625" style="457" customWidth="1"/>
    <col min="5639" max="5639" width="11.6640625" style="457" customWidth="1"/>
    <col min="5640" max="5888" width="8.88671875" style="457"/>
    <col min="5889" max="5889" width="5.6640625" style="457" customWidth="1"/>
    <col min="5890" max="5890" width="7.77734375" style="457" bestFit="1" customWidth="1"/>
    <col min="5891" max="5891" width="14.44140625" style="457" bestFit="1" customWidth="1"/>
    <col min="5892" max="5892" width="4.33203125" style="457" customWidth="1"/>
    <col min="5893" max="5894" width="24.6640625" style="457" customWidth="1"/>
    <col min="5895" max="5895" width="11.6640625" style="457" customWidth="1"/>
    <col min="5896" max="6144" width="8.88671875" style="457"/>
    <col min="6145" max="6145" width="5.6640625" style="457" customWidth="1"/>
    <col min="6146" max="6146" width="7.77734375" style="457" bestFit="1" customWidth="1"/>
    <col min="6147" max="6147" width="14.44140625" style="457" bestFit="1" customWidth="1"/>
    <col min="6148" max="6148" width="4.33203125" style="457" customWidth="1"/>
    <col min="6149" max="6150" width="24.6640625" style="457" customWidth="1"/>
    <col min="6151" max="6151" width="11.6640625" style="457" customWidth="1"/>
    <col min="6152" max="6400" width="8.88671875" style="457"/>
    <col min="6401" max="6401" width="5.6640625" style="457" customWidth="1"/>
    <col min="6402" max="6402" width="7.77734375" style="457" bestFit="1" customWidth="1"/>
    <col min="6403" max="6403" width="14.44140625" style="457" bestFit="1" customWidth="1"/>
    <col min="6404" max="6404" width="4.33203125" style="457" customWidth="1"/>
    <col min="6405" max="6406" width="24.6640625" style="457" customWidth="1"/>
    <col min="6407" max="6407" width="11.6640625" style="457" customWidth="1"/>
    <col min="6408" max="6656" width="8.88671875" style="457"/>
    <col min="6657" max="6657" width="5.6640625" style="457" customWidth="1"/>
    <col min="6658" max="6658" width="7.77734375" style="457" bestFit="1" customWidth="1"/>
    <col min="6659" max="6659" width="14.44140625" style="457" bestFit="1" customWidth="1"/>
    <col min="6660" max="6660" width="4.33203125" style="457" customWidth="1"/>
    <col min="6661" max="6662" width="24.6640625" style="457" customWidth="1"/>
    <col min="6663" max="6663" width="11.6640625" style="457" customWidth="1"/>
    <col min="6664" max="6912" width="8.88671875" style="457"/>
    <col min="6913" max="6913" width="5.6640625" style="457" customWidth="1"/>
    <col min="6914" max="6914" width="7.77734375" style="457" bestFit="1" customWidth="1"/>
    <col min="6915" max="6915" width="14.44140625" style="457" bestFit="1" customWidth="1"/>
    <col min="6916" max="6916" width="4.33203125" style="457" customWidth="1"/>
    <col min="6917" max="6918" width="24.6640625" style="457" customWidth="1"/>
    <col min="6919" max="6919" width="11.6640625" style="457" customWidth="1"/>
    <col min="6920" max="7168" width="8.88671875" style="457"/>
    <col min="7169" max="7169" width="5.6640625" style="457" customWidth="1"/>
    <col min="7170" max="7170" width="7.77734375" style="457" bestFit="1" customWidth="1"/>
    <col min="7171" max="7171" width="14.44140625" style="457" bestFit="1" customWidth="1"/>
    <col min="7172" max="7172" width="4.33203125" style="457" customWidth="1"/>
    <col min="7173" max="7174" width="24.6640625" style="457" customWidth="1"/>
    <col min="7175" max="7175" width="11.6640625" style="457" customWidth="1"/>
    <col min="7176" max="7424" width="8.88671875" style="457"/>
    <col min="7425" max="7425" width="5.6640625" style="457" customWidth="1"/>
    <col min="7426" max="7426" width="7.77734375" style="457" bestFit="1" customWidth="1"/>
    <col min="7427" max="7427" width="14.44140625" style="457" bestFit="1" customWidth="1"/>
    <col min="7428" max="7428" width="4.33203125" style="457" customWidth="1"/>
    <col min="7429" max="7430" width="24.6640625" style="457" customWidth="1"/>
    <col min="7431" max="7431" width="11.6640625" style="457" customWidth="1"/>
    <col min="7432" max="7680" width="8.88671875" style="457"/>
    <col min="7681" max="7681" width="5.6640625" style="457" customWidth="1"/>
    <col min="7682" max="7682" width="7.77734375" style="457" bestFit="1" customWidth="1"/>
    <col min="7683" max="7683" width="14.44140625" style="457" bestFit="1" customWidth="1"/>
    <col min="7684" max="7684" width="4.33203125" style="457" customWidth="1"/>
    <col min="7685" max="7686" width="24.6640625" style="457" customWidth="1"/>
    <col min="7687" max="7687" width="11.6640625" style="457" customWidth="1"/>
    <col min="7688" max="7936" width="8.88671875" style="457"/>
    <col min="7937" max="7937" width="5.6640625" style="457" customWidth="1"/>
    <col min="7938" max="7938" width="7.77734375" style="457" bestFit="1" customWidth="1"/>
    <col min="7939" max="7939" width="14.44140625" style="457" bestFit="1" customWidth="1"/>
    <col min="7940" max="7940" width="4.33203125" style="457" customWidth="1"/>
    <col min="7941" max="7942" width="24.6640625" style="457" customWidth="1"/>
    <col min="7943" max="7943" width="11.6640625" style="457" customWidth="1"/>
    <col min="7944" max="8192" width="8.88671875" style="457"/>
    <col min="8193" max="8193" width="5.6640625" style="457" customWidth="1"/>
    <col min="8194" max="8194" width="7.77734375" style="457" bestFit="1" customWidth="1"/>
    <col min="8195" max="8195" width="14.44140625" style="457" bestFit="1" customWidth="1"/>
    <col min="8196" max="8196" width="4.33203125" style="457" customWidth="1"/>
    <col min="8197" max="8198" width="24.6640625" style="457" customWidth="1"/>
    <col min="8199" max="8199" width="11.6640625" style="457" customWidth="1"/>
    <col min="8200" max="8448" width="8.88671875" style="457"/>
    <col min="8449" max="8449" width="5.6640625" style="457" customWidth="1"/>
    <col min="8450" max="8450" width="7.77734375" style="457" bestFit="1" customWidth="1"/>
    <col min="8451" max="8451" width="14.44140625" style="457" bestFit="1" customWidth="1"/>
    <col min="8452" max="8452" width="4.33203125" style="457" customWidth="1"/>
    <col min="8453" max="8454" width="24.6640625" style="457" customWidth="1"/>
    <col min="8455" max="8455" width="11.6640625" style="457" customWidth="1"/>
    <col min="8456" max="8704" width="8.88671875" style="457"/>
    <col min="8705" max="8705" width="5.6640625" style="457" customWidth="1"/>
    <col min="8706" max="8706" width="7.77734375" style="457" bestFit="1" customWidth="1"/>
    <col min="8707" max="8707" width="14.44140625" style="457" bestFit="1" customWidth="1"/>
    <col min="8708" max="8708" width="4.33203125" style="457" customWidth="1"/>
    <col min="8709" max="8710" width="24.6640625" style="457" customWidth="1"/>
    <col min="8711" max="8711" width="11.6640625" style="457" customWidth="1"/>
    <col min="8712" max="8960" width="8.88671875" style="457"/>
    <col min="8961" max="8961" width="5.6640625" style="457" customWidth="1"/>
    <col min="8962" max="8962" width="7.77734375" style="457" bestFit="1" customWidth="1"/>
    <col min="8963" max="8963" width="14.44140625" style="457" bestFit="1" customWidth="1"/>
    <col min="8964" max="8964" width="4.33203125" style="457" customWidth="1"/>
    <col min="8965" max="8966" width="24.6640625" style="457" customWidth="1"/>
    <col min="8967" max="8967" width="11.6640625" style="457" customWidth="1"/>
    <col min="8968" max="9216" width="8.88671875" style="457"/>
    <col min="9217" max="9217" width="5.6640625" style="457" customWidth="1"/>
    <col min="9218" max="9218" width="7.77734375" style="457" bestFit="1" customWidth="1"/>
    <col min="9219" max="9219" width="14.44140625" style="457" bestFit="1" customWidth="1"/>
    <col min="9220" max="9220" width="4.33203125" style="457" customWidth="1"/>
    <col min="9221" max="9222" width="24.6640625" style="457" customWidth="1"/>
    <col min="9223" max="9223" width="11.6640625" style="457" customWidth="1"/>
    <col min="9224" max="9472" width="8.88671875" style="457"/>
    <col min="9473" max="9473" width="5.6640625" style="457" customWidth="1"/>
    <col min="9474" max="9474" width="7.77734375" style="457" bestFit="1" customWidth="1"/>
    <col min="9475" max="9475" width="14.44140625" style="457" bestFit="1" customWidth="1"/>
    <col min="9476" max="9476" width="4.33203125" style="457" customWidth="1"/>
    <col min="9477" max="9478" width="24.6640625" style="457" customWidth="1"/>
    <col min="9479" max="9479" width="11.6640625" style="457" customWidth="1"/>
    <col min="9480" max="9728" width="8.88671875" style="457"/>
    <col min="9729" max="9729" width="5.6640625" style="457" customWidth="1"/>
    <col min="9730" max="9730" width="7.77734375" style="457" bestFit="1" customWidth="1"/>
    <col min="9731" max="9731" width="14.44140625" style="457" bestFit="1" customWidth="1"/>
    <col min="9732" max="9732" width="4.33203125" style="457" customWidth="1"/>
    <col min="9733" max="9734" width="24.6640625" style="457" customWidth="1"/>
    <col min="9735" max="9735" width="11.6640625" style="457" customWidth="1"/>
    <col min="9736" max="9984" width="8.88671875" style="457"/>
    <col min="9985" max="9985" width="5.6640625" style="457" customWidth="1"/>
    <col min="9986" max="9986" width="7.77734375" style="457" bestFit="1" customWidth="1"/>
    <col min="9987" max="9987" width="14.44140625" style="457" bestFit="1" customWidth="1"/>
    <col min="9988" max="9988" width="4.33203125" style="457" customWidth="1"/>
    <col min="9989" max="9990" width="24.6640625" style="457" customWidth="1"/>
    <col min="9991" max="9991" width="11.6640625" style="457" customWidth="1"/>
    <col min="9992" max="10240" width="8.88671875" style="457"/>
    <col min="10241" max="10241" width="5.6640625" style="457" customWidth="1"/>
    <col min="10242" max="10242" width="7.77734375" style="457" bestFit="1" customWidth="1"/>
    <col min="10243" max="10243" width="14.44140625" style="457" bestFit="1" customWidth="1"/>
    <col min="10244" max="10244" width="4.33203125" style="457" customWidth="1"/>
    <col min="10245" max="10246" width="24.6640625" style="457" customWidth="1"/>
    <col min="10247" max="10247" width="11.6640625" style="457" customWidth="1"/>
    <col min="10248" max="10496" width="8.88671875" style="457"/>
    <col min="10497" max="10497" width="5.6640625" style="457" customWidth="1"/>
    <col min="10498" max="10498" width="7.77734375" style="457" bestFit="1" customWidth="1"/>
    <col min="10499" max="10499" width="14.44140625" style="457" bestFit="1" customWidth="1"/>
    <col min="10500" max="10500" width="4.33203125" style="457" customWidth="1"/>
    <col min="10501" max="10502" width="24.6640625" style="457" customWidth="1"/>
    <col min="10503" max="10503" width="11.6640625" style="457" customWidth="1"/>
    <col min="10504" max="10752" width="8.88671875" style="457"/>
    <col min="10753" max="10753" width="5.6640625" style="457" customWidth="1"/>
    <col min="10754" max="10754" width="7.77734375" style="457" bestFit="1" customWidth="1"/>
    <col min="10755" max="10755" width="14.44140625" style="457" bestFit="1" customWidth="1"/>
    <col min="10756" max="10756" width="4.33203125" style="457" customWidth="1"/>
    <col min="10757" max="10758" width="24.6640625" style="457" customWidth="1"/>
    <col min="10759" max="10759" width="11.6640625" style="457" customWidth="1"/>
    <col min="10760" max="11008" width="8.88671875" style="457"/>
    <col min="11009" max="11009" width="5.6640625" style="457" customWidth="1"/>
    <col min="11010" max="11010" width="7.77734375" style="457" bestFit="1" customWidth="1"/>
    <col min="11011" max="11011" width="14.44140625" style="457" bestFit="1" customWidth="1"/>
    <col min="11012" max="11012" width="4.33203125" style="457" customWidth="1"/>
    <col min="11013" max="11014" width="24.6640625" style="457" customWidth="1"/>
    <col min="11015" max="11015" width="11.6640625" style="457" customWidth="1"/>
    <col min="11016" max="11264" width="8.88671875" style="457"/>
    <col min="11265" max="11265" width="5.6640625" style="457" customWidth="1"/>
    <col min="11266" max="11266" width="7.77734375" style="457" bestFit="1" customWidth="1"/>
    <col min="11267" max="11267" width="14.44140625" style="457" bestFit="1" customWidth="1"/>
    <col min="11268" max="11268" width="4.33203125" style="457" customWidth="1"/>
    <col min="11269" max="11270" width="24.6640625" style="457" customWidth="1"/>
    <col min="11271" max="11271" width="11.6640625" style="457" customWidth="1"/>
    <col min="11272" max="11520" width="8.88671875" style="457"/>
    <col min="11521" max="11521" width="5.6640625" style="457" customWidth="1"/>
    <col min="11522" max="11522" width="7.77734375" style="457" bestFit="1" customWidth="1"/>
    <col min="11523" max="11523" width="14.44140625" style="457" bestFit="1" customWidth="1"/>
    <col min="11524" max="11524" width="4.33203125" style="457" customWidth="1"/>
    <col min="11525" max="11526" width="24.6640625" style="457" customWidth="1"/>
    <col min="11527" max="11527" width="11.6640625" style="457" customWidth="1"/>
    <col min="11528" max="11776" width="8.88671875" style="457"/>
    <col min="11777" max="11777" width="5.6640625" style="457" customWidth="1"/>
    <col min="11778" max="11778" width="7.77734375" style="457" bestFit="1" customWidth="1"/>
    <col min="11779" max="11779" width="14.44140625" style="457" bestFit="1" customWidth="1"/>
    <col min="11780" max="11780" width="4.33203125" style="457" customWidth="1"/>
    <col min="11781" max="11782" width="24.6640625" style="457" customWidth="1"/>
    <col min="11783" max="11783" width="11.6640625" style="457" customWidth="1"/>
    <col min="11784" max="12032" width="8.88671875" style="457"/>
    <col min="12033" max="12033" width="5.6640625" style="457" customWidth="1"/>
    <col min="12034" max="12034" width="7.77734375" style="457" bestFit="1" customWidth="1"/>
    <col min="12035" max="12035" width="14.44140625" style="457" bestFit="1" customWidth="1"/>
    <col min="12036" max="12036" width="4.33203125" style="457" customWidth="1"/>
    <col min="12037" max="12038" width="24.6640625" style="457" customWidth="1"/>
    <col min="12039" max="12039" width="11.6640625" style="457" customWidth="1"/>
    <col min="12040" max="12288" width="8.88671875" style="457"/>
    <col min="12289" max="12289" width="5.6640625" style="457" customWidth="1"/>
    <col min="12290" max="12290" width="7.77734375" style="457" bestFit="1" customWidth="1"/>
    <col min="12291" max="12291" width="14.44140625" style="457" bestFit="1" customWidth="1"/>
    <col min="12292" max="12292" width="4.33203125" style="457" customWidth="1"/>
    <col min="12293" max="12294" width="24.6640625" style="457" customWidth="1"/>
    <col min="12295" max="12295" width="11.6640625" style="457" customWidth="1"/>
    <col min="12296" max="12544" width="8.88671875" style="457"/>
    <col min="12545" max="12545" width="5.6640625" style="457" customWidth="1"/>
    <col min="12546" max="12546" width="7.77734375" style="457" bestFit="1" customWidth="1"/>
    <col min="12547" max="12547" width="14.44140625" style="457" bestFit="1" customWidth="1"/>
    <col min="12548" max="12548" width="4.33203125" style="457" customWidth="1"/>
    <col min="12549" max="12550" width="24.6640625" style="457" customWidth="1"/>
    <col min="12551" max="12551" width="11.6640625" style="457" customWidth="1"/>
    <col min="12552" max="12800" width="8.88671875" style="457"/>
    <col min="12801" max="12801" width="5.6640625" style="457" customWidth="1"/>
    <col min="12802" max="12802" width="7.77734375" style="457" bestFit="1" customWidth="1"/>
    <col min="12803" max="12803" width="14.44140625" style="457" bestFit="1" customWidth="1"/>
    <col min="12804" max="12804" width="4.33203125" style="457" customWidth="1"/>
    <col min="12805" max="12806" width="24.6640625" style="457" customWidth="1"/>
    <col min="12807" max="12807" width="11.6640625" style="457" customWidth="1"/>
    <col min="12808" max="13056" width="8.88671875" style="457"/>
    <col min="13057" max="13057" width="5.6640625" style="457" customWidth="1"/>
    <col min="13058" max="13058" width="7.77734375" style="457" bestFit="1" customWidth="1"/>
    <col min="13059" max="13059" width="14.44140625" style="457" bestFit="1" customWidth="1"/>
    <col min="13060" max="13060" width="4.33203125" style="457" customWidth="1"/>
    <col min="13061" max="13062" width="24.6640625" style="457" customWidth="1"/>
    <col min="13063" max="13063" width="11.6640625" style="457" customWidth="1"/>
    <col min="13064" max="13312" width="8.88671875" style="457"/>
    <col min="13313" max="13313" width="5.6640625" style="457" customWidth="1"/>
    <col min="13314" max="13314" width="7.77734375" style="457" bestFit="1" customWidth="1"/>
    <col min="13315" max="13315" width="14.44140625" style="457" bestFit="1" customWidth="1"/>
    <col min="13316" max="13316" width="4.33203125" style="457" customWidth="1"/>
    <col min="13317" max="13318" width="24.6640625" style="457" customWidth="1"/>
    <col min="13319" max="13319" width="11.6640625" style="457" customWidth="1"/>
    <col min="13320" max="13568" width="8.88671875" style="457"/>
    <col min="13569" max="13569" width="5.6640625" style="457" customWidth="1"/>
    <col min="13570" max="13570" width="7.77734375" style="457" bestFit="1" customWidth="1"/>
    <col min="13571" max="13571" width="14.44140625" style="457" bestFit="1" customWidth="1"/>
    <col min="13572" max="13572" width="4.33203125" style="457" customWidth="1"/>
    <col min="13573" max="13574" width="24.6640625" style="457" customWidth="1"/>
    <col min="13575" max="13575" width="11.6640625" style="457" customWidth="1"/>
    <col min="13576" max="13824" width="8.88671875" style="457"/>
    <col min="13825" max="13825" width="5.6640625" style="457" customWidth="1"/>
    <col min="13826" max="13826" width="7.77734375" style="457" bestFit="1" customWidth="1"/>
    <col min="13827" max="13827" width="14.44140625" style="457" bestFit="1" customWidth="1"/>
    <col min="13828" max="13828" width="4.33203125" style="457" customWidth="1"/>
    <col min="13829" max="13830" width="24.6640625" style="457" customWidth="1"/>
    <col min="13831" max="13831" width="11.6640625" style="457" customWidth="1"/>
    <col min="13832" max="14080" width="8.88671875" style="457"/>
    <col min="14081" max="14081" width="5.6640625" style="457" customWidth="1"/>
    <col min="14082" max="14082" width="7.77734375" style="457" bestFit="1" customWidth="1"/>
    <col min="14083" max="14083" width="14.44140625" style="457" bestFit="1" customWidth="1"/>
    <col min="14084" max="14084" width="4.33203125" style="457" customWidth="1"/>
    <col min="14085" max="14086" width="24.6640625" style="457" customWidth="1"/>
    <col min="14087" max="14087" width="11.6640625" style="457" customWidth="1"/>
    <col min="14088" max="14336" width="8.88671875" style="457"/>
    <col min="14337" max="14337" width="5.6640625" style="457" customWidth="1"/>
    <col min="14338" max="14338" width="7.77734375" style="457" bestFit="1" customWidth="1"/>
    <col min="14339" max="14339" width="14.44140625" style="457" bestFit="1" customWidth="1"/>
    <col min="14340" max="14340" width="4.33203125" style="457" customWidth="1"/>
    <col min="14341" max="14342" width="24.6640625" style="457" customWidth="1"/>
    <col min="14343" max="14343" width="11.6640625" style="457" customWidth="1"/>
    <col min="14344" max="14592" width="8.88671875" style="457"/>
    <col min="14593" max="14593" width="5.6640625" style="457" customWidth="1"/>
    <col min="14594" max="14594" width="7.77734375" style="457" bestFit="1" customWidth="1"/>
    <col min="14595" max="14595" width="14.44140625" style="457" bestFit="1" customWidth="1"/>
    <col min="14596" max="14596" width="4.33203125" style="457" customWidth="1"/>
    <col min="14597" max="14598" width="24.6640625" style="457" customWidth="1"/>
    <col min="14599" max="14599" width="11.6640625" style="457" customWidth="1"/>
    <col min="14600" max="14848" width="8.88671875" style="457"/>
    <col min="14849" max="14849" width="5.6640625" style="457" customWidth="1"/>
    <col min="14850" max="14850" width="7.77734375" style="457" bestFit="1" customWidth="1"/>
    <col min="14851" max="14851" width="14.44140625" style="457" bestFit="1" customWidth="1"/>
    <col min="14852" max="14852" width="4.33203125" style="457" customWidth="1"/>
    <col min="14853" max="14854" width="24.6640625" style="457" customWidth="1"/>
    <col min="14855" max="14855" width="11.6640625" style="457" customWidth="1"/>
    <col min="14856" max="15104" width="8.88671875" style="457"/>
    <col min="15105" max="15105" width="5.6640625" style="457" customWidth="1"/>
    <col min="15106" max="15106" width="7.77734375" style="457" bestFit="1" customWidth="1"/>
    <col min="15107" max="15107" width="14.44140625" style="457" bestFit="1" customWidth="1"/>
    <col min="15108" max="15108" width="4.33203125" style="457" customWidth="1"/>
    <col min="15109" max="15110" width="24.6640625" style="457" customWidth="1"/>
    <col min="15111" max="15111" width="11.6640625" style="457" customWidth="1"/>
    <col min="15112" max="15360" width="8.88671875" style="457"/>
    <col min="15361" max="15361" width="5.6640625" style="457" customWidth="1"/>
    <col min="15362" max="15362" width="7.77734375" style="457" bestFit="1" customWidth="1"/>
    <col min="15363" max="15363" width="14.44140625" style="457" bestFit="1" customWidth="1"/>
    <col min="15364" max="15364" width="4.33203125" style="457" customWidth="1"/>
    <col min="15365" max="15366" width="24.6640625" style="457" customWidth="1"/>
    <col min="15367" max="15367" width="11.6640625" style="457" customWidth="1"/>
    <col min="15368" max="15616" width="8.88671875" style="457"/>
    <col min="15617" max="15617" width="5.6640625" style="457" customWidth="1"/>
    <col min="15618" max="15618" width="7.77734375" style="457" bestFit="1" customWidth="1"/>
    <col min="15619" max="15619" width="14.44140625" style="457" bestFit="1" customWidth="1"/>
    <col min="15620" max="15620" width="4.33203125" style="457" customWidth="1"/>
    <col min="15621" max="15622" width="24.6640625" style="457" customWidth="1"/>
    <col min="15623" max="15623" width="11.6640625" style="457" customWidth="1"/>
    <col min="15624" max="15872" width="8.88671875" style="457"/>
    <col min="15873" max="15873" width="5.6640625" style="457" customWidth="1"/>
    <col min="15874" max="15874" width="7.77734375" style="457" bestFit="1" customWidth="1"/>
    <col min="15875" max="15875" width="14.44140625" style="457" bestFit="1" customWidth="1"/>
    <col min="15876" max="15876" width="4.33203125" style="457" customWidth="1"/>
    <col min="15877" max="15878" width="24.6640625" style="457" customWidth="1"/>
    <col min="15879" max="15879" width="11.6640625" style="457" customWidth="1"/>
    <col min="15880" max="16128" width="8.88671875" style="457"/>
    <col min="16129" max="16129" width="5.6640625" style="457" customWidth="1"/>
    <col min="16130" max="16130" width="7.77734375" style="457" bestFit="1" customWidth="1"/>
    <col min="16131" max="16131" width="14.44140625" style="457" bestFit="1" customWidth="1"/>
    <col min="16132" max="16132" width="4.33203125" style="457" customWidth="1"/>
    <col min="16133" max="16134" width="24.6640625" style="457" customWidth="1"/>
    <col min="16135" max="16135" width="11.6640625" style="457" customWidth="1"/>
    <col min="16136" max="16384" width="8.88671875" style="457"/>
  </cols>
  <sheetData>
    <row r="1" spans="1:7" ht="25.8" x14ac:dyDescent="0.3">
      <c r="A1" s="1082" t="s">
        <v>171</v>
      </c>
      <c r="B1" s="1082"/>
      <c r="C1" s="1082"/>
      <c r="D1" s="1082"/>
      <c r="E1" s="1082"/>
      <c r="F1" s="1082"/>
      <c r="G1" s="1082"/>
    </row>
    <row r="2" spans="1:7" ht="46.5" customHeight="1" x14ac:dyDescent="0.3">
      <c r="A2" s="1083" t="s">
        <v>172</v>
      </c>
      <c r="B2" s="1083"/>
      <c r="C2" s="1083"/>
      <c r="D2" s="1083"/>
      <c r="E2" s="1083"/>
      <c r="F2" s="1083"/>
      <c r="G2" s="1083"/>
    </row>
    <row r="3" spans="1:7" ht="21" x14ac:dyDescent="0.3">
      <c r="A3" s="1084"/>
      <c r="B3" s="1084"/>
      <c r="C3" s="1084"/>
      <c r="D3" s="1084"/>
      <c r="E3" s="1084"/>
      <c r="F3" s="1084"/>
      <c r="G3" s="1084"/>
    </row>
    <row r="4" spans="1:7" ht="66.599999999999994" x14ac:dyDescent="0.3">
      <c r="A4" s="458" t="s">
        <v>173</v>
      </c>
      <c r="B4" s="458" t="s">
        <v>174</v>
      </c>
      <c r="C4" s="458" t="s">
        <v>175</v>
      </c>
      <c r="D4" s="459" t="s">
        <v>176</v>
      </c>
      <c r="G4" s="461" t="s">
        <v>177</v>
      </c>
    </row>
    <row r="5" spans="1:7" ht="22.5" customHeight="1" x14ac:dyDescent="0.3">
      <c r="A5" s="462" t="s">
        <v>178</v>
      </c>
      <c r="B5" s="463"/>
      <c r="C5" s="462" t="s">
        <v>179</v>
      </c>
      <c r="D5" s="464" t="s">
        <v>180</v>
      </c>
      <c r="E5" s="465" t="s">
        <v>181</v>
      </c>
      <c r="F5" s="465" t="s">
        <v>182</v>
      </c>
      <c r="G5" s="466"/>
    </row>
    <row r="6" spans="1:7" ht="22.5" customHeight="1" x14ac:dyDescent="0.3">
      <c r="A6" s="462" t="s">
        <v>183</v>
      </c>
      <c r="B6" s="463"/>
      <c r="C6" s="462"/>
      <c r="D6" s="464" t="s">
        <v>180</v>
      </c>
      <c r="E6" s="465" t="s">
        <v>182</v>
      </c>
      <c r="F6" s="465" t="s">
        <v>184</v>
      </c>
      <c r="G6" s="466"/>
    </row>
    <row r="7" spans="1:7" ht="22.5" customHeight="1" x14ac:dyDescent="0.3">
      <c r="A7" s="462" t="s">
        <v>183</v>
      </c>
      <c r="B7" s="467"/>
      <c r="C7" s="462"/>
      <c r="D7" s="464" t="s">
        <v>180</v>
      </c>
      <c r="E7" s="468" t="s">
        <v>184</v>
      </c>
      <c r="F7" s="468" t="s">
        <v>181</v>
      </c>
      <c r="G7" s="466"/>
    </row>
    <row r="8" spans="1:7" ht="22.5" customHeight="1" x14ac:dyDescent="0.3">
      <c r="A8" s="462" t="s">
        <v>178</v>
      </c>
      <c r="B8" s="463"/>
      <c r="C8" s="462" t="s">
        <v>185</v>
      </c>
      <c r="D8" s="464" t="s">
        <v>180</v>
      </c>
      <c r="E8" s="468" t="s">
        <v>186</v>
      </c>
      <c r="F8" s="468" t="s">
        <v>187</v>
      </c>
      <c r="G8" s="466"/>
    </row>
    <row r="9" spans="1:7" ht="22.5" customHeight="1" x14ac:dyDescent="0.3">
      <c r="A9" s="462" t="s">
        <v>183</v>
      </c>
      <c r="B9" s="463"/>
      <c r="C9" s="462"/>
      <c r="D9" s="464" t="s">
        <v>180</v>
      </c>
      <c r="E9" s="468" t="s">
        <v>187</v>
      </c>
      <c r="F9" s="468" t="s">
        <v>188</v>
      </c>
      <c r="G9" s="466"/>
    </row>
    <row r="10" spans="1:7" ht="22.5" customHeight="1" x14ac:dyDescent="0.3">
      <c r="A10" s="462" t="s">
        <v>183</v>
      </c>
      <c r="B10" s="463"/>
      <c r="C10" s="462"/>
      <c r="D10" s="464" t="s">
        <v>180</v>
      </c>
      <c r="E10" s="468" t="s">
        <v>188</v>
      </c>
      <c r="F10" s="468" t="s">
        <v>186</v>
      </c>
      <c r="G10" s="466"/>
    </row>
    <row r="11" spans="1:7" ht="22.5" customHeight="1" x14ac:dyDescent="0.3">
      <c r="A11" s="462" t="s">
        <v>189</v>
      </c>
      <c r="B11" s="463"/>
      <c r="C11" s="462" t="s">
        <v>190</v>
      </c>
      <c r="D11" s="464" t="s">
        <v>180</v>
      </c>
      <c r="E11" s="468" t="s">
        <v>191</v>
      </c>
      <c r="F11" s="468" t="s">
        <v>192</v>
      </c>
      <c r="G11" s="466"/>
    </row>
    <row r="12" spans="1:7" ht="22.5" customHeight="1" x14ac:dyDescent="0.3">
      <c r="A12" s="462" t="s">
        <v>178</v>
      </c>
      <c r="B12" s="463"/>
      <c r="C12" s="462" t="s">
        <v>193</v>
      </c>
      <c r="D12" s="464" t="s">
        <v>4</v>
      </c>
      <c r="E12" s="468" t="s">
        <v>194</v>
      </c>
      <c r="F12" s="468" t="s">
        <v>195</v>
      </c>
      <c r="G12" s="466"/>
    </row>
    <row r="13" spans="1:7" ht="22.5" customHeight="1" x14ac:dyDescent="0.3">
      <c r="A13" s="462"/>
      <c r="B13" s="463"/>
      <c r="C13" s="462"/>
      <c r="D13" s="464" t="s">
        <v>5</v>
      </c>
      <c r="E13" s="465" t="s">
        <v>196</v>
      </c>
      <c r="F13" s="465" t="s">
        <v>197</v>
      </c>
      <c r="G13" s="466"/>
    </row>
    <row r="14" spans="1:7" ht="22.5" customHeight="1" x14ac:dyDescent="0.3">
      <c r="A14" s="462"/>
      <c r="B14" s="463"/>
      <c r="C14" s="462"/>
      <c r="D14" s="464" t="s">
        <v>6</v>
      </c>
      <c r="E14" s="465" t="s">
        <v>198</v>
      </c>
      <c r="F14" s="465" t="s">
        <v>199</v>
      </c>
      <c r="G14" s="466"/>
    </row>
    <row r="15" spans="1:7" ht="22.5" customHeight="1" x14ac:dyDescent="0.3">
      <c r="A15" s="462" t="s">
        <v>200</v>
      </c>
      <c r="B15" s="463"/>
      <c r="C15" s="462" t="s">
        <v>201</v>
      </c>
      <c r="D15" s="464" t="s">
        <v>4</v>
      </c>
      <c r="E15" s="465" t="s">
        <v>202</v>
      </c>
      <c r="F15" s="465" t="s">
        <v>203</v>
      </c>
      <c r="G15" s="466"/>
    </row>
    <row r="16" spans="1:7" ht="22.5" customHeight="1" x14ac:dyDescent="0.3">
      <c r="A16" s="462"/>
      <c r="B16" s="463"/>
      <c r="C16" s="462"/>
      <c r="D16" s="464" t="s">
        <v>5</v>
      </c>
      <c r="E16" s="466" t="s">
        <v>204</v>
      </c>
      <c r="F16" s="466" t="s">
        <v>205</v>
      </c>
      <c r="G16" s="466"/>
    </row>
    <row r="17" spans="1:16" ht="22.5" customHeight="1" x14ac:dyDescent="0.3">
      <c r="A17" s="462"/>
      <c r="B17" s="463"/>
      <c r="C17" s="462" t="s">
        <v>193</v>
      </c>
      <c r="D17" s="464" t="s">
        <v>6</v>
      </c>
      <c r="E17" s="465" t="s">
        <v>199</v>
      </c>
      <c r="F17" s="465" t="s">
        <v>206</v>
      </c>
      <c r="G17" s="466"/>
    </row>
    <row r="18" spans="1:16" ht="22.5" customHeight="1" x14ac:dyDescent="0.3">
      <c r="A18" s="462" t="s">
        <v>189</v>
      </c>
      <c r="B18" s="463"/>
      <c r="C18" s="462"/>
      <c r="D18" s="464" t="s">
        <v>4</v>
      </c>
      <c r="E18" s="465" t="s">
        <v>197</v>
      </c>
      <c r="F18" s="465" t="s">
        <v>194</v>
      </c>
      <c r="G18" s="466"/>
    </row>
    <row r="19" spans="1:16" ht="22.5" customHeight="1" x14ac:dyDescent="0.3">
      <c r="A19" s="462"/>
      <c r="B19" s="463"/>
      <c r="C19" s="462"/>
      <c r="D19" s="464" t="s">
        <v>5</v>
      </c>
      <c r="E19" s="465" t="s">
        <v>195</v>
      </c>
      <c r="F19" s="465" t="s">
        <v>198</v>
      </c>
      <c r="G19" s="466"/>
    </row>
    <row r="20" spans="1:16" ht="22.5" customHeight="1" x14ac:dyDescent="0.3">
      <c r="A20" s="462"/>
      <c r="B20" s="463"/>
      <c r="C20" s="462"/>
      <c r="D20" s="464" t="s">
        <v>6</v>
      </c>
      <c r="E20" s="465" t="s">
        <v>196</v>
      </c>
      <c r="F20" s="465" t="s">
        <v>206</v>
      </c>
      <c r="G20" s="466"/>
      <c r="K20" s="469"/>
      <c r="L20" s="470"/>
      <c r="M20" s="469"/>
      <c r="N20" s="461"/>
      <c r="O20" s="471"/>
      <c r="P20" s="471"/>
    </row>
    <row r="21" spans="1:16" ht="22.5" customHeight="1" x14ac:dyDescent="0.3">
      <c r="A21" s="462" t="s">
        <v>207</v>
      </c>
      <c r="B21" s="463"/>
      <c r="C21" s="462" t="s">
        <v>201</v>
      </c>
      <c r="D21" s="464" t="s">
        <v>4</v>
      </c>
      <c r="E21" s="466" t="s">
        <v>203</v>
      </c>
      <c r="F21" s="466" t="s">
        <v>205</v>
      </c>
      <c r="G21" s="466"/>
      <c r="K21" s="469"/>
      <c r="L21" s="470"/>
      <c r="M21" s="469"/>
      <c r="N21" s="461"/>
      <c r="O21" s="471"/>
      <c r="P21" s="471"/>
    </row>
    <row r="22" spans="1:16" ht="22.5" customHeight="1" x14ac:dyDescent="0.3">
      <c r="A22" s="462"/>
      <c r="B22" s="463"/>
      <c r="C22" s="462"/>
      <c r="D22" s="464" t="s">
        <v>5</v>
      </c>
      <c r="E22" s="466" t="s">
        <v>204</v>
      </c>
      <c r="F22" s="466" t="s">
        <v>202</v>
      </c>
      <c r="G22" s="466"/>
      <c r="K22" s="469"/>
      <c r="L22" s="470"/>
      <c r="M22" s="469"/>
      <c r="N22" s="461"/>
      <c r="O22" s="471"/>
      <c r="P22" s="471"/>
    </row>
    <row r="23" spans="1:16" ht="22.5" customHeight="1" x14ac:dyDescent="0.3">
      <c r="A23" s="462"/>
      <c r="B23" s="463"/>
      <c r="C23" s="462" t="s">
        <v>208</v>
      </c>
      <c r="D23" s="464" t="s">
        <v>3</v>
      </c>
      <c r="E23" s="466" t="s">
        <v>209</v>
      </c>
      <c r="F23" s="466" t="s">
        <v>210</v>
      </c>
      <c r="G23" s="466"/>
      <c r="K23" s="469"/>
      <c r="L23" s="470"/>
      <c r="M23" s="469"/>
      <c r="N23" s="461"/>
      <c r="O23" s="471"/>
      <c r="P23" s="471"/>
    </row>
    <row r="24" spans="1:16" ht="22.5" customHeight="1" x14ac:dyDescent="0.3">
      <c r="A24" s="462"/>
      <c r="B24" s="463"/>
      <c r="C24" s="462"/>
      <c r="D24" s="464" t="s">
        <v>6</v>
      </c>
      <c r="E24" s="466" t="s">
        <v>211</v>
      </c>
      <c r="F24" s="466" t="s">
        <v>212</v>
      </c>
      <c r="G24" s="466"/>
      <c r="K24" s="469"/>
      <c r="L24" s="470"/>
      <c r="M24" s="469"/>
      <c r="N24" s="461"/>
      <c r="O24" s="471"/>
      <c r="P24" s="471"/>
    </row>
    <row r="25" spans="1:16" ht="22.5" customHeight="1" x14ac:dyDescent="0.3">
      <c r="A25" s="462" t="s">
        <v>213</v>
      </c>
      <c r="B25" s="463"/>
      <c r="C25" s="462" t="s">
        <v>193</v>
      </c>
      <c r="D25" s="464" t="s">
        <v>4</v>
      </c>
      <c r="E25" s="468" t="s">
        <v>198</v>
      </c>
      <c r="F25" s="468" t="s">
        <v>197</v>
      </c>
      <c r="G25" s="466"/>
      <c r="K25" s="469"/>
      <c r="L25" s="470"/>
      <c r="M25" s="469"/>
      <c r="N25" s="461"/>
      <c r="O25" s="471"/>
      <c r="P25" s="471"/>
    </row>
    <row r="26" spans="1:16" ht="22.5" customHeight="1" x14ac:dyDescent="0.3">
      <c r="A26" s="462"/>
      <c r="B26" s="463"/>
      <c r="C26" s="462"/>
      <c r="D26" s="464" t="s">
        <v>5</v>
      </c>
      <c r="E26" s="468" t="s">
        <v>194</v>
      </c>
      <c r="F26" s="468" t="s">
        <v>196</v>
      </c>
      <c r="G26" s="466"/>
      <c r="K26" s="469"/>
      <c r="L26" s="470"/>
      <c r="M26" s="469"/>
      <c r="N26" s="461"/>
      <c r="O26" s="471"/>
      <c r="P26" s="471"/>
    </row>
    <row r="27" spans="1:16" ht="22.5" customHeight="1" x14ac:dyDescent="0.3">
      <c r="A27" s="462"/>
      <c r="B27" s="463"/>
      <c r="C27" s="462" t="s">
        <v>208</v>
      </c>
      <c r="D27" s="464" t="s">
        <v>3</v>
      </c>
      <c r="E27" s="466" t="s">
        <v>214</v>
      </c>
      <c r="F27" s="466" t="s">
        <v>215</v>
      </c>
      <c r="G27" s="466"/>
      <c r="K27" s="469"/>
      <c r="L27" s="470"/>
      <c r="M27" s="469"/>
      <c r="N27" s="461"/>
      <c r="O27" s="471"/>
      <c r="P27" s="471"/>
    </row>
    <row r="28" spans="1:16" ht="22.5" customHeight="1" x14ac:dyDescent="0.3">
      <c r="A28" s="462"/>
      <c r="B28" s="463"/>
      <c r="C28" s="462" t="s">
        <v>216</v>
      </c>
      <c r="D28" s="464" t="s">
        <v>6</v>
      </c>
      <c r="E28" s="466" t="s">
        <v>217</v>
      </c>
      <c r="F28" s="466" t="s">
        <v>218</v>
      </c>
      <c r="G28" s="466"/>
      <c r="K28" s="469"/>
      <c r="L28" s="470"/>
      <c r="M28" s="469"/>
      <c r="N28" s="461"/>
      <c r="O28" s="471"/>
      <c r="P28" s="471"/>
    </row>
    <row r="29" spans="1:16" ht="22.5" customHeight="1" x14ac:dyDescent="0.3">
      <c r="A29" s="462" t="s">
        <v>219</v>
      </c>
      <c r="B29" s="463"/>
      <c r="C29" s="462" t="s">
        <v>201</v>
      </c>
      <c r="D29" s="464" t="s">
        <v>4</v>
      </c>
      <c r="E29" s="472" t="s">
        <v>205</v>
      </c>
      <c r="F29" s="466" t="s">
        <v>202</v>
      </c>
      <c r="G29" s="466"/>
    </row>
    <row r="30" spans="1:16" ht="22.5" customHeight="1" x14ac:dyDescent="0.3">
      <c r="A30" s="462"/>
      <c r="B30" s="463"/>
      <c r="C30" s="462"/>
      <c r="D30" s="461" t="s">
        <v>5</v>
      </c>
      <c r="E30" s="466" t="s">
        <v>203</v>
      </c>
      <c r="F30" s="466" t="s">
        <v>204</v>
      </c>
      <c r="G30" s="466"/>
    </row>
    <row r="31" spans="1:16" ht="22.5" customHeight="1" x14ac:dyDescent="0.3">
      <c r="A31" s="462"/>
      <c r="B31" s="463"/>
      <c r="C31" s="462" t="s">
        <v>208</v>
      </c>
      <c r="D31" s="464" t="s">
        <v>3</v>
      </c>
      <c r="E31" s="466" t="s">
        <v>210</v>
      </c>
      <c r="F31" s="466" t="s">
        <v>220</v>
      </c>
      <c r="G31" s="466"/>
    </row>
    <row r="32" spans="1:16" ht="22.5" customHeight="1" x14ac:dyDescent="0.3">
      <c r="A32" s="462"/>
      <c r="B32" s="463"/>
      <c r="C32" s="462"/>
      <c r="D32" s="464" t="s">
        <v>6</v>
      </c>
      <c r="E32" s="466" t="s">
        <v>212</v>
      </c>
      <c r="F32" s="466" t="s">
        <v>221</v>
      </c>
      <c r="G32" s="466"/>
    </row>
    <row r="33" spans="1:16" ht="22.5" customHeight="1" x14ac:dyDescent="0.3">
      <c r="A33" s="462" t="s">
        <v>222</v>
      </c>
      <c r="B33" s="463"/>
      <c r="C33" s="462" t="s">
        <v>193</v>
      </c>
      <c r="D33" s="461" t="s">
        <v>4</v>
      </c>
      <c r="E33" s="468" t="s">
        <v>196</v>
      </c>
      <c r="F33" s="465" t="s">
        <v>198</v>
      </c>
      <c r="G33" s="466"/>
      <c r="I33" s="473"/>
      <c r="J33" s="471"/>
      <c r="K33" s="469"/>
      <c r="L33" s="470"/>
      <c r="M33" s="469"/>
      <c r="N33" s="461"/>
      <c r="O33" s="471"/>
      <c r="P33" s="471"/>
    </row>
    <row r="34" spans="1:16" ht="22.5" customHeight="1" x14ac:dyDescent="0.3">
      <c r="A34" s="462"/>
      <c r="B34" s="463"/>
      <c r="C34" s="462"/>
      <c r="D34" s="464" t="s">
        <v>5</v>
      </c>
      <c r="E34" s="465" t="s">
        <v>197</v>
      </c>
      <c r="F34" s="465" t="s">
        <v>195</v>
      </c>
      <c r="G34" s="466"/>
      <c r="K34" s="469"/>
      <c r="L34" s="470"/>
      <c r="M34" s="469"/>
      <c r="N34" s="461"/>
      <c r="O34" s="473"/>
      <c r="P34" s="473"/>
    </row>
    <row r="35" spans="1:16" ht="22.5" customHeight="1" x14ac:dyDescent="0.3">
      <c r="A35" s="462"/>
      <c r="B35" s="463"/>
      <c r="C35" s="462" t="s">
        <v>208</v>
      </c>
      <c r="D35" s="464" t="s">
        <v>3</v>
      </c>
      <c r="E35" s="466" t="s">
        <v>215</v>
      </c>
      <c r="F35" s="466" t="s">
        <v>223</v>
      </c>
      <c r="G35" s="466"/>
      <c r="K35" s="469"/>
      <c r="L35" s="470"/>
      <c r="M35" s="469"/>
      <c r="N35" s="461"/>
      <c r="O35" s="473"/>
      <c r="P35" s="473"/>
    </row>
    <row r="36" spans="1:16" ht="22.5" customHeight="1" x14ac:dyDescent="0.3">
      <c r="A36" s="462"/>
      <c r="B36" s="463"/>
      <c r="C36" s="462" t="s">
        <v>216</v>
      </c>
      <c r="D36" s="464" t="s">
        <v>6</v>
      </c>
      <c r="E36" s="466" t="s">
        <v>218</v>
      </c>
      <c r="F36" s="466" t="s">
        <v>224</v>
      </c>
      <c r="G36" s="466"/>
      <c r="K36" s="469"/>
      <c r="L36" s="470"/>
      <c r="M36" s="469"/>
      <c r="N36" s="461"/>
      <c r="O36" s="473"/>
      <c r="P36" s="473"/>
    </row>
    <row r="37" spans="1:16" ht="22.5" customHeight="1" x14ac:dyDescent="0.3">
      <c r="A37" s="462" t="s">
        <v>225</v>
      </c>
      <c r="B37" s="463"/>
      <c r="C37" s="462" t="s">
        <v>193</v>
      </c>
      <c r="D37" s="464" t="s">
        <v>4</v>
      </c>
      <c r="E37" s="465" t="s">
        <v>198</v>
      </c>
      <c r="F37" s="465" t="s">
        <v>194</v>
      </c>
      <c r="G37" s="466"/>
      <c r="K37" s="469"/>
      <c r="L37" s="470"/>
      <c r="M37" s="469"/>
      <c r="N37" s="461"/>
      <c r="O37" s="473"/>
      <c r="P37" s="473"/>
    </row>
    <row r="38" spans="1:16" ht="22.5" customHeight="1" x14ac:dyDescent="0.3">
      <c r="A38" s="462"/>
      <c r="B38" s="463"/>
      <c r="C38" s="462"/>
      <c r="D38" s="464" t="s">
        <v>5</v>
      </c>
      <c r="E38" s="468" t="s">
        <v>195</v>
      </c>
      <c r="F38" s="465" t="s">
        <v>196</v>
      </c>
      <c r="G38" s="466"/>
    </row>
    <row r="39" spans="1:16" ht="22.5" customHeight="1" x14ac:dyDescent="0.3">
      <c r="A39" s="462"/>
      <c r="B39" s="463"/>
      <c r="C39" s="462" t="s">
        <v>208</v>
      </c>
      <c r="D39" s="464" t="s">
        <v>3</v>
      </c>
      <c r="E39" s="466" t="s">
        <v>220</v>
      </c>
      <c r="F39" s="466" t="s">
        <v>209</v>
      </c>
      <c r="G39" s="466"/>
      <c r="K39" s="469"/>
      <c r="L39" s="470"/>
      <c r="M39" s="469"/>
      <c r="N39" s="461"/>
      <c r="O39" s="471"/>
      <c r="P39" s="471"/>
    </row>
    <row r="40" spans="1:16" ht="22.5" customHeight="1" x14ac:dyDescent="0.3">
      <c r="A40" s="462"/>
      <c r="B40" s="463"/>
      <c r="C40" s="462"/>
      <c r="D40" s="464" t="s">
        <v>6</v>
      </c>
      <c r="E40" s="466" t="s">
        <v>221</v>
      </c>
      <c r="F40" s="466" t="s">
        <v>211</v>
      </c>
      <c r="G40" s="466"/>
      <c r="M40" s="461"/>
      <c r="N40" s="460"/>
      <c r="O40" s="460"/>
    </row>
    <row r="41" spans="1:16" ht="22.5" customHeight="1" x14ac:dyDescent="0.3">
      <c r="A41" s="462" t="s">
        <v>226</v>
      </c>
      <c r="B41" s="463"/>
      <c r="C41" s="462" t="s">
        <v>193</v>
      </c>
      <c r="D41" s="464" t="s">
        <v>4</v>
      </c>
      <c r="E41" s="465" t="s">
        <v>197</v>
      </c>
      <c r="F41" s="465" t="s">
        <v>206</v>
      </c>
      <c r="G41" s="466"/>
    </row>
    <row r="42" spans="1:16" ht="22.5" customHeight="1" x14ac:dyDescent="0.3">
      <c r="A42" s="462"/>
      <c r="B42" s="463"/>
      <c r="C42" s="462"/>
      <c r="D42" s="464" t="s">
        <v>5</v>
      </c>
      <c r="E42" s="465" t="s">
        <v>195</v>
      </c>
      <c r="F42" s="465" t="s">
        <v>199</v>
      </c>
      <c r="G42" s="466"/>
    </row>
    <row r="43" spans="1:16" ht="22.5" customHeight="1" x14ac:dyDescent="0.3">
      <c r="A43" s="462"/>
      <c r="B43" s="463"/>
      <c r="C43" s="462" t="s">
        <v>216</v>
      </c>
      <c r="D43" s="464" t="s">
        <v>3</v>
      </c>
      <c r="E43" s="466" t="s">
        <v>224</v>
      </c>
      <c r="F43" s="466" t="s">
        <v>217</v>
      </c>
      <c r="G43" s="466"/>
    </row>
    <row r="44" spans="1:16" ht="22.5" customHeight="1" x14ac:dyDescent="0.3">
      <c r="A44" s="462" t="s">
        <v>227</v>
      </c>
      <c r="B44" s="463"/>
      <c r="C44" s="462"/>
      <c r="D44" s="464" t="s">
        <v>6</v>
      </c>
      <c r="E44" s="468" t="s">
        <v>194</v>
      </c>
      <c r="F44" s="468" t="s">
        <v>206</v>
      </c>
      <c r="G44" s="466"/>
    </row>
    <row r="45" spans="1:16" ht="22.5" customHeight="1" x14ac:dyDescent="0.3">
      <c r="A45" s="462"/>
      <c r="B45" s="463" t="s">
        <v>49</v>
      </c>
      <c r="C45" s="462" t="s">
        <v>193</v>
      </c>
      <c r="D45" s="464" t="s">
        <v>4</v>
      </c>
      <c r="E45" s="465"/>
      <c r="F45" s="465"/>
      <c r="G45" s="466"/>
    </row>
    <row r="46" spans="1:16" ht="22.5" customHeight="1" x14ac:dyDescent="0.3">
      <c r="A46" s="462" t="s">
        <v>228</v>
      </c>
      <c r="B46" s="463"/>
      <c r="C46" s="462" t="s">
        <v>208</v>
      </c>
      <c r="D46" s="464" t="s">
        <v>3</v>
      </c>
      <c r="E46" s="466" t="s">
        <v>220</v>
      </c>
      <c r="F46" s="466" t="s">
        <v>209</v>
      </c>
      <c r="G46" s="466"/>
    </row>
    <row r="47" spans="1:16" ht="22.5" customHeight="1" x14ac:dyDescent="0.3">
      <c r="A47" s="462"/>
      <c r="B47" s="463"/>
      <c r="C47" s="462"/>
      <c r="D47" s="464" t="s">
        <v>5</v>
      </c>
      <c r="E47" s="466" t="s">
        <v>221</v>
      </c>
      <c r="F47" s="466" t="s">
        <v>211</v>
      </c>
      <c r="G47" s="466"/>
    </row>
    <row r="48" spans="1:16" ht="22.5" customHeight="1" x14ac:dyDescent="0.3">
      <c r="A48" s="462"/>
      <c r="B48" s="463"/>
      <c r="C48" s="462"/>
      <c r="D48" s="464" t="s">
        <v>6</v>
      </c>
      <c r="E48" s="466" t="s">
        <v>223</v>
      </c>
      <c r="F48" s="466" t="s">
        <v>214</v>
      </c>
      <c r="G48" s="466"/>
    </row>
    <row r="49" spans="1:7" ht="22.5" customHeight="1" x14ac:dyDescent="0.3">
      <c r="A49" s="462" t="s">
        <v>183</v>
      </c>
      <c r="B49" s="463" t="s">
        <v>229</v>
      </c>
      <c r="C49" s="462" t="s">
        <v>208</v>
      </c>
      <c r="D49" s="474"/>
      <c r="E49" s="472"/>
      <c r="F49" s="466"/>
      <c r="G49" s="466"/>
    </row>
    <row r="50" spans="1:7" ht="22.5" customHeight="1" x14ac:dyDescent="0.3">
      <c r="A50" s="462"/>
      <c r="B50" s="463"/>
      <c r="C50" s="462"/>
      <c r="D50" s="464"/>
      <c r="E50" s="466"/>
      <c r="F50" s="466"/>
      <c r="G50" s="466"/>
    </row>
    <row r="51" spans="1:7" ht="22.5" customHeight="1" x14ac:dyDescent="0.3">
      <c r="A51" s="462"/>
      <c r="B51" s="463"/>
      <c r="C51" s="462"/>
      <c r="D51" s="464"/>
      <c r="E51" s="466"/>
      <c r="F51" s="466"/>
      <c r="G51" s="466"/>
    </row>
    <row r="52" spans="1:7" ht="22.5" customHeight="1" x14ac:dyDescent="0.3">
      <c r="A52" s="462" t="s">
        <v>230</v>
      </c>
      <c r="B52" s="463"/>
      <c r="C52" s="462" t="s">
        <v>231</v>
      </c>
      <c r="D52" s="464" t="s">
        <v>4</v>
      </c>
      <c r="E52" s="466" t="s">
        <v>232</v>
      </c>
      <c r="F52" s="466" t="s">
        <v>233</v>
      </c>
      <c r="G52" s="466"/>
    </row>
    <row r="53" spans="1:7" ht="22.5" customHeight="1" x14ac:dyDescent="0.3">
      <c r="A53" s="462" t="s">
        <v>183</v>
      </c>
      <c r="B53" s="463"/>
      <c r="C53" s="462"/>
      <c r="D53" s="464"/>
      <c r="E53" s="466" t="s">
        <v>233</v>
      </c>
      <c r="F53" s="466" t="s">
        <v>234</v>
      </c>
      <c r="G53" s="466"/>
    </row>
    <row r="54" spans="1:7" ht="22.5" customHeight="1" x14ac:dyDescent="0.3">
      <c r="A54" s="462" t="s">
        <v>183</v>
      </c>
      <c r="B54" s="463"/>
      <c r="C54" s="462"/>
      <c r="D54" s="464"/>
      <c r="E54" s="466" t="s">
        <v>234</v>
      </c>
      <c r="F54" s="466" t="s">
        <v>232</v>
      </c>
      <c r="G54" s="466"/>
    </row>
    <row r="55" spans="1:7" ht="22.5" customHeight="1" x14ac:dyDescent="0.3">
      <c r="A55" s="462" t="s">
        <v>230</v>
      </c>
      <c r="B55" s="463"/>
      <c r="C55" s="475" t="s">
        <v>235</v>
      </c>
      <c r="D55" s="476" t="s">
        <v>5</v>
      </c>
      <c r="E55" s="477" t="s">
        <v>236</v>
      </c>
      <c r="F55" s="460" t="s">
        <v>237</v>
      </c>
      <c r="G55" s="466"/>
    </row>
    <row r="56" spans="1:7" ht="22.5" customHeight="1" x14ac:dyDescent="0.3">
      <c r="A56" s="462" t="s">
        <v>230</v>
      </c>
      <c r="B56" s="463"/>
      <c r="C56" s="462" t="s">
        <v>238</v>
      </c>
      <c r="D56" s="464" t="s">
        <v>6</v>
      </c>
      <c r="E56" s="466" t="s">
        <v>239</v>
      </c>
      <c r="F56" s="466" t="s">
        <v>240</v>
      </c>
      <c r="G56" s="466"/>
    </row>
    <row r="57" spans="1:7" ht="22.5" customHeight="1" x14ac:dyDescent="0.3">
      <c r="A57" s="462" t="s">
        <v>183</v>
      </c>
      <c r="B57" s="463"/>
      <c r="C57" s="462"/>
      <c r="D57" s="464"/>
      <c r="E57" s="466" t="s">
        <v>240</v>
      </c>
      <c r="F57" s="466" t="s">
        <v>241</v>
      </c>
      <c r="G57" s="466"/>
    </row>
    <row r="58" spans="1:7" ht="22.5" customHeight="1" x14ac:dyDescent="0.3">
      <c r="A58" s="462" t="s">
        <v>183</v>
      </c>
      <c r="B58" s="463"/>
      <c r="C58" s="462"/>
      <c r="D58" s="464"/>
      <c r="E58" s="466" t="s">
        <v>241</v>
      </c>
      <c r="F58" s="466" t="s">
        <v>239</v>
      </c>
      <c r="G58" s="466"/>
    </row>
    <row r="59" spans="1:7" ht="22.5" customHeight="1" x14ac:dyDescent="0.3">
      <c r="A59" s="462"/>
      <c r="B59" s="463"/>
      <c r="C59" s="462"/>
      <c r="D59" s="464"/>
      <c r="E59" s="466"/>
      <c r="F59" s="466"/>
      <c r="G59" s="466"/>
    </row>
    <row r="60" spans="1:7" ht="22.5" customHeight="1" x14ac:dyDescent="0.3">
      <c r="A60" s="462"/>
      <c r="B60" s="463"/>
      <c r="C60" s="462"/>
      <c r="D60" s="464"/>
      <c r="E60" s="466"/>
      <c r="F60" s="466"/>
      <c r="G60" s="466"/>
    </row>
    <row r="61" spans="1:7" ht="22.5" customHeight="1" x14ac:dyDescent="0.3">
      <c r="A61" s="462"/>
      <c r="B61" s="463"/>
      <c r="C61" s="462"/>
      <c r="D61" s="464"/>
      <c r="E61" s="466"/>
      <c r="F61" s="466"/>
      <c r="G61" s="466"/>
    </row>
    <row r="62" spans="1:7" ht="22.5" customHeight="1" x14ac:dyDescent="0.3">
      <c r="A62" s="462"/>
      <c r="B62" s="463"/>
      <c r="C62" s="462"/>
      <c r="D62" s="464"/>
      <c r="E62" s="466"/>
      <c r="F62" s="466"/>
      <c r="G62" s="466"/>
    </row>
    <row r="63" spans="1:7" ht="22.5" customHeight="1" x14ac:dyDescent="0.3">
      <c r="A63" s="462"/>
      <c r="B63" s="463"/>
      <c r="C63" s="462"/>
      <c r="D63" s="464"/>
      <c r="E63" s="466"/>
      <c r="F63" s="466"/>
      <c r="G63" s="466"/>
    </row>
    <row r="64" spans="1:7" ht="22.5" customHeight="1" x14ac:dyDescent="0.3">
      <c r="A64" s="462"/>
      <c r="B64" s="463"/>
      <c r="C64" s="462"/>
      <c r="D64" s="464"/>
      <c r="E64" s="466"/>
      <c r="F64" s="466"/>
      <c r="G64" s="466"/>
    </row>
    <row r="65" spans="1:7" ht="22.5" customHeight="1" x14ac:dyDescent="0.3">
      <c r="A65" s="462"/>
      <c r="B65" s="463"/>
      <c r="C65" s="462"/>
      <c r="D65" s="464"/>
      <c r="E65" s="466"/>
      <c r="F65" s="466"/>
      <c r="G65" s="466"/>
    </row>
    <row r="66" spans="1:7" ht="22.5" customHeight="1" x14ac:dyDescent="0.3">
      <c r="A66" s="462"/>
      <c r="B66" s="463"/>
      <c r="C66" s="462"/>
      <c r="D66" s="464"/>
      <c r="E66" s="466"/>
      <c r="F66" s="466"/>
      <c r="G66" s="466"/>
    </row>
    <row r="67" spans="1:7" ht="22.5" customHeight="1" x14ac:dyDescent="0.3">
      <c r="A67" s="462"/>
      <c r="B67" s="463"/>
      <c r="C67" s="462"/>
      <c r="D67" s="464"/>
      <c r="E67" s="466"/>
      <c r="F67" s="466"/>
      <c r="G67" s="466"/>
    </row>
    <row r="68" spans="1:7" ht="22.5" customHeight="1" x14ac:dyDescent="0.3">
      <c r="A68" s="462"/>
      <c r="B68" s="463"/>
      <c r="C68" s="462"/>
      <c r="D68" s="464"/>
      <c r="E68" s="466"/>
      <c r="F68" s="466"/>
      <c r="G68" s="466"/>
    </row>
    <row r="69" spans="1:7" ht="22.5" customHeight="1" x14ac:dyDescent="0.3">
      <c r="A69" s="462"/>
      <c r="B69" s="463"/>
      <c r="C69" s="462"/>
      <c r="D69" s="464"/>
      <c r="E69" s="466"/>
      <c r="F69" s="466"/>
      <c r="G69" s="466"/>
    </row>
    <row r="70" spans="1:7" ht="22.5" customHeight="1" x14ac:dyDescent="0.3">
      <c r="A70" s="462"/>
      <c r="B70" s="463"/>
      <c r="C70" s="462"/>
      <c r="D70" s="464"/>
      <c r="E70" s="466"/>
      <c r="F70" s="466"/>
      <c r="G70" s="466"/>
    </row>
    <row r="71" spans="1:7" ht="22.5" customHeight="1" x14ac:dyDescent="0.3">
      <c r="A71" s="462"/>
      <c r="B71" s="463"/>
      <c r="C71" s="462"/>
      <c r="D71" s="464"/>
      <c r="E71" s="466"/>
      <c r="F71" s="466"/>
      <c r="G71" s="466"/>
    </row>
    <row r="72" spans="1:7" ht="22.5" customHeight="1" x14ac:dyDescent="0.3">
      <c r="A72" s="462"/>
      <c r="B72" s="463"/>
      <c r="C72" s="462"/>
      <c r="D72" s="464"/>
      <c r="E72" s="466"/>
      <c r="F72" s="466"/>
      <c r="G72" s="466"/>
    </row>
    <row r="73" spans="1:7" ht="22.5" customHeight="1" x14ac:dyDescent="0.3">
      <c r="A73" s="462"/>
      <c r="B73" s="463"/>
      <c r="C73" s="462"/>
      <c r="D73" s="464"/>
      <c r="E73" s="466"/>
      <c r="F73" s="466"/>
      <c r="G73" s="466"/>
    </row>
    <row r="74" spans="1:7" ht="22.5" customHeight="1" x14ac:dyDescent="0.3">
      <c r="A74" s="462"/>
      <c r="B74" s="463"/>
      <c r="C74" s="462"/>
      <c r="D74" s="464"/>
      <c r="E74" s="466"/>
      <c r="F74" s="466"/>
      <c r="G74" s="466"/>
    </row>
    <row r="75" spans="1:7" ht="22.5" customHeight="1" x14ac:dyDescent="0.3">
      <c r="A75" s="462"/>
      <c r="B75" s="462"/>
      <c r="C75" s="462"/>
      <c r="D75" s="464"/>
      <c r="E75" s="466"/>
      <c r="F75" s="466"/>
      <c r="G75" s="466"/>
    </row>
    <row r="76" spans="1:7" ht="22.5" customHeight="1" x14ac:dyDescent="0.3">
      <c r="A76" s="462"/>
      <c r="B76" s="462"/>
      <c r="C76" s="462"/>
      <c r="D76" s="464"/>
      <c r="E76" s="466"/>
      <c r="F76" s="466"/>
      <c r="G76" s="466"/>
    </row>
    <row r="77" spans="1:7" ht="22.5" customHeight="1" x14ac:dyDescent="0.3">
      <c r="A77" s="462"/>
      <c r="B77" s="462"/>
      <c r="C77" s="462"/>
      <c r="D77" s="464"/>
      <c r="E77" s="466"/>
      <c r="F77" s="466"/>
      <c r="G77" s="466"/>
    </row>
    <row r="78" spans="1:7" ht="22.5" customHeight="1" x14ac:dyDescent="0.3">
      <c r="A78" s="462"/>
      <c r="B78" s="462"/>
      <c r="C78" s="462"/>
      <c r="D78" s="464"/>
      <c r="E78" s="466"/>
      <c r="F78" s="466"/>
      <c r="G78" s="466"/>
    </row>
    <row r="79" spans="1:7" ht="22.5" customHeight="1" x14ac:dyDescent="0.3">
      <c r="A79" s="462"/>
      <c r="B79" s="462"/>
      <c r="C79" s="462"/>
      <c r="D79" s="464"/>
      <c r="E79" s="466"/>
      <c r="F79" s="466"/>
      <c r="G79" s="466"/>
    </row>
    <row r="80" spans="1:7" ht="22.5" customHeight="1" x14ac:dyDescent="0.3">
      <c r="A80" s="462"/>
      <c r="B80" s="462"/>
      <c r="C80" s="462"/>
      <c r="D80" s="464"/>
      <c r="E80" s="466"/>
      <c r="F80" s="466"/>
      <c r="G80" s="466"/>
    </row>
    <row r="81" spans="1:7" ht="22.5" customHeight="1" x14ac:dyDescent="0.3">
      <c r="A81" s="462"/>
      <c r="B81" s="462"/>
      <c r="C81" s="462"/>
      <c r="D81" s="464"/>
      <c r="E81" s="466"/>
      <c r="F81" s="466"/>
      <c r="G81" s="466"/>
    </row>
    <row r="82" spans="1:7" ht="22.5" customHeight="1" x14ac:dyDescent="0.3">
      <c r="A82" s="462"/>
      <c r="B82" s="462"/>
      <c r="C82" s="462"/>
      <c r="D82" s="464"/>
      <c r="E82" s="466"/>
      <c r="F82" s="466"/>
      <c r="G82" s="466"/>
    </row>
    <row r="83" spans="1:7" ht="22.5" customHeight="1" x14ac:dyDescent="0.3">
      <c r="A83" s="462"/>
      <c r="B83" s="462"/>
      <c r="C83" s="462"/>
      <c r="D83" s="464"/>
      <c r="E83" s="466"/>
      <c r="F83" s="466"/>
      <c r="G83" s="466"/>
    </row>
    <row r="84" spans="1:7" ht="22.5" customHeight="1" x14ac:dyDescent="0.3">
      <c r="A84" s="462"/>
      <c r="B84" s="462"/>
      <c r="C84" s="462"/>
      <c r="D84" s="464"/>
      <c r="E84" s="466"/>
      <c r="F84" s="466"/>
      <c r="G84" s="466"/>
    </row>
    <row r="85" spans="1:7" ht="22.5" customHeight="1" x14ac:dyDescent="0.3">
      <c r="A85" s="462"/>
      <c r="B85" s="462"/>
      <c r="C85" s="462"/>
      <c r="D85" s="464"/>
      <c r="E85" s="466"/>
      <c r="F85" s="466"/>
      <c r="G85" s="466"/>
    </row>
    <row r="86" spans="1:7" ht="22.5" customHeight="1" x14ac:dyDescent="0.3">
      <c r="A86" s="462"/>
      <c r="B86" s="462"/>
      <c r="C86" s="462"/>
      <c r="D86" s="464"/>
      <c r="E86" s="466"/>
      <c r="F86" s="466"/>
      <c r="G86" s="466"/>
    </row>
    <row r="87" spans="1:7" ht="22.5" customHeight="1" x14ac:dyDescent="0.3">
      <c r="A87" s="462"/>
      <c r="B87" s="462"/>
      <c r="C87" s="462"/>
      <c r="D87" s="464"/>
      <c r="E87" s="466"/>
      <c r="F87" s="466"/>
      <c r="G87" s="466"/>
    </row>
    <row r="88" spans="1:7" ht="22.5" customHeight="1" x14ac:dyDescent="0.3">
      <c r="A88" s="462"/>
      <c r="B88" s="462"/>
      <c r="C88" s="462"/>
      <c r="D88" s="464"/>
      <c r="E88" s="466"/>
      <c r="F88" s="466"/>
      <c r="G88" s="466"/>
    </row>
    <row r="89" spans="1:7" ht="22.5" customHeight="1" x14ac:dyDescent="0.3">
      <c r="A89" s="462"/>
      <c r="B89" s="462"/>
      <c r="C89" s="462"/>
      <c r="D89" s="464"/>
      <c r="E89" s="466"/>
      <c r="F89" s="466"/>
      <c r="G89" s="466"/>
    </row>
    <row r="90" spans="1:7" ht="22.5" customHeight="1" x14ac:dyDescent="0.3">
      <c r="A90" s="462"/>
      <c r="B90" s="462"/>
      <c r="C90" s="462"/>
      <c r="D90" s="464"/>
      <c r="E90" s="466"/>
      <c r="F90" s="466"/>
      <c r="G90" s="466"/>
    </row>
    <row r="91" spans="1:7" ht="22.5" customHeight="1" x14ac:dyDescent="0.3">
      <c r="A91" s="462"/>
      <c r="B91" s="462"/>
      <c r="C91" s="462"/>
      <c r="D91" s="464"/>
      <c r="E91" s="466"/>
      <c r="F91" s="466"/>
      <c r="G91" s="466"/>
    </row>
    <row r="92" spans="1:7" ht="22.5" customHeight="1" x14ac:dyDescent="0.3">
      <c r="A92" s="462"/>
      <c r="B92" s="462"/>
      <c r="C92" s="462"/>
      <c r="D92" s="464"/>
      <c r="E92" s="466"/>
      <c r="F92" s="466"/>
      <c r="G92" s="466"/>
    </row>
    <row r="93" spans="1:7" ht="22.5" customHeight="1" x14ac:dyDescent="0.3">
      <c r="A93" s="462"/>
      <c r="B93" s="462"/>
      <c r="C93" s="462"/>
      <c r="D93" s="464"/>
      <c r="E93" s="466"/>
      <c r="F93" s="466"/>
      <c r="G93" s="466"/>
    </row>
    <row r="94" spans="1:7" ht="22.5" customHeight="1" x14ac:dyDescent="0.3">
      <c r="A94" s="462"/>
      <c r="B94" s="462"/>
      <c r="C94" s="462"/>
      <c r="D94" s="464"/>
      <c r="E94" s="466"/>
      <c r="F94" s="466"/>
      <c r="G94" s="466"/>
    </row>
  </sheetData>
  <mergeCells count="3">
    <mergeCell ref="A1:G1"/>
    <mergeCell ref="A2:G2"/>
    <mergeCell ref="A3:G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44EA-692C-4DE9-8196-8FD327CBCC7B}">
  <sheetPr codeName="Munka2">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8.4414062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16384" width="8.88671875" style="707"/>
  </cols>
  <sheetData>
    <row r="1" spans="1:37" ht="24.6" x14ac:dyDescent="0.25">
      <c r="A1" s="1124" t="e">
        <f>[3]Altalanos!$A$6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3" t="e">
        <f>[3]Altalanos!$A$8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[3]Altalanos!$A$10</f>
        <v>#REF!</v>
      </c>
      <c r="B4" s="1125"/>
      <c r="C4" s="1125"/>
      <c r="D4" s="806"/>
      <c r="E4" s="807" t="e">
        <f>[3]Altalanos!$C$10</f>
        <v>#REF!</v>
      </c>
      <c r="F4" s="807"/>
      <c r="G4" s="807"/>
      <c r="H4" s="595"/>
      <c r="I4" s="807"/>
      <c r="J4" s="808"/>
      <c r="K4" s="595"/>
      <c r="L4" s="810" t="e">
        <f>[3]Altalanos!$E$10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IF(OR([3]Altalanos!$A$8="F1",[3]Altalanos!$A$8="F2",[3]Altalanos!$A$8="N1",[3]Altalanos!$A$8="N2"),1,2)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2</v>
      </c>
      <c r="C7" s="888" t="str">
        <f>IF($B7="","",VLOOKUP($B7,'B-III.kcs-U11-Z-L elo'!$A$7:$O$22,5))</f>
        <v>150625</v>
      </c>
      <c r="D7" s="888">
        <f>IF($B7="","",VLOOKUP($B7,'B-III.kcs-U11-Z-L elo'!$A$7:$O$22,15))</f>
        <v>0</v>
      </c>
      <c r="E7" s="889" t="str">
        <f>UPPER(IF($B7="","",VLOOKUP($B7,'B-III.kcs-U11-Z-L elo'!$A$7:$O$22,2)))</f>
        <v>HOTTÓ</v>
      </c>
      <c r="F7" s="828"/>
      <c r="G7" s="889" t="str">
        <f>IF($B7="","",VLOOKUP($B7,'B-III.kcs-U11-Z-L elo'!$A$7:$O$22,3))</f>
        <v>Olivia Hannah</v>
      </c>
      <c r="H7" s="828"/>
      <c r="I7" s="889" t="str">
        <f>IF($B7="","",VLOOKUP($B7,'B-III.kcs-U11-Z-L elo'!$A$7:$O$22,4))</f>
        <v>Koch V. Gimn.,Ált.Isk.,Óvoda és Koll.</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1</v>
      </c>
      <c r="C9" s="888" t="str">
        <f>IF($B9="","",VLOOKUP($B9,'B-III.kcs-U11-Z-L elo'!$A$7:$O$22,5))</f>
        <v>150813</v>
      </c>
      <c r="D9" s="888">
        <f>IF($B9="","",VLOOKUP($B9,'B-III.kcs-U11-Z-L elo'!$A$7:$O$22,15))</f>
        <v>0</v>
      </c>
      <c r="E9" s="889" t="str">
        <f>UPPER(IF($B9="","",VLOOKUP($B9,'B-III.kcs-U11-Z-L elo'!$A$7:$O$22,2)))</f>
        <v>ECKERT</v>
      </c>
      <c r="F9" s="828"/>
      <c r="G9" s="889" t="str">
        <f>IF($B9="","",VLOOKUP($B9,'B-III.kcs-U11-Z-L elo'!$A$7:$O$22,3))</f>
        <v>Édua</v>
      </c>
      <c r="H9" s="828"/>
      <c r="I9" s="889" t="str">
        <f>IF($B9="","",VLOOKUP($B9,'B-III.kcs-U11-Z-L elo'!$A$7:$O$22,4))</f>
        <v>Park Utcai Kat.Ált.Isk. és Óvoda, Mohács</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3</v>
      </c>
      <c r="C11" s="888" t="str">
        <f>IF($B11="","",VLOOKUP($B11,'B-III.kcs-U11-Z-L elo'!$A$7:$O$22,5))</f>
        <v>150401</v>
      </c>
      <c r="D11" s="888">
        <f>IF($B11="","",VLOOKUP($B11,'B-III.kcs-U11-Z-L elo'!$A$7:$O$22,15))</f>
        <v>0</v>
      </c>
      <c r="E11" s="889" t="str">
        <f>UPPER(IF($B11="","",VLOOKUP($B11,'B-III.kcs-U11-Z-L elo'!$A$7:$O$22,2)))</f>
        <v>LINDENLAUB</v>
      </c>
      <c r="F11" s="828"/>
      <c r="G11" s="889" t="str">
        <f>IF($B11="","",VLOOKUP($B11,'B-III.kcs-U11-Z-L elo'!$A$7:$O$22,3))</f>
        <v>Anna</v>
      </c>
      <c r="H11" s="828"/>
      <c r="I11" s="889" t="str">
        <f>IF($B11="","",VLOOKUP($B11,'B-III.kcs-U11-Z-L elo'!$A$7:$O$22,4))</f>
        <v>Park Utcai Kat.Ált.Isk. és Óvoda</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HOTTÓ</v>
      </c>
      <c r="E18" s="1119"/>
      <c r="F18" s="1119" t="str">
        <f>E9</f>
        <v>ECKERT</v>
      </c>
      <c r="G18" s="1119"/>
      <c r="H18" s="1119" t="str">
        <f>E11</f>
        <v>LINDENLAUB</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HOTTÓ</v>
      </c>
      <c r="C19" s="1117"/>
      <c r="D19" s="1120"/>
      <c r="E19" s="1120"/>
      <c r="F19" s="1118"/>
      <c r="G19" s="1118"/>
      <c r="H19" s="1118"/>
      <c r="I19" s="1118"/>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ECKERT</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LINDENLAUB</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64" priority="1" stopIfTrue="1" operator="equal">
      <formula>"Bye"</formula>
    </cfRule>
  </conditionalFormatting>
  <conditionalFormatting sqref="R41">
    <cfRule type="expression" dxfId="163"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E782-C15E-42FE-B32B-7F35BB9060CB}">
  <sheetPr codeName="Sheet21">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3.33203125" style="707" customWidth="1"/>
    <col min="3" max="3" width="11.88671875" style="707" customWidth="1"/>
    <col min="4" max="4" width="35.5546875" style="780" bestFit="1" customWidth="1"/>
    <col min="5" max="5" width="10.6640625" style="781" customWidth="1"/>
    <col min="6" max="6" width="6.109375" style="782" hidden="1" customWidth="1"/>
    <col min="7" max="7" width="3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901" t="e">
        <f>[3]Altalanos!$A$6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[3]Altalanos!$B$8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[3]Altalanos!$A$10</f>
        <v>#REF!</v>
      </c>
      <c r="B5" s="734"/>
      <c r="C5" s="735" t="e">
        <f>[3]Altalanos!$C$10</f>
        <v>#REF!</v>
      </c>
      <c r="D5" s="736" t="e">
        <f>[3]Altalanos!$D$10</f>
        <v>#REF!</v>
      </c>
      <c r="E5" s="736"/>
      <c r="F5" s="736"/>
      <c r="G5" s="736"/>
      <c r="H5" s="737" t="e">
        <f>[3]Altalanos!$E$10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400</v>
      </c>
      <c r="C7" s="755" t="s">
        <v>401</v>
      </c>
      <c r="D7" s="756" t="s">
        <v>402</v>
      </c>
      <c r="E7" s="757" t="s">
        <v>403</v>
      </c>
      <c r="F7" s="758"/>
      <c r="G7" s="759"/>
      <c r="H7" s="756"/>
      <c r="I7" s="756"/>
      <c r="J7" s="760"/>
      <c r="K7" s="761"/>
      <c r="L7" s="762"/>
      <c r="M7" s="761"/>
      <c r="N7" s="763"/>
      <c r="O7" s="756"/>
      <c r="P7" s="764"/>
      <c r="Q7" s="765"/>
    </row>
    <row r="8" spans="1:17" s="766" customFormat="1" ht="18.899999999999999" customHeight="1" x14ac:dyDescent="0.25">
      <c r="A8" s="754">
        <v>2</v>
      </c>
      <c r="B8" s="755" t="s">
        <v>404</v>
      </c>
      <c r="C8" s="755" t="s">
        <v>131</v>
      </c>
      <c r="D8" s="756" t="s">
        <v>153</v>
      </c>
      <c r="E8" s="757" t="s">
        <v>405</v>
      </c>
      <c r="F8" s="767"/>
      <c r="G8" s="768"/>
      <c r="H8" s="756"/>
      <c r="I8" s="756"/>
      <c r="J8" s="760"/>
      <c r="K8" s="761"/>
      <c r="L8" s="762"/>
      <c r="M8" s="761"/>
      <c r="N8" s="763"/>
      <c r="O8" s="756"/>
      <c r="P8" s="764"/>
      <c r="Q8" s="765"/>
    </row>
    <row r="9" spans="1:17" s="766" customFormat="1" ht="18.899999999999999" customHeight="1" x14ac:dyDescent="0.25">
      <c r="A9" s="754">
        <v>3</v>
      </c>
      <c r="B9" s="755" t="s">
        <v>406</v>
      </c>
      <c r="C9" s="755" t="s">
        <v>407</v>
      </c>
      <c r="D9" s="756" t="s">
        <v>364</v>
      </c>
      <c r="E9" s="757" t="s">
        <v>408</v>
      </c>
      <c r="F9" s="767"/>
      <c r="G9" s="768"/>
      <c r="H9" s="756"/>
      <c r="I9" s="756"/>
      <c r="J9" s="760"/>
      <c r="K9" s="761"/>
      <c r="L9" s="762"/>
      <c r="M9" s="761"/>
      <c r="N9" s="763"/>
      <c r="O9" s="756"/>
      <c r="P9" s="769"/>
      <c r="Q9" s="770"/>
    </row>
    <row r="10" spans="1:17" s="766" customFormat="1" ht="18.899999999999999" customHeight="1" x14ac:dyDescent="0.25">
      <c r="A10" s="754">
        <v>4</v>
      </c>
      <c r="B10" s="755" t="s">
        <v>409</v>
      </c>
      <c r="C10" s="755" t="s">
        <v>145</v>
      </c>
      <c r="D10" s="756" t="s">
        <v>364</v>
      </c>
      <c r="E10" s="757" t="s">
        <v>410</v>
      </c>
      <c r="F10" s="767"/>
      <c r="G10" s="768"/>
      <c r="H10" s="756"/>
      <c r="I10" s="756"/>
      <c r="J10" s="760"/>
      <c r="K10" s="761"/>
      <c r="L10" s="762"/>
      <c r="M10" s="761"/>
      <c r="N10" s="763"/>
      <c r="O10" s="756"/>
      <c r="P10" s="771"/>
      <c r="Q10" s="772"/>
    </row>
    <row r="11" spans="1:17" s="766" customFormat="1" ht="18.899999999999999" customHeight="1" x14ac:dyDescent="0.25">
      <c r="A11" s="754">
        <v>5</v>
      </c>
      <c r="B11" s="755" t="s">
        <v>411</v>
      </c>
      <c r="C11" s="755" t="s">
        <v>412</v>
      </c>
      <c r="D11" s="756" t="s">
        <v>413</v>
      </c>
      <c r="E11" s="757" t="s">
        <v>414</v>
      </c>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t="s">
        <v>139</v>
      </c>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162" priority="14" stopIfTrue="1">
      <formula>$Q7&gt;=1</formula>
    </cfRule>
  </conditionalFormatting>
  <conditionalFormatting sqref="B7:D37">
    <cfRule type="expression" dxfId="161" priority="1" stopIfTrue="1">
      <formula>$Q7&gt;=1</formula>
    </cfRule>
  </conditionalFormatting>
  <conditionalFormatting sqref="E7:E14">
    <cfRule type="expression" dxfId="160" priority="6" stopIfTrue="1">
      <formula>AND(ROUNDDOWN(($A$4-E7)/365.25,0)&lt;=13,G7&lt;&gt;"OK")</formula>
    </cfRule>
    <cfRule type="expression" dxfId="159" priority="7" stopIfTrue="1">
      <formula>AND(ROUNDDOWN(($A$4-E7)/365.25,0)&lt;=14,G7&lt;&gt;"OK")</formula>
    </cfRule>
    <cfRule type="expression" dxfId="158" priority="8" stopIfTrue="1">
      <formula>AND(ROUNDDOWN(($A$4-E7)/365.25,0)&lt;=17,G7&lt;&gt;"OK")</formula>
    </cfRule>
    <cfRule type="expression" dxfId="157" priority="11" stopIfTrue="1">
      <formula>AND(ROUNDDOWN(($A$4-E7)/365.25,0)&lt;=13,G7&lt;&gt;"OK")</formula>
    </cfRule>
    <cfRule type="expression" dxfId="156" priority="12" stopIfTrue="1">
      <formula>AND(ROUNDDOWN(($A$4-E7)/365.25,0)&lt;=14,G7&lt;&gt;"OK")</formula>
    </cfRule>
    <cfRule type="expression" dxfId="155" priority="13" stopIfTrue="1">
      <formula>AND(ROUNDDOWN(($A$4-E7)/365.25,0)&lt;=17,G7&lt;&gt;"OK")</formula>
    </cfRule>
  </conditionalFormatting>
  <conditionalFormatting sqref="E7:E27 E29:E37">
    <cfRule type="expression" dxfId="154" priority="2" stopIfTrue="1">
      <formula>AND(ROUNDDOWN(($A$4-E7)/365.25,0)&lt;=13,G7&lt;&gt;"OK")</formula>
    </cfRule>
    <cfRule type="expression" dxfId="153" priority="3" stopIfTrue="1">
      <formula>AND(ROUNDDOWN(($A$4-E7)/365.25,0)&lt;=14,G7&lt;&gt;"OK")</formula>
    </cfRule>
    <cfRule type="expression" dxfId="152" priority="4" stopIfTrue="1">
      <formula>AND(ROUNDDOWN(($A$4-E7)/365.25,0)&lt;=17,G7&lt;&gt;"OK")</formula>
    </cfRule>
  </conditionalFormatting>
  <conditionalFormatting sqref="E7:E156">
    <cfRule type="expression" dxfId="151" priority="16" stopIfTrue="1">
      <formula>AND(ROUNDDOWN(($A$4-E7)/365.25,0)&lt;=13,G7&lt;&gt;"OK")</formula>
    </cfRule>
    <cfRule type="expression" dxfId="150" priority="17" stopIfTrue="1">
      <formula>AND(ROUNDDOWN(($A$4-E7)/365.25,0)&lt;=14,G7&lt;&gt;"OK")</formula>
    </cfRule>
    <cfRule type="expression" dxfId="149" priority="18" stopIfTrue="1">
      <formula>AND(ROUNDDOWN(($A$4-E7)/365.25,0)&lt;=17,G7&lt;&gt;"OK")</formula>
    </cfRule>
  </conditionalFormatting>
  <conditionalFormatting sqref="J7:J156">
    <cfRule type="cellIs" dxfId="148"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3601"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5148-0196-497B-85F2-E29B79F01484}">
  <sheetPr codeName="Munka14">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10.5546875" style="707" customWidth="1"/>
    <col min="10" max="10" width="7.88671875" style="707" customWidth="1"/>
    <col min="11" max="12" width="8.5546875" style="707" customWidth="1"/>
    <col min="13" max="13" width="7.88671875" style="707" customWidth="1"/>
    <col min="14" max="14" width="8.88671875" style="707"/>
    <col min="15" max="15" width="5.109375" style="707" customWidth="1"/>
    <col min="16" max="16" width="11.5546875" style="707" customWidth="1"/>
    <col min="17" max="17" width="9.33203125" style="707" customWidth="1"/>
    <col min="18" max="24" width="8.88671875" style="707"/>
    <col min="25" max="37" width="0" style="707" hidden="1" customWidth="1"/>
    <col min="38" max="16384" width="8.88671875" style="707"/>
  </cols>
  <sheetData>
    <row r="1" spans="1:37" ht="24.6" x14ac:dyDescent="0.25">
      <c r="A1" s="1124" t="e">
        <f>[3]Altalanos!$A$6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e">
        <f>[3]Altalanos!$B$8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805"/>
      <c r="R3" s="902"/>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[3]Altalanos!$A$10</f>
        <v>#REF!</v>
      </c>
      <c r="B4" s="1125"/>
      <c r="C4" s="1125"/>
      <c r="D4" s="806"/>
      <c r="E4" s="807" t="e">
        <f>[3]Altalanos!$C$10</f>
        <v>#REF!</v>
      </c>
      <c r="F4" s="807"/>
      <c r="G4" s="807"/>
      <c r="H4" s="595"/>
      <c r="I4" s="807"/>
      <c r="J4" s="808"/>
      <c r="K4" s="595"/>
      <c r="L4" s="810" t="e">
        <f>[3]Altalanos!$E$10</f>
        <v>#REF!</v>
      </c>
      <c r="M4" s="595"/>
      <c r="N4" s="811"/>
      <c r="O4" s="812"/>
      <c r="P4" s="683" t="s">
        <v>66</v>
      </c>
      <c r="Q4" s="684" t="s">
        <v>334</v>
      </c>
      <c r="R4" s="684" t="s">
        <v>71</v>
      </c>
      <c r="S4" s="780"/>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P5" s="686" t="s">
        <v>73</v>
      </c>
      <c r="Q5" s="687" t="s">
        <v>69</v>
      </c>
      <c r="R5" s="687" t="s">
        <v>335</v>
      </c>
      <c r="S5" s="780"/>
      <c r="Y5" s="801" t="e">
        <f>IF(OR([3]Altalanos!$A$8="F1",[3]Altalanos!$A$8="F2",[3]Altalanos!$A$8="N1",[3]Altalanos!$A$8="N2"),1,2)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P6" s="692" t="s">
        <v>74</v>
      </c>
      <c r="Q6" s="693" t="s">
        <v>336</v>
      </c>
      <c r="R6" s="693" t="s">
        <v>72</v>
      </c>
      <c r="S6" s="780"/>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18" t="str">
        <f>IF($B7="","",VLOOKUP($B7,'B-IV.kcs-U12-F elo'!$A$7:$O$22,5))</f>
        <v>140526</v>
      </c>
      <c r="D7" s="818">
        <f>IF($B7="","",VLOOKUP($B7,'B-IV.kcs-U12-F elo'!$A$7:$O$22,15))</f>
        <v>0</v>
      </c>
      <c r="E7" s="1122" t="str">
        <f>UPPER(IF($B7="","",VLOOKUP($B7,'B-IV.kcs-U12-F elo'!$A$7:$O$22,2)))</f>
        <v>CSERE</v>
      </c>
      <c r="F7" s="1122"/>
      <c r="G7" s="1122" t="str">
        <f>IF($B7="","",VLOOKUP($B7,'B-IV.kcs-U12-F elo'!$A$7:$O$22,3))</f>
        <v>Vilmos Tamás</v>
      </c>
      <c r="H7" s="1122"/>
      <c r="I7" s="1122" t="str">
        <f>IF($B7="","",VLOOKUP($B7,'B-IV.kcs-U12-F elo'!$A$7:$O$22,4))</f>
        <v>Koch Valéria Gimn.,Ált.Isk.,Óvoda és Koll.</v>
      </c>
      <c r="J7" s="1122"/>
      <c r="K7" s="820"/>
      <c r="L7" s="821" t="str">
        <f>IF(K7="","",CONCATENATE(VLOOKUP($Y$3,$AB$1:$AK$1,K7)," pont"))</f>
        <v/>
      </c>
      <c r="M7" s="822"/>
      <c r="P7" s="683" t="s">
        <v>337</v>
      </c>
      <c r="Q7" s="684" t="s">
        <v>68</v>
      </c>
      <c r="R7" s="684" t="s">
        <v>75</v>
      </c>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24"/>
      <c r="D8" s="824"/>
      <c r="E8" s="824"/>
      <c r="F8" s="824"/>
      <c r="G8" s="824"/>
      <c r="H8" s="824"/>
      <c r="I8" s="824"/>
      <c r="J8" s="815"/>
      <c r="K8" s="816"/>
      <c r="L8" s="816"/>
      <c r="M8" s="825"/>
      <c r="P8" s="686" t="s">
        <v>338</v>
      </c>
      <c r="Q8" s="687" t="s">
        <v>70</v>
      </c>
      <c r="R8" s="687" t="s">
        <v>339</v>
      </c>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3</v>
      </c>
      <c r="C9" s="818" t="str">
        <f>IF($B9="","",VLOOKUP($B9,'B-IV.kcs-U12-F elo'!$A$7:$O$22,5))</f>
        <v>140221</v>
      </c>
      <c r="D9" s="818">
        <f>IF($B9="","",VLOOKUP($B9,'B-IV.kcs-U12-F elo'!$A$7:$O$22,15))</f>
        <v>0</v>
      </c>
      <c r="E9" s="1122" t="str">
        <f>UPPER(IF($B9="","",VLOOKUP($B9,'B-IV.kcs-U12-F elo'!$A$7:$O$22,2)))</f>
        <v>MAGYAROSI</v>
      </c>
      <c r="F9" s="1122"/>
      <c r="G9" s="1122" t="str">
        <f>IF($B9="","",VLOOKUP($B9,'B-IV.kcs-U12-F elo'!$A$7:$O$22,3))</f>
        <v>Krisztián</v>
      </c>
      <c r="H9" s="1122"/>
      <c r="I9" s="1122" t="str">
        <f>IF($B9="","",VLOOKUP($B9,'B-IV.kcs-U12-F elo'!$A$7:$O$22,4))</f>
        <v>Park Utcai Kat.Ált.Isk. és Óvoda, Mohács</v>
      </c>
      <c r="J9" s="1122"/>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24"/>
      <c r="D10" s="824"/>
      <c r="E10" s="824"/>
      <c r="F10" s="824"/>
      <c r="G10" s="824"/>
      <c r="H10" s="824"/>
      <c r="I10" s="824"/>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2</v>
      </c>
      <c r="C11" s="818" t="str">
        <f>IF($B11="","",VLOOKUP($B11,'B-IV.kcs-U12-F elo'!$A$7:$O$22,5))</f>
        <v>140707</v>
      </c>
      <c r="D11" s="818">
        <f>IF($B11="","",VLOOKUP($B11,'B-IV.kcs-U12-F elo'!$A$7:$O$22,15))</f>
        <v>0</v>
      </c>
      <c r="E11" s="1122" t="str">
        <f>UPPER(IF($B11="","",VLOOKUP($B11,'B-IV.kcs-U12-F elo'!$A$7:$O$22,2)))</f>
        <v>HORVÁT</v>
      </c>
      <c r="F11" s="1122"/>
      <c r="G11" s="1122" t="str">
        <f>IF($B11="","",VLOOKUP($B11,'B-IV.kcs-U12-F elo'!$A$7:$O$22,3))</f>
        <v>Botond</v>
      </c>
      <c r="H11" s="1122"/>
      <c r="I11" s="1122" t="str">
        <f>IF($B11="","",VLOOKUP($B11,'B-IV.kcs-U12-F elo'!$A$7:$O$22,4))</f>
        <v>Bólyi Általános Iskola és AMI</v>
      </c>
      <c r="J11" s="1122"/>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6"/>
      <c r="B12" s="823"/>
      <c r="C12" s="824"/>
      <c r="D12" s="824"/>
      <c r="E12" s="824"/>
      <c r="F12" s="824"/>
      <c r="G12" s="824"/>
      <c r="H12" s="824"/>
      <c r="I12" s="824"/>
      <c r="J12" s="815"/>
      <c r="K12" s="815"/>
      <c r="L12" s="815"/>
      <c r="M12" s="82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6" t="s">
        <v>60</v>
      </c>
      <c r="B13" s="817">
        <v>5</v>
      </c>
      <c r="C13" s="818" t="str">
        <f>IF($B13="","",VLOOKUP($B13,'B-IV.kcs-U12-F elo'!$A$7:$O$22,5))</f>
        <v>140127</v>
      </c>
      <c r="D13" s="818">
        <f>IF($B13="","",VLOOKUP($B13,'B-IV.kcs-U12-F elo'!$A$7:$O$22,15))</f>
        <v>0</v>
      </c>
      <c r="E13" s="1122" t="str">
        <f>UPPER(IF($B13="","",VLOOKUP($B13,'B-IV.kcs-U12-F elo'!$A$7:$O$22,2)))</f>
        <v>SZOMOR</v>
      </c>
      <c r="F13" s="1122"/>
      <c r="G13" s="1122" t="str">
        <f>IF($B13="","",VLOOKUP($B13,'B-IV.kcs-U12-F elo'!$A$7:$O$22,3))</f>
        <v>Máté</v>
      </c>
      <c r="H13" s="1122"/>
      <c r="I13" s="1122" t="str">
        <f>IF($B13="","",VLOOKUP($B13,'B-IV.kcs-U12-F elo'!$A$7:$O$22,4))</f>
        <v>Pécsi Belvárosi Általános Iskola</v>
      </c>
      <c r="J13" s="1122"/>
      <c r="K13" s="820"/>
      <c r="L13" s="821" t="str">
        <f>IF(K13="","",CONCATENATE(VLOOKUP($Y$3,$AB$1:$AK$1,K13)," pont"))</f>
        <v/>
      </c>
      <c r="M13" s="822"/>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6"/>
      <c r="B14" s="823"/>
      <c r="C14" s="824"/>
      <c r="D14" s="824"/>
      <c r="E14" s="824"/>
      <c r="F14" s="824"/>
      <c r="G14" s="824"/>
      <c r="H14" s="824"/>
      <c r="I14" s="824"/>
      <c r="J14" s="815"/>
      <c r="K14" s="816"/>
      <c r="L14" s="816"/>
      <c r="M14" s="825"/>
      <c r="Y14" s="801"/>
      <c r="Z14" s="801"/>
      <c r="AA14" s="801"/>
      <c r="AB14" s="801"/>
      <c r="AC14" s="801"/>
      <c r="AD14" s="801"/>
      <c r="AE14" s="801"/>
      <c r="AF14" s="801"/>
      <c r="AG14" s="801"/>
      <c r="AH14" s="801"/>
      <c r="AI14" s="801"/>
      <c r="AJ14" s="801"/>
      <c r="AK14" s="801"/>
    </row>
    <row r="15" spans="1:37" x14ac:dyDescent="0.25">
      <c r="A15" s="816" t="s">
        <v>61</v>
      </c>
      <c r="B15" s="817">
        <v>4</v>
      </c>
      <c r="C15" s="818" t="str">
        <f>IF($B15="","",VLOOKUP($B15,'B-IV.kcs-U12-F elo'!$A$7:$O$22,5))</f>
        <v>141117</v>
      </c>
      <c r="D15" s="818">
        <f>IF($B15="","",VLOOKUP($B15,'B-IV.kcs-U12-F elo'!$A$7:$O$22,15))</f>
        <v>0</v>
      </c>
      <c r="E15" s="1122" t="str">
        <f>UPPER(IF($B15="","",VLOOKUP($B15,'B-IV.kcs-U12-F elo'!$A$7:$O$22,2)))</f>
        <v>POLYÁK</v>
      </c>
      <c r="F15" s="1122"/>
      <c r="G15" s="1122" t="str">
        <f>IF($B15="","",VLOOKUP($B15,'B-IV.kcs-U12-F elo'!$A$7:$O$22,3))</f>
        <v>Marcell</v>
      </c>
      <c r="H15" s="1122"/>
      <c r="I15" s="1122" t="str">
        <f>IF($B15="","",VLOOKUP($B15,'B-IV.kcs-U12-F elo'!$A$7:$O$22,4))</f>
        <v>Park Utcai Kat.Ált.Isk. és Óvoda, Mohács</v>
      </c>
      <c r="J15" s="1122"/>
      <c r="K15" s="820"/>
      <c r="L15" s="821" t="str">
        <f>IF(K15="","",CONCATENATE(VLOOKUP($Y$3,$AB$1:$AK$1,K15)," pont"))</f>
        <v/>
      </c>
      <c r="M15" s="822"/>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CSERE</v>
      </c>
      <c r="E18" s="1119"/>
      <c r="F18" s="1119" t="str">
        <f>E9</f>
        <v>MAGYAROSI</v>
      </c>
      <c r="G18" s="1119"/>
      <c r="H18" s="1119" t="str">
        <f>E11</f>
        <v>HORVÁT</v>
      </c>
      <c r="I18" s="1119"/>
      <c r="J18" s="1119" t="str">
        <f>E13</f>
        <v>SZOMOR</v>
      </c>
      <c r="K18" s="1119"/>
      <c r="L18" s="1119" t="str">
        <f>E15</f>
        <v>POLYÁK</v>
      </c>
      <c r="M18" s="1119"/>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CSERE</v>
      </c>
      <c r="C19" s="1117"/>
      <c r="D19" s="1120"/>
      <c r="E19" s="1120"/>
      <c r="F19" s="1118"/>
      <c r="G19" s="1118"/>
      <c r="H19" s="1118"/>
      <c r="I19" s="1118"/>
      <c r="J19" s="1119"/>
      <c r="K19" s="1119"/>
      <c r="L19" s="1119"/>
      <c r="M19" s="1119"/>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MAGYAROSI</v>
      </c>
      <c r="C20" s="1117"/>
      <c r="D20" s="1118"/>
      <c r="E20" s="1118"/>
      <c r="F20" s="1120"/>
      <c r="G20" s="1120"/>
      <c r="H20" s="1118"/>
      <c r="I20" s="1118"/>
      <c r="J20" s="1118"/>
      <c r="K20" s="1118"/>
      <c r="L20" s="1119"/>
      <c r="M20" s="1119"/>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HORVÁT</v>
      </c>
      <c r="C21" s="1117"/>
      <c r="D21" s="1118"/>
      <c r="E21" s="1118"/>
      <c r="F21" s="1118"/>
      <c r="G21" s="1118"/>
      <c r="H21" s="1120"/>
      <c r="I21" s="1120"/>
      <c r="J21" s="1118"/>
      <c r="K21" s="1118"/>
      <c r="L21" s="1118"/>
      <c r="M21" s="1118"/>
      <c r="Y21" s="801"/>
      <c r="Z21" s="801"/>
      <c r="AA21" s="801" t="s">
        <v>80</v>
      </c>
      <c r="AB21" s="801">
        <v>90</v>
      </c>
      <c r="AC21" s="801">
        <v>60</v>
      </c>
      <c r="AD21" s="801">
        <v>45</v>
      </c>
      <c r="AE21" s="801">
        <v>34</v>
      </c>
      <c r="AF21" s="801">
        <v>27</v>
      </c>
      <c r="AG21" s="801">
        <v>22</v>
      </c>
      <c r="AH21" s="801">
        <v>18</v>
      </c>
      <c r="AI21" s="801">
        <v>15</v>
      </c>
      <c r="AJ21" s="801">
        <v>12</v>
      </c>
      <c r="AK21" s="801">
        <v>9</v>
      </c>
    </row>
    <row r="22" spans="1:37" ht="18.75" customHeight="1" x14ac:dyDescent="0.25">
      <c r="A22" s="827" t="s">
        <v>60</v>
      </c>
      <c r="B22" s="1117" t="str">
        <f>E13</f>
        <v>SZOMOR</v>
      </c>
      <c r="C22" s="1117"/>
      <c r="D22" s="1118"/>
      <c r="E22" s="1118"/>
      <c r="F22" s="1118"/>
      <c r="G22" s="1118"/>
      <c r="H22" s="1119"/>
      <c r="I22" s="1119"/>
      <c r="J22" s="1120"/>
      <c r="K22" s="1120"/>
      <c r="L22" s="1118"/>
      <c r="M22" s="1118"/>
      <c r="Y22" s="801"/>
      <c r="Z22" s="801"/>
      <c r="AA22" s="801" t="s">
        <v>81</v>
      </c>
      <c r="AB22" s="801">
        <v>60</v>
      </c>
      <c r="AC22" s="801">
        <v>40</v>
      </c>
      <c r="AD22" s="801">
        <v>30</v>
      </c>
      <c r="AE22" s="801">
        <v>20</v>
      </c>
      <c r="AF22" s="801">
        <v>18</v>
      </c>
      <c r="AG22" s="801">
        <v>15</v>
      </c>
      <c r="AH22" s="801">
        <v>12</v>
      </c>
      <c r="AI22" s="801">
        <v>10</v>
      </c>
      <c r="AJ22" s="801">
        <v>8</v>
      </c>
      <c r="AK22" s="801">
        <v>6</v>
      </c>
    </row>
    <row r="23" spans="1:37" ht="18.75" customHeight="1" x14ac:dyDescent="0.25">
      <c r="A23" s="827" t="s">
        <v>61</v>
      </c>
      <c r="B23" s="1117" t="str">
        <f>E15</f>
        <v>POLYÁK</v>
      </c>
      <c r="C23" s="1117"/>
      <c r="D23" s="1118"/>
      <c r="E23" s="1118"/>
      <c r="F23" s="1118"/>
      <c r="G23" s="1118"/>
      <c r="H23" s="1119"/>
      <c r="I23" s="1119"/>
      <c r="J23" s="1119"/>
      <c r="K23" s="1119"/>
      <c r="L23" s="1120"/>
      <c r="M23" s="1120"/>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15"/>
    </row>
    <row r="33" spans="1:18" x14ac:dyDescent="0.25">
      <c r="A33" s="829" t="s">
        <v>35</v>
      </c>
      <c r="B33" s="830"/>
      <c r="C33" s="831"/>
      <c r="D33" s="832" t="s">
        <v>2</v>
      </c>
      <c r="E33" s="833" t="s">
        <v>37</v>
      </c>
      <c r="F33" s="834"/>
      <c r="G33" s="832" t="s">
        <v>2</v>
      </c>
      <c r="H33" s="833" t="s">
        <v>46</v>
      </c>
      <c r="I33" s="835"/>
      <c r="J33" s="833" t="s">
        <v>47</v>
      </c>
      <c r="K33" s="836" t="s">
        <v>48</v>
      </c>
      <c r="L33" s="813"/>
      <c r="M33" s="834"/>
      <c r="P33" s="837"/>
      <c r="Q33" s="837"/>
      <c r="R33" s="838"/>
    </row>
    <row r="34" spans="1:18" x14ac:dyDescent="0.25">
      <c r="A34" s="839" t="s">
        <v>36</v>
      </c>
      <c r="B34" s="840"/>
      <c r="C34" s="841"/>
      <c r="D34" s="842"/>
      <c r="E34" s="1121"/>
      <c r="F34" s="1121"/>
      <c r="G34" s="843" t="s">
        <v>3</v>
      </c>
      <c r="H34" s="840"/>
      <c r="I34" s="844"/>
      <c r="J34" s="845"/>
      <c r="K34" s="846" t="s">
        <v>38</v>
      </c>
      <c r="L34" s="847"/>
      <c r="M34" s="848"/>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55">
    <mergeCell ref="E9:F9"/>
    <mergeCell ref="G9:H9"/>
    <mergeCell ref="I9:J9"/>
    <mergeCell ref="A1:F1"/>
    <mergeCell ref="A4:C4"/>
    <mergeCell ref="E7:F7"/>
    <mergeCell ref="G7:H7"/>
    <mergeCell ref="I7:J7"/>
    <mergeCell ref="E11:F11"/>
    <mergeCell ref="G11:H11"/>
    <mergeCell ref="I11:J11"/>
    <mergeCell ref="E13:F13"/>
    <mergeCell ref="G13:H13"/>
    <mergeCell ref="I13:J13"/>
    <mergeCell ref="E15:F15"/>
    <mergeCell ref="G15:H15"/>
    <mergeCell ref="I15:J15"/>
    <mergeCell ref="B18:C18"/>
    <mergeCell ref="D18:E18"/>
    <mergeCell ref="F18:G18"/>
    <mergeCell ref="H18:I18"/>
    <mergeCell ref="J18:K18"/>
    <mergeCell ref="L18:M18"/>
    <mergeCell ref="B19:C19"/>
    <mergeCell ref="D19:E19"/>
    <mergeCell ref="F19:G19"/>
    <mergeCell ref="H19:I19"/>
    <mergeCell ref="J19:K19"/>
    <mergeCell ref="L19:M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147" priority="2" stopIfTrue="1" operator="equal">
      <formula>"Bye"</formula>
    </cfRule>
  </conditionalFormatting>
  <conditionalFormatting sqref="R41">
    <cfRule type="expression" dxfId="146"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47CA7-93E6-4A3E-B11A-848DD34F3D9D}">
  <sheetPr codeName="Sheet22">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6.5546875" style="707" customWidth="1"/>
    <col min="3" max="3" width="14" style="707" customWidth="1"/>
    <col min="4" max="4" width="44.88671875" style="780" bestFit="1" customWidth="1"/>
    <col min="5" max="5" width="12.109375" style="781" customWidth="1"/>
    <col min="6" max="6" width="6.109375" style="782" hidden="1" customWidth="1"/>
    <col min="7" max="7" width="29.8867187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901" t="e">
        <f>[3]Altalanos!$A$6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s">
        <v>295</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[3]Altalanos!$A$10</f>
        <v>#REF!</v>
      </c>
      <c r="B5" s="734"/>
      <c r="C5" s="735" t="e">
        <f>[3]Altalanos!$C$10</f>
        <v>#REF!</v>
      </c>
      <c r="D5" s="736" t="e">
        <f>[3]Altalanos!$D$10</f>
        <v>#REF!</v>
      </c>
      <c r="E5" s="736"/>
      <c r="F5" s="736"/>
      <c r="G5" s="736"/>
      <c r="H5" s="737" t="e">
        <f>[3]Altalanos!$E$10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325</v>
      </c>
      <c r="C7" s="755" t="s">
        <v>415</v>
      </c>
      <c r="D7" s="756" t="s">
        <v>153</v>
      </c>
      <c r="E7" s="757" t="s">
        <v>416</v>
      </c>
      <c r="F7" s="758"/>
      <c r="G7" s="759"/>
      <c r="H7" s="756"/>
      <c r="I7" s="756"/>
      <c r="J7" s="760"/>
      <c r="K7" s="761"/>
      <c r="L7" s="762"/>
      <c r="M7" s="761"/>
      <c r="N7" s="763"/>
      <c r="O7" s="756"/>
      <c r="P7" s="764"/>
      <c r="Q7" s="765"/>
    </row>
    <row r="8" spans="1:17" s="766" customFormat="1" ht="18.899999999999999" customHeight="1" x14ac:dyDescent="0.25">
      <c r="A8" s="754">
        <v>2</v>
      </c>
      <c r="B8" s="755" t="s">
        <v>417</v>
      </c>
      <c r="C8" s="755" t="s">
        <v>418</v>
      </c>
      <c r="D8" s="756" t="s">
        <v>419</v>
      </c>
      <c r="E8" s="757" t="s">
        <v>420</v>
      </c>
      <c r="F8" s="767"/>
      <c r="G8" s="768"/>
      <c r="H8" s="756"/>
      <c r="I8" s="756"/>
      <c r="J8" s="760"/>
      <c r="K8" s="761"/>
      <c r="L8" s="762"/>
      <c r="M8" s="761"/>
      <c r="N8" s="763"/>
      <c r="O8" s="756"/>
      <c r="P8" s="764"/>
      <c r="Q8" s="765"/>
    </row>
    <row r="9" spans="1:17" s="766" customFormat="1" ht="18.899999999999999" customHeight="1" x14ac:dyDescent="0.25">
      <c r="A9" s="754">
        <v>3</v>
      </c>
      <c r="B9" s="755"/>
      <c r="C9" s="755"/>
      <c r="D9" s="756"/>
      <c r="E9" s="757"/>
      <c r="F9" s="767"/>
      <c r="G9" s="768"/>
      <c r="H9" s="756"/>
      <c r="I9" s="756"/>
      <c r="J9" s="760"/>
      <c r="K9" s="761"/>
      <c r="L9" s="762"/>
      <c r="M9" s="761"/>
      <c r="N9" s="763"/>
      <c r="O9" s="756"/>
      <c r="P9" s="769"/>
      <c r="Q9" s="770"/>
    </row>
    <row r="10" spans="1:17" s="766" customFormat="1" ht="18.899999999999999" customHeight="1" x14ac:dyDescent="0.25">
      <c r="A10" s="754">
        <v>4</v>
      </c>
      <c r="B10" s="755"/>
      <c r="C10" s="755"/>
      <c r="D10" s="756"/>
      <c r="E10" s="757"/>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145" priority="14" stopIfTrue="1">
      <formula>$Q7&gt;=1</formula>
    </cfRule>
  </conditionalFormatting>
  <conditionalFormatting sqref="B7:D37">
    <cfRule type="expression" dxfId="144" priority="1" stopIfTrue="1">
      <formula>$Q7&gt;=1</formula>
    </cfRule>
  </conditionalFormatting>
  <conditionalFormatting sqref="E7:E14">
    <cfRule type="expression" dxfId="143" priority="6" stopIfTrue="1">
      <formula>AND(ROUNDDOWN(($A$4-E7)/365.25,0)&lt;=13,G7&lt;&gt;"OK")</formula>
    </cfRule>
    <cfRule type="expression" dxfId="142" priority="7" stopIfTrue="1">
      <formula>AND(ROUNDDOWN(($A$4-E7)/365.25,0)&lt;=14,G7&lt;&gt;"OK")</formula>
    </cfRule>
    <cfRule type="expression" dxfId="141" priority="8" stopIfTrue="1">
      <formula>AND(ROUNDDOWN(($A$4-E7)/365.25,0)&lt;=17,G7&lt;&gt;"OK")</formula>
    </cfRule>
    <cfRule type="expression" dxfId="140" priority="11" stopIfTrue="1">
      <formula>AND(ROUNDDOWN(($A$4-E7)/365.25,0)&lt;=13,G7&lt;&gt;"OK")</formula>
    </cfRule>
    <cfRule type="expression" dxfId="139" priority="12" stopIfTrue="1">
      <formula>AND(ROUNDDOWN(($A$4-E7)/365.25,0)&lt;=14,G7&lt;&gt;"OK")</formula>
    </cfRule>
    <cfRule type="expression" dxfId="138" priority="13" stopIfTrue="1">
      <formula>AND(ROUNDDOWN(($A$4-E7)/365.25,0)&lt;=17,G7&lt;&gt;"OK")</formula>
    </cfRule>
  </conditionalFormatting>
  <conditionalFormatting sqref="E7:E27 E29:E37">
    <cfRule type="expression" dxfId="137" priority="2" stopIfTrue="1">
      <formula>AND(ROUNDDOWN(($A$4-E7)/365.25,0)&lt;=13,G7&lt;&gt;"OK")</formula>
    </cfRule>
    <cfRule type="expression" dxfId="136" priority="3" stopIfTrue="1">
      <formula>AND(ROUNDDOWN(($A$4-E7)/365.25,0)&lt;=14,G7&lt;&gt;"OK")</formula>
    </cfRule>
    <cfRule type="expression" dxfId="135" priority="4" stopIfTrue="1">
      <formula>AND(ROUNDDOWN(($A$4-E7)/365.25,0)&lt;=17,G7&lt;&gt;"OK")</formula>
    </cfRule>
  </conditionalFormatting>
  <conditionalFormatting sqref="E7:E156">
    <cfRule type="expression" dxfId="134" priority="16" stopIfTrue="1">
      <formula>AND(ROUNDDOWN(($A$4-E7)/365.25,0)&lt;=13,G7&lt;&gt;"OK")</formula>
    </cfRule>
    <cfRule type="expression" dxfId="133" priority="17" stopIfTrue="1">
      <formula>AND(ROUNDDOWN(($A$4-E7)/365.25,0)&lt;=14,G7&lt;&gt;"OK")</formula>
    </cfRule>
    <cfRule type="expression" dxfId="132" priority="18" stopIfTrue="1">
      <formula>AND(ROUNDDOWN(($A$4-E7)/365.25,0)&lt;=17,G7&lt;&gt;"OK")</formula>
    </cfRule>
  </conditionalFormatting>
  <conditionalFormatting sqref="J7:J156">
    <cfRule type="cellIs" dxfId="131"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5649"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369A-2CB6-4C15-B36D-2314347E99C2}">
  <sheetPr codeName="Munka23">
    <tabColor indexed="11"/>
  </sheetPr>
  <dimension ref="A1:AK41"/>
  <sheetViews>
    <sheetView zoomScale="98" zoomScaleNormal="98"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8.4414062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16384" width="8.88671875" style="707"/>
  </cols>
  <sheetData>
    <row r="1" spans="1:37" ht="24.6" x14ac:dyDescent="0.25">
      <c r="A1" s="1124" t="e">
        <f>[3]Altalanos!$A$6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s">
        <v>295</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[3]Altalanos!$A$10</f>
        <v>#REF!</v>
      </c>
      <c r="B4" s="1125"/>
      <c r="C4" s="1125"/>
      <c r="D4" s="806"/>
      <c r="E4" s="807" t="e">
        <f>[3]Altalanos!$C$10</f>
        <v>#REF!</v>
      </c>
      <c r="F4" s="807"/>
      <c r="G4" s="807"/>
      <c r="H4" s="595"/>
      <c r="I4" s="807"/>
      <c r="J4" s="808"/>
      <c r="K4" s="595"/>
      <c r="L4" s="810" t="e">
        <f>[3]Altalanos!$E$10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IF(OR([3]Altalanos!$A$8="F1",[3]Altalanos!$A$8="F2",[3]Altalanos!$A$8="N1",[3]Altalanos!$A$8="N2"),1,2)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88" t="str">
        <f>IF($B7="","",VLOOKUP($B7,'B-IV.kcs-U12-L elo'!$A$7:$O$22,5))</f>
        <v>141105</v>
      </c>
      <c r="D7" s="888">
        <f>IF($B7="","",VLOOKUP($B7,'B-IV.kcs-U12-L elo'!$A$7:$O$22,15))</f>
        <v>0</v>
      </c>
      <c r="E7" s="889" t="str">
        <f>UPPER(IF($B7="","",VLOOKUP($B7,'B-IV.kcs-U12-L elo'!$A$7:$O$22,2)))</f>
        <v>REISZ</v>
      </c>
      <c r="F7" s="828"/>
      <c r="G7" s="889" t="str">
        <f>IF($B7="","",VLOOKUP($B7,'B-IV.kcs-U12-L elo'!$A$7:$O$22,3))</f>
        <v>Inez</v>
      </c>
      <c r="H7" s="828"/>
      <c r="I7" s="889" t="str">
        <f>IF($B7="","",VLOOKUP($B7,'B-IV.kcs-U12-L elo'!$A$7:$O$22,4))</f>
        <v>Bólyi Általános Iskola és AMI</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88" t="str">
        <f>IF($B9="","",VLOOKUP($B9,'B-IV.kcs-U12-L elo'!$A$7:$O$22,5))</f>
        <v>140817</v>
      </c>
      <c r="D9" s="888">
        <f>IF($B9="","",VLOOKUP($B9,'B-IV.kcs-U12-L elo'!$A$7:$O$22,15))</f>
        <v>0</v>
      </c>
      <c r="E9" s="889" t="str">
        <f>UPPER(IF($B9="","",VLOOKUP($B9,'B-IV.kcs-U12-L elo'!$A$7:$O$22,2)))</f>
        <v>VILYEVÁCZ</v>
      </c>
      <c r="F9" s="828"/>
      <c r="G9" s="889" t="str">
        <f>IF($B9="","",VLOOKUP($B9,'B-IV.kcs-U12-L elo'!$A$7:$O$22,3))</f>
        <v>Alexandra</v>
      </c>
      <c r="H9" s="828"/>
      <c r="I9" s="889" t="str">
        <f>IF($B9="","",VLOOKUP($B9,'B-IV.kcs-U12-L elo'!$A$7:$O$22,4))</f>
        <v>Miroslav Krleža Horvát Ó,Ált.Isk.Gimn. és Koll.</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c r="C11" s="888" t="str">
        <f>IF($B11="","",VLOOKUP($B11,'B-IV.kcs-U12-L elo'!$A$7:$O$22,5))</f>
        <v/>
      </c>
      <c r="D11" s="888" t="str">
        <f>IF($B11="","",VLOOKUP($B11,'B-IV.kcs-U12-L elo'!$A$7:$O$22,15))</f>
        <v/>
      </c>
      <c r="E11" s="889" t="str">
        <f>UPPER(IF($B11="","",VLOOKUP($B11,'B-IV.kcs-U12-L elo'!$A$7:$O$22,2)))</f>
        <v/>
      </c>
      <c r="F11" s="828"/>
      <c r="G11" s="889" t="str">
        <f>IF($B11="","",VLOOKUP($B11,'B-IV.kcs-U12-L elo'!$A$7:$O$22,3))</f>
        <v/>
      </c>
      <c r="H11" s="828"/>
      <c r="I11" s="889" t="str">
        <f>IF($B11="","",VLOOKUP($B11,'B-IV.kcs-U12-L elo'!$A$7:$O$22,4))</f>
        <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REISZ</v>
      </c>
      <c r="E18" s="1119"/>
      <c r="F18" s="1119" t="str">
        <f>E9</f>
        <v>VILYEVÁCZ</v>
      </c>
      <c r="G18" s="1119"/>
      <c r="H18" s="1119" t="str">
        <f>E11</f>
        <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REISZ</v>
      </c>
      <c r="C19" s="1117"/>
      <c r="D19" s="1120"/>
      <c r="E19" s="1120"/>
      <c r="F19" s="1118"/>
      <c r="G19" s="1118"/>
      <c r="H19" s="1118"/>
      <c r="I19" s="1118"/>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VILYEVÁCZ</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30" priority="2" stopIfTrue="1" operator="equal">
      <formula>"Bye"</formula>
    </cfRule>
  </conditionalFormatting>
  <conditionalFormatting sqref="R41">
    <cfRule type="expression" dxfId="12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FF68-D2DB-4251-93FE-F7578D55A350}">
  <sheetPr codeName="Sheet23">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4" style="707" customWidth="1"/>
    <col min="3" max="3" width="12.44140625" style="707" customWidth="1"/>
    <col min="4" max="4" width="35.5546875" style="780" bestFit="1" customWidth="1"/>
    <col min="5" max="5" width="12.109375" style="781" customWidth="1"/>
    <col min="6" max="6" width="6.109375" style="782" hidden="1" customWidth="1"/>
    <col min="7" max="7" width="31.4414062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901" t="e">
        <f>[3]Altalanos!$A$6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[3]Altalanos!$D$8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[3]Altalanos!$A$10</f>
        <v>#REF!</v>
      </c>
      <c r="B5" s="734"/>
      <c r="C5" s="735" t="e">
        <f>[3]Altalanos!$C$10</f>
        <v>#REF!</v>
      </c>
      <c r="D5" s="736" t="e">
        <f>[3]Altalanos!$D$10</f>
        <v>#REF!</v>
      </c>
      <c r="E5" s="736"/>
      <c r="F5" s="736"/>
      <c r="G5" s="736"/>
      <c r="H5" s="737" t="e">
        <f>[3]Altalanos!$E$10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421</v>
      </c>
      <c r="C7" s="755" t="s">
        <v>412</v>
      </c>
      <c r="D7" s="756" t="s">
        <v>422</v>
      </c>
      <c r="E7" s="757" t="s">
        <v>423</v>
      </c>
      <c r="F7" s="758"/>
      <c r="G7" s="759"/>
      <c r="H7" s="756"/>
      <c r="I7" s="756"/>
      <c r="J7" s="760"/>
      <c r="K7" s="761"/>
      <c r="L7" s="762"/>
      <c r="M7" s="761"/>
      <c r="N7" s="763"/>
      <c r="O7" s="756"/>
      <c r="P7" s="764"/>
      <c r="Q7" s="765"/>
    </row>
    <row r="8" spans="1:17" s="766" customFormat="1" ht="18.899999999999999" customHeight="1" x14ac:dyDescent="0.25">
      <c r="A8" s="754">
        <v>2</v>
      </c>
      <c r="B8" s="755" t="s">
        <v>148</v>
      </c>
      <c r="C8" s="755" t="s">
        <v>158</v>
      </c>
      <c r="D8" s="756" t="s">
        <v>394</v>
      </c>
      <c r="E8" s="757" t="s">
        <v>424</v>
      </c>
      <c r="F8" s="767"/>
      <c r="G8" s="768"/>
      <c r="H8" s="756"/>
      <c r="I8" s="756"/>
      <c r="J8" s="760"/>
      <c r="K8" s="761"/>
      <c r="L8" s="762"/>
      <c r="M8" s="761"/>
      <c r="N8" s="763"/>
      <c r="O8" s="756"/>
      <c r="P8" s="764"/>
      <c r="Q8" s="765"/>
    </row>
    <row r="9" spans="1:17" s="766" customFormat="1" ht="18.899999999999999" customHeight="1" x14ac:dyDescent="0.25">
      <c r="A9" s="754">
        <v>3</v>
      </c>
      <c r="B9" s="755" t="s">
        <v>425</v>
      </c>
      <c r="C9" s="755" t="s">
        <v>426</v>
      </c>
      <c r="D9" s="756" t="s">
        <v>316</v>
      </c>
      <c r="E9" s="757" t="s">
        <v>427</v>
      </c>
      <c r="F9" s="767"/>
      <c r="G9" s="768"/>
      <c r="H9" s="756"/>
      <c r="I9" s="756"/>
      <c r="J9" s="760"/>
      <c r="K9" s="761"/>
      <c r="L9" s="762"/>
      <c r="M9" s="761"/>
      <c r="N9" s="763"/>
      <c r="O9" s="756"/>
      <c r="P9" s="769"/>
      <c r="Q9" s="770"/>
    </row>
    <row r="10" spans="1:17" s="766" customFormat="1" ht="18.899999999999999" customHeight="1" x14ac:dyDescent="0.25">
      <c r="A10" s="754">
        <v>4</v>
      </c>
      <c r="B10" s="755" t="s">
        <v>396</v>
      </c>
      <c r="C10" s="755" t="s">
        <v>363</v>
      </c>
      <c r="D10" s="756" t="s">
        <v>428</v>
      </c>
      <c r="E10" s="757" t="s">
        <v>429</v>
      </c>
      <c r="F10" s="767"/>
      <c r="G10" s="768"/>
      <c r="H10" s="756"/>
      <c r="I10" s="756"/>
      <c r="J10" s="760"/>
      <c r="K10" s="761"/>
      <c r="L10" s="762"/>
      <c r="M10" s="761"/>
      <c r="N10" s="763"/>
      <c r="O10" s="756"/>
      <c r="P10" s="771"/>
      <c r="Q10" s="772"/>
    </row>
    <row r="11" spans="1:17" s="766" customFormat="1" ht="18.899999999999999" customHeight="1" x14ac:dyDescent="0.25">
      <c r="A11" s="754">
        <v>5</v>
      </c>
      <c r="B11" s="755" t="s">
        <v>430</v>
      </c>
      <c r="C11" s="755" t="s">
        <v>407</v>
      </c>
      <c r="D11" s="756" t="s">
        <v>431</v>
      </c>
      <c r="E11" s="757" t="s">
        <v>432</v>
      </c>
      <c r="F11" s="767"/>
      <c r="G11" s="768"/>
      <c r="H11" s="756"/>
      <c r="I11" s="756"/>
      <c r="J11" s="760"/>
      <c r="K11" s="761"/>
      <c r="L11" s="762"/>
      <c r="M11" s="761"/>
      <c r="N11" s="763"/>
      <c r="O11" s="756"/>
      <c r="P11" s="771"/>
      <c r="Q11" s="772"/>
    </row>
    <row r="12" spans="1:17" s="766" customFormat="1" ht="18.899999999999999" customHeight="1" x14ac:dyDescent="0.25">
      <c r="A12" s="754">
        <v>6</v>
      </c>
      <c r="B12" s="755" t="s">
        <v>433</v>
      </c>
      <c r="C12" s="755" t="s">
        <v>434</v>
      </c>
      <c r="D12" s="756" t="s">
        <v>435</v>
      </c>
      <c r="E12" s="757" t="s">
        <v>436</v>
      </c>
      <c r="F12" s="767"/>
      <c r="G12" s="768"/>
      <c r="H12" s="756"/>
      <c r="I12" s="756"/>
      <c r="J12" s="760"/>
      <c r="K12" s="761"/>
      <c r="L12" s="762"/>
      <c r="M12" s="761"/>
      <c r="N12" s="763"/>
      <c r="O12" s="756"/>
      <c r="P12" s="771"/>
      <c r="Q12" s="772"/>
    </row>
    <row r="13" spans="1:17" s="766" customFormat="1" ht="18.899999999999999" customHeight="1" x14ac:dyDescent="0.25">
      <c r="A13" s="754">
        <v>7</v>
      </c>
      <c r="B13" s="755" t="s">
        <v>437</v>
      </c>
      <c r="C13" s="755" t="s">
        <v>438</v>
      </c>
      <c r="D13" s="756" t="s">
        <v>153</v>
      </c>
      <c r="E13" s="757" t="s">
        <v>439</v>
      </c>
      <c r="F13" s="767"/>
      <c r="G13" s="768"/>
      <c r="H13" s="756"/>
      <c r="I13" s="756"/>
      <c r="J13" s="760"/>
      <c r="K13" s="761"/>
      <c r="L13" s="762"/>
      <c r="M13" s="761"/>
      <c r="N13" s="763"/>
      <c r="O13" s="756"/>
      <c r="P13" s="771"/>
      <c r="Q13" s="772"/>
    </row>
    <row r="14" spans="1:17" s="766" customFormat="1" ht="18.899999999999999" customHeight="1" x14ac:dyDescent="0.25">
      <c r="A14" s="754">
        <v>8</v>
      </c>
      <c r="B14" s="755" t="s">
        <v>440</v>
      </c>
      <c r="C14" s="755" t="s">
        <v>441</v>
      </c>
      <c r="D14" s="756" t="s">
        <v>442</v>
      </c>
      <c r="E14" s="757" t="s">
        <v>443</v>
      </c>
      <c r="F14" s="767"/>
      <c r="G14" s="768"/>
      <c r="H14" s="756"/>
      <c r="I14" s="756"/>
      <c r="J14" s="760"/>
      <c r="K14" s="761"/>
      <c r="L14" s="762"/>
      <c r="M14" s="761"/>
      <c r="N14" s="763"/>
      <c r="O14" s="756"/>
      <c r="P14" s="771"/>
      <c r="Q14" s="772"/>
    </row>
    <row r="15" spans="1:17" s="766" customFormat="1" ht="18.899999999999999" customHeight="1" x14ac:dyDescent="0.25">
      <c r="A15" s="754">
        <v>9</v>
      </c>
      <c r="B15" s="755" t="s">
        <v>444</v>
      </c>
      <c r="C15" s="755" t="s">
        <v>445</v>
      </c>
      <c r="D15" s="756" t="s">
        <v>446</v>
      </c>
      <c r="E15" s="757" t="s">
        <v>447</v>
      </c>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128" priority="14" stopIfTrue="1">
      <formula>$Q7&gt;=1</formula>
    </cfRule>
  </conditionalFormatting>
  <conditionalFormatting sqref="B7:D37">
    <cfRule type="expression" dxfId="127" priority="1" stopIfTrue="1">
      <formula>$Q7&gt;=1</formula>
    </cfRule>
  </conditionalFormatting>
  <conditionalFormatting sqref="E7:E14">
    <cfRule type="expression" dxfId="126" priority="6" stopIfTrue="1">
      <formula>AND(ROUNDDOWN(($A$4-E7)/365.25,0)&lt;=13,G7&lt;&gt;"OK")</formula>
    </cfRule>
    <cfRule type="expression" dxfId="125" priority="7" stopIfTrue="1">
      <formula>AND(ROUNDDOWN(($A$4-E7)/365.25,0)&lt;=14,G7&lt;&gt;"OK")</formula>
    </cfRule>
    <cfRule type="expression" dxfId="124" priority="8" stopIfTrue="1">
      <formula>AND(ROUNDDOWN(($A$4-E7)/365.25,0)&lt;=17,G7&lt;&gt;"OK")</formula>
    </cfRule>
    <cfRule type="expression" dxfId="123" priority="11" stopIfTrue="1">
      <formula>AND(ROUNDDOWN(($A$4-E7)/365.25,0)&lt;=13,G7&lt;&gt;"OK")</formula>
    </cfRule>
    <cfRule type="expression" dxfId="122" priority="12" stopIfTrue="1">
      <formula>AND(ROUNDDOWN(($A$4-E7)/365.25,0)&lt;=14,G7&lt;&gt;"OK")</formula>
    </cfRule>
    <cfRule type="expression" dxfId="121" priority="13" stopIfTrue="1">
      <formula>AND(ROUNDDOWN(($A$4-E7)/365.25,0)&lt;=17,G7&lt;&gt;"OK")</formula>
    </cfRule>
  </conditionalFormatting>
  <conditionalFormatting sqref="E7:E27 E29:E37">
    <cfRule type="expression" dxfId="120" priority="2" stopIfTrue="1">
      <formula>AND(ROUNDDOWN(($A$4-E7)/365.25,0)&lt;=13,G7&lt;&gt;"OK")</formula>
    </cfRule>
    <cfRule type="expression" dxfId="119" priority="3" stopIfTrue="1">
      <formula>AND(ROUNDDOWN(($A$4-E7)/365.25,0)&lt;=14,G7&lt;&gt;"OK")</formula>
    </cfRule>
    <cfRule type="expression" dxfId="118" priority="4" stopIfTrue="1">
      <formula>AND(ROUNDDOWN(($A$4-E7)/365.25,0)&lt;=17,G7&lt;&gt;"OK")</formula>
    </cfRule>
  </conditionalFormatting>
  <conditionalFormatting sqref="E7:E156">
    <cfRule type="expression" dxfId="117" priority="16" stopIfTrue="1">
      <formula>AND(ROUNDDOWN(($A$4-E7)/365.25,0)&lt;=13,G7&lt;&gt;"OK")</formula>
    </cfRule>
    <cfRule type="expression" dxfId="116" priority="17" stopIfTrue="1">
      <formula>AND(ROUNDDOWN(($A$4-E7)/365.25,0)&lt;=14,G7&lt;&gt;"OK")</formula>
    </cfRule>
    <cfRule type="expression" dxfId="115" priority="18" stopIfTrue="1">
      <formula>AND(ROUNDDOWN(($A$4-E7)/365.25,0)&lt;=17,G7&lt;&gt;"OK")</formula>
    </cfRule>
  </conditionalFormatting>
  <conditionalFormatting sqref="J7:J156">
    <cfRule type="cellIs" dxfId="114"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7697"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016A-9931-4EC7-AFF7-DAD8C6839103}">
  <sheetPr codeName="Sheet149">
    <tabColor indexed="11"/>
    <pageSetUpPr fitToPage="1"/>
  </sheetPr>
  <dimension ref="A1:AK57"/>
  <sheetViews>
    <sheetView showGridLines="0" showZeros="0" workbookViewId="0">
      <selection activeCell="C9" sqref="C9"/>
    </sheetView>
  </sheetViews>
  <sheetFormatPr defaultRowHeight="13.2" x14ac:dyDescent="0.25"/>
  <cols>
    <col min="1" max="2" width="3.33203125" style="707" customWidth="1"/>
    <col min="3" max="4" width="4.6640625" style="707" customWidth="1"/>
    <col min="5" max="5" width="4.33203125" style="707" customWidth="1"/>
    <col min="6" max="6" width="12.6640625" style="707" customWidth="1"/>
    <col min="7" max="7" width="2.6640625" style="707" customWidth="1"/>
    <col min="8" max="8" width="7.6640625" style="707" customWidth="1"/>
    <col min="9" max="9" width="20.21875" style="707" customWidth="1"/>
    <col min="10" max="10" width="1.6640625" style="1025" customWidth="1"/>
    <col min="11" max="11" width="10.6640625" style="707" customWidth="1"/>
    <col min="12" max="12" width="1.6640625" style="1025" customWidth="1"/>
    <col min="13" max="13" width="10.6640625" style="707" customWidth="1"/>
    <col min="14" max="14" width="1.6640625" style="1026" customWidth="1"/>
    <col min="15" max="15" width="10.6640625" style="707" customWidth="1"/>
    <col min="16" max="16" width="1.6640625" style="1025" customWidth="1"/>
    <col min="17" max="17" width="10.6640625" style="707" customWidth="1"/>
    <col min="18" max="18" width="1.6640625" style="1026" customWidth="1"/>
    <col min="19" max="19" width="9.109375" style="707" hidden="1" customWidth="1"/>
    <col min="20" max="20" width="8.6640625" style="707" customWidth="1"/>
    <col min="21" max="21" width="9.109375" style="707" hidden="1" customWidth="1"/>
    <col min="22" max="24" width="8.88671875" style="707"/>
    <col min="25" max="34" width="9.109375" style="707" hidden="1" customWidth="1"/>
    <col min="35" max="37" width="9.109375" style="707" customWidth="1"/>
    <col min="38" max="16384" width="8.88671875" style="707"/>
  </cols>
  <sheetData>
    <row r="1" spans="1:37" s="905" customFormat="1" ht="21.75" customHeight="1" x14ac:dyDescent="0.25">
      <c r="A1" s="903" t="e">
        <f>[3]Altalanos!$A$6</f>
        <v>#REF!</v>
      </c>
      <c r="B1" s="699"/>
      <c r="C1" s="790"/>
      <c r="D1" s="790"/>
      <c r="E1" s="790"/>
      <c r="F1" s="790"/>
      <c r="G1" s="790"/>
      <c r="H1" s="699"/>
      <c r="I1" s="904"/>
      <c r="J1" s="789"/>
      <c r="K1" s="701" t="s">
        <v>44</v>
      </c>
      <c r="L1" s="702"/>
      <c r="M1" s="704"/>
      <c r="N1" s="789"/>
      <c r="O1" s="789" t="s">
        <v>448</v>
      </c>
      <c r="P1" s="789"/>
      <c r="Q1" s="790"/>
      <c r="R1" s="789"/>
      <c r="Y1" s="906"/>
      <c r="Z1" s="906"/>
      <c r="AA1" s="906"/>
      <c r="AB1" s="791" t="e">
        <f>IF($Y$5=1,CONCATENATE(VLOOKUP($Y$3,$AA$2:$AH$14,2)),CONCATENATE(VLOOKUP($Y$3,$AA$16:$AH$25,2)))</f>
        <v>#REF!</v>
      </c>
      <c r="AC1" s="791" t="e">
        <f>IF($Y$5=1,CONCATENATE(VLOOKUP($Y$3,$AA$2:$AH$14,3)),CONCATENATE(VLOOKUP($Y$3,$AA$16:$AH$25,3)))</f>
        <v>#REF!</v>
      </c>
      <c r="AD1" s="791" t="e">
        <f>IF($Y$5=1,CONCATENATE(VLOOKUP($Y$3,$AA$2:$AH$14,4)),CONCATENATE(VLOOKUP($Y$3,$AA$16:$AH$25,4)))</f>
        <v>#REF!</v>
      </c>
      <c r="AE1" s="791" t="e">
        <f>IF($Y$5=1,CONCATENATE(VLOOKUP($Y$3,$AA$2:$AH$14,5)),CONCATENATE(VLOOKUP($Y$3,$AA$16:$AH$25,5)))</f>
        <v>#REF!</v>
      </c>
      <c r="AF1" s="791" t="e">
        <f>IF($Y$5=1,CONCATENATE(VLOOKUP($Y$3,$AA$2:$AH$14,6)),CONCATENATE(VLOOKUP($Y$3,$AA$16:$AH$25,6)))</f>
        <v>#REF!</v>
      </c>
      <c r="AG1" s="791" t="e">
        <f>IF($Y$5=1,CONCATENATE(VLOOKUP($Y$3,$AA$2:$AH$14,7)),CONCATENATE(VLOOKUP($Y$3,$AA$16:$AH$25,7)))</f>
        <v>#REF!</v>
      </c>
      <c r="AH1" s="791" t="e">
        <f>IF($Y$5=1,CONCATENATE(VLOOKUP($Y$3,$AA$2:$AH$14,8)),CONCATENATE(VLOOKUP($Y$3,$AA$16:$AH$25,8)))</f>
        <v>#REF!</v>
      </c>
    </row>
    <row r="2" spans="1:37" s="910" customFormat="1" x14ac:dyDescent="0.25">
      <c r="A2" s="907" t="s">
        <v>43</v>
      </c>
      <c r="B2" s="708"/>
      <c r="C2" s="708"/>
      <c r="D2" s="708"/>
      <c r="E2" s="908" t="e">
        <f>[3]Altalanos!$D$8</f>
        <v>#REF!</v>
      </c>
      <c r="F2" s="708"/>
      <c r="G2" s="909"/>
      <c r="H2" s="799"/>
      <c r="I2" s="799"/>
      <c r="J2" s="798"/>
      <c r="K2" s="702"/>
      <c r="L2" s="702"/>
      <c r="M2" s="702"/>
      <c r="N2" s="798"/>
      <c r="O2" s="799"/>
      <c r="P2" s="798"/>
      <c r="Q2" s="799"/>
      <c r="R2" s="798"/>
      <c r="Y2" s="800"/>
      <c r="Z2" s="801"/>
      <c r="AA2" s="801" t="s">
        <v>53</v>
      </c>
      <c r="AB2" s="684">
        <v>300</v>
      </c>
      <c r="AC2" s="684">
        <v>250</v>
      </c>
      <c r="AD2" s="684">
        <v>200</v>
      </c>
      <c r="AE2" s="684">
        <v>150</v>
      </c>
      <c r="AF2" s="684">
        <v>120</v>
      </c>
      <c r="AG2" s="684">
        <v>90</v>
      </c>
      <c r="AH2" s="684">
        <v>40</v>
      </c>
      <c r="AI2" s="707"/>
      <c r="AJ2" s="707"/>
      <c r="AK2" s="707"/>
    </row>
    <row r="3" spans="1:37" s="911" customFormat="1" ht="11.25" customHeight="1" x14ac:dyDescent="0.25">
      <c r="A3" s="724" t="s">
        <v>21</v>
      </c>
      <c r="B3" s="724"/>
      <c r="C3" s="724"/>
      <c r="D3" s="724"/>
      <c r="E3" s="724"/>
      <c r="F3" s="724"/>
      <c r="G3" s="724" t="s">
        <v>19</v>
      </c>
      <c r="H3" s="724"/>
      <c r="I3" s="724"/>
      <c r="J3" s="802"/>
      <c r="K3" s="724" t="s">
        <v>24</v>
      </c>
      <c r="L3" s="802"/>
      <c r="M3" s="724"/>
      <c r="N3" s="802"/>
      <c r="O3" s="724"/>
      <c r="P3" s="802"/>
      <c r="Q3" s="724"/>
      <c r="R3" s="803" t="s">
        <v>25</v>
      </c>
      <c r="Y3" s="801" t="str">
        <f>IF(K4="OB","A",IF(K4="IX","W",IF(K4="","",K4)))</f>
        <v/>
      </c>
      <c r="Z3" s="801"/>
      <c r="AA3" s="801" t="s">
        <v>54</v>
      </c>
      <c r="AB3" s="684">
        <v>280</v>
      </c>
      <c r="AC3" s="684">
        <v>230</v>
      </c>
      <c r="AD3" s="684">
        <v>180</v>
      </c>
      <c r="AE3" s="684">
        <v>140</v>
      </c>
      <c r="AF3" s="684">
        <v>80</v>
      </c>
      <c r="AG3" s="684">
        <v>0</v>
      </c>
      <c r="AH3" s="684">
        <v>0</v>
      </c>
      <c r="AI3" s="707"/>
      <c r="AJ3" s="707"/>
      <c r="AK3" s="707"/>
    </row>
    <row r="4" spans="1:37" s="917" customFormat="1" ht="11.25" customHeight="1" thickBot="1" x14ac:dyDescent="0.3">
      <c r="A4" s="1127" t="e">
        <f>[3]Altalanos!$A$10</f>
        <v>#REF!</v>
      </c>
      <c r="B4" s="1127"/>
      <c r="C4" s="1127"/>
      <c r="D4" s="734"/>
      <c r="E4" s="912"/>
      <c r="F4" s="912"/>
      <c r="G4" s="912" t="e">
        <f>[3]Altalanos!$C$10</f>
        <v>#REF!</v>
      </c>
      <c r="H4" s="913"/>
      <c r="I4" s="912"/>
      <c r="J4" s="914"/>
      <c r="K4" s="915"/>
      <c r="L4" s="914"/>
      <c r="M4" s="916"/>
      <c r="N4" s="914"/>
      <c r="O4" s="912"/>
      <c r="P4" s="914"/>
      <c r="Q4" s="912"/>
      <c r="R4" s="740" t="e">
        <f>[3]Altalanos!$E$10</f>
        <v>#REF!</v>
      </c>
      <c r="Y4" s="801"/>
      <c r="Z4" s="801"/>
      <c r="AA4" s="801" t="s">
        <v>76</v>
      </c>
      <c r="AB4" s="684">
        <v>250</v>
      </c>
      <c r="AC4" s="684">
        <v>200</v>
      </c>
      <c r="AD4" s="684">
        <v>150</v>
      </c>
      <c r="AE4" s="684">
        <v>120</v>
      </c>
      <c r="AF4" s="684">
        <v>90</v>
      </c>
      <c r="AG4" s="684">
        <v>60</v>
      </c>
      <c r="AH4" s="684">
        <v>25</v>
      </c>
      <c r="AI4" s="707"/>
      <c r="AJ4" s="707"/>
      <c r="AK4" s="707"/>
    </row>
    <row r="5" spans="1:37" s="911" customFormat="1" x14ac:dyDescent="0.25">
      <c r="A5" s="867"/>
      <c r="B5" s="918" t="s">
        <v>449</v>
      </c>
      <c r="C5" s="919" t="s">
        <v>35</v>
      </c>
      <c r="D5" s="918" t="s">
        <v>450</v>
      </c>
      <c r="E5" s="918" t="s">
        <v>451</v>
      </c>
      <c r="F5" s="920" t="s">
        <v>22</v>
      </c>
      <c r="G5" s="920" t="s">
        <v>23</v>
      </c>
      <c r="H5" s="920"/>
      <c r="I5" s="920" t="s">
        <v>26</v>
      </c>
      <c r="J5" s="920"/>
      <c r="K5" s="918" t="s">
        <v>452</v>
      </c>
      <c r="L5" s="921"/>
      <c r="M5" s="918" t="s">
        <v>453</v>
      </c>
      <c r="N5" s="921"/>
      <c r="O5" s="918" t="s">
        <v>49</v>
      </c>
      <c r="P5" s="921"/>
      <c r="Q5" s="918" t="s">
        <v>454</v>
      </c>
      <c r="R5" s="922"/>
      <c r="Y5" s="801" t="e">
        <f>IF(OR([3]Altalanos!$A$8="F1",[3]Altalanos!$A$8="F2",[3]Altalanos!$A$8="N1",[3]Altalanos!$A$8="N2"),1,2)</f>
        <v>#REF!</v>
      </c>
      <c r="Z5" s="801"/>
      <c r="AA5" s="801" t="s">
        <v>77</v>
      </c>
      <c r="AB5" s="684">
        <v>200</v>
      </c>
      <c r="AC5" s="684">
        <v>150</v>
      </c>
      <c r="AD5" s="684">
        <v>120</v>
      </c>
      <c r="AE5" s="684">
        <v>90</v>
      </c>
      <c r="AF5" s="684">
        <v>60</v>
      </c>
      <c r="AG5" s="684">
        <v>40</v>
      </c>
      <c r="AH5" s="684">
        <v>15</v>
      </c>
      <c r="AI5" s="707"/>
      <c r="AJ5" s="707"/>
      <c r="AK5" s="707"/>
    </row>
    <row r="6" spans="1:37" s="911" customFormat="1" ht="11.1" customHeight="1" thickBot="1" x14ac:dyDescent="0.3">
      <c r="A6" s="923"/>
      <c r="B6" s="924"/>
      <c r="C6" s="924"/>
      <c r="D6" s="924"/>
      <c r="E6" s="924"/>
      <c r="F6" s="925" t="str">
        <f>IF(Y3="","",CONCATENATE(AH1," / ",VLOOKUP(Y3,AB1:AH1,5)," pont"))</f>
        <v/>
      </c>
      <c r="G6" s="926"/>
      <c r="H6" s="927"/>
      <c r="I6" s="926"/>
      <c r="J6" s="928"/>
      <c r="K6" s="924" t="str">
        <f>IF(Y3="","",CONCATENATE(VLOOKUP(Y3,AB1:AH1,4)," pont"))</f>
        <v/>
      </c>
      <c r="L6" s="928"/>
      <c r="M6" s="924" t="str">
        <f>IF(Y3="","",CONCATENATE(VLOOKUP(Y3,AB1:AH1,3)," pont"))</f>
        <v/>
      </c>
      <c r="N6" s="928"/>
      <c r="O6" s="924" t="str">
        <f>IF(Y3="","",CONCATENATE(VLOOKUP(Y3,AB1:AH1,2)," pont"))</f>
        <v/>
      </c>
      <c r="P6" s="928"/>
      <c r="Q6" s="924" t="str">
        <f>IF(Y3="","",CONCATENATE(VLOOKUP(Y3,AB1:AH1,1)," pont"))</f>
        <v/>
      </c>
      <c r="R6" s="929"/>
      <c r="Y6" s="801"/>
      <c r="Z6" s="801"/>
      <c r="AA6" s="801" t="s">
        <v>78</v>
      </c>
      <c r="AB6" s="684">
        <v>150</v>
      </c>
      <c r="AC6" s="684">
        <v>120</v>
      </c>
      <c r="AD6" s="684">
        <v>90</v>
      </c>
      <c r="AE6" s="684">
        <v>60</v>
      </c>
      <c r="AF6" s="684">
        <v>40</v>
      </c>
      <c r="AG6" s="684">
        <v>25</v>
      </c>
      <c r="AH6" s="684">
        <v>10</v>
      </c>
      <c r="AI6" s="707"/>
      <c r="AJ6" s="707"/>
      <c r="AK6" s="707"/>
    </row>
    <row r="7" spans="1:37" s="943" customFormat="1" ht="12.9" customHeight="1" x14ac:dyDescent="0.25">
      <c r="A7" s="930">
        <v>1</v>
      </c>
      <c r="B7" s="931">
        <f>IF($E7="","",VLOOKUP($E7,'B-V.kcs-U14-F elo'!$A$7:$O$22,14))</f>
        <v>0</v>
      </c>
      <c r="C7" s="932">
        <f>IF($E7="","",VLOOKUP($E7,'B-V.kcs-U14-F elo'!$A$7:$O$22,15))</f>
        <v>0</v>
      </c>
      <c r="D7" s="932" t="str">
        <f>IF($E7="","",VLOOKUP($E7,'B-V.kcs-U14-F elo'!$A$7:$O$22,5))</f>
        <v>131018</v>
      </c>
      <c r="E7" s="933">
        <v>6</v>
      </c>
      <c r="F7" s="934" t="s">
        <v>455</v>
      </c>
      <c r="G7" s="934" t="str">
        <f>IF($E7="","",VLOOKUP($E7,'B-V.kcs-U14-F elo'!$A$7:$O$22,3))</f>
        <v>Viktor</v>
      </c>
      <c r="H7" s="934"/>
      <c r="I7" s="934" t="str">
        <f>IF($E7="","",VLOOKUP($E7,'B-V.kcs-U14-F elo'!$A$7:$O$22,4))</f>
        <v>Park U. Kat.Ált.Isk. és Óvoda, Mohács</v>
      </c>
      <c r="J7" s="935"/>
      <c r="K7" s="936"/>
      <c r="L7" s="937"/>
      <c r="M7" s="937"/>
      <c r="N7" s="937"/>
      <c r="O7" s="938"/>
      <c r="P7" s="939"/>
      <c r="Q7" s="940"/>
      <c r="R7" s="941"/>
      <c r="S7" s="942"/>
      <c r="U7" s="944" t="e">
        <f>#REF!</f>
        <v>#REF!</v>
      </c>
      <c r="Y7" s="801"/>
      <c r="Z7" s="801"/>
      <c r="AA7" s="801" t="s">
        <v>79</v>
      </c>
      <c r="AB7" s="684">
        <v>120</v>
      </c>
      <c r="AC7" s="684">
        <v>90</v>
      </c>
      <c r="AD7" s="684">
        <v>60</v>
      </c>
      <c r="AE7" s="684">
        <v>40</v>
      </c>
      <c r="AF7" s="684">
        <v>25</v>
      </c>
      <c r="AG7" s="684">
        <v>10</v>
      </c>
      <c r="AH7" s="684">
        <v>5</v>
      </c>
      <c r="AI7" s="707"/>
      <c r="AJ7" s="707"/>
      <c r="AK7" s="707"/>
    </row>
    <row r="8" spans="1:37" s="943" customFormat="1" ht="12.9" customHeight="1" x14ac:dyDescent="0.25">
      <c r="A8" s="945"/>
      <c r="B8" s="946"/>
      <c r="C8" s="947"/>
      <c r="D8" s="947"/>
      <c r="E8" s="948"/>
      <c r="F8" s="936"/>
      <c r="G8" s="936"/>
      <c r="H8" s="949"/>
      <c r="I8" s="950" t="s">
        <v>456</v>
      </c>
      <c r="J8" s="951" t="s">
        <v>457</v>
      </c>
      <c r="K8" s="952" t="s">
        <v>455</v>
      </c>
      <c r="L8" s="952"/>
      <c r="M8" s="937"/>
      <c r="N8" s="937"/>
      <c r="O8" s="938"/>
      <c r="P8" s="939"/>
      <c r="Q8" s="940"/>
      <c r="R8" s="941"/>
      <c r="S8" s="942"/>
      <c r="U8" s="953" t="e">
        <f>#REF!</f>
        <v>#REF!</v>
      </c>
      <c r="Y8" s="801"/>
      <c r="Z8" s="801"/>
      <c r="AA8" s="801" t="s">
        <v>80</v>
      </c>
      <c r="AB8" s="684">
        <v>90</v>
      </c>
      <c r="AC8" s="684">
        <v>60</v>
      </c>
      <c r="AD8" s="684">
        <v>40</v>
      </c>
      <c r="AE8" s="684">
        <v>25</v>
      </c>
      <c r="AF8" s="684">
        <v>10</v>
      </c>
      <c r="AG8" s="684">
        <v>5</v>
      </c>
      <c r="AH8" s="684">
        <v>2</v>
      </c>
      <c r="AI8" s="707"/>
      <c r="AJ8" s="707"/>
      <c r="AK8" s="707"/>
    </row>
    <row r="9" spans="1:37" s="943" customFormat="1" ht="12.9" customHeight="1" x14ac:dyDescent="0.25">
      <c r="A9" s="945">
        <v>2</v>
      </c>
      <c r="B9" s="931" t="str">
        <f>IF($E9="","",VLOOKUP($E9,'B-V.kcs-U14-F elo'!$A$7:$O$22,14))</f>
        <v/>
      </c>
      <c r="C9" s="932" t="str">
        <f>IF($E9="","",VLOOKUP($E9,'B-V.kcs-U14-F elo'!$A$7:$O$22,15))</f>
        <v/>
      </c>
      <c r="D9" s="932" t="str">
        <f>IF($E9="","",VLOOKUP($E9,'B-V.kcs-U14-F elo'!$A$7:$O$22,5))</f>
        <v/>
      </c>
      <c r="E9" s="933"/>
      <c r="F9" s="954" t="str">
        <f>UPPER(IF($E9="","",VLOOKUP($E9,'B-V.kcs-U14-F elo'!$A$7:$O$22,2)))</f>
        <v/>
      </c>
      <c r="G9" s="954" t="str">
        <f>IF($E9="","",VLOOKUP($E9,'B-V.kcs-U14-F elo'!$A$7:$O$22,3))</f>
        <v/>
      </c>
      <c r="H9" s="954"/>
      <c r="I9" s="955" t="str">
        <f>IF($E9="","",VLOOKUP($E9,'B-V.kcs-U14-F elo'!$A$7:$O$22,4))</f>
        <v/>
      </c>
      <c r="J9" s="956"/>
      <c r="K9" s="937"/>
      <c r="L9" s="957"/>
      <c r="M9" s="937"/>
      <c r="N9" s="937"/>
      <c r="O9" s="938"/>
      <c r="P9" s="939"/>
      <c r="Q9" s="940"/>
      <c r="R9" s="941"/>
      <c r="S9" s="942"/>
      <c r="U9" s="953" t="e">
        <f>#REF!</f>
        <v>#REF!</v>
      </c>
      <c r="Y9" s="801"/>
      <c r="Z9" s="801"/>
      <c r="AA9" s="801" t="s">
        <v>81</v>
      </c>
      <c r="AB9" s="684">
        <v>60</v>
      </c>
      <c r="AC9" s="684">
        <v>40</v>
      </c>
      <c r="AD9" s="684">
        <v>25</v>
      </c>
      <c r="AE9" s="684">
        <v>10</v>
      </c>
      <c r="AF9" s="684">
        <v>5</v>
      </c>
      <c r="AG9" s="684">
        <v>2</v>
      </c>
      <c r="AH9" s="684">
        <v>1</v>
      </c>
      <c r="AI9" s="707"/>
      <c r="AJ9" s="707"/>
      <c r="AK9" s="707"/>
    </row>
    <row r="10" spans="1:37" s="943" customFormat="1" ht="12.9" customHeight="1" x14ac:dyDescent="0.25">
      <c r="A10" s="945"/>
      <c r="B10" s="946"/>
      <c r="C10" s="947"/>
      <c r="D10" s="947"/>
      <c r="E10" s="958"/>
      <c r="F10" s="936"/>
      <c r="G10" s="936"/>
      <c r="H10" s="949"/>
      <c r="I10" s="937"/>
      <c r="J10" s="959"/>
      <c r="K10" s="960" t="s">
        <v>456</v>
      </c>
      <c r="L10" s="961"/>
      <c r="M10" s="952" t="str">
        <f>UPPER(IF(OR(L10="a",L10="as"),K8,IF(OR(L10="b",L10="bs"),K12,)))</f>
        <v/>
      </c>
      <c r="N10" s="962"/>
      <c r="O10" s="963"/>
      <c r="P10" s="963"/>
      <c r="Q10" s="940"/>
      <c r="R10" s="941"/>
      <c r="S10" s="942"/>
      <c r="U10" s="953" t="e">
        <f>#REF!</f>
        <v>#REF!</v>
      </c>
      <c r="Y10" s="801"/>
      <c r="Z10" s="801"/>
      <c r="AA10" s="801" t="s">
        <v>82</v>
      </c>
      <c r="AB10" s="684">
        <v>40</v>
      </c>
      <c r="AC10" s="684">
        <v>25</v>
      </c>
      <c r="AD10" s="684">
        <v>15</v>
      </c>
      <c r="AE10" s="684">
        <v>7</v>
      </c>
      <c r="AF10" s="684">
        <v>4</v>
      </c>
      <c r="AG10" s="684">
        <v>1</v>
      </c>
      <c r="AH10" s="684">
        <v>0</v>
      </c>
      <c r="AI10" s="707"/>
      <c r="AJ10" s="707"/>
      <c r="AK10" s="707"/>
    </row>
    <row r="11" spans="1:37" s="943" customFormat="1" ht="12.9" customHeight="1" x14ac:dyDescent="0.25">
      <c r="A11" s="945">
        <v>3</v>
      </c>
      <c r="B11" s="931">
        <f>IF($E11="","",VLOOKUP($E11,'B-V.kcs-U14-F elo'!$A$7:$O$22,14))</f>
        <v>0</v>
      </c>
      <c r="C11" s="932">
        <f>IF($E11="","",VLOOKUP($E11,'B-V.kcs-U14-F elo'!$A$7:$O$22,15))</f>
        <v>0</v>
      </c>
      <c r="D11" s="932" t="str">
        <f>IF($E11="","",VLOOKUP($E11,'B-V.kcs-U14-F elo'!$A$7:$O$22,5))</f>
        <v>131223</v>
      </c>
      <c r="E11" s="933">
        <v>3</v>
      </c>
      <c r="F11" s="954" t="str">
        <f>UPPER(IF($E11="","",VLOOKUP($E11,'B-V.kcs-U14-F elo'!$A$7:$O$22,2)))</f>
        <v>LI YUTIAN</v>
      </c>
      <c r="G11" s="954" t="str">
        <f>IF($E11="","",VLOOKUP($E11,'B-V.kcs-U14-F elo'!$A$7:$O$22,3))</f>
        <v>Benjamin</v>
      </c>
      <c r="H11" s="954"/>
      <c r="I11" s="954" t="str">
        <f>IF($E11="","",VLOOKUP($E11,'B-V.kcs-U14-F elo'!$A$7:$O$22,4))</f>
        <v>Pécsi Jókai Mór Ált.Isk.</v>
      </c>
      <c r="J11" s="964"/>
      <c r="K11" s="937"/>
      <c r="L11" s="965"/>
      <c r="M11" s="937"/>
      <c r="N11" s="966"/>
      <c r="O11" s="963"/>
      <c r="P11" s="963"/>
      <c r="Q11" s="940"/>
      <c r="R11" s="941"/>
      <c r="S11" s="942"/>
      <c r="U11" s="953" t="e">
        <f>#REF!</f>
        <v>#REF!</v>
      </c>
      <c r="Y11" s="801"/>
      <c r="Z11" s="801"/>
      <c r="AA11" s="801" t="s">
        <v>83</v>
      </c>
      <c r="AB11" s="684">
        <v>25</v>
      </c>
      <c r="AC11" s="684">
        <v>15</v>
      </c>
      <c r="AD11" s="684">
        <v>10</v>
      </c>
      <c r="AE11" s="684">
        <v>6</v>
      </c>
      <c r="AF11" s="684">
        <v>3</v>
      </c>
      <c r="AG11" s="684">
        <v>1</v>
      </c>
      <c r="AH11" s="684">
        <v>0</v>
      </c>
      <c r="AI11" s="707"/>
      <c r="AJ11" s="707"/>
      <c r="AK11" s="707"/>
    </row>
    <row r="12" spans="1:37" s="943" customFormat="1" ht="12.9" customHeight="1" x14ac:dyDescent="0.25">
      <c r="A12" s="945"/>
      <c r="B12" s="946"/>
      <c r="C12" s="947"/>
      <c r="D12" s="947"/>
      <c r="E12" s="958"/>
      <c r="F12" s="936"/>
      <c r="G12" s="936"/>
      <c r="H12" s="949"/>
      <c r="I12" s="950" t="s">
        <v>456</v>
      </c>
      <c r="J12" s="951" t="s">
        <v>457</v>
      </c>
      <c r="K12" s="952" t="str">
        <f>UPPER(IF(OR(J12="a",J12="as"),F11,IF(OR(J12="b",J12="bs"),F13,)))</f>
        <v>LI YUTIAN</v>
      </c>
      <c r="L12" s="967"/>
      <c r="M12" s="937"/>
      <c r="N12" s="966"/>
      <c r="O12" s="963"/>
      <c r="P12" s="963"/>
      <c r="Q12" s="940"/>
      <c r="R12" s="941"/>
      <c r="S12" s="942"/>
      <c r="U12" s="953" t="e">
        <f>#REF!</f>
        <v>#REF!</v>
      </c>
      <c r="Y12" s="801"/>
      <c r="Z12" s="801"/>
      <c r="AA12" s="801" t="s">
        <v>88</v>
      </c>
      <c r="AB12" s="684">
        <v>15</v>
      </c>
      <c r="AC12" s="684">
        <v>10</v>
      </c>
      <c r="AD12" s="684">
        <v>6</v>
      </c>
      <c r="AE12" s="684">
        <v>3</v>
      </c>
      <c r="AF12" s="684">
        <v>1</v>
      </c>
      <c r="AG12" s="684">
        <v>0</v>
      </c>
      <c r="AH12" s="684">
        <v>0</v>
      </c>
      <c r="AI12" s="707"/>
      <c r="AJ12" s="707"/>
      <c r="AK12" s="707"/>
    </row>
    <row r="13" spans="1:37" s="943" customFormat="1" ht="12.9" customHeight="1" x14ac:dyDescent="0.25">
      <c r="A13" s="945">
        <v>4</v>
      </c>
      <c r="B13" s="931" t="str">
        <f>IF($E13="","",VLOOKUP($E13,'B-V.kcs-U14-F elo'!$A$7:$O$22,14))</f>
        <v/>
      </c>
      <c r="C13" s="932" t="str">
        <f>IF($E13="","",VLOOKUP($E13,'B-V.kcs-U14-F elo'!$A$7:$O$22,15))</f>
        <v/>
      </c>
      <c r="D13" s="932" t="str">
        <f>IF($E13="","",VLOOKUP($E13,'B-V.kcs-U14-F elo'!$A$7:$O$22,5))</f>
        <v/>
      </c>
      <c r="E13" s="933"/>
      <c r="F13" s="954" t="str">
        <f>UPPER(IF($E13="","",VLOOKUP($E13,'B-V.kcs-U14-F elo'!$A$7:$O$22,2)))</f>
        <v/>
      </c>
      <c r="G13" s="954" t="str">
        <f>IF($E13="","",VLOOKUP($E13,'B-V.kcs-U14-F elo'!$A$7:$O$22,3))</f>
        <v/>
      </c>
      <c r="H13" s="954"/>
      <c r="I13" s="954" t="str">
        <f>IF($E13="","",VLOOKUP($E13,'B-V.kcs-U14-F elo'!$A$7:$O$22,4))</f>
        <v/>
      </c>
      <c r="J13" s="968"/>
      <c r="K13" s="937"/>
      <c r="L13" s="937"/>
      <c r="M13" s="937"/>
      <c r="N13" s="966"/>
      <c r="O13" s="963"/>
      <c r="P13" s="963"/>
      <c r="Q13" s="940"/>
      <c r="R13" s="941"/>
      <c r="S13" s="942"/>
      <c r="U13" s="953" t="e">
        <f>#REF!</f>
        <v>#REF!</v>
      </c>
      <c r="Y13" s="801"/>
      <c r="Z13" s="801"/>
      <c r="AA13" s="801" t="s">
        <v>84</v>
      </c>
      <c r="AB13" s="684">
        <v>10</v>
      </c>
      <c r="AC13" s="684">
        <v>6</v>
      </c>
      <c r="AD13" s="684">
        <v>3</v>
      </c>
      <c r="AE13" s="684">
        <v>1</v>
      </c>
      <c r="AF13" s="684">
        <v>0</v>
      </c>
      <c r="AG13" s="684">
        <v>0</v>
      </c>
      <c r="AH13" s="684">
        <v>0</v>
      </c>
      <c r="AI13" s="707"/>
      <c r="AJ13" s="707"/>
      <c r="AK13" s="707"/>
    </row>
    <row r="14" spans="1:37" s="943" customFormat="1" ht="12.9" customHeight="1" x14ac:dyDescent="0.25">
      <c r="A14" s="945"/>
      <c r="B14" s="946"/>
      <c r="C14" s="947"/>
      <c r="D14" s="947"/>
      <c r="E14" s="958"/>
      <c r="F14" s="937"/>
      <c r="G14" s="937"/>
      <c r="H14" s="969"/>
      <c r="I14" s="970"/>
      <c r="J14" s="959"/>
      <c r="K14" s="937"/>
      <c r="L14" s="937"/>
      <c r="M14" s="960" t="s">
        <v>456</v>
      </c>
      <c r="N14" s="961"/>
      <c r="O14" s="952" t="str">
        <f>UPPER(IF(OR(N14="a",N14="as"),M10,IF(OR(N14="b",N14="bs"),M18,)))</f>
        <v/>
      </c>
      <c r="P14" s="962"/>
      <c r="Q14" s="940"/>
      <c r="R14" s="941"/>
      <c r="S14" s="942"/>
      <c r="U14" s="953" t="e">
        <f>#REF!</f>
        <v>#REF!</v>
      </c>
      <c r="Y14" s="801"/>
      <c r="Z14" s="801"/>
      <c r="AA14" s="801" t="s">
        <v>85</v>
      </c>
      <c r="AB14" s="684">
        <v>3</v>
      </c>
      <c r="AC14" s="684">
        <v>2</v>
      </c>
      <c r="AD14" s="684">
        <v>1</v>
      </c>
      <c r="AE14" s="684">
        <v>0</v>
      </c>
      <c r="AF14" s="684">
        <v>0</v>
      </c>
      <c r="AG14" s="684">
        <v>0</v>
      </c>
      <c r="AH14" s="684">
        <v>0</v>
      </c>
      <c r="AI14" s="707"/>
      <c r="AJ14" s="707"/>
      <c r="AK14" s="707"/>
    </row>
    <row r="15" spans="1:37" s="943" customFormat="1" ht="12.9" customHeight="1" x14ac:dyDescent="0.25">
      <c r="A15" s="930">
        <v>5</v>
      </c>
      <c r="B15" s="931">
        <f>IF($E15="","",VLOOKUP($E15,'B-V.kcs-U14-F elo'!$A$7:$O$22,14))</f>
        <v>0</v>
      </c>
      <c r="C15" s="932">
        <f>IF($E15="","",VLOOKUP($E15,'B-V.kcs-U14-F elo'!$A$7:$O$22,15))</f>
        <v>0</v>
      </c>
      <c r="D15" s="932" t="str">
        <f>IF($E15="","",VLOOKUP($E15,'B-V.kcs-U14-F elo'!$A$7:$O$22,5))</f>
        <v>130818</v>
      </c>
      <c r="E15" s="933">
        <v>1</v>
      </c>
      <c r="F15" s="934" t="str">
        <f>UPPER(IF($E15="","",VLOOKUP($E15,'B-V.kcs-U14-F elo'!$A$7:$O$22,2)))</f>
        <v>CZIMMER</v>
      </c>
      <c r="G15" s="934" t="str">
        <f>IF($E15="","",VLOOKUP($E15,'B-V.kcs-U14-F elo'!$A$7:$O$22,3))</f>
        <v>Máté</v>
      </c>
      <c r="H15" s="934"/>
      <c r="I15" s="934" t="str">
        <f>IF($E15="","",VLOOKUP($E15,'B-V.kcs-U14-F elo'!$A$7:$O$22,4))</f>
        <v>Bogádi Dr. Berze Nagy János Ált. Isk.</v>
      </c>
      <c r="J15" s="935"/>
      <c r="K15" s="936"/>
      <c r="L15" s="937"/>
      <c r="M15" s="937"/>
      <c r="N15" s="966"/>
      <c r="O15" s="937"/>
      <c r="P15" s="966"/>
      <c r="Q15" s="940"/>
      <c r="R15" s="941"/>
      <c r="S15" s="942"/>
      <c r="U15" s="953" t="e">
        <f>#REF!</f>
        <v>#REF!</v>
      </c>
      <c r="Y15" s="801"/>
      <c r="Z15" s="801"/>
      <c r="AA15" s="801"/>
      <c r="AB15" s="801"/>
      <c r="AC15" s="801"/>
      <c r="AD15" s="801"/>
      <c r="AE15" s="801"/>
      <c r="AF15" s="801"/>
      <c r="AG15" s="801"/>
      <c r="AH15" s="801"/>
      <c r="AI15" s="707"/>
      <c r="AJ15" s="707"/>
      <c r="AK15" s="707"/>
    </row>
    <row r="16" spans="1:37" s="943" customFormat="1" ht="12.9" customHeight="1" thickBot="1" x14ac:dyDescent="0.3">
      <c r="A16" s="945"/>
      <c r="B16" s="946"/>
      <c r="C16" s="947"/>
      <c r="D16" s="947"/>
      <c r="E16" s="958"/>
      <c r="F16" s="936"/>
      <c r="G16" s="936"/>
      <c r="H16" s="949"/>
      <c r="I16" s="950" t="s">
        <v>456</v>
      </c>
      <c r="J16" s="951"/>
      <c r="K16" s="952" t="str">
        <f>UPPER(IF(OR(J16="a",J16="as"),F15,IF(OR(J16="b",J16="bs"),F17,)))</f>
        <v/>
      </c>
      <c r="L16" s="952"/>
      <c r="M16" s="937"/>
      <c r="N16" s="966"/>
      <c r="O16" s="963"/>
      <c r="P16" s="966"/>
      <c r="Q16" s="940"/>
      <c r="R16" s="941"/>
      <c r="S16" s="942"/>
      <c r="U16" s="971" t="e">
        <f>#REF!</f>
        <v>#REF!</v>
      </c>
      <c r="Y16" s="801"/>
      <c r="Z16" s="801"/>
      <c r="AA16" s="801" t="s">
        <v>53</v>
      </c>
      <c r="AB16" s="684">
        <v>150</v>
      </c>
      <c r="AC16" s="684">
        <v>120</v>
      </c>
      <c r="AD16" s="684">
        <v>90</v>
      </c>
      <c r="AE16" s="684">
        <v>60</v>
      </c>
      <c r="AF16" s="684">
        <v>40</v>
      </c>
      <c r="AG16" s="684">
        <v>25</v>
      </c>
      <c r="AH16" s="684">
        <v>15</v>
      </c>
      <c r="AI16" s="707"/>
      <c r="AJ16" s="707"/>
      <c r="AK16" s="707"/>
    </row>
    <row r="17" spans="1:37" s="943" customFormat="1" ht="12.9" customHeight="1" x14ac:dyDescent="0.25">
      <c r="A17" s="945">
        <v>6</v>
      </c>
      <c r="B17" s="931">
        <f>IF($E17="","",VLOOKUP($E17,'B-V.kcs-U14-F elo'!$A$7:$O$22,14))</f>
        <v>0</v>
      </c>
      <c r="C17" s="932">
        <f>IF($E17="","",VLOOKUP($E17,'B-V.kcs-U14-F elo'!$A$7:$O$22,15))</f>
        <v>0</v>
      </c>
      <c r="D17" s="932" t="str">
        <f>IF($E17="","",VLOOKUP($E17,'B-V.kcs-U14-F elo'!$A$7:$O$22,5))</f>
        <v>131023</v>
      </c>
      <c r="E17" s="933">
        <v>5</v>
      </c>
      <c r="F17" s="954" t="str">
        <f>UPPER(IF($E17="","",VLOOKUP($E17,'B-V.kcs-U14-F elo'!$A$7:$O$22,2)))</f>
        <v>PÁL</v>
      </c>
      <c r="G17" s="954" t="str">
        <f>IF($E17="","",VLOOKUP($E17,'B-V.kcs-U14-F elo'!$A$7:$O$22,3))</f>
        <v>Krisztián</v>
      </c>
      <c r="H17" s="954"/>
      <c r="I17" s="954" t="str">
        <f>IF($E17="","",VLOOKUP($E17,'B-V.kcs-U14-F elo'!$A$7:$O$22,4))</f>
        <v>Pécsi Belvárosi Ált.Isk.</v>
      </c>
      <c r="J17" s="956"/>
      <c r="K17" s="937"/>
      <c r="L17" s="957"/>
      <c r="M17" s="937"/>
      <c r="N17" s="966"/>
      <c r="O17" s="963"/>
      <c r="P17" s="966"/>
      <c r="Q17" s="940"/>
      <c r="R17" s="941"/>
      <c r="S17" s="942"/>
      <c r="Y17" s="801"/>
      <c r="Z17" s="801"/>
      <c r="AA17" s="801" t="s">
        <v>76</v>
      </c>
      <c r="AB17" s="684">
        <v>120</v>
      </c>
      <c r="AC17" s="684">
        <v>90</v>
      </c>
      <c r="AD17" s="684">
        <v>60</v>
      </c>
      <c r="AE17" s="684">
        <v>40</v>
      </c>
      <c r="AF17" s="684">
        <v>25</v>
      </c>
      <c r="AG17" s="684">
        <v>15</v>
      </c>
      <c r="AH17" s="684">
        <v>8</v>
      </c>
      <c r="AI17" s="707"/>
      <c r="AJ17" s="707"/>
      <c r="AK17" s="707"/>
    </row>
    <row r="18" spans="1:37" s="943" customFormat="1" ht="12.9" customHeight="1" x14ac:dyDescent="0.25">
      <c r="A18" s="945"/>
      <c r="B18" s="946"/>
      <c r="C18" s="947"/>
      <c r="D18" s="947"/>
      <c r="E18" s="958"/>
      <c r="F18" s="936"/>
      <c r="G18" s="936"/>
      <c r="H18" s="949"/>
      <c r="I18" s="937"/>
      <c r="J18" s="959"/>
      <c r="K18" s="960" t="s">
        <v>456</v>
      </c>
      <c r="L18" s="961"/>
      <c r="M18" s="952" t="str">
        <f>UPPER(IF(OR(L18="a",L18="as"),K16,IF(OR(L18="b",L18="bs"),K20,)))</f>
        <v/>
      </c>
      <c r="N18" s="972"/>
      <c r="O18" s="963"/>
      <c r="P18" s="966"/>
      <c r="Q18" s="940"/>
      <c r="R18" s="941"/>
      <c r="S18" s="942"/>
      <c r="Y18" s="801"/>
      <c r="Z18" s="801"/>
      <c r="AA18" s="801" t="s">
        <v>77</v>
      </c>
      <c r="AB18" s="684">
        <v>90</v>
      </c>
      <c r="AC18" s="684">
        <v>60</v>
      </c>
      <c r="AD18" s="684">
        <v>40</v>
      </c>
      <c r="AE18" s="684">
        <v>25</v>
      </c>
      <c r="AF18" s="684">
        <v>15</v>
      </c>
      <c r="AG18" s="684">
        <v>8</v>
      </c>
      <c r="AH18" s="684">
        <v>4</v>
      </c>
      <c r="AI18" s="707"/>
      <c r="AJ18" s="707"/>
      <c r="AK18" s="707"/>
    </row>
    <row r="19" spans="1:37" s="943" customFormat="1" ht="12.9" customHeight="1" x14ac:dyDescent="0.25">
      <c r="A19" s="945">
        <v>7</v>
      </c>
      <c r="B19" s="931">
        <f>IF($E19="","",VLOOKUP($E19,'B-V.kcs-U14-F elo'!$A$7:$O$22,14))</f>
        <v>0</v>
      </c>
      <c r="C19" s="932">
        <f>IF($E19="","",VLOOKUP($E19,'B-V.kcs-U14-F elo'!$A$7:$O$22,15))</f>
        <v>0</v>
      </c>
      <c r="D19" s="932" t="str">
        <f>IF($E19="","",VLOOKUP($E19,'B-V.kcs-U14-F elo'!$A$7:$O$22,5))</f>
        <v>120217</v>
      </c>
      <c r="E19" s="933">
        <v>2</v>
      </c>
      <c r="F19" s="954" t="str">
        <f>UPPER(IF($E19="","",VLOOKUP($E19,'B-V.kcs-U14-F elo'!$A$7:$O$22,2)))</f>
        <v>HORVÁTH</v>
      </c>
      <c r="G19" s="954" t="str">
        <f>IF($E19="","",VLOOKUP($E19,'B-V.kcs-U14-F elo'!$A$7:$O$22,3))</f>
        <v>Áron</v>
      </c>
      <c r="H19" s="954"/>
      <c r="I19" s="954" t="str">
        <f>IF($E19="","",VLOOKUP($E19,'B-V.kcs-U14-F elo'!$A$7:$O$22,4))</f>
        <v>Koch V. Gimn.,Ált.Isk.,Óvoda és Koll.</v>
      </c>
      <c r="J19" s="964"/>
      <c r="K19" s="937"/>
      <c r="L19" s="965"/>
      <c r="M19" s="937"/>
      <c r="N19" s="963"/>
      <c r="O19" s="963"/>
      <c r="P19" s="966"/>
      <c r="Q19" s="940"/>
      <c r="R19" s="941"/>
      <c r="S19" s="942"/>
      <c r="Y19" s="801"/>
      <c r="Z19" s="801"/>
      <c r="AA19" s="801" t="s">
        <v>78</v>
      </c>
      <c r="AB19" s="684">
        <v>60</v>
      </c>
      <c r="AC19" s="684">
        <v>40</v>
      </c>
      <c r="AD19" s="684">
        <v>25</v>
      </c>
      <c r="AE19" s="684">
        <v>15</v>
      </c>
      <c r="AF19" s="684">
        <v>8</v>
      </c>
      <c r="AG19" s="684">
        <v>4</v>
      </c>
      <c r="AH19" s="684">
        <v>2</v>
      </c>
      <c r="AI19" s="707"/>
      <c r="AJ19" s="707"/>
      <c r="AK19" s="707"/>
    </row>
    <row r="20" spans="1:37" s="943" customFormat="1" ht="12.9" customHeight="1" x14ac:dyDescent="0.25">
      <c r="A20" s="945"/>
      <c r="B20" s="946"/>
      <c r="C20" s="947"/>
      <c r="D20" s="947"/>
      <c r="E20" s="948"/>
      <c r="F20" s="936"/>
      <c r="G20" s="936"/>
      <c r="H20" s="949"/>
      <c r="I20" s="950" t="s">
        <v>456</v>
      </c>
      <c r="J20" s="951" t="s">
        <v>457</v>
      </c>
      <c r="K20" s="952" t="str">
        <f>UPPER(IF(OR(J20="a",J20="as"),F19,IF(OR(J20="b",J20="bs"),F21,)))</f>
        <v>HORVÁTH</v>
      </c>
      <c r="L20" s="967"/>
      <c r="M20" s="937"/>
      <c r="N20" s="963"/>
      <c r="O20" s="963"/>
      <c r="P20" s="966"/>
      <c r="Q20" s="940"/>
      <c r="R20" s="941"/>
      <c r="S20" s="942"/>
      <c r="Y20" s="801"/>
      <c r="Z20" s="801"/>
      <c r="AA20" s="801" t="s">
        <v>79</v>
      </c>
      <c r="AB20" s="684">
        <v>40</v>
      </c>
      <c r="AC20" s="684">
        <v>25</v>
      </c>
      <c r="AD20" s="684">
        <v>15</v>
      </c>
      <c r="AE20" s="684">
        <v>8</v>
      </c>
      <c r="AF20" s="684">
        <v>4</v>
      </c>
      <c r="AG20" s="684">
        <v>2</v>
      </c>
      <c r="AH20" s="684">
        <v>1</v>
      </c>
      <c r="AI20" s="707"/>
      <c r="AJ20" s="707"/>
      <c r="AK20" s="707"/>
    </row>
    <row r="21" spans="1:37" s="943" customFormat="1" ht="12.9" customHeight="1" x14ac:dyDescent="0.25">
      <c r="A21" s="945">
        <v>8</v>
      </c>
      <c r="B21" s="931" t="str">
        <f>IF($E21="","",VLOOKUP($E21,'B-V.kcs-U14-F elo'!$A$7:$O$22,14))</f>
        <v/>
      </c>
      <c r="C21" s="932" t="str">
        <f>IF($E21="","",VLOOKUP($E21,'B-V.kcs-U14-F elo'!$A$7:$O$22,15))</f>
        <v/>
      </c>
      <c r="D21" s="932" t="str">
        <f>IF($E21="","",VLOOKUP($E21,'B-V.kcs-U14-F elo'!$A$7:$O$22,5))</f>
        <v/>
      </c>
      <c r="E21" s="933"/>
      <c r="F21" s="954" t="str">
        <f>UPPER(IF($E21="","",VLOOKUP($E21,'B-V.kcs-U14-F elo'!$A$7:$O$22,2)))</f>
        <v/>
      </c>
      <c r="G21" s="954" t="str">
        <f>IF($E21="","",VLOOKUP($E21,'B-V.kcs-U14-F elo'!$A$7:$O$22,3))</f>
        <v/>
      </c>
      <c r="H21" s="954"/>
      <c r="I21" s="954" t="str">
        <f>IF($E21="","",VLOOKUP($E21,'B-V.kcs-U14-F elo'!$A$7:$O$22,4))</f>
        <v/>
      </c>
      <c r="J21" s="968"/>
      <c r="K21" s="937"/>
      <c r="L21" s="937"/>
      <c r="M21" s="937"/>
      <c r="N21" s="963"/>
      <c r="O21" s="963"/>
      <c r="P21" s="966"/>
      <c r="Q21" s="940"/>
      <c r="R21" s="941"/>
      <c r="S21" s="942"/>
      <c r="Y21" s="801"/>
      <c r="Z21" s="801"/>
      <c r="AA21" s="801" t="s">
        <v>80</v>
      </c>
      <c r="AB21" s="684">
        <v>25</v>
      </c>
      <c r="AC21" s="684">
        <v>15</v>
      </c>
      <c r="AD21" s="684">
        <v>10</v>
      </c>
      <c r="AE21" s="684">
        <v>6</v>
      </c>
      <c r="AF21" s="684">
        <v>3</v>
      </c>
      <c r="AG21" s="684">
        <v>1</v>
      </c>
      <c r="AH21" s="684">
        <v>0</v>
      </c>
      <c r="AI21" s="707"/>
      <c r="AJ21" s="707"/>
      <c r="AK21" s="707"/>
    </row>
    <row r="22" spans="1:37" s="943" customFormat="1" ht="12.9" customHeight="1" x14ac:dyDescent="0.25">
      <c r="A22" s="945"/>
      <c r="B22" s="946"/>
      <c r="C22" s="947"/>
      <c r="D22" s="947"/>
      <c r="E22" s="948"/>
      <c r="F22" s="970"/>
      <c r="G22" s="970"/>
      <c r="H22" s="973"/>
      <c r="I22" s="970"/>
      <c r="J22" s="959"/>
      <c r="K22" s="937"/>
      <c r="L22" s="937"/>
      <c r="M22" s="937"/>
      <c r="N22" s="963"/>
      <c r="O22" s="960" t="s">
        <v>456</v>
      </c>
      <c r="P22" s="961"/>
      <c r="Q22" s="952" t="str">
        <f>UPPER(IF(OR(P22="a",P22="as"),O14,IF(OR(P22="b",P22="bs"),O30,)))</f>
        <v/>
      </c>
      <c r="R22" s="962"/>
      <c r="S22" s="942"/>
      <c r="Y22" s="801"/>
      <c r="Z22" s="801"/>
      <c r="AA22" s="801" t="s">
        <v>81</v>
      </c>
      <c r="AB22" s="684">
        <v>15</v>
      </c>
      <c r="AC22" s="684">
        <v>10</v>
      </c>
      <c r="AD22" s="684">
        <v>6</v>
      </c>
      <c r="AE22" s="684">
        <v>3</v>
      </c>
      <c r="AF22" s="684">
        <v>1</v>
      </c>
      <c r="AG22" s="684">
        <v>0</v>
      </c>
      <c r="AH22" s="684">
        <v>0</v>
      </c>
      <c r="AI22" s="707"/>
      <c r="AJ22" s="707"/>
      <c r="AK22" s="707"/>
    </row>
    <row r="23" spans="1:37" s="943" customFormat="1" ht="12.9" customHeight="1" x14ac:dyDescent="0.25">
      <c r="A23" s="945">
        <v>9</v>
      </c>
      <c r="B23" s="931" t="str">
        <f>IF($E23="","",VLOOKUP($E23,'B-V.kcs-U14-F elo'!$A$7:$O$22,14))</f>
        <v/>
      </c>
      <c r="C23" s="932" t="str">
        <f>IF($E23="","",VLOOKUP($E23,'B-V.kcs-U14-F elo'!$A$7:$O$22,15))</f>
        <v/>
      </c>
      <c r="D23" s="932" t="str">
        <f>IF($E23="","",VLOOKUP($E23,'B-V.kcs-U14-F elo'!$A$7:$O$22,5))</f>
        <v/>
      </c>
      <c r="E23" s="933"/>
      <c r="F23" s="954" t="str">
        <f>UPPER(IF($E23="","",VLOOKUP($E23,'B-V.kcs-U14-F elo'!$A$7:$O$22,2)))</f>
        <v/>
      </c>
      <c r="G23" s="954" t="str">
        <f>IF($E23="","",VLOOKUP($E23,'B-V.kcs-U14-F elo'!$A$7:$O$22,3))</f>
        <v/>
      </c>
      <c r="H23" s="954"/>
      <c r="I23" s="954" t="str">
        <f>IF($E23="","",VLOOKUP($E23,'B-V.kcs-U14-F elo'!$A$7:$O$22,4))</f>
        <v/>
      </c>
      <c r="J23" s="964"/>
      <c r="K23" s="937"/>
      <c r="L23" s="937"/>
      <c r="M23" s="937"/>
      <c r="N23" s="963"/>
      <c r="O23" s="937"/>
      <c r="P23" s="966"/>
      <c r="Q23" s="937"/>
      <c r="R23" s="963"/>
      <c r="S23" s="942"/>
      <c r="Y23" s="801"/>
      <c r="Z23" s="801"/>
      <c r="AA23" s="801" t="s">
        <v>82</v>
      </c>
      <c r="AB23" s="684">
        <v>10</v>
      </c>
      <c r="AC23" s="684">
        <v>6</v>
      </c>
      <c r="AD23" s="684">
        <v>3</v>
      </c>
      <c r="AE23" s="684">
        <v>1</v>
      </c>
      <c r="AF23" s="684">
        <v>0</v>
      </c>
      <c r="AG23" s="684">
        <v>0</v>
      </c>
      <c r="AH23" s="684">
        <v>0</v>
      </c>
      <c r="AI23" s="707"/>
      <c r="AJ23" s="707"/>
      <c r="AK23" s="707"/>
    </row>
    <row r="24" spans="1:37" s="943" customFormat="1" ht="12.9" customHeight="1" x14ac:dyDescent="0.25">
      <c r="A24" s="945"/>
      <c r="B24" s="946"/>
      <c r="C24" s="947"/>
      <c r="D24" s="947"/>
      <c r="E24" s="948"/>
      <c r="F24" s="936"/>
      <c r="G24" s="936"/>
      <c r="H24" s="949"/>
      <c r="I24" s="950" t="s">
        <v>456</v>
      </c>
      <c r="J24" s="951" t="s">
        <v>458</v>
      </c>
      <c r="K24" s="952" t="str">
        <f>UPPER(IF(OR(J24="a",J24="as"),F23,IF(OR(J24="b",J24="bs"),F25,)))</f>
        <v>WIMMERT</v>
      </c>
      <c r="L24" s="952"/>
      <c r="M24" s="937"/>
      <c r="N24" s="963"/>
      <c r="O24" s="963"/>
      <c r="P24" s="966"/>
      <c r="Q24" s="940"/>
      <c r="R24" s="941"/>
      <c r="S24" s="942"/>
      <c r="Y24" s="801"/>
      <c r="Z24" s="801"/>
      <c r="AA24" s="801" t="s">
        <v>83</v>
      </c>
      <c r="AB24" s="684">
        <v>6</v>
      </c>
      <c r="AC24" s="684">
        <v>3</v>
      </c>
      <c r="AD24" s="684">
        <v>1</v>
      </c>
      <c r="AE24" s="684">
        <v>0</v>
      </c>
      <c r="AF24" s="684">
        <v>0</v>
      </c>
      <c r="AG24" s="684">
        <v>0</v>
      </c>
      <c r="AH24" s="684">
        <v>0</v>
      </c>
      <c r="AI24" s="707"/>
      <c r="AJ24" s="707"/>
      <c r="AK24" s="707"/>
    </row>
    <row r="25" spans="1:37" s="943" customFormat="1" ht="12.9" customHeight="1" x14ac:dyDescent="0.25">
      <c r="A25" s="945">
        <v>10</v>
      </c>
      <c r="B25" s="931">
        <f>IF($E25="","",VLOOKUP($E25,'B-V.kcs-U14-F elo'!$A$7:$O$22,14))</f>
        <v>0</v>
      </c>
      <c r="C25" s="932">
        <f>IF($E25="","",VLOOKUP($E25,'B-V.kcs-U14-F elo'!$A$7:$O$22,15))</f>
        <v>0</v>
      </c>
      <c r="D25" s="932" t="str">
        <f>IF($E25="","",VLOOKUP($E25,'B-V.kcs-U14-F elo'!$A$7:$O$22,5))</f>
        <v>120210</v>
      </c>
      <c r="E25" s="933">
        <v>9</v>
      </c>
      <c r="F25" s="954" t="str">
        <f>UPPER(IF($E25="","",VLOOKUP($E25,'B-V.kcs-U14-F elo'!$A$7:$O$22,2)))</f>
        <v>WIMMERT</v>
      </c>
      <c r="G25" s="954" t="str">
        <f>IF($E25="","",VLOOKUP($E25,'B-V.kcs-U14-F elo'!$A$7:$O$22,3))</f>
        <v>Robin</v>
      </c>
      <c r="H25" s="954"/>
      <c r="I25" s="954" t="str">
        <f>IF($E25="","",VLOOKUP($E25,'B-V.kcs-U14-F elo'!$A$7:$O$22,4))</f>
        <v>Koch V.Gimn.Ált.Isk.,Óvoda és Koll.</v>
      </c>
      <c r="J25" s="956"/>
      <c r="K25" s="937"/>
      <c r="L25" s="957"/>
      <c r="M25" s="937"/>
      <c r="N25" s="963"/>
      <c r="O25" s="963"/>
      <c r="P25" s="966"/>
      <c r="Q25" s="940"/>
      <c r="R25" s="941"/>
      <c r="S25" s="942"/>
      <c r="Y25" s="801"/>
      <c r="Z25" s="801"/>
      <c r="AA25" s="801" t="s">
        <v>88</v>
      </c>
      <c r="AB25" s="684">
        <v>3</v>
      </c>
      <c r="AC25" s="684">
        <v>2</v>
      </c>
      <c r="AD25" s="684">
        <v>1</v>
      </c>
      <c r="AE25" s="684">
        <v>0</v>
      </c>
      <c r="AF25" s="684">
        <v>0</v>
      </c>
      <c r="AG25" s="684">
        <v>0</v>
      </c>
      <c r="AH25" s="684">
        <v>0</v>
      </c>
      <c r="AI25" s="707"/>
      <c r="AJ25" s="707"/>
      <c r="AK25" s="707"/>
    </row>
    <row r="26" spans="1:37" s="943" customFormat="1" ht="12.9" customHeight="1" x14ac:dyDescent="0.25">
      <c r="A26" s="945"/>
      <c r="B26" s="946"/>
      <c r="C26" s="947"/>
      <c r="D26" s="947"/>
      <c r="E26" s="958"/>
      <c r="F26" s="936"/>
      <c r="G26" s="936"/>
      <c r="H26" s="949"/>
      <c r="I26" s="937"/>
      <c r="J26" s="959"/>
      <c r="K26" s="960" t="s">
        <v>456</v>
      </c>
      <c r="L26" s="961"/>
      <c r="M26" s="952" t="str">
        <f>UPPER(IF(OR(L26="a",L26="as"),K24,IF(OR(L26="b",L26="bs"),K28,)))</f>
        <v/>
      </c>
      <c r="N26" s="962"/>
      <c r="O26" s="963"/>
      <c r="P26" s="966"/>
      <c r="Q26" s="940"/>
      <c r="R26" s="941"/>
      <c r="S26" s="942"/>
      <c r="Y26" s="707"/>
      <c r="Z26" s="707"/>
      <c r="AA26" s="707"/>
      <c r="AB26" s="707"/>
      <c r="AC26" s="707"/>
      <c r="AD26" s="707"/>
      <c r="AE26" s="707"/>
      <c r="AF26" s="707"/>
      <c r="AG26" s="707"/>
      <c r="AH26" s="707"/>
      <c r="AI26" s="707"/>
      <c r="AJ26" s="707"/>
      <c r="AK26" s="707"/>
    </row>
    <row r="27" spans="1:37" s="943" customFormat="1" ht="12.9" customHeight="1" x14ac:dyDescent="0.25">
      <c r="A27" s="945">
        <v>11</v>
      </c>
      <c r="B27" s="931" t="str">
        <f>IF($E27="","",VLOOKUP($E27,'B-V.kcs-U14-F elo'!$A$7:$O$22,14))</f>
        <v/>
      </c>
      <c r="C27" s="932" t="str">
        <f>IF($E27="","",VLOOKUP($E27,'B-V.kcs-U14-F elo'!$A$7:$O$22,15))</f>
        <v/>
      </c>
      <c r="D27" s="932" t="str">
        <f>IF($E27="","",VLOOKUP($E27,'B-V.kcs-U14-F elo'!$A$7:$O$22,5))</f>
        <v/>
      </c>
      <c r="E27" s="933"/>
      <c r="F27" s="954" t="str">
        <f>UPPER(IF($E27="","",VLOOKUP($E27,'B-V.kcs-U14-F elo'!$A$7:$O$22,2)))</f>
        <v/>
      </c>
      <c r="G27" s="954" t="str">
        <f>IF($E27="","",VLOOKUP($E27,'B-V.kcs-U14-F elo'!$A$7:$O$22,3))</f>
        <v/>
      </c>
      <c r="H27" s="954"/>
      <c r="I27" s="954" t="str">
        <f>IF($E27="","",VLOOKUP($E27,'B-V.kcs-U14-F elo'!$A$7:$O$22,4))</f>
        <v/>
      </c>
      <c r="J27" s="964"/>
      <c r="K27" s="937"/>
      <c r="L27" s="965"/>
      <c r="M27" s="937"/>
      <c r="N27" s="966"/>
      <c r="O27" s="963"/>
      <c r="P27" s="966"/>
      <c r="Q27" s="940"/>
      <c r="R27" s="941"/>
      <c r="S27" s="942"/>
      <c r="Y27" s="707"/>
      <c r="Z27" s="707"/>
      <c r="AA27" s="707"/>
      <c r="AB27" s="707"/>
      <c r="AC27" s="707"/>
      <c r="AD27" s="707"/>
      <c r="AE27" s="707"/>
      <c r="AF27" s="707"/>
      <c r="AG27" s="707"/>
      <c r="AH27" s="707"/>
      <c r="AI27" s="707"/>
      <c r="AJ27" s="707"/>
      <c r="AK27" s="707"/>
    </row>
    <row r="28" spans="1:37" s="943" customFormat="1" ht="12.9" customHeight="1" x14ac:dyDescent="0.25">
      <c r="A28" s="974"/>
      <c r="B28" s="946"/>
      <c r="C28" s="947"/>
      <c r="D28" s="947"/>
      <c r="E28" s="958"/>
      <c r="F28" s="936"/>
      <c r="G28" s="936"/>
      <c r="H28" s="949"/>
      <c r="I28" s="950" t="s">
        <v>456</v>
      </c>
      <c r="J28" s="951" t="s">
        <v>458</v>
      </c>
      <c r="K28" s="952" t="str">
        <f>UPPER(IF(OR(J28="a",J28="as"),F27,IF(OR(J28="b",J28="bs"),F29,)))</f>
        <v>SCHMIDT</v>
      </c>
      <c r="L28" s="967"/>
      <c r="M28" s="937"/>
      <c r="N28" s="966"/>
      <c r="O28" s="963"/>
      <c r="P28" s="966"/>
      <c r="Q28" s="940"/>
      <c r="R28" s="941"/>
      <c r="S28" s="942"/>
    </row>
    <row r="29" spans="1:37" s="943" customFormat="1" ht="12.9" customHeight="1" x14ac:dyDescent="0.25">
      <c r="A29" s="930">
        <v>12</v>
      </c>
      <c r="B29" s="931">
        <f>IF($E29="","",VLOOKUP($E29,'B-V.kcs-U14-F elo'!$A$7:$O$22,14))</f>
        <v>0</v>
      </c>
      <c r="C29" s="932">
        <f>IF($E29="","",VLOOKUP($E29,'B-V.kcs-U14-F elo'!$A$7:$O$22,15))</f>
        <v>0</v>
      </c>
      <c r="D29" s="932" t="str">
        <f>IF($E29="","",VLOOKUP($E29,'B-V.kcs-U14-F elo'!$A$7:$O$22,5))</f>
        <v>121021</v>
      </c>
      <c r="E29" s="933">
        <v>7</v>
      </c>
      <c r="F29" s="934" t="str">
        <f>UPPER(IF($E29="","",VLOOKUP($E29,'B-V.kcs-U14-F elo'!$A$7:$O$22,2)))</f>
        <v>SCHMIDT</v>
      </c>
      <c r="G29" s="934" t="str">
        <f>IF($E29="","",VLOOKUP($E29,'B-V.kcs-U14-F elo'!$A$7:$O$22,3))</f>
        <v>Róbert</v>
      </c>
      <c r="H29" s="934"/>
      <c r="I29" s="934" t="str">
        <f>IF($E29="","",VLOOKUP($E29,'B-V.kcs-U14-F elo'!$A$7:$O$22,4))</f>
        <v>Bólyi Általános Iskola és AMI</v>
      </c>
      <c r="J29" s="975"/>
      <c r="K29" s="936"/>
      <c r="L29" s="937"/>
      <c r="M29" s="937"/>
      <c r="N29" s="966"/>
      <c r="O29" s="963"/>
      <c r="P29" s="966"/>
      <c r="Q29" s="940"/>
      <c r="R29" s="941"/>
      <c r="S29" s="942"/>
    </row>
    <row r="30" spans="1:37" s="943" customFormat="1" ht="12.9" customHeight="1" x14ac:dyDescent="0.25">
      <c r="A30" s="945"/>
      <c r="B30" s="946"/>
      <c r="C30" s="947"/>
      <c r="D30" s="947"/>
      <c r="E30" s="958"/>
      <c r="F30" s="937"/>
      <c r="G30" s="937"/>
      <c r="H30" s="969"/>
      <c r="I30" s="970"/>
      <c r="J30" s="959"/>
      <c r="K30" s="937"/>
      <c r="L30" s="937"/>
      <c r="M30" s="960" t="s">
        <v>456</v>
      </c>
      <c r="N30" s="961"/>
      <c r="O30" s="952" t="str">
        <f>UPPER(IF(OR(N30="a",N30="as"),M26,IF(OR(N30="b",N30="bs"),M34,)))</f>
        <v/>
      </c>
      <c r="P30" s="972"/>
      <c r="Q30" s="940"/>
      <c r="R30" s="941"/>
      <c r="S30" s="942"/>
    </row>
    <row r="31" spans="1:37" s="943" customFormat="1" ht="12.9" customHeight="1" x14ac:dyDescent="0.25">
      <c r="A31" s="945">
        <v>13</v>
      </c>
      <c r="B31" s="931" t="str">
        <f>IF($E31="","",VLOOKUP($E31,'B-V.kcs-U14-F elo'!$A$7:$O$22,14))</f>
        <v/>
      </c>
      <c r="C31" s="932" t="str">
        <f>IF($E31="","",VLOOKUP($E31,'B-V.kcs-U14-F elo'!$A$7:$O$22,15))</f>
        <v/>
      </c>
      <c r="D31" s="932" t="str">
        <f>IF($E31="","",VLOOKUP($E31,'B-V.kcs-U14-F elo'!$A$7:$O$22,5))</f>
        <v/>
      </c>
      <c r="E31" s="933"/>
      <c r="F31" s="954" t="str">
        <f>UPPER(IF($E31="","",VLOOKUP($E31,'B-V.kcs-U14-F elo'!$A$7:$O$22,2)))</f>
        <v/>
      </c>
      <c r="G31" s="954" t="str">
        <f>IF($E31="","",VLOOKUP($E31,'B-V.kcs-U14-F elo'!$A$7:$O$22,3))</f>
        <v/>
      </c>
      <c r="H31" s="954"/>
      <c r="I31" s="954" t="str">
        <f>IF($E31="","",VLOOKUP($E31,'B-V.kcs-U14-F elo'!$A$7:$O$22,4))</f>
        <v/>
      </c>
      <c r="J31" s="976"/>
      <c r="K31" s="937"/>
      <c r="L31" s="937"/>
      <c r="M31" s="937"/>
      <c r="N31" s="966"/>
      <c r="O31" s="937"/>
      <c r="P31" s="963"/>
      <c r="Q31" s="940"/>
      <c r="R31" s="941"/>
      <c r="S31" s="942"/>
    </row>
    <row r="32" spans="1:37" s="943" customFormat="1" ht="12.9" customHeight="1" x14ac:dyDescent="0.25">
      <c r="A32" s="945"/>
      <c r="B32" s="946"/>
      <c r="C32" s="947"/>
      <c r="D32" s="947"/>
      <c r="E32" s="958"/>
      <c r="F32" s="936"/>
      <c r="G32" s="936"/>
      <c r="H32" s="949"/>
      <c r="I32" s="960" t="s">
        <v>456</v>
      </c>
      <c r="J32" s="951" t="s">
        <v>458</v>
      </c>
      <c r="K32" s="952" t="str">
        <f>UPPER(IF(OR(J32="a",J32="as"),F31,IF(OR(J32="b",J32="bs"),F33,)))</f>
        <v>SZALAI</v>
      </c>
      <c r="L32" s="952"/>
      <c r="M32" s="937"/>
      <c r="N32" s="966"/>
      <c r="O32" s="963"/>
      <c r="P32" s="963"/>
      <c r="Q32" s="940"/>
      <c r="R32" s="941"/>
      <c r="S32" s="942"/>
    </row>
    <row r="33" spans="1:19" s="943" customFormat="1" ht="12.9" customHeight="1" x14ac:dyDescent="0.25">
      <c r="A33" s="945">
        <v>14</v>
      </c>
      <c r="B33" s="931">
        <f>IF($E33="","",VLOOKUP($E33,'B-V.kcs-U14-F elo'!$A$7:$O$22,14))</f>
        <v>0</v>
      </c>
      <c r="C33" s="932">
        <f>IF($E33="","",VLOOKUP($E33,'B-V.kcs-U14-F elo'!$A$7:$O$22,15))</f>
        <v>0</v>
      </c>
      <c r="D33" s="932" t="str">
        <f>IF($E33="","",VLOOKUP($E33,'B-V.kcs-U14-F elo'!$A$7:$O$22,5))</f>
        <v>121120</v>
      </c>
      <c r="E33" s="933">
        <v>8</v>
      </c>
      <c r="F33" s="954" t="str">
        <f>UPPER(IF($E33="","",VLOOKUP($E33,'B-V.kcs-U14-F elo'!$A$7:$O$22,2)))</f>
        <v>SZALAI</v>
      </c>
      <c r="G33" s="954" t="str">
        <f>IF($E33="","",VLOOKUP($E33,'B-V.kcs-U14-F elo'!$A$7:$O$22,3))</f>
        <v>Benett</v>
      </c>
      <c r="H33" s="954"/>
      <c r="I33" s="954" t="str">
        <f>IF($E33="","",VLOOKUP($E33,'B-V.kcs-U14-F elo'!$A$7:$O$22,4))</f>
        <v>Pécsi Bártfa Utcai Ált.Isk.</v>
      </c>
      <c r="J33" s="956"/>
      <c r="K33" s="937"/>
      <c r="L33" s="957"/>
      <c r="M33" s="937"/>
      <c r="N33" s="966"/>
      <c r="O33" s="963"/>
      <c r="P33" s="963"/>
      <c r="Q33" s="940"/>
      <c r="R33" s="941"/>
      <c r="S33" s="942"/>
    </row>
    <row r="34" spans="1:19" s="943" customFormat="1" ht="12.9" customHeight="1" x14ac:dyDescent="0.25">
      <c r="A34" s="945"/>
      <c r="B34" s="946"/>
      <c r="C34" s="947"/>
      <c r="D34" s="947"/>
      <c r="E34" s="958"/>
      <c r="F34" s="936"/>
      <c r="G34" s="936"/>
      <c r="H34" s="949"/>
      <c r="I34" s="937"/>
      <c r="J34" s="959"/>
      <c r="K34" s="960" t="s">
        <v>456</v>
      </c>
      <c r="L34" s="961"/>
      <c r="M34" s="952" t="str">
        <f>UPPER(IF(OR(L34="a",L34="as"),K32,IF(OR(L34="b",L34="bs"),K36,)))</f>
        <v/>
      </c>
      <c r="N34" s="972"/>
      <c r="O34" s="963"/>
      <c r="P34" s="963"/>
      <c r="Q34" s="940"/>
      <c r="R34" s="941"/>
      <c r="S34" s="942"/>
    </row>
    <row r="35" spans="1:19" s="943" customFormat="1" ht="12.9" customHeight="1" x14ac:dyDescent="0.25">
      <c r="A35" s="945">
        <v>15</v>
      </c>
      <c r="B35" s="931" t="str">
        <f>IF($E35="","",VLOOKUP($E35,'B-V.kcs-U14-F elo'!$A$7:$O$22,14))</f>
        <v/>
      </c>
      <c r="C35" s="932" t="str">
        <f>IF($E35="","",VLOOKUP($E35,'B-V.kcs-U14-F elo'!$A$7:$O$22,15))</f>
        <v/>
      </c>
      <c r="D35" s="932" t="str">
        <f>IF($E35="","",VLOOKUP($E35,'B-V.kcs-U14-F elo'!$A$7:$O$22,5))</f>
        <v/>
      </c>
      <c r="E35" s="933"/>
      <c r="F35" s="954" t="str">
        <f>UPPER(IF($E35="","",VLOOKUP($E35,'B-V.kcs-U14-F elo'!$A$7:$O$22,2)))</f>
        <v/>
      </c>
      <c r="G35" s="954" t="str">
        <f>IF($E35="","",VLOOKUP($E35,'B-V.kcs-U14-F elo'!$A$7:$O$22,3))</f>
        <v/>
      </c>
      <c r="H35" s="954"/>
      <c r="I35" s="954" t="str">
        <f>IF($E35="","",VLOOKUP($E35,'B-V.kcs-U14-F elo'!$A$7:$O$22,4))</f>
        <v/>
      </c>
      <c r="J35" s="964"/>
      <c r="K35" s="937"/>
      <c r="L35" s="965"/>
      <c r="M35" s="937"/>
      <c r="N35" s="963"/>
      <c r="O35" s="963"/>
      <c r="P35" s="963"/>
      <c r="Q35" s="940"/>
      <c r="R35" s="941"/>
      <c r="S35" s="942"/>
    </row>
    <row r="36" spans="1:19" s="943" customFormat="1" ht="12.9" customHeight="1" x14ac:dyDescent="0.25">
      <c r="A36" s="945"/>
      <c r="B36" s="946"/>
      <c r="C36" s="947"/>
      <c r="D36" s="947"/>
      <c r="E36" s="948"/>
      <c r="F36" s="936"/>
      <c r="G36" s="936"/>
      <c r="H36" s="949"/>
      <c r="I36" s="960" t="s">
        <v>456</v>
      </c>
      <c r="J36" s="951" t="s">
        <v>458</v>
      </c>
      <c r="K36" s="952" t="str">
        <f>UPPER(IF(OR(J36="a",J36="as"),F35,IF(OR(J36="b",J36="bs"),F37,)))</f>
        <v>LINDENLAUB</v>
      </c>
      <c r="L36" s="967"/>
      <c r="M36" s="937"/>
      <c r="N36" s="963"/>
      <c r="O36" s="963"/>
      <c r="P36" s="963"/>
      <c r="Q36" s="940"/>
      <c r="R36" s="941"/>
      <c r="S36" s="942"/>
    </row>
    <row r="37" spans="1:19" s="943" customFormat="1" ht="12.9" customHeight="1" x14ac:dyDescent="0.25">
      <c r="A37" s="930">
        <v>16</v>
      </c>
      <c r="B37" s="931">
        <f>IF($E37="","",VLOOKUP($E37,'B-V.kcs-U14-F elo'!$A$7:$O$22,14))</f>
        <v>0</v>
      </c>
      <c r="C37" s="932">
        <f>IF($E37="","",VLOOKUP($E37,'B-V.kcs-U14-F elo'!$A$7:$O$22,15))</f>
        <v>0</v>
      </c>
      <c r="D37" s="932" t="str">
        <f>IF($E37="","",VLOOKUP($E37,'B-V.kcs-U14-F elo'!$A$7:$O$22,5))</f>
        <v>130123</v>
      </c>
      <c r="E37" s="977">
        <v>4</v>
      </c>
      <c r="F37" s="934" t="str">
        <f>UPPER(IF($E37="","",VLOOKUP($E37,'B-V.kcs-U14-F elo'!$A$7:$O$22,2)))</f>
        <v>LINDENLAUB</v>
      </c>
      <c r="G37" s="934" t="str">
        <f>IF($E37="","",VLOOKUP($E37,'B-V.kcs-U14-F elo'!$A$7:$O$22,3))</f>
        <v>Péter</v>
      </c>
      <c r="H37" s="934"/>
      <c r="I37" s="934" t="str">
        <f>IF($E37="","",VLOOKUP($E37,'B-V.kcs-U14-F elo'!$A$7:$O$22,4))</f>
        <v>Park U. Kat.Ált.Isk.és Óvoda, Mohács</v>
      </c>
      <c r="J37" s="975"/>
      <c r="K37" s="936"/>
      <c r="L37" s="937"/>
      <c r="M37" s="937"/>
      <c r="N37" s="963"/>
      <c r="O37" s="963"/>
      <c r="P37" s="963"/>
      <c r="Q37" s="940"/>
      <c r="R37" s="941"/>
      <c r="S37" s="942"/>
    </row>
    <row r="38" spans="1:19" s="943" customFormat="1" ht="9.6" customHeight="1" x14ac:dyDescent="0.25">
      <c r="A38" s="978"/>
      <c r="B38" s="948"/>
      <c r="C38" s="948"/>
      <c r="D38" s="948"/>
      <c r="E38" s="948"/>
      <c r="F38" s="970"/>
      <c r="G38" s="970"/>
      <c r="H38" s="973"/>
      <c r="I38" s="937"/>
      <c r="J38" s="959"/>
      <c r="K38" s="937"/>
      <c r="L38" s="937"/>
      <c r="M38" s="937"/>
      <c r="N38" s="963"/>
      <c r="O38" s="963"/>
      <c r="P38" s="963"/>
      <c r="Q38" s="940"/>
      <c r="R38" s="941"/>
      <c r="S38" s="942"/>
    </row>
    <row r="39" spans="1:19" s="943" customFormat="1" ht="9.6" customHeight="1" x14ac:dyDescent="0.25">
      <c r="A39" s="979"/>
      <c r="B39" s="980"/>
      <c r="C39" s="980"/>
      <c r="D39" s="980"/>
      <c r="E39" s="948"/>
      <c r="F39" s="980"/>
      <c r="G39" s="980"/>
      <c r="H39" s="980"/>
      <c r="I39" s="980"/>
      <c r="J39" s="948"/>
      <c r="K39" s="980"/>
      <c r="L39" s="980"/>
      <c r="M39" s="980"/>
      <c r="N39" s="981"/>
      <c r="O39" s="981"/>
      <c r="P39" s="981"/>
      <c r="Q39" s="940"/>
      <c r="R39" s="941"/>
      <c r="S39" s="942"/>
    </row>
    <row r="40" spans="1:19" s="943" customFormat="1" ht="9.6" customHeight="1" x14ac:dyDescent="0.25">
      <c r="A40" s="978"/>
      <c r="B40" s="948"/>
      <c r="C40" s="948"/>
      <c r="D40" s="948"/>
      <c r="E40" s="948"/>
      <c r="F40" s="980"/>
      <c r="G40" s="980"/>
      <c r="I40" s="980"/>
      <c r="J40" s="948"/>
      <c r="K40" s="980"/>
      <c r="L40" s="980"/>
      <c r="M40" s="982"/>
      <c r="N40" s="948"/>
      <c r="O40" s="980"/>
      <c r="P40" s="981"/>
      <c r="Q40" s="940"/>
      <c r="R40" s="941"/>
      <c r="S40" s="942"/>
    </row>
    <row r="41" spans="1:19" s="943" customFormat="1" ht="9.6" customHeight="1" x14ac:dyDescent="0.25">
      <c r="A41" s="978"/>
      <c r="B41" s="980"/>
      <c r="C41" s="980"/>
      <c r="D41" s="980"/>
      <c r="E41" s="948"/>
      <c r="F41" s="980"/>
      <c r="G41" s="980"/>
      <c r="H41" s="980"/>
      <c r="I41" s="980"/>
      <c r="J41" s="948"/>
      <c r="K41" s="980"/>
      <c r="L41" s="980"/>
      <c r="M41" s="980"/>
      <c r="N41" s="981"/>
      <c r="O41" s="980"/>
      <c r="P41" s="981"/>
      <c r="Q41" s="940"/>
      <c r="R41" s="941"/>
      <c r="S41" s="942"/>
    </row>
    <row r="42" spans="1:19" s="943" customFormat="1" ht="9.6" customHeight="1" x14ac:dyDescent="0.25">
      <c r="A42" s="978"/>
      <c r="B42" s="948"/>
      <c r="C42" s="948"/>
      <c r="D42" s="948"/>
      <c r="E42" s="948"/>
      <c r="F42" s="980"/>
      <c r="G42" s="980"/>
      <c r="I42" s="982"/>
      <c r="J42" s="948"/>
      <c r="K42" s="980"/>
      <c r="L42" s="980"/>
      <c r="M42" s="980"/>
      <c r="N42" s="981"/>
      <c r="O42" s="981"/>
      <c r="P42" s="981"/>
      <c r="Q42" s="940"/>
      <c r="R42" s="941"/>
      <c r="S42" s="942"/>
    </row>
    <row r="43" spans="1:19" s="943" customFormat="1" ht="9.6" customHeight="1" x14ac:dyDescent="0.25">
      <c r="A43" s="978"/>
      <c r="B43" s="980"/>
      <c r="C43" s="980"/>
      <c r="D43" s="980"/>
      <c r="E43" s="948"/>
      <c r="F43" s="980"/>
      <c r="G43" s="980"/>
      <c r="H43" s="980"/>
      <c r="I43" s="980"/>
      <c r="J43" s="948"/>
      <c r="K43" s="980"/>
      <c r="L43" s="983"/>
      <c r="M43" s="980"/>
      <c r="N43" s="981"/>
      <c r="O43" s="981"/>
      <c r="P43" s="981"/>
      <c r="Q43" s="940"/>
      <c r="R43" s="941"/>
      <c r="S43" s="942"/>
    </row>
    <row r="44" spans="1:19" s="943" customFormat="1" ht="9.6" customHeight="1" x14ac:dyDescent="0.25">
      <c r="A44" s="978"/>
      <c r="B44" s="948"/>
      <c r="C44" s="948"/>
      <c r="D44" s="948"/>
      <c r="E44" s="948"/>
      <c r="F44" s="980"/>
      <c r="G44" s="980"/>
      <c r="I44" s="980"/>
      <c r="J44" s="948"/>
      <c r="K44" s="982"/>
      <c r="L44" s="948"/>
      <c r="M44" s="980"/>
      <c r="N44" s="981"/>
      <c r="O44" s="981"/>
      <c r="P44" s="981"/>
      <c r="Q44" s="940"/>
      <c r="R44" s="941"/>
      <c r="S44" s="942"/>
    </row>
    <row r="45" spans="1:19" s="943" customFormat="1" ht="9.6" customHeight="1" x14ac:dyDescent="0.25">
      <c r="A45" s="978"/>
      <c r="B45" s="980"/>
      <c r="C45" s="980"/>
      <c r="D45" s="980"/>
      <c r="E45" s="948"/>
      <c r="F45" s="980"/>
      <c r="G45" s="980"/>
      <c r="H45" s="980"/>
      <c r="I45" s="980"/>
      <c r="J45" s="948"/>
      <c r="K45" s="980"/>
      <c r="L45" s="980"/>
      <c r="M45" s="980"/>
      <c r="N45" s="981"/>
      <c r="O45" s="981"/>
      <c r="P45" s="981"/>
      <c r="Q45" s="940"/>
      <c r="R45" s="941"/>
      <c r="S45" s="942"/>
    </row>
    <row r="46" spans="1:19" s="943" customFormat="1" ht="9.6" customHeight="1" x14ac:dyDescent="0.25">
      <c r="A46" s="978"/>
      <c r="B46" s="948"/>
      <c r="C46" s="948"/>
      <c r="D46" s="948"/>
      <c r="E46" s="948"/>
      <c r="F46" s="980"/>
      <c r="G46" s="980"/>
      <c r="I46" s="982"/>
      <c r="J46" s="948"/>
      <c r="K46" s="980"/>
      <c r="L46" s="980"/>
      <c r="M46" s="980"/>
      <c r="N46" s="981"/>
      <c r="O46" s="981"/>
      <c r="P46" s="981"/>
      <c r="Q46" s="940"/>
      <c r="R46" s="941"/>
      <c r="S46" s="942"/>
    </row>
    <row r="47" spans="1:19" s="943" customFormat="1" ht="9.6" customHeight="1" x14ac:dyDescent="0.25">
      <c r="A47" s="979"/>
      <c r="B47" s="980"/>
      <c r="C47" s="980"/>
      <c r="D47" s="980"/>
      <c r="E47" s="948"/>
      <c r="F47" s="980"/>
      <c r="G47" s="980"/>
      <c r="H47" s="980"/>
      <c r="I47" s="980"/>
      <c r="J47" s="948"/>
      <c r="K47" s="980"/>
      <c r="L47" s="980"/>
      <c r="M47" s="980"/>
      <c r="N47" s="980"/>
      <c r="O47" s="938"/>
      <c r="P47" s="938"/>
      <c r="Q47" s="940"/>
      <c r="R47" s="941"/>
      <c r="S47" s="942"/>
    </row>
    <row r="48" spans="1:19" s="723" customFormat="1" ht="6.75" customHeight="1" x14ac:dyDescent="0.25">
      <c r="A48" s="984"/>
      <c r="B48" s="984"/>
      <c r="C48" s="984"/>
      <c r="D48" s="984"/>
      <c r="E48" s="984"/>
      <c r="F48" s="985"/>
      <c r="G48" s="985"/>
      <c r="H48" s="985"/>
      <c r="I48" s="985"/>
      <c r="J48" s="986"/>
      <c r="K48" s="987"/>
      <c r="L48" s="988"/>
      <c r="M48" s="987"/>
      <c r="N48" s="988"/>
      <c r="O48" s="987"/>
      <c r="P48" s="988"/>
      <c r="Q48" s="987"/>
      <c r="R48" s="988"/>
      <c r="S48" s="989"/>
    </row>
    <row r="49" spans="1:18" s="999" customFormat="1" ht="10.5" customHeight="1" x14ac:dyDescent="0.25">
      <c r="A49" s="829" t="s">
        <v>35</v>
      </c>
      <c r="B49" s="830"/>
      <c r="C49" s="830"/>
      <c r="D49" s="831"/>
      <c r="E49" s="990" t="s">
        <v>2</v>
      </c>
      <c r="F49" s="991" t="s">
        <v>37</v>
      </c>
      <c r="G49" s="990"/>
      <c r="H49" s="992"/>
      <c r="I49" s="993"/>
      <c r="J49" s="990" t="s">
        <v>2</v>
      </c>
      <c r="K49" s="991" t="s">
        <v>46</v>
      </c>
      <c r="L49" s="994"/>
      <c r="M49" s="991" t="s">
        <v>47</v>
      </c>
      <c r="N49" s="995"/>
      <c r="O49" s="996" t="s">
        <v>48</v>
      </c>
      <c r="P49" s="996"/>
      <c r="Q49" s="997"/>
      <c r="R49" s="998"/>
    </row>
    <row r="50" spans="1:18" s="999" customFormat="1" ht="9" customHeight="1" x14ac:dyDescent="0.25">
      <c r="A50" s="1000" t="s">
        <v>36</v>
      </c>
      <c r="B50" s="1001"/>
      <c r="C50" s="1002"/>
      <c r="D50" s="1003"/>
      <c r="E50" s="1004"/>
      <c r="F50" s="865"/>
      <c r="G50" s="1005"/>
      <c r="H50" s="865"/>
      <c r="I50" s="858"/>
      <c r="J50" s="1006" t="s">
        <v>3</v>
      </c>
      <c r="K50" s="861"/>
      <c r="L50" s="850"/>
      <c r="M50" s="861"/>
      <c r="N50" s="1007"/>
      <c r="O50" s="1008" t="s">
        <v>38</v>
      </c>
      <c r="P50" s="1009"/>
      <c r="Q50" s="1009"/>
      <c r="R50" s="1010"/>
    </row>
    <row r="51" spans="1:18" s="999" customFormat="1" ht="9" customHeight="1" x14ac:dyDescent="0.25">
      <c r="A51" s="1011" t="s">
        <v>45</v>
      </c>
      <c r="B51" s="1012"/>
      <c r="C51" s="1013"/>
      <c r="D51" s="1014"/>
      <c r="E51" s="1004"/>
      <c r="F51" s="865"/>
      <c r="G51" s="1005"/>
      <c r="H51" s="865"/>
      <c r="I51" s="858"/>
      <c r="J51" s="1006" t="s">
        <v>4</v>
      </c>
      <c r="K51" s="861"/>
      <c r="L51" s="850"/>
      <c r="M51" s="861"/>
      <c r="N51" s="1007"/>
      <c r="O51" s="1015"/>
      <c r="P51" s="1016"/>
      <c r="Q51" s="1012"/>
      <c r="R51" s="1017"/>
    </row>
    <row r="52" spans="1:18" s="999" customFormat="1" ht="9" customHeight="1" x14ac:dyDescent="0.25">
      <c r="A52" s="862"/>
      <c r="B52" s="863"/>
      <c r="C52" s="1018"/>
      <c r="D52" s="864"/>
      <c r="E52" s="1004"/>
      <c r="F52" s="865"/>
      <c r="G52" s="1005"/>
      <c r="H52" s="865"/>
      <c r="I52" s="858"/>
      <c r="J52" s="1006" t="s">
        <v>5</v>
      </c>
      <c r="K52" s="861"/>
      <c r="L52" s="850"/>
      <c r="M52" s="861"/>
      <c r="N52" s="1007"/>
      <c r="O52" s="1008" t="s">
        <v>39</v>
      </c>
      <c r="P52" s="1009"/>
      <c r="Q52" s="1009"/>
      <c r="R52" s="1010"/>
    </row>
    <row r="53" spans="1:18" s="999" customFormat="1" ht="9" customHeight="1" x14ac:dyDescent="0.25">
      <c r="A53" s="866"/>
      <c r="B53" s="867"/>
      <c r="C53" s="867"/>
      <c r="D53" s="868"/>
      <c r="E53" s="1004"/>
      <c r="F53" s="865"/>
      <c r="G53" s="1005"/>
      <c r="H53" s="865"/>
      <c r="I53" s="858"/>
      <c r="J53" s="1006" t="s">
        <v>6</v>
      </c>
      <c r="K53" s="861"/>
      <c r="L53" s="850"/>
      <c r="M53" s="861"/>
      <c r="N53" s="1007"/>
      <c r="O53" s="861"/>
      <c r="P53" s="850"/>
      <c r="Q53" s="861"/>
      <c r="R53" s="1007"/>
    </row>
    <row r="54" spans="1:18" s="999" customFormat="1" ht="9" customHeight="1" x14ac:dyDescent="0.25">
      <c r="A54" s="871"/>
      <c r="B54" s="872"/>
      <c r="C54" s="872"/>
      <c r="D54" s="873"/>
      <c r="E54" s="1004"/>
      <c r="F54" s="865"/>
      <c r="G54" s="1005"/>
      <c r="H54" s="865"/>
      <c r="I54" s="858"/>
      <c r="J54" s="1006" t="s">
        <v>7</v>
      </c>
      <c r="K54" s="861"/>
      <c r="L54" s="850"/>
      <c r="M54" s="861"/>
      <c r="N54" s="1007"/>
      <c r="O54" s="1012"/>
      <c r="P54" s="1016"/>
      <c r="Q54" s="1012"/>
      <c r="R54" s="1017"/>
    </row>
    <row r="55" spans="1:18" s="999" customFormat="1" ht="9" customHeight="1" x14ac:dyDescent="0.25">
      <c r="A55" s="874"/>
      <c r="B55" s="875"/>
      <c r="C55" s="867"/>
      <c r="D55" s="868"/>
      <c r="E55" s="1004"/>
      <c r="F55" s="865"/>
      <c r="G55" s="1005"/>
      <c r="H55" s="865"/>
      <c r="I55" s="858"/>
      <c r="J55" s="1006" t="s">
        <v>8</v>
      </c>
      <c r="K55" s="861"/>
      <c r="L55" s="850"/>
      <c r="M55" s="861"/>
      <c r="N55" s="1007"/>
      <c r="O55" s="1008" t="s">
        <v>28</v>
      </c>
      <c r="P55" s="1009"/>
      <c r="Q55" s="1009"/>
      <c r="R55" s="1010"/>
    </row>
    <row r="56" spans="1:18" s="999" customFormat="1" ht="9" customHeight="1" x14ac:dyDescent="0.25">
      <c r="A56" s="874"/>
      <c r="B56" s="875"/>
      <c r="C56" s="1019"/>
      <c r="D56" s="876"/>
      <c r="E56" s="1004"/>
      <c r="F56" s="865"/>
      <c r="G56" s="1005"/>
      <c r="H56" s="865"/>
      <c r="I56" s="858"/>
      <c r="J56" s="1006" t="s">
        <v>9</v>
      </c>
      <c r="K56" s="861"/>
      <c r="L56" s="850"/>
      <c r="M56" s="861"/>
      <c r="N56" s="1007"/>
      <c r="O56" s="861"/>
      <c r="P56" s="850"/>
      <c r="Q56" s="861"/>
      <c r="R56" s="1007"/>
    </row>
    <row r="57" spans="1:18" s="999" customFormat="1" ht="9" customHeight="1" x14ac:dyDescent="0.25">
      <c r="A57" s="877"/>
      <c r="B57" s="878"/>
      <c r="C57" s="1020"/>
      <c r="D57" s="879"/>
      <c r="E57" s="1021"/>
      <c r="F57" s="881"/>
      <c r="G57" s="1022"/>
      <c r="H57" s="881"/>
      <c r="I57" s="884"/>
      <c r="J57" s="1023" t="s">
        <v>10</v>
      </c>
      <c r="K57" s="1012"/>
      <c r="L57" s="1016"/>
      <c r="M57" s="1012"/>
      <c r="N57" s="1017"/>
      <c r="O57" s="1012" t="e">
        <f>R4</f>
        <v>#REF!</v>
      </c>
      <c r="P57" s="1016"/>
      <c r="Q57" s="1012"/>
      <c r="R57" s="1024">
        <f>MIN(4,'B-V.kcs-U14-F elo'!Q5)</f>
        <v>4</v>
      </c>
    </row>
  </sheetData>
  <mergeCells count="1">
    <mergeCell ref="A4:C4"/>
  </mergeCells>
  <conditionalFormatting sqref="B39 B41 B43 B45 B47">
    <cfRule type="cellIs" dxfId="113" priority="4" stopIfTrue="1" operator="equal">
      <formula>"QA"</formula>
    </cfRule>
    <cfRule type="cellIs" dxfId="112" priority="5" stopIfTrue="1" operator="equal">
      <formula>"DA"</formula>
    </cfRule>
  </conditionalFormatting>
  <conditionalFormatting sqref="E7 E9 E11 E13 E15 E17 E19 E21 E23 E25 E27 E29 E31 E33 E35 E37">
    <cfRule type="expression" dxfId="111" priority="2" stopIfTrue="1">
      <formula>$E7&lt;5</formula>
    </cfRule>
  </conditionalFormatting>
  <conditionalFormatting sqref="E39 E41 E43 E45 E47">
    <cfRule type="expression" dxfId="110" priority="10" stopIfTrue="1">
      <formula>AND($E39&lt;9,$C39&gt;0)</formula>
    </cfRule>
  </conditionalFormatting>
  <conditionalFormatting sqref="F7 F9 F11 F13 F15 F17 F19 F21 F23 F25 F27 F29 F31 F33 F35 F37">
    <cfRule type="cellIs" dxfId="109" priority="1" stopIfTrue="1" operator="equal">
      <formula>"Bye"</formula>
    </cfRule>
  </conditionalFormatting>
  <conditionalFormatting sqref="F39 F41 F43 F45 F47">
    <cfRule type="cellIs" dxfId="108" priority="8" stopIfTrue="1" operator="equal">
      <formula>"Bye"</formula>
    </cfRule>
  </conditionalFormatting>
  <conditionalFormatting sqref="F39:I39 F41:I41 F43:I43 F45:I45 F47:I47">
    <cfRule type="expression" dxfId="107" priority="9" stopIfTrue="1">
      <formula>AND($E39&lt;9,$C39&gt;0)</formula>
    </cfRule>
  </conditionalFormatting>
  <conditionalFormatting sqref="H7 H9 H11 H13 H15 H17 H19 H21 H23 H25 H27 H29 H31 H33 H35 H37">
    <cfRule type="expression" dxfId="106" priority="14" stopIfTrue="1">
      <formula>AND($E7&lt;9,$C7&gt;0)</formula>
    </cfRule>
  </conditionalFormatting>
  <conditionalFormatting sqref="I8 K10 I12 M14 I16 K18 I20 O22 I24 K26 I28 M30 I32 K34 I36 M40 I42 K44 I46">
    <cfRule type="expression" dxfId="105" priority="11" stopIfTrue="1">
      <formula>AND($O$1="CU",I8="Umpire")</formula>
    </cfRule>
    <cfRule type="expression" dxfId="104" priority="12" stopIfTrue="1">
      <formula>AND($O$1="CU",I8&lt;&gt;"Umpire",J8&lt;&gt;"")</formula>
    </cfRule>
    <cfRule type="expression" dxfId="103" priority="13" stopIfTrue="1">
      <formula>AND($O$1="CU",I8&lt;&gt;"Umpire")</formula>
    </cfRule>
  </conditionalFormatting>
  <conditionalFormatting sqref="J8 L10 J12 N14 J16 L18 J20 P22 J24 L26 J28 N30 J32 L34 J36 R57">
    <cfRule type="expression" dxfId="102" priority="3" stopIfTrue="1">
      <formula>$O$1="CU"</formula>
    </cfRule>
  </conditionalFormatting>
  <conditionalFormatting sqref="K8 M10 K12 O14 K16 M18 K20 Q22 K24 M26 K28 O30 K32 M34 K36 O40 K42 M44 K46">
    <cfRule type="expression" dxfId="101" priority="6" stopIfTrue="1">
      <formula>J8="as"</formula>
    </cfRule>
    <cfRule type="expression" dxfId="100" priority="7" stopIfTrue="1">
      <formula>J8="bs"</formula>
    </cfRule>
  </conditionalFormatting>
  <dataValidations count="1">
    <dataValidation type="list" allowBlank="1" showInputMessage="1" sqref="I46 I42 K44 M40 I8 M14 K10 K18 K26 K34 M30 I12 I36 O22 I16 I32 I24 I20 I28" xr:uid="{39BF88FD-D391-4592-864F-FCF92B750661}">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21" r:id="rId4" name="Button 1">
              <controlPr defaultSize="0" print="0" autoFill="0" autoPict="0" macro="[3]!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98722" r:id="rId5" name="Button 2">
              <controlPr defaultSize="0" print="0" autoFill="0" autoPict="0" macro="[3]!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D322-D984-415B-8FA0-CA56E1C43315}">
  <sheetPr codeName="Sheet24">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4.33203125" style="707" customWidth="1"/>
    <col min="3" max="3" width="12" style="707" customWidth="1"/>
    <col min="4" max="4" width="35.5546875" style="780" bestFit="1" customWidth="1"/>
    <col min="5" max="5" width="9.33203125" style="781" customWidth="1"/>
    <col min="6" max="6" width="6.109375" style="782" hidden="1" customWidth="1"/>
    <col min="7" max="7" width="33.8867187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16384" width="8.88671875" style="707"/>
  </cols>
  <sheetData>
    <row r="1" spans="1:17" ht="24.6" x14ac:dyDescent="0.4">
      <c r="A1" s="698" t="e">
        <f>[3]Altalanos!$A$6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886" t="e">
        <f>[3]Altalanos!$E$8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[3]Altalanos!$A$10</f>
        <v>#REF!</v>
      </c>
      <c r="B5" s="734"/>
      <c r="C5" s="735" t="e">
        <f>[3]Altalanos!$C$10</f>
        <v>#REF!</v>
      </c>
      <c r="D5" s="736" t="e">
        <f>[3]Altalanos!$D$10</f>
        <v>#REF!</v>
      </c>
      <c r="E5" s="736"/>
      <c r="F5" s="736"/>
      <c r="G5" s="736"/>
      <c r="H5" s="737" t="e">
        <f>[3]Altalanos!$E$10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369</v>
      </c>
      <c r="C7" s="755" t="s">
        <v>459</v>
      </c>
      <c r="D7" s="756" t="s">
        <v>371</v>
      </c>
      <c r="E7" s="757" t="s">
        <v>460</v>
      </c>
      <c r="F7" s="758"/>
      <c r="G7" s="759"/>
      <c r="H7" s="756"/>
      <c r="I7" s="756"/>
      <c r="J7" s="760"/>
      <c r="K7" s="761"/>
      <c r="L7" s="762"/>
      <c r="M7" s="761"/>
      <c r="N7" s="763"/>
      <c r="O7" s="756"/>
      <c r="P7" s="764"/>
      <c r="Q7" s="765"/>
    </row>
    <row r="8" spans="1:17" s="766" customFormat="1" ht="18.899999999999999" customHeight="1" x14ac:dyDescent="0.25">
      <c r="A8" s="754">
        <v>2</v>
      </c>
      <c r="B8" s="755" t="s">
        <v>461</v>
      </c>
      <c r="C8" s="755" t="s">
        <v>462</v>
      </c>
      <c r="D8" s="756" t="s">
        <v>435</v>
      </c>
      <c r="E8" s="757" t="s">
        <v>463</v>
      </c>
      <c r="F8" s="767"/>
      <c r="G8" s="768"/>
      <c r="H8" s="756"/>
      <c r="I8" s="756"/>
      <c r="J8" s="760"/>
      <c r="K8" s="761"/>
      <c r="L8" s="762"/>
      <c r="M8" s="761"/>
      <c r="N8" s="763"/>
      <c r="O8" s="756"/>
      <c r="P8" s="764"/>
      <c r="Q8" s="765"/>
    </row>
    <row r="9" spans="1:17" s="766" customFormat="1" ht="18.899999999999999" customHeight="1" x14ac:dyDescent="0.25">
      <c r="A9" s="754">
        <v>3</v>
      </c>
      <c r="B9" s="755" t="s">
        <v>464</v>
      </c>
      <c r="C9" s="755" t="s">
        <v>465</v>
      </c>
      <c r="D9" s="756" t="s">
        <v>394</v>
      </c>
      <c r="E9" s="757" t="s">
        <v>466</v>
      </c>
      <c r="F9" s="767"/>
      <c r="G9" s="768"/>
      <c r="H9" s="756"/>
      <c r="I9" s="756"/>
      <c r="J9" s="760"/>
      <c r="K9" s="761"/>
      <c r="L9" s="762"/>
      <c r="M9" s="761"/>
      <c r="N9" s="763"/>
      <c r="O9" s="756"/>
      <c r="P9" s="769"/>
      <c r="Q9" s="770"/>
    </row>
    <row r="10" spans="1:17" s="766" customFormat="1" ht="18.899999999999999" customHeight="1" x14ac:dyDescent="0.25">
      <c r="A10" s="754">
        <v>4</v>
      </c>
      <c r="B10" s="755"/>
      <c r="C10" s="755"/>
      <c r="D10" s="756"/>
      <c r="E10" s="757"/>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99" priority="14" stopIfTrue="1">
      <formula>$Q7&gt;=1</formula>
    </cfRule>
  </conditionalFormatting>
  <conditionalFormatting sqref="B7:D37">
    <cfRule type="expression" dxfId="98" priority="1" stopIfTrue="1">
      <formula>$Q7&gt;=1</formula>
    </cfRule>
  </conditionalFormatting>
  <conditionalFormatting sqref="E7:E14">
    <cfRule type="expression" dxfId="97" priority="6" stopIfTrue="1">
      <formula>AND(ROUNDDOWN(($A$4-E7)/365.25,0)&lt;=13,G7&lt;&gt;"OK")</formula>
    </cfRule>
    <cfRule type="expression" dxfId="96" priority="7" stopIfTrue="1">
      <formula>AND(ROUNDDOWN(($A$4-E7)/365.25,0)&lt;=14,G7&lt;&gt;"OK")</formula>
    </cfRule>
    <cfRule type="expression" dxfId="95" priority="8" stopIfTrue="1">
      <formula>AND(ROUNDDOWN(($A$4-E7)/365.25,0)&lt;=17,G7&lt;&gt;"OK")</formula>
    </cfRule>
    <cfRule type="expression" dxfId="94" priority="11" stopIfTrue="1">
      <formula>AND(ROUNDDOWN(($A$4-E7)/365.25,0)&lt;=13,G7&lt;&gt;"OK")</formula>
    </cfRule>
    <cfRule type="expression" dxfId="93" priority="12" stopIfTrue="1">
      <formula>AND(ROUNDDOWN(($A$4-E7)/365.25,0)&lt;=14,G7&lt;&gt;"OK")</formula>
    </cfRule>
    <cfRule type="expression" dxfId="92" priority="13" stopIfTrue="1">
      <formula>AND(ROUNDDOWN(($A$4-E7)/365.25,0)&lt;=17,G7&lt;&gt;"OK")</formula>
    </cfRule>
  </conditionalFormatting>
  <conditionalFormatting sqref="E7:E27 E29:E37">
    <cfRule type="expression" dxfId="91" priority="2" stopIfTrue="1">
      <formula>AND(ROUNDDOWN(($A$4-E7)/365.25,0)&lt;=13,G7&lt;&gt;"OK")</formula>
    </cfRule>
    <cfRule type="expression" dxfId="90" priority="3" stopIfTrue="1">
      <formula>AND(ROUNDDOWN(($A$4-E7)/365.25,0)&lt;=14,G7&lt;&gt;"OK")</formula>
    </cfRule>
    <cfRule type="expression" dxfId="89" priority="4" stopIfTrue="1">
      <formula>AND(ROUNDDOWN(($A$4-E7)/365.25,0)&lt;=17,G7&lt;&gt;"OK")</formula>
    </cfRule>
  </conditionalFormatting>
  <conditionalFormatting sqref="E7:E156">
    <cfRule type="expression" dxfId="88" priority="16" stopIfTrue="1">
      <formula>AND(ROUNDDOWN(($A$4-E7)/365.25,0)&lt;=13,G7&lt;&gt;"OK")</formula>
    </cfRule>
    <cfRule type="expression" dxfId="87" priority="17" stopIfTrue="1">
      <formula>AND(ROUNDDOWN(($A$4-E7)/365.25,0)&lt;=14,G7&lt;&gt;"OK")</formula>
    </cfRule>
    <cfRule type="expression" dxfId="86" priority="18" stopIfTrue="1">
      <formula>AND(ROUNDDOWN(($A$4-E7)/365.25,0)&lt;=17,G7&lt;&gt;"OK")</formula>
    </cfRule>
  </conditionalFormatting>
  <conditionalFormatting sqref="J7:J156">
    <cfRule type="cellIs" dxfId="85"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99745" r:id="rId4" name="Button 1">
              <controlPr defaultSize="0" print="0" autoFill="0" autoPict="0" macro="[3]!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C43C-E713-4C47-95E6-007BA2A92D11}">
  <sheetPr codeName="Munka47">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8.4414062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16384" width="8.88671875" style="707"/>
  </cols>
  <sheetData>
    <row r="1" spans="1:37" ht="24.6" x14ac:dyDescent="0.25">
      <c r="A1" s="1124" t="e">
        <f>[3]Altalanos!$A$6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886" t="e">
        <f>[3]Altalanos!$E$8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[3]Altalanos!$A$10</f>
        <v>#REF!</v>
      </c>
      <c r="B4" s="1125"/>
      <c r="C4" s="1125"/>
      <c r="D4" s="806"/>
      <c r="E4" s="807" t="e">
        <f>[3]Altalanos!$C$10</f>
        <v>#REF!</v>
      </c>
      <c r="F4" s="807"/>
      <c r="G4" s="807"/>
      <c r="H4" s="595"/>
      <c r="I4" s="807"/>
      <c r="J4" s="808"/>
      <c r="K4" s="595"/>
      <c r="L4" s="810" t="e">
        <f>[3]Altalanos!$E$10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IF(OR([3]Altalanos!$A$8="F1",[3]Altalanos!$A$8="F2",[3]Altalanos!$A$8="N1",[3]Altalanos!$A$8="N2"),1,2)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88" t="str">
        <f>IF($B7="","",VLOOKUP($B7,'B-V.kcs-U14-L elo'!$A$7:$O$22,5))</f>
        <v>130225</v>
      </c>
      <c r="D7" s="888">
        <f>IF($B7="","",VLOOKUP($B7,'B-V.kcs-U14-L elo'!$A$7:$O$22,15))</f>
        <v>0</v>
      </c>
      <c r="E7" s="889" t="str">
        <f>UPPER(IF($B7="","",VLOOKUP($B7,'B-V.kcs-U14-L elo'!$A$7:$O$22,2)))</f>
        <v>HASANOVIC</v>
      </c>
      <c r="F7" s="828"/>
      <c r="G7" s="889" t="str">
        <f>IF($B7="","",VLOOKUP($B7,'B-V.kcs-U14-L elo'!$A$7:$O$22,3))</f>
        <v>Leila</v>
      </c>
      <c r="H7" s="828"/>
      <c r="I7" s="889" t="str">
        <f>IF($B7="","",VLOOKUP($B7,'B-V.kcs-U14-L elo'!$A$7:$O$22,4))</f>
        <v>Mohács Térségi Ált.Isk.</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88" t="str">
        <f>IF($B9="","",VLOOKUP($B9,'B-V.kcs-U14-L elo'!$A$7:$O$22,5))</f>
        <v>120428</v>
      </c>
      <c r="D9" s="888">
        <f>IF($B9="","",VLOOKUP($B9,'B-V.kcs-U14-L elo'!$A$7:$O$22,15))</f>
        <v>0</v>
      </c>
      <c r="E9" s="889" t="str">
        <f>UPPER(IF($B9="","",VLOOKUP($B9,'B-V.kcs-U14-L elo'!$A$7:$O$22,2)))</f>
        <v>RAPAJKÓ</v>
      </c>
      <c r="F9" s="828"/>
      <c r="G9" s="889" t="str">
        <f>IF($B9="","",VLOOKUP($B9,'B-V.kcs-U14-L elo'!$A$7:$O$22,3))</f>
        <v>Luca</v>
      </c>
      <c r="H9" s="828"/>
      <c r="I9" s="889" t="str">
        <f>IF($B9="","",VLOOKUP($B9,'B-V.kcs-U14-L elo'!$A$7:$O$22,4))</f>
        <v>Park U. Kat.Ált.Isk. és Óvoda, Mohács</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3</v>
      </c>
      <c r="C11" s="888" t="str">
        <f>IF($B11="","",VLOOKUP($B11,'B-V.kcs-U14-L elo'!$A$7:$O$22,5))</f>
        <v>120427</v>
      </c>
      <c r="D11" s="888">
        <f>IF($B11="","",VLOOKUP($B11,'B-V.kcs-U14-L elo'!$A$7:$O$22,15))</f>
        <v>0</v>
      </c>
      <c r="E11" s="889" t="str">
        <f>UPPER(IF($B11="","",VLOOKUP($B11,'B-V.kcs-U14-L elo'!$A$7:$O$22,2)))</f>
        <v>VADAS</v>
      </c>
      <c r="F11" s="828"/>
      <c r="G11" s="889" t="str">
        <f>IF($B11="","",VLOOKUP($B11,'B-V.kcs-U14-L elo'!$A$7:$O$22,3))</f>
        <v>Vanda</v>
      </c>
      <c r="H11" s="828"/>
      <c r="I11" s="889" t="str">
        <f>IF($B11="","",VLOOKUP($B11,'B-V.kcs-U14-L elo'!$A$7:$O$22,4))</f>
        <v>Koch V. Gimn.,Ált.Isk.,Óvoda és Koll.</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HASANOVIC</v>
      </c>
      <c r="E18" s="1119"/>
      <c r="F18" s="1119" t="str">
        <f>E9</f>
        <v>RAPAJKÓ</v>
      </c>
      <c r="G18" s="1119"/>
      <c r="H18" s="1119" t="str">
        <f>E11</f>
        <v>VADAS</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HASANOVIC</v>
      </c>
      <c r="C19" s="1117"/>
      <c r="D19" s="1120"/>
      <c r="E19" s="1120"/>
      <c r="F19" s="1118"/>
      <c r="G19" s="1118"/>
      <c r="H19" s="1118"/>
      <c r="I19" s="1118"/>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RAPAJKÓ</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VADAS</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84" priority="2" stopIfTrue="1" operator="equal">
      <formula>"Bye"</formula>
    </cfRule>
  </conditionalFormatting>
  <conditionalFormatting sqref="R41">
    <cfRule type="expression" dxfId="83"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B0B1-041D-42C0-B017-B035557AD174}">
  <sheetPr codeName="Sheet25">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3" style="707" customWidth="1"/>
    <col min="3" max="3" width="14.33203125" style="707" customWidth="1"/>
    <col min="4" max="4" width="35.88671875" style="780" bestFit="1" customWidth="1"/>
    <col min="5" max="5" width="10.5546875" style="781" customWidth="1"/>
    <col min="6" max="6" width="6.109375" style="782" hidden="1" customWidth="1"/>
    <col min="7" max="7" width="28.664062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256" width="8.88671875" style="707"/>
    <col min="257" max="257" width="3.88671875" style="707" customWidth="1"/>
    <col min="258" max="258" width="13" style="707" customWidth="1"/>
    <col min="259" max="259" width="14.33203125" style="707" customWidth="1"/>
    <col min="260" max="260" width="35.88671875" style="707" bestFit="1" customWidth="1"/>
    <col min="261" max="261" width="10.5546875" style="707" customWidth="1"/>
    <col min="262" max="262" width="0" style="707" hidden="1" customWidth="1"/>
    <col min="263" max="263" width="28.6640625" style="707" customWidth="1"/>
    <col min="264" max="264" width="7.6640625" style="707" customWidth="1"/>
    <col min="265" max="269" width="0" style="707" hidden="1" customWidth="1"/>
    <col min="270" max="271" width="7.44140625" style="707" customWidth="1"/>
    <col min="272" max="272" width="0" style="707" hidden="1" customWidth="1"/>
    <col min="273" max="273" width="7.44140625" style="707" customWidth="1"/>
    <col min="274" max="512" width="8.88671875" style="707"/>
    <col min="513" max="513" width="3.88671875" style="707" customWidth="1"/>
    <col min="514" max="514" width="13" style="707" customWidth="1"/>
    <col min="515" max="515" width="14.33203125" style="707" customWidth="1"/>
    <col min="516" max="516" width="35.88671875" style="707" bestFit="1" customWidth="1"/>
    <col min="517" max="517" width="10.5546875" style="707" customWidth="1"/>
    <col min="518" max="518" width="0" style="707" hidden="1" customWidth="1"/>
    <col min="519" max="519" width="28.6640625" style="707" customWidth="1"/>
    <col min="520" max="520" width="7.6640625" style="707" customWidth="1"/>
    <col min="521" max="525" width="0" style="707" hidden="1" customWidth="1"/>
    <col min="526" max="527" width="7.44140625" style="707" customWidth="1"/>
    <col min="528" max="528" width="0" style="707" hidden="1" customWidth="1"/>
    <col min="529" max="529" width="7.44140625" style="707" customWidth="1"/>
    <col min="530" max="768" width="8.88671875" style="707"/>
    <col min="769" max="769" width="3.88671875" style="707" customWidth="1"/>
    <col min="770" max="770" width="13" style="707" customWidth="1"/>
    <col min="771" max="771" width="14.33203125" style="707" customWidth="1"/>
    <col min="772" max="772" width="35.88671875" style="707" bestFit="1" customWidth="1"/>
    <col min="773" max="773" width="10.5546875" style="707" customWidth="1"/>
    <col min="774" max="774" width="0" style="707" hidden="1" customWidth="1"/>
    <col min="775" max="775" width="28.6640625" style="707" customWidth="1"/>
    <col min="776" max="776" width="7.6640625" style="707" customWidth="1"/>
    <col min="777" max="781" width="0" style="707" hidden="1" customWidth="1"/>
    <col min="782" max="783" width="7.44140625" style="707" customWidth="1"/>
    <col min="784" max="784" width="0" style="707" hidden="1" customWidth="1"/>
    <col min="785" max="785" width="7.44140625" style="707" customWidth="1"/>
    <col min="786" max="1024" width="8.88671875" style="707"/>
    <col min="1025" max="1025" width="3.88671875" style="707" customWidth="1"/>
    <col min="1026" max="1026" width="13" style="707" customWidth="1"/>
    <col min="1027" max="1027" width="14.33203125" style="707" customWidth="1"/>
    <col min="1028" max="1028" width="35.88671875" style="707" bestFit="1" customWidth="1"/>
    <col min="1029" max="1029" width="10.5546875" style="707" customWidth="1"/>
    <col min="1030" max="1030" width="0" style="707" hidden="1" customWidth="1"/>
    <col min="1031" max="1031" width="28.6640625" style="707" customWidth="1"/>
    <col min="1032" max="1032" width="7.6640625" style="707" customWidth="1"/>
    <col min="1033" max="1037" width="0" style="707" hidden="1" customWidth="1"/>
    <col min="1038" max="1039" width="7.44140625" style="707" customWidth="1"/>
    <col min="1040" max="1040" width="0" style="707" hidden="1" customWidth="1"/>
    <col min="1041" max="1041" width="7.44140625" style="707" customWidth="1"/>
    <col min="1042" max="1280" width="8.88671875" style="707"/>
    <col min="1281" max="1281" width="3.88671875" style="707" customWidth="1"/>
    <col min="1282" max="1282" width="13" style="707" customWidth="1"/>
    <col min="1283" max="1283" width="14.33203125" style="707" customWidth="1"/>
    <col min="1284" max="1284" width="35.88671875" style="707" bestFit="1" customWidth="1"/>
    <col min="1285" max="1285" width="10.5546875" style="707" customWidth="1"/>
    <col min="1286" max="1286" width="0" style="707" hidden="1" customWidth="1"/>
    <col min="1287" max="1287" width="28.6640625" style="707" customWidth="1"/>
    <col min="1288" max="1288" width="7.6640625" style="707" customWidth="1"/>
    <col min="1289" max="1293" width="0" style="707" hidden="1" customWidth="1"/>
    <col min="1294" max="1295" width="7.44140625" style="707" customWidth="1"/>
    <col min="1296" max="1296" width="0" style="707" hidden="1" customWidth="1"/>
    <col min="1297" max="1297" width="7.44140625" style="707" customWidth="1"/>
    <col min="1298" max="1536" width="8.88671875" style="707"/>
    <col min="1537" max="1537" width="3.88671875" style="707" customWidth="1"/>
    <col min="1538" max="1538" width="13" style="707" customWidth="1"/>
    <col min="1539" max="1539" width="14.33203125" style="707" customWidth="1"/>
    <col min="1540" max="1540" width="35.88671875" style="707" bestFit="1" customWidth="1"/>
    <col min="1541" max="1541" width="10.5546875" style="707" customWidth="1"/>
    <col min="1542" max="1542" width="0" style="707" hidden="1" customWidth="1"/>
    <col min="1543" max="1543" width="28.6640625" style="707" customWidth="1"/>
    <col min="1544" max="1544" width="7.6640625" style="707" customWidth="1"/>
    <col min="1545" max="1549" width="0" style="707" hidden="1" customWidth="1"/>
    <col min="1550" max="1551" width="7.44140625" style="707" customWidth="1"/>
    <col min="1552" max="1552" width="0" style="707" hidden="1" customWidth="1"/>
    <col min="1553" max="1553" width="7.44140625" style="707" customWidth="1"/>
    <col min="1554" max="1792" width="8.88671875" style="707"/>
    <col min="1793" max="1793" width="3.88671875" style="707" customWidth="1"/>
    <col min="1794" max="1794" width="13" style="707" customWidth="1"/>
    <col min="1795" max="1795" width="14.33203125" style="707" customWidth="1"/>
    <col min="1796" max="1796" width="35.88671875" style="707" bestFit="1" customWidth="1"/>
    <col min="1797" max="1797" width="10.5546875" style="707" customWidth="1"/>
    <col min="1798" max="1798" width="0" style="707" hidden="1" customWidth="1"/>
    <col min="1799" max="1799" width="28.6640625" style="707" customWidth="1"/>
    <col min="1800" max="1800" width="7.6640625" style="707" customWidth="1"/>
    <col min="1801" max="1805" width="0" style="707" hidden="1" customWidth="1"/>
    <col min="1806" max="1807" width="7.44140625" style="707" customWidth="1"/>
    <col min="1808" max="1808" width="0" style="707" hidden="1" customWidth="1"/>
    <col min="1809" max="1809" width="7.44140625" style="707" customWidth="1"/>
    <col min="1810" max="2048" width="8.88671875" style="707"/>
    <col min="2049" max="2049" width="3.88671875" style="707" customWidth="1"/>
    <col min="2050" max="2050" width="13" style="707" customWidth="1"/>
    <col min="2051" max="2051" width="14.33203125" style="707" customWidth="1"/>
    <col min="2052" max="2052" width="35.88671875" style="707" bestFit="1" customWidth="1"/>
    <col min="2053" max="2053" width="10.5546875" style="707" customWidth="1"/>
    <col min="2054" max="2054" width="0" style="707" hidden="1" customWidth="1"/>
    <col min="2055" max="2055" width="28.6640625" style="707" customWidth="1"/>
    <col min="2056" max="2056" width="7.6640625" style="707" customWidth="1"/>
    <col min="2057" max="2061" width="0" style="707" hidden="1" customWidth="1"/>
    <col min="2062" max="2063" width="7.44140625" style="707" customWidth="1"/>
    <col min="2064" max="2064" width="0" style="707" hidden="1" customWidth="1"/>
    <col min="2065" max="2065" width="7.44140625" style="707" customWidth="1"/>
    <col min="2066" max="2304" width="8.88671875" style="707"/>
    <col min="2305" max="2305" width="3.88671875" style="707" customWidth="1"/>
    <col min="2306" max="2306" width="13" style="707" customWidth="1"/>
    <col min="2307" max="2307" width="14.33203125" style="707" customWidth="1"/>
    <col min="2308" max="2308" width="35.88671875" style="707" bestFit="1" customWidth="1"/>
    <col min="2309" max="2309" width="10.5546875" style="707" customWidth="1"/>
    <col min="2310" max="2310" width="0" style="707" hidden="1" customWidth="1"/>
    <col min="2311" max="2311" width="28.6640625" style="707" customWidth="1"/>
    <col min="2312" max="2312" width="7.6640625" style="707" customWidth="1"/>
    <col min="2313" max="2317" width="0" style="707" hidden="1" customWidth="1"/>
    <col min="2318" max="2319" width="7.44140625" style="707" customWidth="1"/>
    <col min="2320" max="2320" width="0" style="707" hidden="1" customWidth="1"/>
    <col min="2321" max="2321" width="7.44140625" style="707" customWidth="1"/>
    <col min="2322" max="2560" width="8.88671875" style="707"/>
    <col min="2561" max="2561" width="3.88671875" style="707" customWidth="1"/>
    <col min="2562" max="2562" width="13" style="707" customWidth="1"/>
    <col min="2563" max="2563" width="14.33203125" style="707" customWidth="1"/>
    <col min="2564" max="2564" width="35.88671875" style="707" bestFit="1" customWidth="1"/>
    <col min="2565" max="2565" width="10.5546875" style="707" customWidth="1"/>
    <col min="2566" max="2566" width="0" style="707" hidden="1" customWidth="1"/>
    <col min="2567" max="2567" width="28.6640625" style="707" customWidth="1"/>
    <col min="2568" max="2568" width="7.6640625" style="707" customWidth="1"/>
    <col min="2569" max="2573" width="0" style="707" hidden="1" customWidth="1"/>
    <col min="2574" max="2575" width="7.44140625" style="707" customWidth="1"/>
    <col min="2576" max="2576" width="0" style="707" hidden="1" customWidth="1"/>
    <col min="2577" max="2577" width="7.44140625" style="707" customWidth="1"/>
    <col min="2578" max="2816" width="8.88671875" style="707"/>
    <col min="2817" max="2817" width="3.88671875" style="707" customWidth="1"/>
    <col min="2818" max="2818" width="13" style="707" customWidth="1"/>
    <col min="2819" max="2819" width="14.33203125" style="707" customWidth="1"/>
    <col min="2820" max="2820" width="35.88671875" style="707" bestFit="1" customWidth="1"/>
    <col min="2821" max="2821" width="10.5546875" style="707" customWidth="1"/>
    <col min="2822" max="2822" width="0" style="707" hidden="1" customWidth="1"/>
    <col min="2823" max="2823" width="28.6640625" style="707" customWidth="1"/>
    <col min="2824" max="2824" width="7.6640625" style="707" customWidth="1"/>
    <col min="2825" max="2829" width="0" style="707" hidden="1" customWidth="1"/>
    <col min="2830" max="2831" width="7.44140625" style="707" customWidth="1"/>
    <col min="2832" max="2832" width="0" style="707" hidden="1" customWidth="1"/>
    <col min="2833" max="2833" width="7.44140625" style="707" customWidth="1"/>
    <col min="2834" max="3072" width="8.88671875" style="707"/>
    <col min="3073" max="3073" width="3.88671875" style="707" customWidth="1"/>
    <col min="3074" max="3074" width="13" style="707" customWidth="1"/>
    <col min="3075" max="3075" width="14.33203125" style="707" customWidth="1"/>
    <col min="3076" max="3076" width="35.88671875" style="707" bestFit="1" customWidth="1"/>
    <col min="3077" max="3077" width="10.5546875" style="707" customWidth="1"/>
    <col min="3078" max="3078" width="0" style="707" hidden="1" customWidth="1"/>
    <col min="3079" max="3079" width="28.6640625" style="707" customWidth="1"/>
    <col min="3080" max="3080" width="7.6640625" style="707" customWidth="1"/>
    <col min="3081" max="3085" width="0" style="707" hidden="1" customWidth="1"/>
    <col min="3086" max="3087" width="7.44140625" style="707" customWidth="1"/>
    <col min="3088" max="3088" width="0" style="707" hidden="1" customWidth="1"/>
    <col min="3089" max="3089" width="7.44140625" style="707" customWidth="1"/>
    <col min="3090" max="3328" width="8.88671875" style="707"/>
    <col min="3329" max="3329" width="3.88671875" style="707" customWidth="1"/>
    <col min="3330" max="3330" width="13" style="707" customWidth="1"/>
    <col min="3331" max="3331" width="14.33203125" style="707" customWidth="1"/>
    <col min="3332" max="3332" width="35.88671875" style="707" bestFit="1" customWidth="1"/>
    <col min="3333" max="3333" width="10.5546875" style="707" customWidth="1"/>
    <col min="3334" max="3334" width="0" style="707" hidden="1" customWidth="1"/>
    <col min="3335" max="3335" width="28.6640625" style="707" customWidth="1"/>
    <col min="3336" max="3336" width="7.6640625" style="707" customWidth="1"/>
    <col min="3337" max="3341" width="0" style="707" hidden="1" customWidth="1"/>
    <col min="3342" max="3343" width="7.44140625" style="707" customWidth="1"/>
    <col min="3344" max="3344" width="0" style="707" hidden="1" customWidth="1"/>
    <col min="3345" max="3345" width="7.44140625" style="707" customWidth="1"/>
    <col min="3346" max="3584" width="8.88671875" style="707"/>
    <col min="3585" max="3585" width="3.88671875" style="707" customWidth="1"/>
    <col min="3586" max="3586" width="13" style="707" customWidth="1"/>
    <col min="3587" max="3587" width="14.33203125" style="707" customWidth="1"/>
    <col min="3588" max="3588" width="35.88671875" style="707" bestFit="1" customWidth="1"/>
    <col min="3589" max="3589" width="10.5546875" style="707" customWidth="1"/>
    <col min="3590" max="3590" width="0" style="707" hidden="1" customWidth="1"/>
    <col min="3591" max="3591" width="28.6640625" style="707" customWidth="1"/>
    <col min="3592" max="3592" width="7.6640625" style="707" customWidth="1"/>
    <col min="3593" max="3597" width="0" style="707" hidden="1" customWidth="1"/>
    <col min="3598" max="3599" width="7.44140625" style="707" customWidth="1"/>
    <col min="3600" max="3600" width="0" style="707" hidden="1" customWidth="1"/>
    <col min="3601" max="3601" width="7.44140625" style="707" customWidth="1"/>
    <col min="3602" max="3840" width="8.88671875" style="707"/>
    <col min="3841" max="3841" width="3.88671875" style="707" customWidth="1"/>
    <col min="3842" max="3842" width="13" style="707" customWidth="1"/>
    <col min="3843" max="3843" width="14.33203125" style="707" customWidth="1"/>
    <col min="3844" max="3844" width="35.88671875" style="707" bestFit="1" customWidth="1"/>
    <col min="3845" max="3845" width="10.5546875" style="707" customWidth="1"/>
    <col min="3846" max="3846" width="0" style="707" hidden="1" customWidth="1"/>
    <col min="3847" max="3847" width="28.6640625" style="707" customWidth="1"/>
    <col min="3848" max="3848" width="7.6640625" style="707" customWidth="1"/>
    <col min="3849" max="3853" width="0" style="707" hidden="1" customWidth="1"/>
    <col min="3854" max="3855" width="7.44140625" style="707" customWidth="1"/>
    <col min="3856" max="3856" width="0" style="707" hidden="1" customWidth="1"/>
    <col min="3857" max="3857" width="7.44140625" style="707" customWidth="1"/>
    <col min="3858" max="4096" width="8.88671875" style="707"/>
    <col min="4097" max="4097" width="3.88671875" style="707" customWidth="1"/>
    <col min="4098" max="4098" width="13" style="707" customWidth="1"/>
    <col min="4099" max="4099" width="14.33203125" style="707" customWidth="1"/>
    <col min="4100" max="4100" width="35.88671875" style="707" bestFit="1" customWidth="1"/>
    <col min="4101" max="4101" width="10.5546875" style="707" customWidth="1"/>
    <col min="4102" max="4102" width="0" style="707" hidden="1" customWidth="1"/>
    <col min="4103" max="4103" width="28.6640625" style="707" customWidth="1"/>
    <col min="4104" max="4104" width="7.6640625" style="707" customWidth="1"/>
    <col min="4105" max="4109" width="0" style="707" hidden="1" customWidth="1"/>
    <col min="4110" max="4111" width="7.44140625" style="707" customWidth="1"/>
    <col min="4112" max="4112" width="0" style="707" hidden="1" customWidth="1"/>
    <col min="4113" max="4113" width="7.44140625" style="707" customWidth="1"/>
    <col min="4114" max="4352" width="8.88671875" style="707"/>
    <col min="4353" max="4353" width="3.88671875" style="707" customWidth="1"/>
    <col min="4354" max="4354" width="13" style="707" customWidth="1"/>
    <col min="4355" max="4355" width="14.33203125" style="707" customWidth="1"/>
    <col min="4356" max="4356" width="35.88671875" style="707" bestFit="1" customWidth="1"/>
    <col min="4357" max="4357" width="10.5546875" style="707" customWidth="1"/>
    <col min="4358" max="4358" width="0" style="707" hidden="1" customWidth="1"/>
    <col min="4359" max="4359" width="28.6640625" style="707" customWidth="1"/>
    <col min="4360" max="4360" width="7.6640625" style="707" customWidth="1"/>
    <col min="4361" max="4365" width="0" style="707" hidden="1" customWidth="1"/>
    <col min="4366" max="4367" width="7.44140625" style="707" customWidth="1"/>
    <col min="4368" max="4368" width="0" style="707" hidden="1" customWidth="1"/>
    <col min="4369" max="4369" width="7.44140625" style="707" customWidth="1"/>
    <col min="4370" max="4608" width="8.88671875" style="707"/>
    <col min="4609" max="4609" width="3.88671875" style="707" customWidth="1"/>
    <col min="4610" max="4610" width="13" style="707" customWidth="1"/>
    <col min="4611" max="4611" width="14.33203125" style="707" customWidth="1"/>
    <col min="4612" max="4612" width="35.88671875" style="707" bestFit="1" customWidth="1"/>
    <col min="4613" max="4613" width="10.5546875" style="707" customWidth="1"/>
    <col min="4614" max="4614" width="0" style="707" hidden="1" customWidth="1"/>
    <col min="4615" max="4615" width="28.6640625" style="707" customWidth="1"/>
    <col min="4616" max="4616" width="7.6640625" style="707" customWidth="1"/>
    <col min="4617" max="4621" width="0" style="707" hidden="1" customWidth="1"/>
    <col min="4622" max="4623" width="7.44140625" style="707" customWidth="1"/>
    <col min="4624" max="4624" width="0" style="707" hidden="1" customWidth="1"/>
    <col min="4625" max="4625" width="7.44140625" style="707" customWidth="1"/>
    <col min="4626" max="4864" width="8.88671875" style="707"/>
    <col min="4865" max="4865" width="3.88671875" style="707" customWidth="1"/>
    <col min="4866" max="4866" width="13" style="707" customWidth="1"/>
    <col min="4867" max="4867" width="14.33203125" style="707" customWidth="1"/>
    <col min="4868" max="4868" width="35.88671875" style="707" bestFit="1" customWidth="1"/>
    <col min="4869" max="4869" width="10.5546875" style="707" customWidth="1"/>
    <col min="4870" max="4870" width="0" style="707" hidden="1" customWidth="1"/>
    <col min="4871" max="4871" width="28.6640625" style="707" customWidth="1"/>
    <col min="4872" max="4872" width="7.6640625" style="707" customWidth="1"/>
    <col min="4873" max="4877" width="0" style="707" hidden="1" customWidth="1"/>
    <col min="4878" max="4879" width="7.44140625" style="707" customWidth="1"/>
    <col min="4880" max="4880" width="0" style="707" hidden="1" customWidth="1"/>
    <col min="4881" max="4881" width="7.44140625" style="707" customWidth="1"/>
    <col min="4882" max="5120" width="8.88671875" style="707"/>
    <col min="5121" max="5121" width="3.88671875" style="707" customWidth="1"/>
    <col min="5122" max="5122" width="13" style="707" customWidth="1"/>
    <col min="5123" max="5123" width="14.33203125" style="707" customWidth="1"/>
    <col min="5124" max="5124" width="35.88671875" style="707" bestFit="1" customWidth="1"/>
    <col min="5125" max="5125" width="10.5546875" style="707" customWidth="1"/>
    <col min="5126" max="5126" width="0" style="707" hidden="1" customWidth="1"/>
    <col min="5127" max="5127" width="28.6640625" style="707" customWidth="1"/>
    <col min="5128" max="5128" width="7.6640625" style="707" customWidth="1"/>
    <col min="5129" max="5133" width="0" style="707" hidden="1" customWidth="1"/>
    <col min="5134" max="5135" width="7.44140625" style="707" customWidth="1"/>
    <col min="5136" max="5136" width="0" style="707" hidden="1" customWidth="1"/>
    <col min="5137" max="5137" width="7.44140625" style="707" customWidth="1"/>
    <col min="5138" max="5376" width="8.88671875" style="707"/>
    <col min="5377" max="5377" width="3.88671875" style="707" customWidth="1"/>
    <col min="5378" max="5378" width="13" style="707" customWidth="1"/>
    <col min="5379" max="5379" width="14.33203125" style="707" customWidth="1"/>
    <col min="5380" max="5380" width="35.88671875" style="707" bestFit="1" customWidth="1"/>
    <col min="5381" max="5381" width="10.5546875" style="707" customWidth="1"/>
    <col min="5382" max="5382" width="0" style="707" hidden="1" customWidth="1"/>
    <col min="5383" max="5383" width="28.6640625" style="707" customWidth="1"/>
    <col min="5384" max="5384" width="7.6640625" style="707" customWidth="1"/>
    <col min="5385" max="5389" width="0" style="707" hidden="1" customWidth="1"/>
    <col min="5390" max="5391" width="7.44140625" style="707" customWidth="1"/>
    <col min="5392" max="5392" width="0" style="707" hidden="1" customWidth="1"/>
    <col min="5393" max="5393" width="7.44140625" style="707" customWidth="1"/>
    <col min="5394" max="5632" width="8.88671875" style="707"/>
    <col min="5633" max="5633" width="3.88671875" style="707" customWidth="1"/>
    <col min="5634" max="5634" width="13" style="707" customWidth="1"/>
    <col min="5635" max="5635" width="14.33203125" style="707" customWidth="1"/>
    <col min="5636" max="5636" width="35.88671875" style="707" bestFit="1" customWidth="1"/>
    <col min="5637" max="5637" width="10.5546875" style="707" customWidth="1"/>
    <col min="5638" max="5638" width="0" style="707" hidden="1" customWidth="1"/>
    <col min="5639" max="5639" width="28.6640625" style="707" customWidth="1"/>
    <col min="5640" max="5640" width="7.6640625" style="707" customWidth="1"/>
    <col min="5641" max="5645" width="0" style="707" hidden="1" customWidth="1"/>
    <col min="5646" max="5647" width="7.44140625" style="707" customWidth="1"/>
    <col min="5648" max="5648" width="0" style="707" hidden="1" customWidth="1"/>
    <col min="5649" max="5649" width="7.44140625" style="707" customWidth="1"/>
    <col min="5650" max="5888" width="8.88671875" style="707"/>
    <col min="5889" max="5889" width="3.88671875" style="707" customWidth="1"/>
    <col min="5890" max="5890" width="13" style="707" customWidth="1"/>
    <col min="5891" max="5891" width="14.33203125" style="707" customWidth="1"/>
    <col min="5892" max="5892" width="35.88671875" style="707" bestFit="1" customWidth="1"/>
    <col min="5893" max="5893" width="10.5546875" style="707" customWidth="1"/>
    <col min="5894" max="5894" width="0" style="707" hidden="1" customWidth="1"/>
    <col min="5895" max="5895" width="28.6640625" style="707" customWidth="1"/>
    <col min="5896" max="5896" width="7.6640625" style="707" customWidth="1"/>
    <col min="5897" max="5901" width="0" style="707" hidden="1" customWidth="1"/>
    <col min="5902" max="5903" width="7.44140625" style="707" customWidth="1"/>
    <col min="5904" max="5904" width="0" style="707" hidden="1" customWidth="1"/>
    <col min="5905" max="5905" width="7.44140625" style="707" customWidth="1"/>
    <col min="5906" max="6144" width="8.88671875" style="707"/>
    <col min="6145" max="6145" width="3.88671875" style="707" customWidth="1"/>
    <col min="6146" max="6146" width="13" style="707" customWidth="1"/>
    <col min="6147" max="6147" width="14.33203125" style="707" customWidth="1"/>
    <col min="6148" max="6148" width="35.88671875" style="707" bestFit="1" customWidth="1"/>
    <col min="6149" max="6149" width="10.5546875" style="707" customWidth="1"/>
    <col min="6150" max="6150" width="0" style="707" hidden="1" customWidth="1"/>
    <col min="6151" max="6151" width="28.6640625" style="707" customWidth="1"/>
    <col min="6152" max="6152" width="7.6640625" style="707" customWidth="1"/>
    <col min="6153" max="6157" width="0" style="707" hidden="1" customWidth="1"/>
    <col min="6158" max="6159" width="7.44140625" style="707" customWidth="1"/>
    <col min="6160" max="6160" width="0" style="707" hidden="1" customWidth="1"/>
    <col min="6161" max="6161" width="7.44140625" style="707" customWidth="1"/>
    <col min="6162" max="6400" width="8.88671875" style="707"/>
    <col min="6401" max="6401" width="3.88671875" style="707" customWidth="1"/>
    <col min="6402" max="6402" width="13" style="707" customWidth="1"/>
    <col min="6403" max="6403" width="14.33203125" style="707" customWidth="1"/>
    <col min="6404" max="6404" width="35.88671875" style="707" bestFit="1" customWidth="1"/>
    <col min="6405" max="6405" width="10.5546875" style="707" customWidth="1"/>
    <col min="6406" max="6406" width="0" style="707" hidden="1" customWidth="1"/>
    <col min="6407" max="6407" width="28.6640625" style="707" customWidth="1"/>
    <col min="6408" max="6408" width="7.6640625" style="707" customWidth="1"/>
    <col min="6409" max="6413" width="0" style="707" hidden="1" customWidth="1"/>
    <col min="6414" max="6415" width="7.44140625" style="707" customWidth="1"/>
    <col min="6416" max="6416" width="0" style="707" hidden="1" customWidth="1"/>
    <col min="6417" max="6417" width="7.44140625" style="707" customWidth="1"/>
    <col min="6418" max="6656" width="8.88671875" style="707"/>
    <col min="6657" max="6657" width="3.88671875" style="707" customWidth="1"/>
    <col min="6658" max="6658" width="13" style="707" customWidth="1"/>
    <col min="6659" max="6659" width="14.33203125" style="707" customWidth="1"/>
    <col min="6660" max="6660" width="35.88671875" style="707" bestFit="1" customWidth="1"/>
    <col min="6661" max="6661" width="10.5546875" style="707" customWidth="1"/>
    <col min="6662" max="6662" width="0" style="707" hidden="1" customWidth="1"/>
    <col min="6663" max="6663" width="28.6640625" style="707" customWidth="1"/>
    <col min="6664" max="6664" width="7.6640625" style="707" customWidth="1"/>
    <col min="6665" max="6669" width="0" style="707" hidden="1" customWidth="1"/>
    <col min="6670" max="6671" width="7.44140625" style="707" customWidth="1"/>
    <col min="6672" max="6672" width="0" style="707" hidden="1" customWidth="1"/>
    <col min="6673" max="6673" width="7.44140625" style="707" customWidth="1"/>
    <col min="6674" max="6912" width="8.88671875" style="707"/>
    <col min="6913" max="6913" width="3.88671875" style="707" customWidth="1"/>
    <col min="6914" max="6914" width="13" style="707" customWidth="1"/>
    <col min="6915" max="6915" width="14.33203125" style="707" customWidth="1"/>
    <col min="6916" max="6916" width="35.88671875" style="707" bestFit="1" customWidth="1"/>
    <col min="6917" max="6917" width="10.5546875" style="707" customWidth="1"/>
    <col min="6918" max="6918" width="0" style="707" hidden="1" customWidth="1"/>
    <col min="6919" max="6919" width="28.6640625" style="707" customWidth="1"/>
    <col min="6920" max="6920" width="7.6640625" style="707" customWidth="1"/>
    <col min="6921" max="6925" width="0" style="707" hidden="1" customWidth="1"/>
    <col min="6926" max="6927" width="7.44140625" style="707" customWidth="1"/>
    <col min="6928" max="6928" width="0" style="707" hidden="1" customWidth="1"/>
    <col min="6929" max="6929" width="7.44140625" style="707" customWidth="1"/>
    <col min="6930" max="7168" width="8.88671875" style="707"/>
    <col min="7169" max="7169" width="3.88671875" style="707" customWidth="1"/>
    <col min="7170" max="7170" width="13" style="707" customWidth="1"/>
    <col min="7171" max="7171" width="14.33203125" style="707" customWidth="1"/>
    <col min="7172" max="7172" width="35.88671875" style="707" bestFit="1" customWidth="1"/>
    <col min="7173" max="7173" width="10.5546875" style="707" customWidth="1"/>
    <col min="7174" max="7174" width="0" style="707" hidden="1" customWidth="1"/>
    <col min="7175" max="7175" width="28.6640625" style="707" customWidth="1"/>
    <col min="7176" max="7176" width="7.6640625" style="707" customWidth="1"/>
    <col min="7177" max="7181" width="0" style="707" hidden="1" customWidth="1"/>
    <col min="7182" max="7183" width="7.44140625" style="707" customWidth="1"/>
    <col min="7184" max="7184" width="0" style="707" hidden="1" customWidth="1"/>
    <col min="7185" max="7185" width="7.44140625" style="707" customWidth="1"/>
    <col min="7186" max="7424" width="8.88671875" style="707"/>
    <col min="7425" max="7425" width="3.88671875" style="707" customWidth="1"/>
    <col min="7426" max="7426" width="13" style="707" customWidth="1"/>
    <col min="7427" max="7427" width="14.33203125" style="707" customWidth="1"/>
    <col min="7428" max="7428" width="35.88671875" style="707" bestFit="1" customWidth="1"/>
    <col min="7429" max="7429" width="10.5546875" style="707" customWidth="1"/>
    <col min="7430" max="7430" width="0" style="707" hidden="1" customWidth="1"/>
    <col min="7431" max="7431" width="28.6640625" style="707" customWidth="1"/>
    <col min="7432" max="7432" width="7.6640625" style="707" customWidth="1"/>
    <col min="7433" max="7437" width="0" style="707" hidden="1" customWidth="1"/>
    <col min="7438" max="7439" width="7.44140625" style="707" customWidth="1"/>
    <col min="7440" max="7440" width="0" style="707" hidden="1" customWidth="1"/>
    <col min="7441" max="7441" width="7.44140625" style="707" customWidth="1"/>
    <col min="7442" max="7680" width="8.88671875" style="707"/>
    <col min="7681" max="7681" width="3.88671875" style="707" customWidth="1"/>
    <col min="7682" max="7682" width="13" style="707" customWidth="1"/>
    <col min="7683" max="7683" width="14.33203125" style="707" customWidth="1"/>
    <col min="7684" max="7684" width="35.88671875" style="707" bestFit="1" customWidth="1"/>
    <col min="7685" max="7685" width="10.5546875" style="707" customWidth="1"/>
    <col min="7686" max="7686" width="0" style="707" hidden="1" customWidth="1"/>
    <col min="7687" max="7687" width="28.6640625" style="707" customWidth="1"/>
    <col min="7688" max="7688" width="7.6640625" style="707" customWidth="1"/>
    <col min="7689" max="7693" width="0" style="707" hidden="1" customWidth="1"/>
    <col min="7694" max="7695" width="7.44140625" style="707" customWidth="1"/>
    <col min="7696" max="7696" width="0" style="707" hidden="1" customWidth="1"/>
    <col min="7697" max="7697" width="7.44140625" style="707" customWidth="1"/>
    <col min="7698" max="7936" width="8.88671875" style="707"/>
    <col min="7937" max="7937" width="3.88671875" style="707" customWidth="1"/>
    <col min="7938" max="7938" width="13" style="707" customWidth="1"/>
    <col min="7939" max="7939" width="14.33203125" style="707" customWidth="1"/>
    <col min="7940" max="7940" width="35.88671875" style="707" bestFit="1" customWidth="1"/>
    <col min="7941" max="7941" width="10.5546875" style="707" customWidth="1"/>
    <col min="7942" max="7942" width="0" style="707" hidden="1" customWidth="1"/>
    <col min="7943" max="7943" width="28.6640625" style="707" customWidth="1"/>
    <col min="7944" max="7944" width="7.6640625" style="707" customWidth="1"/>
    <col min="7945" max="7949" width="0" style="707" hidden="1" customWidth="1"/>
    <col min="7950" max="7951" width="7.44140625" style="707" customWidth="1"/>
    <col min="7952" max="7952" width="0" style="707" hidden="1" customWidth="1"/>
    <col min="7953" max="7953" width="7.44140625" style="707" customWidth="1"/>
    <col min="7954" max="8192" width="8.88671875" style="707"/>
    <col min="8193" max="8193" width="3.88671875" style="707" customWidth="1"/>
    <col min="8194" max="8194" width="13" style="707" customWidth="1"/>
    <col min="8195" max="8195" width="14.33203125" style="707" customWidth="1"/>
    <col min="8196" max="8196" width="35.88671875" style="707" bestFit="1" customWidth="1"/>
    <col min="8197" max="8197" width="10.5546875" style="707" customWidth="1"/>
    <col min="8198" max="8198" width="0" style="707" hidden="1" customWidth="1"/>
    <col min="8199" max="8199" width="28.6640625" style="707" customWidth="1"/>
    <col min="8200" max="8200" width="7.6640625" style="707" customWidth="1"/>
    <col min="8201" max="8205" width="0" style="707" hidden="1" customWidth="1"/>
    <col min="8206" max="8207" width="7.44140625" style="707" customWidth="1"/>
    <col min="8208" max="8208" width="0" style="707" hidden="1" customWidth="1"/>
    <col min="8209" max="8209" width="7.44140625" style="707" customWidth="1"/>
    <col min="8210" max="8448" width="8.88671875" style="707"/>
    <col min="8449" max="8449" width="3.88671875" style="707" customWidth="1"/>
    <col min="8450" max="8450" width="13" style="707" customWidth="1"/>
    <col min="8451" max="8451" width="14.33203125" style="707" customWidth="1"/>
    <col min="8452" max="8452" width="35.88671875" style="707" bestFit="1" customWidth="1"/>
    <col min="8453" max="8453" width="10.5546875" style="707" customWidth="1"/>
    <col min="8454" max="8454" width="0" style="707" hidden="1" customWidth="1"/>
    <col min="8455" max="8455" width="28.6640625" style="707" customWidth="1"/>
    <col min="8456" max="8456" width="7.6640625" style="707" customWidth="1"/>
    <col min="8457" max="8461" width="0" style="707" hidden="1" customWidth="1"/>
    <col min="8462" max="8463" width="7.44140625" style="707" customWidth="1"/>
    <col min="8464" max="8464" width="0" style="707" hidden="1" customWidth="1"/>
    <col min="8465" max="8465" width="7.44140625" style="707" customWidth="1"/>
    <col min="8466" max="8704" width="8.88671875" style="707"/>
    <col min="8705" max="8705" width="3.88671875" style="707" customWidth="1"/>
    <col min="8706" max="8706" width="13" style="707" customWidth="1"/>
    <col min="8707" max="8707" width="14.33203125" style="707" customWidth="1"/>
    <col min="8708" max="8708" width="35.88671875" style="707" bestFit="1" customWidth="1"/>
    <col min="8709" max="8709" width="10.5546875" style="707" customWidth="1"/>
    <col min="8710" max="8710" width="0" style="707" hidden="1" customWidth="1"/>
    <col min="8711" max="8711" width="28.6640625" style="707" customWidth="1"/>
    <col min="8712" max="8712" width="7.6640625" style="707" customWidth="1"/>
    <col min="8713" max="8717" width="0" style="707" hidden="1" customWidth="1"/>
    <col min="8718" max="8719" width="7.44140625" style="707" customWidth="1"/>
    <col min="8720" max="8720" width="0" style="707" hidden="1" customWidth="1"/>
    <col min="8721" max="8721" width="7.44140625" style="707" customWidth="1"/>
    <col min="8722" max="8960" width="8.88671875" style="707"/>
    <col min="8961" max="8961" width="3.88671875" style="707" customWidth="1"/>
    <col min="8962" max="8962" width="13" style="707" customWidth="1"/>
    <col min="8963" max="8963" width="14.33203125" style="707" customWidth="1"/>
    <col min="8964" max="8964" width="35.88671875" style="707" bestFit="1" customWidth="1"/>
    <col min="8965" max="8965" width="10.5546875" style="707" customWidth="1"/>
    <col min="8966" max="8966" width="0" style="707" hidden="1" customWidth="1"/>
    <col min="8967" max="8967" width="28.6640625" style="707" customWidth="1"/>
    <col min="8968" max="8968" width="7.6640625" style="707" customWidth="1"/>
    <col min="8969" max="8973" width="0" style="707" hidden="1" customWidth="1"/>
    <col min="8974" max="8975" width="7.44140625" style="707" customWidth="1"/>
    <col min="8976" max="8976" width="0" style="707" hidden="1" customWidth="1"/>
    <col min="8977" max="8977" width="7.44140625" style="707" customWidth="1"/>
    <col min="8978" max="9216" width="8.88671875" style="707"/>
    <col min="9217" max="9217" width="3.88671875" style="707" customWidth="1"/>
    <col min="9218" max="9218" width="13" style="707" customWidth="1"/>
    <col min="9219" max="9219" width="14.33203125" style="707" customWidth="1"/>
    <col min="9220" max="9220" width="35.88671875" style="707" bestFit="1" customWidth="1"/>
    <col min="9221" max="9221" width="10.5546875" style="707" customWidth="1"/>
    <col min="9222" max="9222" width="0" style="707" hidden="1" customWidth="1"/>
    <col min="9223" max="9223" width="28.6640625" style="707" customWidth="1"/>
    <col min="9224" max="9224" width="7.6640625" style="707" customWidth="1"/>
    <col min="9225" max="9229" width="0" style="707" hidden="1" customWidth="1"/>
    <col min="9230" max="9231" width="7.44140625" style="707" customWidth="1"/>
    <col min="9232" max="9232" width="0" style="707" hidden="1" customWidth="1"/>
    <col min="9233" max="9233" width="7.44140625" style="707" customWidth="1"/>
    <col min="9234" max="9472" width="8.88671875" style="707"/>
    <col min="9473" max="9473" width="3.88671875" style="707" customWidth="1"/>
    <col min="9474" max="9474" width="13" style="707" customWidth="1"/>
    <col min="9475" max="9475" width="14.33203125" style="707" customWidth="1"/>
    <col min="9476" max="9476" width="35.88671875" style="707" bestFit="1" customWidth="1"/>
    <col min="9477" max="9477" width="10.5546875" style="707" customWidth="1"/>
    <col min="9478" max="9478" width="0" style="707" hidden="1" customWidth="1"/>
    <col min="9479" max="9479" width="28.6640625" style="707" customWidth="1"/>
    <col min="9480" max="9480" width="7.6640625" style="707" customWidth="1"/>
    <col min="9481" max="9485" width="0" style="707" hidden="1" customWidth="1"/>
    <col min="9486" max="9487" width="7.44140625" style="707" customWidth="1"/>
    <col min="9488" max="9488" width="0" style="707" hidden="1" customWidth="1"/>
    <col min="9489" max="9489" width="7.44140625" style="707" customWidth="1"/>
    <col min="9490" max="9728" width="8.88671875" style="707"/>
    <col min="9729" max="9729" width="3.88671875" style="707" customWidth="1"/>
    <col min="9730" max="9730" width="13" style="707" customWidth="1"/>
    <col min="9731" max="9731" width="14.33203125" style="707" customWidth="1"/>
    <col min="9732" max="9732" width="35.88671875" style="707" bestFit="1" customWidth="1"/>
    <col min="9733" max="9733" width="10.5546875" style="707" customWidth="1"/>
    <col min="9734" max="9734" width="0" style="707" hidden="1" customWidth="1"/>
    <col min="9735" max="9735" width="28.6640625" style="707" customWidth="1"/>
    <col min="9736" max="9736" width="7.6640625" style="707" customWidth="1"/>
    <col min="9737" max="9741" width="0" style="707" hidden="1" customWidth="1"/>
    <col min="9742" max="9743" width="7.44140625" style="707" customWidth="1"/>
    <col min="9744" max="9744" width="0" style="707" hidden="1" customWidth="1"/>
    <col min="9745" max="9745" width="7.44140625" style="707" customWidth="1"/>
    <col min="9746" max="9984" width="8.88671875" style="707"/>
    <col min="9985" max="9985" width="3.88671875" style="707" customWidth="1"/>
    <col min="9986" max="9986" width="13" style="707" customWidth="1"/>
    <col min="9987" max="9987" width="14.33203125" style="707" customWidth="1"/>
    <col min="9988" max="9988" width="35.88671875" style="707" bestFit="1" customWidth="1"/>
    <col min="9989" max="9989" width="10.5546875" style="707" customWidth="1"/>
    <col min="9990" max="9990" width="0" style="707" hidden="1" customWidth="1"/>
    <col min="9991" max="9991" width="28.6640625" style="707" customWidth="1"/>
    <col min="9992" max="9992" width="7.6640625" style="707" customWidth="1"/>
    <col min="9993" max="9997" width="0" style="707" hidden="1" customWidth="1"/>
    <col min="9998" max="9999" width="7.44140625" style="707" customWidth="1"/>
    <col min="10000" max="10000" width="0" style="707" hidden="1" customWidth="1"/>
    <col min="10001" max="10001" width="7.44140625" style="707" customWidth="1"/>
    <col min="10002" max="10240" width="8.88671875" style="707"/>
    <col min="10241" max="10241" width="3.88671875" style="707" customWidth="1"/>
    <col min="10242" max="10242" width="13" style="707" customWidth="1"/>
    <col min="10243" max="10243" width="14.33203125" style="707" customWidth="1"/>
    <col min="10244" max="10244" width="35.88671875" style="707" bestFit="1" customWidth="1"/>
    <col min="10245" max="10245" width="10.5546875" style="707" customWidth="1"/>
    <col min="10246" max="10246" width="0" style="707" hidden="1" customWidth="1"/>
    <col min="10247" max="10247" width="28.6640625" style="707" customWidth="1"/>
    <col min="10248" max="10248" width="7.6640625" style="707" customWidth="1"/>
    <col min="10249" max="10253" width="0" style="707" hidden="1" customWidth="1"/>
    <col min="10254" max="10255" width="7.44140625" style="707" customWidth="1"/>
    <col min="10256" max="10256" width="0" style="707" hidden="1" customWidth="1"/>
    <col min="10257" max="10257" width="7.44140625" style="707" customWidth="1"/>
    <col min="10258" max="10496" width="8.88671875" style="707"/>
    <col min="10497" max="10497" width="3.88671875" style="707" customWidth="1"/>
    <col min="10498" max="10498" width="13" style="707" customWidth="1"/>
    <col min="10499" max="10499" width="14.33203125" style="707" customWidth="1"/>
    <col min="10500" max="10500" width="35.88671875" style="707" bestFit="1" customWidth="1"/>
    <col min="10501" max="10501" width="10.5546875" style="707" customWidth="1"/>
    <col min="10502" max="10502" width="0" style="707" hidden="1" customWidth="1"/>
    <col min="10503" max="10503" width="28.6640625" style="707" customWidth="1"/>
    <col min="10504" max="10504" width="7.6640625" style="707" customWidth="1"/>
    <col min="10505" max="10509" width="0" style="707" hidden="1" customWidth="1"/>
    <col min="10510" max="10511" width="7.44140625" style="707" customWidth="1"/>
    <col min="10512" max="10512" width="0" style="707" hidden="1" customWidth="1"/>
    <col min="10513" max="10513" width="7.44140625" style="707" customWidth="1"/>
    <col min="10514" max="10752" width="8.88671875" style="707"/>
    <col min="10753" max="10753" width="3.88671875" style="707" customWidth="1"/>
    <col min="10754" max="10754" width="13" style="707" customWidth="1"/>
    <col min="10755" max="10755" width="14.33203125" style="707" customWidth="1"/>
    <col min="10756" max="10756" width="35.88671875" style="707" bestFit="1" customWidth="1"/>
    <col min="10757" max="10757" width="10.5546875" style="707" customWidth="1"/>
    <col min="10758" max="10758" width="0" style="707" hidden="1" customWidth="1"/>
    <col min="10759" max="10759" width="28.6640625" style="707" customWidth="1"/>
    <col min="10760" max="10760" width="7.6640625" style="707" customWidth="1"/>
    <col min="10761" max="10765" width="0" style="707" hidden="1" customWidth="1"/>
    <col min="10766" max="10767" width="7.44140625" style="707" customWidth="1"/>
    <col min="10768" max="10768" width="0" style="707" hidden="1" customWidth="1"/>
    <col min="10769" max="10769" width="7.44140625" style="707" customWidth="1"/>
    <col min="10770" max="11008" width="8.88671875" style="707"/>
    <col min="11009" max="11009" width="3.88671875" style="707" customWidth="1"/>
    <col min="11010" max="11010" width="13" style="707" customWidth="1"/>
    <col min="11011" max="11011" width="14.33203125" style="707" customWidth="1"/>
    <col min="11012" max="11012" width="35.88671875" style="707" bestFit="1" customWidth="1"/>
    <col min="11013" max="11013" width="10.5546875" style="707" customWidth="1"/>
    <col min="11014" max="11014" width="0" style="707" hidden="1" customWidth="1"/>
    <col min="11015" max="11015" width="28.6640625" style="707" customWidth="1"/>
    <col min="11016" max="11016" width="7.6640625" style="707" customWidth="1"/>
    <col min="11017" max="11021" width="0" style="707" hidden="1" customWidth="1"/>
    <col min="11022" max="11023" width="7.44140625" style="707" customWidth="1"/>
    <col min="11024" max="11024" width="0" style="707" hidden="1" customWidth="1"/>
    <col min="11025" max="11025" width="7.44140625" style="707" customWidth="1"/>
    <col min="11026" max="11264" width="8.88671875" style="707"/>
    <col min="11265" max="11265" width="3.88671875" style="707" customWidth="1"/>
    <col min="11266" max="11266" width="13" style="707" customWidth="1"/>
    <col min="11267" max="11267" width="14.33203125" style="707" customWidth="1"/>
    <col min="11268" max="11268" width="35.88671875" style="707" bestFit="1" customWidth="1"/>
    <col min="11269" max="11269" width="10.5546875" style="707" customWidth="1"/>
    <col min="11270" max="11270" width="0" style="707" hidden="1" customWidth="1"/>
    <col min="11271" max="11271" width="28.6640625" style="707" customWidth="1"/>
    <col min="11272" max="11272" width="7.6640625" style="707" customWidth="1"/>
    <col min="11273" max="11277" width="0" style="707" hidden="1" customWidth="1"/>
    <col min="11278" max="11279" width="7.44140625" style="707" customWidth="1"/>
    <col min="11280" max="11280" width="0" style="707" hidden="1" customWidth="1"/>
    <col min="11281" max="11281" width="7.44140625" style="707" customWidth="1"/>
    <col min="11282" max="11520" width="8.88671875" style="707"/>
    <col min="11521" max="11521" width="3.88671875" style="707" customWidth="1"/>
    <col min="11522" max="11522" width="13" style="707" customWidth="1"/>
    <col min="11523" max="11523" width="14.33203125" style="707" customWidth="1"/>
    <col min="11524" max="11524" width="35.88671875" style="707" bestFit="1" customWidth="1"/>
    <col min="11525" max="11525" width="10.5546875" style="707" customWidth="1"/>
    <col min="11526" max="11526" width="0" style="707" hidden="1" customWidth="1"/>
    <col min="11527" max="11527" width="28.6640625" style="707" customWidth="1"/>
    <col min="11528" max="11528" width="7.6640625" style="707" customWidth="1"/>
    <col min="11529" max="11533" width="0" style="707" hidden="1" customWidth="1"/>
    <col min="11534" max="11535" width="7.44140625" style="707" customWidth="1"/>
    <col min="11536" max="11536" width="0" style="707" hidden="1" customWidth="1"/>
    <col min="11537" max="11537" width="7.44140625" style="707" customWidth="1"/>
    <col min="11538" max="11776" width="8.88671875" style="707"/>
    <col min="11777" max="11777" width="3.88671875" style="707" customWidth="1"/>
    <col min="11778" max="11778" width="13" style="707" customWidth="1"/>
    <col min="11779" max="11779" width="14.33203125" style="707" customWidth="1"/>
    <col min="11780" max="11780" width="35.88671875" style="707" bestFit="1" customWidth="1"/>
    <col min="11781" max="11781" width="10.5546875" style="707" customWidth="1"/>
    <col min="11782" max="11782" width="0" style="707" hidden="1" customWidth="1"/>
    <col min="11783" max="11783" width="28.6640625" style="707" customWidth="1"/>
    <col min="11784" max="11784" width="7.6640625" style="707" customWidth="1"/>
    <col min="11785" max="11789" width="0" style="707" hidden="1" customWidth="1"/>
    <col min="11790" max="11791" width="7.44140625" style="707" customWidth="1"/>
    <col min="11792" max="11792" width="0" style="707" hidden="1" customWidth="1"/>
    <col min="11793" max="11793" width="7.44140625" style="707" customWidth="1"/>
    <col min="11794" max="12032" width="8.88671875" style="707"/>
    <col min="12033" max="12033" width="3.88671875" style="707" customWidth="1"/>
    <col min="12034" max="12034" width="13" style="707" customWidth="1"/>
    <col min="12035" max="12035" width="14.33203125" style="707" customWidth="1"/>
    <col min="12036" max="12036" width="35.88671875" style="707" bestFit="1" customWidth="1"/>
    <col min="12037" max="12037" width="10.5546875" style="707" customWidth="1"/>
    <col min="12038" max="12038" width="0" style="707" hidden="1" customWidth="1"/>
    <col min="12039" max="12039" width="28.6640625" style="707" customWidth="1"/>
    <col min="12040" max="12040" width="7.6640625" style="707" customWidth="1"/>
    <col min="12041" max="12045" width="0" style="707" hidden="1" customWidth="1"/>
    <col min="12046" max="12047" width="7.44140625" style="707" customWidth="1"/>
    <col min="12048" max="12048" width="0" style="707" hidden="1" customWidth="1"/>
    <col min="12049" max="12049" width="7.44140625" style="707" customWidth="1"/>
    <col min="12050" max="12288" width="8.88671875" style="707"/>
    <col min="12289" max="12289" width="3.88671875" style="707" customWidth="1"/>
    <col min="12290" max="12290" width="13" style="707" customWidth="1"/>
    <col min="12291" max="12291" width="14.33203125" style="707" customWidth="1"/>
    <col min="12292" max="12292" width="35.88671875" style="707" bestFit="1" customWidth="1"/>
    <col min="12293" max="12293" width="10.5546875" style="707" customWidth="1"/>
    <col min="12294" max="12294" width="0" style="707" hidden="1" customWidth="1"/>
    <col min="12295" max="12295" width="28.6640625" style="707" customWidth="1"/>
    <col min="12296" max="12296" width="7.6640625" style="707" customWidth="1"/>
    <col min="12297" max="12301" width="0" style="707" hidden="1" customWidth="1"/>
    <col min="12302" max="12303" width="7.44140625" style="707" customWidth="1"/>
    <col min="12304" max="12304" width="0" style="707" hidden="1" customWidth="1"/>
    <col min="12305" max="12305" width="7.44140625" style="707" customWidth="1"/>
    <col min="12306" max="12544" width="8.88671875" style="707"/>
    <col min="12545" max="12545" width="3.88671875" style="707" customWidth="1"/>
    <col min="12546" max="12546" width="13" style="707" customWidth="1"/>
    <col min="12547" max="12547" width="14.33203125" style="707" customWidth="1"/>
    <col min="12548" max="12548" width="35.88671875" style="707" bestFit="1" customWidth="1"/>
    <col min="12549" max="12549" width="10.5546875" style="707" customWidth="1"/>
    <col min="12550" max="12550" width="0" style="707" hidden="1" customWidth="1"/>
    <col min="12551" max="12551" width="28.6640625" style="707" customWidth="1"/>
    <col min="12552" max="12552" width="7.6640625" style="707" customWidth="1"/>
    <col min="12553" max="12557" width="0" style="707" hidden="1" customWidth="1"/>
    <col min="12558" max="12559" width="7.44140625" style="707" customWidth="1"/>
    <col min="12560" max="12560" width="0" style="707" hidden="1" customWidth="1"/>
    <col min="12561" max="12561" width="7.44140625" style="707" customWidth="1"/>
    <col min="12562" max="12800" width="8.88671875" style="707"/>
    <col min="12801" max="12801" width="3.88671875" style="707" customWidth="1"/>
    <col min="12802" max="12802" width="13" style="707" customWidth="1"/>
    <col min="12803" max="12803" width="14.33203125" style="707" customWidth="1"/>
    <col min="12804" max="12804" width="35.88671875" style="707" bestFit="1" customWidth="1"/>
    <col min="12805" max="12805" width="10.5546875" style="707" customWidth="1"/>
    <col min="12806" max="12806" width="0" style="707" hidden="1" customWidth="1"/>
    <col min="12807" max="12807" width="28.6640625" style="707" customWidth="1"/>
    <col min="12808" max="12808" width="7.6640625" style="707" customWidth="1"/>
    <col min="12809" max="12813" width="0" style="707" hidden="1" customWidth="1"/>
    <col min="12814" max="12815" width="7.44140625" style="707" customWidth="1"/>
    <col min="12816" max="12816" width="0" style="707" hidden="1" customWidth="1"/>
    <col min="12817" max="12817" width="7.44140625" style="707" customWidth="1"/>
    <col min="12818" max="13056" width="8.88671875" style="707"/>
    <col min="13057" max="13057" width="3.88671875" style="707" customWidth="1"/>
    <col min="13058" max="13058" width="13" style="707" customWidth="1"/>
    <col min="13059" max="13059" width="14.33203125" style="707" customWidth="1"/>
    <col min="13060" max="13060" width="35.88671875" style="707" bestFit="1" customWidth="1"/>
    <col min="13061" max="13061" width="10.5546875" style="707" customWidth="1"/>
    <col min="13062" max="13062" width="0" style="707" hidden="1" customWidth="1"/>
    <col min="13063" max="13063" width="28.6640625" style="707" customWidth="1"/>
    <col min="13064" max="13064" width="7.6640625" style="707" customWidth="1"/>
    <col min="13065" max="13069" width="0" style="707" hidden="1" customWidth="1"/>
    <col min="13070" max="13071" width="7.44140625" style="707" customWidth="1"/>
    <col min="13072" max="13072" width="0" style="707" hidden="1" customWidth="1"/>
    <col min="13073" max="13073" width="7.44140625" style="707" customWidth="1"/>
    <col min="13074" max="13312" width="8.88671875" style="707"/>
    <col min="13313" max="13313" width="3.88671875" style="707" customWidth="1"/>
    <col min="13314" max="13314" width="13" style="707" customWidth="1"/>
    <col min="13315" max="13315" width="14.33203125" style="707" customWidth="1"/>
    <col min="13316" max="13316" width="35.88671875" style="707" bestFit="1" customWidth="1"/>
    <col min="13317" max="13317" width="10.5546875" style="707" customWidth="1"/>
    <col min="13318" max="13318" width="0" style="707" hidden="1" customWidth="1"/>
    <col min="13319" max="13319" width="28.6640625" style="707" customWidth="1"/>
    <col min="13320" max="13320" width="7.6640625" style="707" customWidth="1"/>
    <col min="13321" max="13325" width="0" style="707" hidden="1" customWidth="1"/>
    <col min="13326" max="13327" width="7.44140625" style="707" customWidth="1"/>
    <col min="13328" max="13328" width="0" style="707" hidden="1" customWidth="1"/>
    <col min="13329" max="13329" width="7.44140625" style="707" customWidth="1"/>
    <col min="13330" max="13568" width="8.88671875" style="707"/>
    <col min="13569" max="13569" width="3.88671875" style="707" customWidth="1"/>
    <col min="13570" max="13570" width="13" style="707" customWidth="1"/>
    <col min="13571" max="13571" width="14.33203125" style="707" customWidth="1"/>
    <col min="13572" max="13572" width="35.88671875" style="707" bestFit="1" customWidth="1"/>
    <col min="13573" max="13573" width="10.5546875" style="707" customWidth="1"/>
    <col min="13574" max="13574" width="0" style="707" hidden="1" customWidth="1"/>
    <col min="13575" max="13575" width="28.6640625" style="707" customWidth="1"/>
    <col min="13576" max="13576" width="7.6640625" style="707" customWidth="1"/>
    <col min="13577" max="13581" width="0" style="707" hidden="1" customWidth="1"/>
    <col min="13582" max="13583" width="7.44140625" style="707" customWidth="1"/>
    <col min="13584" max="13584" width="0" style="707" hidden="1" customWidth="1"/>
    <col min="13585" max="13585" width="7.44140625" style="707" customWidth="1"/>
    <col min="13586" max="13824" width="8.88671875" style="707"/>
    <col min="13825" max="13825" width="3.88671875" style="707" customWidth="1"/>
    <col min="13826" max="13826" width="13" style="707" customWidth="1"/>
    <col min="13827" max="13827" width="14.33203125" style="707" customWidth="1"/>
    <col min="13828" max="13828" width="35.88671875" style="707" bestFit="1" customWidth="1"/>
    <col min="13829" max="13829" width="10.5546875" style="707" customWidth="1"/>
    <col min="13830" max="13830" width="0" style="707" hidden="1" customWidth="1"/>
    <col min="13831" max="13831" width="28.6640625" style="707" customWidth="1"/>
    <col min="13832" max="13832" width="7.6640625" style="707" customWidth="1"/>
    <col min="13833" max="13837" width="0" style="707" hidden="1" customWidth="1"/>
    <col min="13838" max="13839" width="7.44140625" style="707" customWidth="1"/>
    <col min="13840" max="13840" width="0" style="707" hidden="1" customWidth="1"/>
    <col min="13841" max="13841" width="7.44140625" style="707" customWidth="1"/>
    <col min="13842" max="14080" width="8.88671875" style="707"/>
    <col min="14081" max="14081" width="3.88671875" style="707" customWidth="1"/>
    <col min="14082" max="14082" width="13" style="707" customWidth="1"/>
    <col min="14083" max="14083" width="14.33203125" style="707" customWidth="1"/>
    <col min="14084" max="14084" width="35.88671875" style="707" bestFit="1" customWidth="1"/>
    <col min="14085" max="14085" width="10.5546875" style="707" customWidth="1"/>
    <col min="14086" max="14086" width="0" style="707" hidden="1" customWidth="1"/>
    <col min="14087" max="14087" width="28.6640625" style="707" customWidth="1"/>
    <col min="14088" max="14088" width="7.6640625" style="707" customWidth="1"/>
    <col min="14089" max="14093" width="0" style="707" hidden="1" customWidth="1"/>
    <col min="14094" max="14095" width="7.44140625" style="707" customWidth="1"/>
    <col min="14096" max="14096" width="0" style="707" hidden="1" customWidth="1"/>
    <col min="14097" max="14097" width="7.44140625" style="707" customWidth="1"/>
    <col min="14098" max="14336" width="8.88671875" style="707"/>
    <col min="14337" max="14337" width="3.88671875" style="707" customWidth="1"/>
    <col min="14338" max="14338" width="13" style="707" customWidth="1"/>
    <col min="14339" max="14339" width="14.33203125" style="707" customWidth="1"/>
    <col min="14340" max="14340" width="35.88671875" style="707" bestFit="1" customWidth="1"/>
    <col min="14341" max="14341" width="10.5546875" style="707" customWidth="1"/>
    <col min="14342" max="14342" width="0" style="707" hidden="1" customWidth="1"/>
    <col min="14343" max="14343" width="28.6640625" style="707" customWidth="1"/>
    <col min="14344" max="14344" width="7.6640625" style="707" customWidth="1"/>
    <col min="14345" max="14349" width="0" style="707" hidden="1" customWidth="1"/>
    <col min="14350" max="14351" width="7.44140625" style="707" customWidth="1"/>
    <col min="14352" max="14352" width="0" style="707" hidden="1" customWidth="1"/>
    <col min="14353" max="14353" width="7.44140625" style="707" customWidth="1"/>
    <col min="14354" max="14592" width="8.88671875" style="707"/>
    <col min="14593" max="14593" width="3.88671875" style="707" customWidth="1"/>
    <col min="14594" max="14594" width="13" style="707" customWidth="1"/>
    <col min="14595" max="14595" width="14.33203125" style="707" customWidth="1"/>
    <col min="14596" max="14596" width="35.88671875" style="707" bestFit="1" customWidth="1"/>
    <col min="14597" max="14597" width="10.5546875" style="707" customWidth="1"/>
    <col min="14598" max="14598" width="0" style="707" hidden="1" customWidth="1"/>
    <col min="14599" max="14599" width="28.6640625" style="707" customWidth="1"/>
    <col min="14600" max="14600" width="7.6640625" style="707" customWidth="1"/>
    <col min="14601" max="14605" width="0" style="707" hidden="1" customWidth="1"/>
    <col min="14606" max="14607" width="7.44140625" style="707" customWidth="1"/>
    <col min="14608" max="14608" width="0" style="707" hidden="1" customWidth="1"/>
    <col min="14609" max="14609" width="7.44140625" style="707" customWidth="1"/>
    <col min="14610" max="14848" width="8.88671875" style="707"/>
    <col min="14849" max="14849" width="3.88671875" style="707" customWidth="1"/>
    <col min="14850" max="14850" width="13" style="707" customWidth="1"/>
    <col min="14851" max="14851" width="14.33203125" style="707" customWidth="1"/>
    <col min="14852" max="14852" width="35.88671875" style="707" bestFit="1" customWidth="1"/>
    <col min="14853" max="14853" width="10.5546875" style="707" customWidth="1"/>
    <col min="14854" max="14854" width="0" style="707" hidden="1" customWidth="1"/>
    <col min="14855" max="14855" width="28.6640625" style="707" customWidth="1"/>
    <col min="14856" max="14856" width="7.6640625" style="707" customWidth="1"/>
    <col min="14857" max="14861" width="0" style="707" hidden="1" customWidth="1"/>
    <col min="14862" max="14863" width="7.44140625" style="707" customWidth="1"/>
    <col min="14864" max="14864" width="0" style="707" hidden="1" customWidth="1"/>
    <col min="14865" max="14865" width="7.44140625" style="707" customWidth="1"/>
    <col min="14866" max="15104" width="8.88671875" style="707"/>
    <col min="15105" max="15105" width="3.88671875" style="707" customWidth="1"/>
    <col min="15106" max="15106" width="13" style="707" customWidth="1"/>
    <col min="15107" max="15107" width="14.33203125" style="707" customWidth="1"/>
    <col min="15108" max="15108" width="35.88671875" style="707" bestFit="1" customWidth="1"/>
    <col min="15109" max="15109" width="10.5546875" style="707" customWidth="1"/>
    <col min="15110" max="15110" width="0" style="707" hidden="1" customWidth="1"/>
    <col min="15111" max="15111" width="28.6640625" style="707" customWidth="1"/>
    <col min="15112" max="15112" width="7.6640625" style="707" customWidth="1"/>
    <col min="15113" max="15117" width="0" style="707" hidden="1" customWidth="1"/>
    <col min="15118" max="15119" width="7.44140625" style="707" customWidth="1"/>
    <col min="15120" max="15120" width="0" style="707" hidden="1" customWidth="1"/>
    <col min="15121" max="15121" width="7.44140625" style="707" customWidth="1"/>
    <col min="15122" max="15360" width="8.88671875" style="707"/>
    <col min="15361" max="15361" width="3.88671875" style="707" customWidth="1"/>
    <col min="15362" max="15362" width="13" style="707" customWidth="1"/>
    <col min="15363" max="15363" width="14.33203125" style="707" customWidth="1"/>
    <col min="15364" max="15364" width="35.88671875" style="707" bestFit="1" customWidth="1"/>
    <col min="15365" max="15365" width="10.5546875" style="707" customWidth="1"/>
    <col min="15366" max="15366" width="0" style="707" hidden="1" customWidth="1"/>
    <col min="15367" max="15367" width="28.6640625" style="707" customWidth="1"/>
    <col min="15368" max="15368" width="7.6640625" style="707" customWidth="1"/>
    <col min="15369" max="15373" width="0" style="707" hidden="1" customWidth="1"/>
    <col min="15374" max="15375" width="7.44140625" style="707" customWidth="1"/>
    <col min="15376" max="15376" width="0" style="707" hidden="1" customWidth="1"/>
    <col min="15377" max="15377" width="7.44140625" style="707" customWidth="1"/>
    <col min="15378" max="15616" width="8.88671875" style="707"/>
    <col min="15617" max="15617" width="3.88671875" style="707" customWidth="1"/>
    <col min="15618" max="15618" width="13" style="707" customWidth="1"/>
    <col min="15619" max="15619" width="14.33203125" style="707" customWidth="1"/>
    <col min="15620" max="15620" width="35.88671875" style="707" bestFit="1" customWidth="1"/>
    <col min="15621" max="15621" width="10.5546875" style="707" customWidth="1"/>
    <col min="15622" max="15622" width="0" style="707" hidden="1" customWidth="1"/>
    <col min="15623" max="15623" width="28.6640625" style="707" customWidth="1"/>
    <col min="15624" max="15624" width="7.6640625" style="707" customWidth="1"/>
    <col min="15625" max="15629" width="0" style="707" hidden="1" customWidth="1"/>
    <col min="15630" max="15631" width="7.44140625" style="707" customWidth="1"/>
    <col min="15632" max="15632" width="0" style="707" hidden="1" customWidth="1"/>
    <col min="15633" max="15633" width="7.44140625" style="707" customWidth="1"/>
    <col min="15634" max="15872" width="8.88671875" style="707"/>
    <col min="15873" max="15873" width="3.88671875" style="707" customWidth="1"/>
    <col min="15874" max="15874" width="13" style="707" customWidth="1"/>
    <col min="15875" max="15875" width="14.33203125" style="707" customWidth="1"/>
    <col min="15876" max="15876" width="35.88671875" style="707" bestFit="1" customWidth="1"/>
    <col min="15877" max="15877" width="10.5546875" style="707" customWidth="1"/>
    <col min="15878" max="15878" width="0" style="707" hidden="1" customWidth="1"/>
    <col min="15879" max="15879" width="28.6640625" style="707" customWidth="1"/>
    <col min="15880" max="15880" width="7.6640625" style="707" customWidth="1"/>
    <col min="15881" max="15885" width="0" style="707" hidden="1" customWidth="1"/>
    <col min="15886" max="15887" width="7.44140625" style="707" customWidth="1"/>
    <col min="15888" max="15888" width="0" style="707" hidden="1" customWidth="1"/>
    <col min="15889" max="15889" width="7.44140625" style="707" customWidth="1"/>
    <col min="15890" max="16128" width="8.88671875" style="707"/>
    <col min="16129" max="16129" width="3.88671875" style="707" customWidth="1"/>
    <col min="16130" max="16130" width="13" style="707" customWidth="1"/>
    <col min="16131" max="16131" width="14.33203125" style="707" customWidth="1"/>
    <col min="16132" max="16132" width="35.88671875" style="707" bestFit="1" customWidth="1"/>
    <col min="16133" max="16133" width="10.5546875" style="707" customWidth="1"/>
    <col min="16134" max="16134" width="0" style="707" hidden="1" customWidth="1"/>
    <col min="16135" max="16135" width="28.6640625" style="707" customWidth="1"/>
    <col min="16136" max="16136" width="7.6640625" style="707" customWidth="1"/>
    <col min="16137" max="16141" width="0" style="707" hidden="1" customWidth="1"/>
    <col min="16142" max="16143" width="7.44140625" style="707" customWidth="1"/>
    <col min="16144" max="16144" width="0" style="707" hidden="1" customWidth="1"/>
    <col min="16145" max="16145" width="7.44140625" style="707" customWidth="1"/>
    <col min="16146" max="16384" width="8.88671875" style="707"/>
  </cols>
  <sheetData>
    <row r="1" spans="1:17" ht="24.6" x14ac:dyDescent="0.4">
      <c r="A1" s="698" t="e">
        <f>[4]Altalanos!$A$6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8" t="e">
        <f>[4]Altalanos!$A$8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[4]Altalanos!$A$10</f>
        <v>#REF!</v>
      </c>
      <c r="B5" s="734"/>
      <c r="C5" s="735" t="e">
        <f>[4]Altalanos!$C$10</f>
        <v>#REF!</v>
      </c>
      <c r="D5" s="736" t="e">
        <f>[4]Altalanos!$D$10</f>
        <v>#REF!</v>
      </c>
      <c r="E5" s="736"/>
      <c r="F5" s="736"/>
      <c r="G5" s="736"/>
      <c r="H5" s="737" t="e">
        <f>[4]Altalanos!$E$10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467</v>
      </c>
      <c r="C7" s="755" t="s">
        <v>468</v>
      </c>
      <c r="D7" s="756" t="s">
        <v>469</v>
      </c>
      <c r="E7" s="757" t="s">
        <v>470</v>
      </c>
      <c r="F7" s="758"/>
      <c r="G7" s="759"/>
      <c r="H7" s="756"/>
      <c r="I7" s="756"/>
      <c r="J7" s="760"/>
      <c r="K7" s="761"/>
      <c r="L7" s="762"/>
      <c r="M7" s="761"/>
      <c r="N7" s="763"/>
      <c r="O7" s="756"/>
      <c r="P7" s="764"/>
      <c r="Q7" s="765"/>
    </row>
    <row r="8" spans="1:17" s="766" customFormat="1" ht="18.899999999999999" customHeight="1" x14ac:dyDescent="0.25">
      <c r="A8" s="754">
        <v>2</v>
      </c>
      <c r="B8" s="755" t="s">
        <v>471</v>
      </c>
      <c r="C8" s="755" t="s">
        <v>149</v>
      </c>
      <c r="D8" s="756" t="s">
        <v>402</v>
      </c>
      <c r="E8" s="757" t="s">
        <v>472</v>
      </c>
      <c r="F8" s="767"/>
      <c r="G8" s="768"/>
      <c r="H8" s="756"/>
      <c r="I8" s="756"/>
      <c r="J8" s="760"/>
      <c r="K8" s="761"/>
      <c r="L8" s="762"/>
      <c r="M8" s="761"/>
      <c r="N8" s="763"/>
      <c r="O8" s="756"/>
      <c r="P8" s="764"/>
      <c r="Q8" s="765"/>
    </row>
    <row r="9" spans="1:17" s="766" customFormat="1" ht="18.899999999999999" customHeight="1" x14ac:dyDescent="0.25">
      <c r="A9" s="754">
        <v>3</v>
      </c>
      <c r="B9" s="755" t="s">
        <v>148</v>
      </c>
      <c r="C9" s="755" t="s">
        <v>412</v>
      </c>
      <c r="D9" s="756" t="s">
        <v>364</v>
      </c>
      <c r="E9" s="757" t="s">
        <v>473</v>
      </c>
      <c r="F9" s="767"/>
      <c r="G9" s="768"/>
      <c r="H9" s="756"/>
      <c r="I9" s="756"/>
      <c r="J9" s="760"/>
      <c r="K9" s="761"/>
      <c r="L9" s="762"/>
      <c r="M9" s="761"/>
      <c r="N9" s="763"/>
      <c r="O9" s="756"/>
      <c r="P9" s="769"/>
      <c r="Q9" s="770"/>
    </row>
    <row r="10" spans="1:17" s="766" customFormat="1" ht="18.899999999999999" customHeight="1" x14ac:dyDescent="0.25">
      <c r="A10" s="754">
        <v>4</v>
      </c>
      <c r="B10" s="755" t="s">
        <v>474</v>
      </c>
      <c r="C10" s="755" t="s">
        <v>475</v>
      </c>
      <c r="D10" s="756" t="s">
        <v>402</v>
      </c>
      <c r="E10" s="757" t="s">
        <v>476</v>
      </c>
      <c r="F10" s="767"/>
      <c r="G10" s="768"/>
      <c r="H10" s="756"/>
      <c r="I10" s="756"/>
      <c r="J10" s="760"/>
      <c r="K10" s="761"/>
      <c r="L10" s="762"/>
      <c r="M10" s="761"/>
      <c r="N10" s="763"/>
      <c r="O10" s="756"/>
      <c r="P10" s="771"/>
      <c r="Q10" s="772"/>
    </row>
    <row r="11" spans="1:17" s="766" customFormat="1" ht="18.899999999999999" customHeight="1" x14ac:dyDescent="0.25">
      <c r="A11" s="754">
        <v>5</v>
      </c>
      <c r="B11" s="755" t="s">
        <v>477</v>
      </c>
      <c r="C11" s="755" t="s">
        <v>478</v>
      </c>
      <c r="D11" s="756" t="s">
        <v>355</v>
      </c>
      <c r="E11" s="757" t="s">
        <v>479</v>
      </c>
      <c r="F11" s="767"/>
      <c r="G11" s="768"/>
      <c r="H11" s="756"/>
      <c r="I11" s="756"/>
      <c r="J11" s="760"/>
      <c r="K11" s="761"/>
      <c r="L11" s="762"/>
      <c r="M11" s="761"/>
      <c r="N11" s="763"/>
      <c r="O11" s="756"/>
      <c r="P11" s="771"/>
      <c r="Q11" s="772"/>
    </row>
    <row r="12" spans="1:17" s="766" customFormat="1" ht="18.899999999999999" customHeight="1" x14ac:dyDescent="0.25">
      <c r="A12" s="754">
        <v>6</v>
      </c>
      <c r="B12" s="755" t="s">
        <v>480</v>
      </c>
      <c r="C12" s="755" t="s">
        <v>481</v>
      </c>
      <c r="D12" s="756" t="s">
        <v>355</v>
      </c>
      <c r="E12" s="757" t="s">
        <v>482</v>
      </c>
      <c r="F12" s="767"/>
      <c r="G12" s="768"/>
      <c r="H12" s="756"/>
      <c r="I12" s="756"/>
      <c r="J12" s="760"/>
      <c r="K12" s="761"/>
      <c r="L12" s="762"/>
      <c r="M12" s="761"/>
      <c r="N12" s="763"/>
      <c r="O12" s="756"/>
      <c r="P12" s="771"/>
      <c r="Q12" s="772"/>
    </row>
    <row r="13" spans="1:17" s="766" customFormat="1" ht="18.899999999999999" customHeight="1" x14ac:dyDescent="0.25">
      <c r="A13" s="754">
        <v>7</v>
      </c>
      <c r="B13" s="755" t="s">
        <v>483</v>
      </c>
      <c r="C13" s="755" t="s">
        <v>359</v>
      </c>
      <c r="D13" s="756" t="s">
        <v>484</v>
      </c>
      <c r="E13" s="757" t="s">
        <v>485</v>
      </c>
      <c r="F13" s="767"/>
      <c r="G13" s="768"/>
      <c r="H13" s="756"/>
      <c r="I13" s="756"/>
      <c r="J13" s="760"/>
      <c r="K13" s="761"/>
      <c r="L13" s="762"/>
      <c r="M13" s="761"/>
      <c r="N13" s="763"/>
      <c r="O13" s="756"/>
      <c r="P13" s="771"/>
      <c r="Q13" s="772"/>
    </row>
    <row r="14" spans="1:17" s="766" customFormat="1" ht="18.899999999999999" customHeight="1" x14ac:dyDescent="0.25">
      <c r="A14" s="754">
        <v>8</v>
      </c>
      <c r="B14" s="755" t="s">
        <v>486</v>
      </c>
      <c r="C14" s="755" t="s">
        <v>487</v>
      </c>
      <c r="D14" s="756" t="s">
        <v>484</v>
      </c>
      <c r="E14" s="757" t="s">
        <v>488</v>
      </c>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82" priority="18" stopIfTrue="1">
      <formula>$Q7&gt;=1</formula>
    </cfRule>
  </conditionalFormatting>
  <conditionalFormatting sqref="B7:D37">
    <cfRule type="expression" dxfId="81" priority="1" stopIfTrue="1">
      <formula>$Q7&gt;=1</formula>
    </cfRule>
  </conditionalFormatting>
  <conditionalFormatting sqref="E7:E14">
    <cfRule type="expression" dxfId="80" priority="6" stopIfTrue="1">
      <formula>AND(ROUNDDOWN(($A$4-E7)/365.25,0)&lt;=13,G7&lt;&gt;"OK")</formula>
    </cfRule>
    <cfRule type="expression" dxfId="79" priority="7" stopIfTrue="1">
      <formula>AND(ROUNDDOWN(($A$4-E7)/365.25,0)&lt;=14,G7&lt;&gt;"OK")</formula>
    </cfRule>
    <cfRule type="expression" dxfId="78" priority="8" stopIfTrue="1">
      <formula>AND(ROUNDDOWN(($A$4-E7)/365.25,0)&lt;=17,G7&lt;&gt;"OK")</formula>
    </cfRule>
    <cfRule type="expression" dxfId="77" priority="11" stopIfTrue="1">
      <formula>AND(ROUNDDOWN(($A$4-E7)/365.25,0)&lt;=13,G7&lt;&gt;"OK")</formula>
    </cfRule>
    <cfRule type="expression" dxfId="76" priority="12" stopIfTrue="1">
      <formula>AND(ROUNDDOWN(($A$4-E7)/365.25,0)&lt;=14,G7&lt;&gt;"OK")</formula>
    </cfRule>
    <cfRule type="expression" dxfId="75" priority="13" stopIfTrue="1">
      <formula>AND(ROUNDDOWN(($A$4-E7)/365.25,0)&lt;=17,G7&lt;&gt;"OK")</formula>
    </cfRule>
  </conditionalFormatting>
  <conditionalFormatting sqref="E7:E27 E29:E37">
    <cfRule type="expression" dxfId="74" priority="2" stopIfTrue="1">
      <formula>AND(ROUNDDOWN(($A$4-E7)/365.25,0)&lt;=13,G7&lt;&gt;"OK")</formula>
    </cfRule>
    <cfRule type="expression" dxfId="73" priority="3" stopIfTrue="1">
      <formula>AND(ROUNDDOWN(($A$4-E7)/365.25,0)&lt;=14,G7&lt;&gt;"OK")</formula>
    </cfRule>
    <cfRule type="expression" dxfId="72" priority="4" stopIfTrue="1">
      <formula>AND(ROUNDDOWN(($A$4-E7)/365.25,0)&lt;=17,G7&lt;&gt;"OK")</formula>
    </cfRule>
  </conditionalFormatting>
  <conditionalFormatting sqref="E7:E156">
    <cfRule type="expression" dxfId="71" priority="14" stopIfTrue="1">
      <formula>AND(ROUNDDOWN(($A$4-E7)/365.25,0)&lt;=13,G7&lt;&gt;"OK")</formula>
    </cfRule>
    <cfRule type="expression" dxfId="70" priority="15" stopIfTrue="1">
      <formula>AND(ROUNDDOWN(($A$4-E7)/365.25,0)&lt;=14,G7&lt;&gt;"OK")</formula>
    </cfRule>
    <cfRule type="expression" dxfId="69" priority="16" stopIfTrue="1">
      <formula>AND(ROUNDDOWN(($A$4-E7)/365.25,0)&lt;=17,G7&lt;&gt;"OK")</formula>
    </cfRule>
  </conditionalFormatting>
  <conditionalFormatting sqref="J7:J156">
    <cfRule type="cellIs" dxfId="68"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01793" r:id="rId4" name="Button 1">
              <controlPr defaultSize="0" print="0" autoFill="0" autoPict="0" macro="[4]!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2E22-5F21-4FE5-AE86-53CF957905C0}">
  <dimension ref="A1:P95"/>
  <sheetViews>
    <sheetView zoomScale="115" zoomScaleNormal="115" workbookViewId="0">
      <selection sqref="A1:G1"/>
    </sheetView>
  </sheetViews>
  <sheetFormatPr defaultRowHeight="14.4" x14ac:dyDescent="0.3"/>
  <cols>
    <col min="1" max="1" width="5.6640625" style="469" customWidth="1"/>
    <col min="2" max="2" width="8.44140625" style="469" bestFit="1" customWidth="1"/>
    <col min="3" max="3" width="14.44140625" style="469" bestFit="1" customWidth="1"/>
    <col min="4" max="4" width="4.33203125" style="461" customWidth="1"/>
    <col min="5" max="6" width="24.6640625" style="460" customWidth="1"/>
    <col min="7" max="7" width="11.6640625" style="460" customWidth="1"/>
    <col min="8" max="256" width="8.88671875" style="457"/>
    <col min="257" max="257" width="5.6640625" style="457" customWidth="1"/>
    <col min="258" max="258" width="8.44140625" style="457" bestFit="1" customWidth="1"/>
    <col min="259" max="259" width="14.44140625" style="457" bestFit="1" customWidth="1"/>
    <col min="260" max="260" width="4.33203125" style="457" customWidth="1"/>
    <col min="261" max="262" width="24.6640625" style="457" customWidth="1"/>
    <col min="263" max="263" width="11.6640625" style="457" customWidth="1"/>
    <col min="264" max="512" width="8.88671875" style="457"/>
    <col min="513" max="513" width="5.6640625" style="457" customWidth="1"/>
    <col min="514" max="514" width="8.44140625" style="457" bestFit="1" customWidth="1"/>
    <col min="515" max="515" width="14.44140625" style="457" bestFit="1" customWidth="1"/>
    <col min="516" max="516" width="4.33203125" style="457" customWidth="1"/>
    <col min="517" max="518" width="24.6640625" style="457" customWidth="1"/>
    <col min="519" max="519" width="11.6640625" style="457" customWidth="1"/>
    <col min="520" max="768" width="8.88671875" style="457"/>
    <col min="769" max="769" width="5.6640625" style="457" customWidth="1"/>
    <col min="770" max="770" width="8.44140625" style="457" bestFit="1" customWidth="1"/>
    <col min="771" max="771" width="14.44140625" style="457" bestFit="1" customWidth="1"/>
    <col min="772" max="772" width="4.33203125" style="457" customWidth="1"/>
    <col min="773" max="774" width="24.6640625" style="457" customWidth="1"/>
    <col min="775" max="775" width="11.6640625" style="457" customWidth="1"/>
    <col min="776" max="1024" width="8.88671875" style="457"/>
    <col min="1025" max="1025" width="5.6640625" style="457" customWidth="1"/>
    <col min="1026" max="1026" width="8.44140625" style="457" bestFit="1" customWidth="1"/>
    <col min="1027" max="1027" width="14.44140625" style="457" bestFit="1" customWidth="1"/>
    <col min="1028" max="1028" width="4.33203125" style="457" customWidth="1"/>
    <col min="1029" max="1030" width="24.6640625" style="457" customWidth="1"/>
    <col min="1031" max="1031" width="11.6640625" style="457" customWidth="1"/>
    <col min="1032" max="1280" width="8.88671875" style="457"/>
    <col min="1281" max="1281" width="5.6640625" style="457" customWidth="1"/>
    <col min="1282" max="1282" width="8.44140625" style="457" bestFit="1" customWidth="1"/>
    <col min="1283" max="1283" width="14.44140625" style="457" bestFit="1" customWidth="1"/>
    <col min="1284" max="1284" width="4.33203125" style="457" customWidth="1"/>
    <col min="1285" max="1286" width="24.6640625" style="457" customWidth="1"/>
    <col min="1287" max="1287" width="11.6640625" style="457" customWidth="1"/>
    <col min="1288" max="1536" width="8.88671875" style="457"/>
    <col min="1537" max="1537" width="5.6640625" style="457" customWidth="1"/>
    <col min="1538" max="1538" width="8.44140625" style="457" bestFit="1" customWidth="1"/>
    <col min="1539" max="1539" width="14.44140625" style="457" bestFit="1" customWidth="1"/>
    <col min="1540" max="1540" width="4.33203125" style="457" customWidth="1"/>
    <col min="1541" max="1542" width="24.6640625" style="457" customWidth="1"/>
    <col min="1543" max="1543" width="11.6640625" style="457" customWidth="1"/>
    <col min="1544" max="1792" width="8.88671875" style="457"/>
    <col min="1793" max="1793" width="5.6640625" style="457" customWidth="1"/>
    <col min="1794" max="1794" width="8.44140625" style="457" bestFit="1" customWidth="1"/>
    <col min="1795" max="1795" width="14.44140625" style="457" bestFit="1" customWidth="1"/>
    <col min="1796" max="1796" width="4.33203125" style="457" customWidth="1"/>
    <col min="1797" max="1798" width="24.6640625" style="457" customWidth="1"/>
    <col min="1799" max="1799" width="11.6640625" style="457" customWidth="1"/>
    <col min="1800" max="2048" width="8.88671875" style="457"/>
    <col min="2049" max="2049" width="5.6640625" style="457" customWidth="1"/>
    <col min="2050" max="2050" width="8.44140625" style="457" bestFit="1" customWidth="1"/>
    <col min="2051" max="2051" width="14.44140625" style="457" bestFit="1" customWidth="1"/>
    <col min="2052" max="2052" width="4.33203125" style="457" customWidth="1"/>
    <col min="2053" max="2054" width="24.6640625" style="457" customWidth="1"/>
    <col min="2055" max="2055" width="11.6640625" style="457" customWidth="1"/>
    <col min="2056" max="2304" width="8.88671875" style="457"/>
    <col min="2305" max="2305" width="5.6640625" style="457" customWidth="1"/>
    <col min="2306" max="2306" width="8.44140625" style="457" bestFit="1" customWidth="1"/>
    <col min="2307" max="2307" width="14.44140625" style="457" bestFit="1" customWidth="1"/>
    <col min="2308" max="2308" width="4.33203125" style="457" customWidth="1"/>
    <col min="2309" max="2310" width="24.6640625" style="457" customWidth="1"/>
    <col min="2311" max="2311" width="11.6640625" style="457" customWidth="1"/>
    <col min="2312" max="2560" width="8.88671875" style="457"/>
    <col min="2561" max="2561" width="5.6640625" style="457" customWidth="1"/>
    <col min="2562" max="2562" width="8.44140625" style="457" bestFit="1" customWidth="1"/>
    <col min="2563" max="2563" width="14.44140625" style="457" bestFit="1" customWidth="1"/>
    <col min="2564" max="2564" width="4.33203125" style="457" customWidth="1"/>
    <col min="2565" max="2566" width="24.6640625" style="457" customWidth="1"/>
    <col min="2567" max="2567" width="11.6640625" style="457" customWidth="1"/>
    <col min="2568" max="2816" width="8.88671875" style="457"/>
    <col min="2817" max="2817" width="5.6640625" style="457" customWidth="1"/>
    <col min="2818" max="2818" width="8.44140625" style="457" bestFit="1" customWidth="1"/>
    <col min="2819" max="2819" width="14.44140625" style="457" bestFit="1" customWidth="1"/>
    <col min="2820" max="2820" width="4.33203125" style="457" customWidth="1"/>
    <col min="2821" max="2822" width="24.6640625" style="457" customWidth="1"/>
    <col min="2823" max="2823" width="11.6640625" style="457" customWidth="1"/>
    <col min="2824" max="3072" width="8.88671875" style="457"/>
    <col min="3073" max="3073" width="5.6640625" style="457" customWidth="1"/>
    <col min="3074" max="3074" width="8.44140625" style="457" bestFit="1" customWidth="1"/>
    <col min="3075" max="3075" width="14.44140625" style="457" bestFit="1" customWidth="1"/>
    <col min="3076" max="3076" width="4.33203125" style="457" customWidth="1"/>
    <col min="3077" max="3078" width="24.6640625" style="457" customWidth="1"/>
    <col min="3079" max="3079" width="11.6640625" style="457" customWidth="1"/>
    <col min="3080" max="3328" width="8.88671875" style="457"/>
    <col min="3329" max="3329" width="5.6640625" style="457" customWidth="1"/>
    <col min="3330" max="3330" width="8.44140625" style="457" bestFit="1" customWidth="1"/>
    <col min="3331" max="3331" width="14.44140625" style="457" bestFit="1" customWidth="1"/>
    <col min="3332" max="3332" width="4.33203125" style="457" customWidth="1"/>
    <col min="3333" max="3334" width="24.6640625" style="457" customWidth="1"/>
    <col min="3335" max="3335" width="11.6640625" style="457" customWidth="1"/>
    <col min="3336" max="3584" width="8.88671875" style="457"/>
    <col min="3585" max="3585" width="5.6640625" style="457" customWidth="1"/>
    <col min="3586" max="3586" width="8.44140625" style="457" bestFit="1" customWidth="1"/>
    <col min="3587" max="3587" width="14.44140625" style="457" bestFit="1" customWidth="1"/>
    <col min="3588" max="3588" width="4.33203125" style="457" customWidth="1"/>
    <col min="3589" max="3590" width="24.6640625" style="457" customWidth="1"/>
    <col min="3591" max="3591" width="11.6640625" style="457" customWidth="1"/>
    <col min="3592" max="3840" width="8.88671875" style="457"/>
    <col min="3841" max="3841" width="5.6640625" style="457" customWidth="1"/>
    <col min="3842" max="3842" width="8.44140625" style="457" bestFit="1" customWidth="1"/>
    <col min="3843" max="3843" width="14.44140625" style="457" bestFit="1" customWidth="1"/>
    <col min="3844" max="3844" width="4.33203125" style="457" customWidth="1"/>
    <col min="3845" max="3846" width="24.6640625" style="457" customWidth="1"/>
    <col min="3847" max="3847" width="11.6640625" style="457" customWidth="1"/>
    <col min="3848" max="4096" width="8.88671875" style="457"/>
    <col min="4097" max="4097" width="5.6640625" style="457" customWidth="1"/>
    <col min="4098" max="4098" width="8.44140625" style="457" bestFit="1" customWidth="1"/>
    <col min="4099" max="4099" width="14.44140625" style="457" bestFit="1" customWidth="1"/>
    <col min="4100" max="4100" width="4.33203125" style="457" customWidth="1"/>
    <col min="4101" max="4102" width="24.6640625" style="457" customWidth="1"/>
    <col min="4103" max="4103" width="11.6640625" style="457" customWidth="1"/>
    <col min="4104" max="4352" width="8.88671875" style="457"/>
    <col min="4353" max="4353" width="5.6640625" style="457" customWidth="1"/>
    <col min="4354" max="4354" width="8.44140625" style="457" bestFit="1" customWidth="1"/>
    <col min="4355" max="4355" width="14.44140625" style="457" bestFit="1" customWidth="1"/>
    <col min="4356" max="4356" width="4.33203125" style="457" customWidth="1"/>
    <col min="4357" max="4358" width="24.6640625" style="457" customWidth="1"/>
    <col min="4359" max="4359" width="11.6640625" style="457" customWidth="1"/>
    <col min="4360" max="4608" width="8.88671875" style="457"/>
    <col min="4609" max="4609" width="5.6640625" style="457" customWidth="1"/>
    <col min="4610" max="4610" width="8.44140625" style="457" bestFit="1" customWidth="1"/>
    <col min="4611" max="4611" width="14.44140625" style="457" bestFit="1" customWidth="1"/>
    <col min="4612" max="4612" width="4.33203125" style="457" customWidth="1"/>
    <col min="4613" max="4614" width="24.6640625" style="457" customWidth="1"/>
    <col min="4615" max="4615" width="11.6640625" style="457" customWidth="1"/>
    <col min="4616" max="4864" width="8.88671875" style="457"/>
    <col min="4865" max="4865" width="5.6640625" style="457" customWidth="1"/>
    <col min="4866" max="4866" width="8.44140625" style="457" bestFit="1" customWidth="1"/>
    <col min="4867" max="4867" width="14.44140625" style="457" bestFit="1" customWidth="1"/>
    <col min="4868" max="4868" width="4.33203125" style="457" customWidth="1"/>
    <col min="4869" max="4870" width="24.6640625" style="457" customWidth="1"/>
    <col min="4871" max="4871" width="11.6640625" style="457" customWidth="1"/>
    <col min="4872" max="5120" width="8.88671875" style="457"/>
    <col min="5121" max="5121" width="5.6640625" style="457" customWidth="1"/>
    <col min="5122" max="5122" width="8.44140625" style="457" bestFit="1" customWidth="1"/>
    <col min="5123" max="5123" width="14.44140625" style="457" bestFit="1" customWidth="1"/>
    <col min="5124" max="5124" width="4.33203125" style="457" customWidth="1"/>
    <col min="5125" max="5126" width="24.6640625" style="457" customWidth="1"/>
    <col min="5127" max="5127" width="11.6640625" style="457" customWidth="1"/>
    <col min="5128" max="5376" width="8.88671875" style="457"/>
    <col min="5377" max="5377" width="5.6640625" style="457" customWidth="1"/>
    <col min="5378" max="5378" width="8.44140625" style="457" bestFit="1" customWidth="1"/>
    <col min="5379" max="5379" width="14.44140625" style="457" bestFit="1" customWidth="1"/>
    <col min="5380" max="5380" width="4.33203125" style="457" customWidth="1"/>
    <col min="5381" max="5382" width="24.6640625" style="457" customWidth="1"/>
    <col min="5383" max="5383" width="11.6640625" style="457" customWidth="1"/>
    <col min="5384" max="5632" width="8.88671875" style="457"/>
    <col min="5633" max="5633" width="5.6640625" style="457" customWidth="1"/>
    <col min="5634" max="5634" width="8.44140625" style="457" bestFit="1" customWidth="1"/>
    <col min="5635" max="5635" width="14.44140625" style="457" bestFit="1" customWidth="1"/>
    <col min="5636" max="5636" width="4.33203125" style="457" customWidth="1"/>
    <col min="5637" max="5638" width="24.6640625" style="457" customWidth="1"/>
    <col min="5639" max="5639" width="11.6640625" style="457" customWidth="1"/>
    <col min="5640" max="5888" width="8.88671875" style="457"/>
    <col min="5889" max="5889" width="5.6640625" style="457" customWidth="1"/>
    <col min="5890" max="5890" width="8.44140625" style="457" bestFit="1" customWidth="1"/>
    <col min="5891" max="5891" width="14.44140625" style="457" bestFit="1" customWidth="1"/>
    <col min="5892" max="5892" width="4.33203125" style="457" customWidth="1"/>
    <col min="5893" max="5894" width="24.6640625" style="457" customWidth="1"/>
    <col min="5895" max="5895" width="11.6640625" style="457" customWidth="1"/>
    <col min="5896" max="6144" width="8.88671875" style="457"/>
    <col min="6145" max="6145" width="5.6640625" style="457" customWidth="1"/>
    <col min="6146" max="6146" width="8.44140625" style="457" bestFit="1" customWidth="1"/>
    <col min="6147" max="6147" width="14.44140625" style="457" bestFit="1" customWidth="1"/>
    <col min="6148" max="6148" width="4.33203125" style="457" customWidth="1"/>
    <col min="6149" max="6150" width="24.6640625" style="457" customWidth="1"/>
    <col min="6151" max="6151" width="11.6640625" style="457" customWidth="1"/>
    <col min="6152" max="6400" width="8.88671875" style="457"/>
    <col min="6401" max="6401" width="5.6640625" style="457" customWidth="1"/>
    <col min="6402" max="6402" width="8.44140625" style="457" bestFit="1" customWidth="1"/>
    <col min="6403" max="6403" width="14.44140625" style="457" bestFit="1" customWidth="1"/>
    <col min="6404" max="6404" width="4.33203125" style="457" customWidth="1"/>
    <col min="6405" max="6406" width="24.6640625" style="457" customWidth="1"/>
    <col min="6407" max="6407" width="11.6640625" style="457" customWidth="1"/>
    <col min="6408" max="6656" width="8.88671875" style="457"/>
    <col min="6657" max="6657" width="5.6640625" style="457" customWidth="1"/>
    <col min="6658" max="6658" width="8.44140625" style="457" bestFit="1" customWidth="1"/>
    <col min="6659" max="6659" width="14.44140625" style="457" bestFit="1" customWidth="1"/>
    <col min="6660" max="6660" width="4.33203125" style="457" customWidth="1"/>
    <col min="6661" max="6662" width="24.6640625" style="457" customWidth="1"/>
    <col min="6663" max="6663" width="11.6640625" style="457" customWidth="1"/>
    <col min="6664" max="6912" width="8.88671875" style="457"/>
    <col min="6913" max="6913" width="5.6640625" style="457" customWidth="1"/>
    <col min="6914" max="6914" width="8.44140625" style="457" bestFit="1" customWidth="1"/>
    <col min="6915" max="6915" width="14.44140625" style="457" bestFit="1" customWidth="1"/>
    <col min="6916" max="6916" width="4.33203125" style="457" customWidth="1"/>
    <col min="6917" max="6918" width="24.6640625" style="457" customWidth="1"/>
    <col min="6919" max="6919" width="11.6640625" style="457" customWidth="1"/>
    <col min="6920" max="7168" width="8.88671875" style="457"/>
    <col min="7169" max="7169" width="5.6640625" style="457" customWidth="1"/>
    <col min="7170" max="7170" width="8.44140625" style="457" bestFit="1" customWidth="1"/>
    <col min="7171" max="7171" width="14.44140625" style="457" bestFit="1" customWidth="1"/>
    <col min="7172" max="7172" width="4.33203125" style="457" customWidth="1"/>
    <col min="7173" max="7174" width="24.6640625" style="457" customWidth="1"/>
    <col min="7175" max="7175" width="11.6640625" style="457" customWidth="1"/>
    <col min="7176" max="7424" width="8.88671875" style="457"/>
    <col min="7425" max="7425" width="5.6640625" style="457" customWidth="1"/>
    <col min="7426" max="7426" width="8.44140625" style="457" bestFit="1" customWidth="1"/>
    <col min="7427" max="7427" width="14.44140625" style="457" bestFit="1" customWidth="1"/>
    <col min="7428" max="7428" width="4.33203125" style="457" customWidth="1"/>
    <col min="7429" max="7430" width="24.6640625" style="457" customWidth="1"/>
    <col min="7431" max="7431" width="11.6640625" style="457" customWidth="1"/>
    <col min="7432" max="7680" width="8.88671875" style="457"/>
    <col min="7681" max="7681" width="5.6640625" style="457" customWidth="1"/>
    <col min="7682" max="7682" width="8.44140625" style="457" bestFit="1" customWidth="1"/>
    <col min="7683" max="7683" width="14.44140625" style="457" bestFit="1" customWidth="1"/>
    <col min="7684" max="7684" width="4.33203125" style="457" customWidth="1"/>
    <col min="7685" max="7686" width="24.6640625" style="457" customWidth="1"/>
    <col min="7687" max="7687" width="11.6640625" style="457" customWidth="1"/>
    <col min="7688" max="7936" width="8.88671875" style="457"/>
    <col min="7937" max="7937" width="5.6640625" style="457" customWidth="1"/>
    <col min="7938" max="7938" width="8.44140625" style="457" bestFit="1" customWidth="1"/>
    <col min="7939" max="7939" width="14.44140625" style="457" bestFit="1" customWidth="1"/>
    <col min="7940" max="7940" width="4.33203125" style="457" customWidth="1"/>
    <col min="7941" max="7942" width="24.6640625" style="457" customWidth="1"/>
    <col min="7943" max="7943" width="11.6640625" style="457" customWidth="1"/>
    <col min="7944" max="8192" width="8.88671875" style="457"/>
    <col min="8193" max="8193" width="5.6640625" style="457" customWidth="1"/>
    <col min="8194" max="8194" width="8.44140625" style="457" bestFit="1" customWidth="1"/>
    <col min="8195" max="8195" width="14.44140625" style="457" bestFit="1" customWidth="1"/>
    <col min="8196" max="8196" width="4.33203125" style="457" customWidth="1"/>
    <col min="8197" max="8198" width="24.6640625" style="457" customWidth="1"/>
    <col min="8199" max="8199" width="11.6640625" style="457" customWidth="1"/>
    <col min="8200" max="8448" width="8.88671875" style="457"/>
    <col min="8449" max="8449" width="5.6640625" style="457" customWidth="1"/>
    <col min="8450" max="8450" width="8.44140625" style="457" bestFit="1" customWidth="1"/>
    <col min="8451" max="8451" width="14.44140625" style="457" bestFit="1" customWidth="1"/>
    <col min="8452" max="8452" width="4.33203125" style="457" customWidth="1"/>
    <col min="8453" max="8454" width="24.6640625" style="457" customWidth="1"/>
    <col min="8455" max="8455" width="11.6640625" style="457" customWidth="1"/>
    <col min="8456" max="8704" width="8.88671875" style="457"/>
    <col min="8705" max="8705" width="5.6640625" style="457" customWidth="1"/>
    <col min="8706" max="8706" width="8.44140625" style="457" bestFit="1" customWidth="1"/>
    <col min="8707" max="8707" width="14.44140625" style="457" bestFit="1" customWidth="1"/>
    <col min="8708" max="8708" width="4.33203125" style="457" customWidth="1"/>
    <col min="8709" max="8710" width="24.6640625" style="457" customWidth="1"/>
    <col min="8711" max="8711" width="11.6640625" style="457" customWidth="1"/>
    <col min="8712" max="8960" width="8.88671875" style="457"/>
    <col min="8961" max="8961" width="5.6640625" style="457" customWidth="1"/>
    <col min="8962" max="8962" width="8.44140625" style="457" bestFit="1" customWidth="1"/>
    <col min="8963" max="8963" width="14.44140625" style="457" bestFit="1" customWidth="1"/>
    <col min="8964" max="8964" width="4.33203125" style="457" customWidth="1"/>
    <col min="8965" max="8966" width="24.6640625" style="457" customWidth="1"/>
    <col min="8967" max="8967" width="11.6640625" style="457" customWidth="1"/>
    <col min="8968" max="9216" width="8.88671875" style="457"/>
    <col min="9217" max="9217" width="5.6640625" style="457" customWidth="1"/>
    <col min="9218" max="9218" width="8.44140625" style="457" bestFit="1" customWidth="1"/>
    <col min="9219" max="9219" width="14.44140625" style="457" bestFit="1" customWidth="1"/>
    <col min="9220" max="9220" width="4.33203125" style="457" customWidth="1"/>
    <col min="9221" max="9222" width="24.6640625" style="457" customWidth="1"/>
    <col min="9223" max="9223" width="11.6640625" style="457" customWidth="1"/>
    <col min="9224" max="9472" width="8.88671875" style="457"/>
    <col min="9473" max="9473" width="5.6640625" style="457" customWidth="1"/>
    <col min="9474" max="9474" width="8.44140625" style="457" bestFit="1" customWidth="1"/>
    <col min="9475" max="9475" width="14.44140625" style="457" bestFit="1" customWidth="1"/>
    <col min="9476" max="9476" width="4.33203125" style="457" customWidth="1"/>
    <col min="9477" max="9478" width="24.6640625" style="457" customWidth="1"/>
    <col min="9479" max="9479" width="11.6640625" style="457" customWidth="1"/>
    <col min="9480" max="9728" width="8.88671875" style="457"/>
    <col min="9729" max="9729" width="5.6640625" style="457" customWidth="1"/>
    <col min="9730" max="9730" width="8.44140625" style="457" bestFit="1" customWidth="1"/>
    <col min="9731" max="9731" width="14.44140625" style="457" bestFit="1" customWidth="1"/>
    <col min="9732" max="9732" width="4.33203125" style="457" customWidth="1"/>
    <col min="9733" max="9734" width="24.6640625" style="457" customWidth="1"/>
    <col min="9735" max="9735" width="11.6640625" style="457" customWidth="1"/>
    <col min="9736" max="9984" width="8.88671875" style="457"/>
    <col min="9985" max="9985" width="5.6640625" style="457" customWidth="1"/>
    <col min="9986" max="9986" width="8.44140625" style="457" bestFit="1" customWidth="1"/>
    <col min="9987" max="9987" width="14.44140625" style="457" bestFit="1" customWidth="1"/>
    <col min="9988" max="9988" width="4.33203125" style="457" customWidth="1"/>
    <col min="9989" max="9990" width="24.6640625" style="457" customWidth="1"/>
    <col min="9991" max="9991" width="11.6640625" style="457" customWidth="1"/>
    <col min="9992" max="10240" width="8.88671875" style="457"/>
    <col min="10241" max="10241" width="5.6640625" style="457" customWidth="1"/>
    <col min="10242" max="10242" width="8.44140625" style="457" bestFit="1" customWidth="1"/>
    <col min="10243" max="10243" width="14.44140625" style="457" bestFit="1" customWidth="1"/>
    <col min="10244" max="10244" width="4.33203125" style="457" customWidth="1"/>
    <col min="10245" max="10246" width="24.6640625" style="457" customWidth="1"/>
    <col min="10247" max="10247" width="11.6640625" style="457" customWidth="1"/>
    <col min="10248" max="10496" width="8.88671875" style="457"/>
    <col min="10497" max="10497" width="5.6640625" style="457" customWidth="1"/>
    <col min="10498" max="10498" width="8.44140625" style="457" bestFit="1" customWidth="1"/>
    <col min="10499" max="10499" width="14.44140625" style="457" bestFit="1" customWidth="1"/>
    <col min="10500" max="10500" width="4.33203125" style="457" customWidth="1"/>
    <col min="10501" max="10502" width="24.6640625" style="457" customWidth="1"/>
    <col min="10503" max="10503" width="11.6640625" style="457" customWidth="1"/>
    <col min="10504" max="10752" width="8.88671875" style="457"/>
    <col min="10753" max="10753" width="5.6640625" style="457" customWidth="1"/>
    <col min="10754" max="10754" width="8.44140625" style="457" bestFit="1" customWidth="1"/>
    <col min="10755" max="10755" width="14.44140625" style="457" bestFit="1" customWidth="1"/>
    <col min="10756" max="10756" width="4.33203125" style="457" customWidth="1"/>
    <col min="10757" max="10758" width="24.6640625" style="457" customWidth="1"/>
    <col min="10759" max="10759" width="11.6640625" style="457" customWidth="1"/>
    <col min="10760" max="11008" width="8.88671875" style="457"/>
    <col min="11009" max="11009" width="5.6640625" style="457" customWidth="1"/>
    <col min="11010" max="11010" width="8.44140625" style="457" bestFit="1" customWidth="1"/>
    <col min="11011" max="11011" width="14.44140625" style="457" bestFit="1" customWidth="1"/>
    <col min="11012" max="11012" width="4.33203125" style="457" customWidth="1"/>
    <col min="11013" max="11014" width="24.6640625" style="457" customWidth="1"/>
    <col min="11015" max="11015" width="11.6640625" style="457" customWidth="1"/>
    <col min="11016" max="11264" width="8.88671875" style="457"/>
    <col min="11265" max="11265" width="5.6640625" style="457" customWidth="1"/>
    <col min="11266" max="11266" width="8.44140625" style="457" bestFit="1" customWidth="1"/>
    <col min="11267" max="11267" width="14.44140625" style="457" bestFit="1" customWidth="1"/>
    <col min="11268" max="11268" width="4.33203125" style="457" customWidth="1"/>
    <col min="11269" max="11270" width="24.6640625" style="457" customWidth="1"/>
    <col min="11271" max="11271" width="11.6640625" style="457" customWidth="1"/>
    <col min="11272" max="11520" width="8.88671875" style="457"/>
    <col min="11521" max="11521" width="5.6640625" style="457" customWidth="1"/>
    <col min="11522" max="11522" width="8.44140625" style="457" bestFit="1" customWidth="1"/>
    <col min="11523" max="11523" width="14.44140625" style="457" bestFit="1" customWidth="1"/>
    <col min="11524" max="11524" width="4.33203125" style="457" customWidth="1"/>
    <col min="11525" max="11526" width="24.6640625" style="457" customWidth="1"/>
    <col min="11527" max="11527" width="11.6640625" style="457" customWidth="1"/>
    <col min="11528" max="11776" width="8.88671875" style="457"/>
    <col min="11777" max="11777" width="5.6640625" style="457" customWidth="1"/>
    <col min="11778" max="11778" width="8.44140625" style="457" bestFit="1" customWidth="1"/>
    <col min="11779" max="11779" width="14.44140625" style="457" bestFit="1" customWidth="1"/>
    <col min="11780" max="11780" width="4.33203125" style="457" customWidth="1"/>
    <col min="11781" max="11782" width="24.6640625" style="457" customWidth="1"/>
    <col min="11783" max="11783" width="11.6640625" style="457" customWidth="1"/>
    <col min="11784" max="12032" width="8.88671875" style="457"/>
    <col min="12033" max="12033" width="5.6640625" style="457" customWidth="1"/>
    <col min="12034" max="12034" width="8.44140625" style="457" bestFit="1" customWidth="1"/>
    <col min="12035" max="12035" width="14.44140625" style="457" bestFit="1" customWidth="1"/>
    <col min="12036" max="12036" width="4.33203125" style="457" customWidth="1"/>
    <col min="12037" max="12038" width="24.6640625" style="457" customWidth="1"/>
    <col min="12039" max="12039" width="11.6640625" style="457" customWidth="1"/>
    <col min="12040" max="12288" width="8.88671875" style="457"/>
    <col min="12289" max="12289" width="5.6640625" style="457" customWidth="1"/>
    <col min="12290" max="12290" width="8.44140625" style="457" bestFit="1" customWidth="1"/>
    <col min="12291" max="12291" width="14.44140625" style="457" bestFit="1" customWidth="1"/>
    <col min="12292" max="12292" width="4.33203125" style="457" customWidth="1"/>
    <col min="12293" max="12294" width="24.6640625" style="457" customWidth="1"/>
    <col min="12295" max="12295" width="11.6640625" style="457" customWidth="1"/>
    <col min="12296" max="12544" width="8.88671875" style="457"/>
    <col min="12545" max="12545" width="5.6640625" style="457" customWidth="1"/>
    <col min="12546" max="12546" width="8.44140625" style="457" bestFit="1" customWidth="1"/>
    <col min="12547" max="12547" width="14.44140625" style="457" bestFit="1" customWidth="1"/>
    <col min="12548" max="12548" width="4.33203125" style="457" customWidth="1"/>
    <col min="12549" max="12550" width="24.6640625" style="457" customWidth="1"/>
    <col min="12551" max="12551" width="11.6640625" style="457" customWidth="1"/>
    <col min="12552" max="12800" width="8.88671875" style="457"/>
    <col min="12801" max="12801" width="5.6640625" style="457" customWidth="1"/>
    <col min="12802" max="12802" width="8.44140625" style="457" bestFit="1" customWidth="1"/>
    <col min="12803" max="12803" width="14.44140625" style="457" bestFit="1" customWidth="1"/>
    <col min="12804" max="12804" width="4.33203125" style="457" customWidth="1"/>
    <col min="12805" max="12806" width="24.6640625" style="457" customWidth="1"/>
    <col min="12807" max="12807" width="11.6640625" style="457" customWidth="1"/>
    <col min="12808" max="13056" width="8.88671875" style="457"/>
    <col min="13057" max="13057" width="5.6640625" style="457" customWidth="1"/>
    <col min="13058" max="13058" width="8.44140625" style="457" bestFit="1" customWidth="1"/>
    <col min="13059" max="13059" width="14.44140625" style="457" bestFit="1" customWidth="1"/>
    <col min="13060" max="13060" width="4.33203125" style="457" customWidth="1"/>
    <col min="13061" max="13062" width="24.6640625" style="457" customWidth="1"/>
    <col min="13063" max="13063" width="11.6640625" style="457" customWidth="1"/>
    <col min="13064" max="13312" width="8.88671875" style="457"/>
    <col min="13313" max="13313" width="5.6640625" style="457" customWidth="1"/>
    <col min="13314" max="13314" width="8.44140625" style="457" bestFit="1" customWidth="1"/>
    <col min="13315" max="13315" width="14.44140625" style="457" bestFit="1" customWidth="1"/>
    <col min="13316" max="13316" width="4.33203125" style="457" customWidth="1"/>
    <col min="13317" max="13318" width="24.6640625" style="457" customWidth="1"/>
    <col min="13319" max="13319" width="11.6640625" style="457" customWidth="1"/>
    <col min="13320" max="13568" width="8.88671875" style="457"/>
    <col min="13569" max="13569" width="5.6640625" style="457" customWidth="1"/>
    <col min="13570" max="13570" width="8.44140625" style="457" bestFit="1" customWidth="1"/>
    <col min="13571" max="13571" width="14.44140625" style="457" bestFit="1" customWidth="1"/>
    <col min="13572" max="13572" width="4.33203125" style="457" customWidth="1"/>
    <col min="13573" max="13574" width="24.6640625" style="457" customWidth="1"/>
    <col min="13575" max="13575" width="11.6640625" style="457" customWidth="1"/>
    <col min="13576" max="13824" width="8.88671875" style="457"/>
    <col min="13825" max="13825" width="5.6640625" style="457" customWidth="1"/>
    <col min="13826" max="13826" width="8.44140625" style="457" bestFit="1" customWidth="1"/>
    <col min="13827" max="13827" width="14.44140625" style="457" bestFit="1" customWidth="1"/>
    <col min="13828" max="13828" width="4.33203125" style="457" customWidth="1"/>
    <col min="13829" max="13830" width="24.6640625" style="457" customWidth="1"/>
    <col min="13831" max="13831" width="11.6640625" style="457" customWidth="1"/>
    <col min="13832" max="14080" width="8.88671875" style="457"/>
    <col min="14081" max="14081" width="5.6640625" style="457" customWidth="1"/>
    <col min="14082" max="14082" width="8.44140625" style="457" bestFit="1" customWidth="1"/>
    <col min="14083" max="14083" width="14.44140625" style="457" bestFit="1" customWidth="1"/>
    <col min="14084" max="14084" width="4.33203125" style="457" customWidth="1"/>
    <col min="14085" max="14086" width="24.6640625" style="457" customWidth="1"/>
    <col min="14087" max="14087" width="11.6640625" style="457" customWidth="1"/>
    <col min="14088" max="14336" width="8.88671875" style="457"/>
    <col min="14337" max="14337" width="5.6640625" style="457" customWidth="1"/>
    <col min="14338" max="14338" width="8.44140625" style="457" bestFit="1" customWidth="1"/>
    <col min="14339" max="14339" width="14.44140625" style="457" bestFit="1" customWidth="1"/>
    <col min="14340" max="14340" width="4.33203125" style="457" customWidth="1"/>
    <col min="14341" max="14342" width="24.6640625" style="457" customWidth="1"/>
    <col min="14343" max="14343" width="11.6640625" style="457" customWidth="1"/>
    <col min="14344" max="14592" width="8.88671875" style="457"/>
    <col min="14593" max="14593" width="5.6640625" style="457" customWidth="1"/>
    <col min="14594" max="14594" width="8.44140625" style="457" bestFit="1" customWidth="1"/>
    <col min="14595" max="14595" width="14.44140625" style="457" bestFit="1" customWidth="1"/>
    <col min="14596" max="14596" width="4.33203125" style="457" customWidth="1"/>
    <col min="14597" max="14598" width="24.6640625" style="457" customWidth="1"/>
    <col min="14599" max="14599" width="11.6640625" style="457" customWidth="1"/>
    <col min="14600" max="14848" width="8.88671875" style="457"/>
    <col min="14849" max="14849" width="5.6640625" style="457" customWidth="1"/>
    <col min="14850" max="14850" width="8.44140625" style="457" bestFit="1" customWidth="1"/>
    <col min="14851" max="14851" width="14.44140625" style="457" bestFit="1" customWidth="1"/>
    <col min="14852" max="14852" width="4.33203125" style="457" customWidth="1"/>
    <col min="14853" max="14854" width="24.6640625" style="457" customWidth="1"/>
    <col min="14855" max="14855" width="11.6640625" style="457" customWidth="1"/>
    <col min="14856" max="15104" width="8.88671875" style="457"/>
    <col min="15105" max="15105" width="5.6640625" style="457" customWidth="1"/>
    <col min="15106" max="15106" width="8.44140625" style="457" bestFit="1" customWidth="1"/>
    <col min="15107" max="15107" width="14.44140625" style="457" bestFit="1" customWidth="1"/>
    <col min="15108" max="15108" width="4.33203125" style="457" customWidth="1"/>
    <col min="15109" max="15110" width="24.6640625" style="457" customWidth="1"/>
    <col min="15111" max="15111" width="11.6640625" style="457" customWidth="1"/>
    <col min="15112" max="15360" width="8.88671875" style="457"/>
    <col min="15361" max="15361" width="5.6640625" style="457" customWidth="1"/>
    <col min="15362" max="15362" width="8.44140625" style="457" bestFit="1" customWidth="1"/>
    <col min="15363" max="15363" width="14.44140625" style="457" bestFit="1" customWidth="1"/>
    <col min="15364" max="15364" width="4.33203125" style="457" customWidth="1"/>
    <col min="15365" max="15366" width="24.6640625" style="457" customWidth="1"/>
    <col min="15367" max="15367" width="11.6640625" style="457" customWidth="1"/>
    <col min="15368" max="15616" width="8.88671875" style="457"/>
    <col min="15617" max="15617" width="5.6640625" style="457" customWidth="1"/>
    <col min="15618" max="15618" width="8.44140625" style="457" bestFit="1" customWidth="1"/>
    <col min="15619" max="15619" width="14.44140625" style="457" bestFit="1" customWidth="1"/>
    <col min="15620" max="15620" width="4.33203125" style="457" customWidth="1"/>
    <col min="15621" max="15622" width="24.6640625" style="457" customWidth="1"/>
    <col min="15623" max="15623" width="11.6640625" style="457" customWidth="1"/>
    <col min="15624" max="15872" width="8.88671875" style="457"/>
    <col min="15873" max="15873" width="5.6640625" style="457" customWidth="1"/>
    <col min="15874" max="15874" width="8.44140625" style="457" bestFit="1" customWidth="1"/>
    <col min="15875" max="15875" width="14.44140625" style="457" bestFit="1" customWidth="1"/>
    <col min="15876" max="15876" width="4.33203125" style="457" customWidth="1"/>
    <col min="15877" max="15878" width="24.6640625" style="457" customWidth="1"/>
    <col min="15879" max="15879" width="11.6640625" style="457" customWidth="1"/>
    <col min="15880" max="16128" width="8.88671875" style="457"/>
    <col min="16129" max="16129" width="5.6640625" style="457" customWidth="1"/>
    <col min="16130" max="16130" width="8.44140625" style="457" bestFit="1" customWidth="1"/>
    <col min="16131" max="16131" width="14.44140625" style="457" bestFit="1" customWidth="1"/>
    <col min="16132" max="16132" width="4.33203125" style="457" customWidth="1"/>
    <col min="16133" max="16134" width="24.6640625" style="457" customWidth="1"/>
    <col min="16135" max="16135" width="11.6640625" style="457" customWidth="1"/>
    <col min="16136" max="16384" width="8.88671875" style="457"/>
  </cols>
  <sheetData>
    <row r="1" spans="1:7" ht="25.8" x14ac:dyDescent="0.3">
      <c r="A1" s="1082" t="s">
        <v>171</v>
      </c>
      <c r="B1" s="1082"/>
      <c r="C1" s="1082"/>
      <c r="D1" s="1082"/>
      <c r="E1" s="1082"/>
      <c r="F1" s="1082"/>
      <c r="G1" s="1082"/>
    </row>
    <row r="2" spans="1:7" ht="46.5" customHeight="1" x14ac:dyDescent="0.3">
      <c r="A2" s="1083" t="s">
        <v>172</v>
      </c>
      <c r="B2" s="1083"/>
      <c r="C2" s="1083"/>
      <c r="D2" s="1083"/>
      <c r="E2" s="1083"/>
      <c r="F2" s="1083"/>
      <c r="G2" s="1083"/>
    </row>
    <row r="3" spans="1:7" ht="21" x14ac:dyDescent="0.3">
      <c r="A3" s="1084"/>
      <c r="B3" s="1084"/>
      <c r="C3" s="1084"/>
      <c r="D3" s="1084"/>
      <c r="E3" s="1084"/>
      <c r="F3" s="1084"/>
      <c r="G3" s="1084"/>
    </row>
    <row r="4" spans="1:7" ht="66.599999999999994" x14ac:dyDescent="0.3">
      <c r="A4" s="458" t="s">
        <v>173</v>
      </c>
      <c r="B4" s="458" t="s">
        <v>174</v>
      </c>
      <c r="C4" s="458" t="s">
        <v>175</v>
      </c>
      <c r="D4" s="459" t="s">
        <v>176</v>
      </c>
      <c r="G4" s="461" t="s">
        <v>177</v>
      </c>
    </row>
    <row r="5" spans="1:7" ht="22.5" customHeight="1" x14ac:dyDescent="0.3">
      <c r="A5" s="462" t="s">
        <v>178</v>
      </c>
      <c r="B5" s="463"/>
      <c r="C5" s="462" t="s">
        <v>242</v>
      </c>
      <c r="D5" s="464" t="s">
        <v>180</v>
      </c>
      <c r="E5" s="466" t="s">
        <v>243</v>
      </c>
      <c r="F5" s="466" t="s">
        <v>244</v>
      </c>
      <c r="G5" s="466"/>
    </row>
    <row r="6" spans="1:7" ht="22.5" customHeight="1" x14ac:dyDescent="0.3">
      <c r="A6" s="462"/>
      <c r="B6" s="463"/>
      <c r="C6" s="462"/>
      <c r="D6" s="464" t="s">
        <v>4</v>
      </c>
      <c r="E6" s="466" t="s">
        <v>245</v>
      </c>
      <c r="F6" s="466" t="s">
        <v>246</v>
      </c>
      <c r="G6" s="466"/>
    </row>
    <row r="7" spans="1:7" ht="22.5" customHeight="1" x14ac:dyDescent="0.3">
      <c r="A7" s="462" t="s">
        <v>247</v>
      </c>
      <c r="B7" s="467"/>
      <c r="C7" s="462"/>
      <c r="D7" s="464" t="s">
        <v>3</v>
      </c>
      <c r="E7" s="466" t="s">
        <v>246</v>
      </c>
      <c r="F7" s="466" t="s">
        <v>243</v>
      </c>
      <c r="G7" s="466"/>
    </row>
    <row r="8" spans="1:7" ht="22.5" customHeight="1" x14ac:dyDescent="0.3">
      <c r="A8" s="462"/>
      <c r="B8" s="463"/>
      <c r="C8" s="462"/>
      <c r="D8" s="464" t="s">
        <v>4</v>
      </c>
      <c r="E8" s="466" t="s">
        <v>244</v>
      </c>
      <c r="F8" s="466" t="s">
        <v>248</v>
      </c>
      <c r="G8" s="466"/>
    </row>
    <row r="9" spans="1:7" ht="22.5" customHeight="1" x14ac:dyDescent="0.3">
      <c r="A9" s="462" t="s">
        <v>213</v>
      </c>
      <c r="B9" s="463"/>
      <c r="C9" s="462"/>
      <c r="D9" s="464" t="s">
        <v>3</v>
      </c>
      <c r="E9" s="466" t="s">
        <v>248</v>
      </c>
      <c r="F9" s="466" t="s">
        <v>246</v>
      </c>
      <c r="G9" s="466"/>
    </row>
    <row r="10" spans="1:7" ht="22.5" customHeight="1" x14ac:dyDescent="0.3">
      <c r="A10" s="462"/>
      <c r="B10" s="463"/>
      <c r="C10" s="462"/>
      <c r="D10" s="464" t="s">
        <v>4</v>
      </c>
      <c r="E10" s="466" t="s">
        <v>243</v>
      </c>
      <c r="F10" s="466" t="s">
        <v>245</v>
      </c>
      <c r="G10" s="466"/>
    </row>
    <row r="11" spans="1:7" ht="22.5" customHeight="1" x14ac:dyDescent="0.3">
      <c r="A11" s="462" t="s">
        <v>249</v>
      </c>
      <c r="B11" s="463"/>
      <c r="C11" s="462"/>
      <c r="D11" s="464" t="s">
        <v>3</v>
      </c>
      <c r="E11" s="466" t="s">
        <v>245</v>
      </c>
      <c r="F11" s="466" t="s">
        <v>248</v>
      </c>
      <c r="G11" s="466"/>
    </row>
    <row r="12" spans="1:7" ht="22.5" customHeight="1" x14ac:dyDescent="0.3">
      <c r="A12" s="462"/>
      <c r="B12" s="463"/>
      <c r="C12" s="462"/>
      <c r="D12" s="464" t="s">
        <v>4</v>
      </c>
      <c r="E12" s="466" t="s">
        <v>246</v>
      </c>
      <c r="F12" s="466" t="s">
        <v>244</v>
      </c>
      <c r="G12" s="466"/>
    </row>
    <row r="13" spans="1:7" ht="22.5" customHeight="1" x14ac:dyDescent="0.3">
      <c r="A13" s="462" t="s">
        <v>225</v>
      </c>
      <c r="B13" s="463"/>
      <c r="C13" s="462"/>
      <c r="D13" s="464" t="s">
        <v>3</v>
      </c>
      <c r="E13" s="466" t="s">
        <v>248</v>
      </c>
      <c r="F13" s="466" t="s">
        <v>243</v>
      </c>
      <c r="G13" s="466"/>
    </row>
    <row r="14" spans="1:7" ht="22.5" customHeight="1" x14ac:dyDescent="0.3">
      <c r="A14" s="462"/>
      <c r="B14" s="463"/>
      <c r="C14" s="462"/>
      <c r="D14" s="464" t="s">
        <v>4</v>
      </c>
      <c r="E14" s="466" t="s">
        <v>244</v>
      </c>
      <c r="F14" s="466" t="s">
        <v>245</v>
      </c>
      <c r="G14" s="466"/>
    </row>
    <row r="15" spans="1:7" ht="22.5" customHeight="1" x14ac:dyDescent="0.3">
      <c r="A15" s="462" t="s">
        <v>178</v>
      </c>
      <c r="B15" s="463"/>
      <c r="C15" s="462" t="s">
        <v>250</v>
      </c>
      <c r="D15" s="464" t="s">
        <v>5</v>
      </c>
      <c r="E15" s="466" t="s">
        <v>251</v>
      </c>
      <c r="F15" s="466" t="s">
        <v>252</v>
      </c>
      <c r="G15" s="466"/>
    </row>
    <row r="16" spans="1:7" ht="22.5" customHeight="1" x14ac:dyDescent="0.3">
      <c r="A16" s="462"/>
      <c r="B16" s="463"/>
      <c r="C16" s="469" t="s">
        <v>235</v>
      </c>
      <c r="D16" s="461" t="s">
        <v>6</v>
      </c>
      <c r="E16" s="460" t="s">
        <v>236</v>
      </c>
      <c r="F16" s="460" t="s">
        <v>237</v>
      </c>
      <c r="G16" s="466"/>
    </row>
    <row r="17" spans="1:16" ht="22.5" customHeight="1" x14ac:dyDescent="0.3">
      <c r="A17" s="462" t="s">
        <v>247</v>
      </c>
      <c r="B17" s="463"/>
      <c r="C17" s="462" t="s">
        <v>250</v>
      </c>
      <c r="D17" s="464" t="s">
        <v>5</v>
      </c>
      <c r="E17" s="466" t="s">
        <v>253</v>
      </c>
      <c r="F17" s="466" t="s">
        <v>254</v>
      </c>
      <c r="G17" s="466"/>
    </row>
    <row r="18" spans="1:16" ht="22.5" customHeight="1" x14ac:dyDescent="0.3">
      <c r="A18" s="462"/>
      <c r="B18" s="463"/>
      <c r="C18" s="462"/>
      <c r="D18" s="464" t="s">
        <v>6</v>
      </c>
      <c r="E18" s="466" t="s">
        <v>255</v>
      </c>
      <c r="F18" s="466" t="s">
        <v>256</v>
      </c>
      <c r="G18" s="466"/>
    </row>
    <row r="19" spans="1:16" ht="22.5" customHeight="1" x14ac:dyDescent="0.3">
      <c r="A19" s="462" t="s">
        <v>207</v>
      </c>
      <c r="B19" s="463"/>
      <c r="C19" s="462"/>
      <c r="D19" s="464" t="s">
        <v>5</v>
      </c>
      <c r="E19" s="466" t="s">
        <v>257</v>
      </c>
      <c r="F19" s="466" t="s">
        <v>258</v>
      </c>
      <c r="G19" s="466"/>
    </row>
    <row r="20" spans="1:16" ht="22.5" customHeight="1" x14ac:dyDescent="0.3">
      <c r="A20" s="462"/>
      <c r="B20" s="463"/>
      <c r="C20" s="462"/>
      <c r="D20" s="464" t="s">
        <v>6</v>
      </c>
      <c r="E20" s="466" t="s">
        <v>259</v>
      </c>
      <c r="F20" s="466" t="s">
        <v>260</v>
      </c>
      <c r="G20" s="466"/>
    </row>
    <row r="21" spans="1:16" ht="22.5" customHeight="1" x14ac:dyDescent="0.3">
      <c r="A21" s="462" t="s">
        <v>261</v>
      </c>
      <c r="B21" s="463"/>
      <c r="C21" s="462" t="s">
        <v>262</v>
      </c>
      <c r="D21" s="464" t="s">
        <v>5</v>
      </c>
      <c r="E21" s="466" t="s">
        <v>263</v>
      </c>
      <c r="F21" s="466" t="s">
        <v>264</v>
      </c>
      <c r="G21" s="466"/>
      <c r="K21" s="469"/>
      <c r="L21" s="470"/>
      <c r="M21" s="469"/>
      <c r="N21" s="461"/>
      <c r="O21" s="471"/>
      <c r="P21" s="471"/>
    </row>
    <row r="22" spans="1:16" ht="22.5" customHeight="1" x14ac:dyDescent="0.3">
      <c r="A22" s="462"/>
      <c r="B22" s="463"/>
      <c r="C22" s="462"/>
      <c r="D22" s="464" t="s">
        <v>6</v>
      </c>
      <c r="E22" s="466" t="s">
        <v>265</v>
      </c>
      <c r="F22" s="466" t="s">
        <v>266</v>
      </c>
      <c r="G22" s="466"/>
      <c r="K22" s="469"/>
      <c r="L22" s="470"/>
      <c r="M22" s="469"/>
      <c r="N22" s="461"/>
      <c r="O22" s="471"/>
      <c r="P22" s="471"/>
    </row>
    <row r="23" spans="1:16" ht="22.5" customHeight="1" x14ac:dyDescent="0.3">
      <c r="A23" s="462" t="s">
        <v>222</v>
      </c>
      <c r="B23" s="463"/>
      <c r="C23" s="462"/>
      <c r="D23" s="464" t="s">
        <v>5</v>
      </c>
      <c r="E23" s="466" t="s">
        <v>267</v>
      </c>
      <c r="F23" s="466" t="s">
        <v>268</v>
      </c>
      <c r="G23" s="466"/>
      <c r="K23" s="469"/>
      <c r="L23" s="470"/>
      <c r="M23" s="469"/>
      <c r="N23" s="461"/>
      <c r="O23" s="471"/>
      <c r="P23" s="471"/>
    </row>
    <row r="24" spans="1:16" ht="22.5" customHeight="1" x14ac:dyDescent="0.3">
      <c r="A24" s="462"/>
      <c r="B24" s="463"/>
      <c r="C24" s="462"/>
      <c r="D24" s="464" t="s">
        <v>6</v>
      </c>
      <c r="E24" s="466" t="s">
        <v>269</v>
      </c>
      <c r="F24" s="466" t="s">
        <v>270</v>
      </c>
      <c r="G24" s="466"/>
      <c r="K24" s="469"/>
      <c r="L24" s="470"/>
      <c r="M24" s="469"/>
      <c r="N24" s="461"/>
      <c r="O24" s="471"/>
      <c r="P24" s="471"/>
    </row>
    <row r="25" spans="1:16" ht="22.5" customHeight="1" x14ac:dyDescent="0.3">
      <c r="A25" s="462" t="s">
        <v>271</v>
      </c>
      <c r="B25" s="463"/>
      <c r="C25" s="462" t="s">
        <v>272</v>
      </c>
      <c r="D25" s="464" t="s">
        <v>5</v>
      </c>
      <c r="E25" s="466" t="s">
        <v>273</v>
      </c>
      <c r="F25" s="466" t="s">
        <v>274</v>
      </c>
      <c r="G25" s="466"/>
      <c r="K25" s="469"/>
      <c r="L25" s="470"/>
      <c r="M25" s="469"/>
      <c r="N25" s="461"/>
      <c r="O25" s="471"/>
      <c r="P25" s="471"/>
    </row>
    <row r="26" spans="1:16" ht="22.5" customHeight="1" x14ac:dyDescent="0.3">
      <c r="A26" s="462"/>
      <c r="B26" s="463"/>
      <c r="C26" s="462"/>
      <c r="D26" s="464" t="s">
        <v>6</v>
      </c>
      <c r="E26" s="466" t="s">
        <v>275</v>
      </c>
      <c r="F26" s="466" t="s">
        <v>276</v>
      </c>
      <c r="G26" s="466"/>
      <c r="K26" s="469"/>
      <c r="L26" s="470"/>
      <c r="M26" s="469"/>
      <c r="N26" s="461"/>
      <c r="O26" s="471"/>
      <c r="P26" s="471"/>
    </row>
    <row r="27" spans="1:16" ht="22.5" customHeight="1" x14ac:dyDescent="0.3">
      <c r="A27" s="462" t="s">
        <v>227</v>
      </c>
      <c r="B27" s="463" t="s">
        <v>277</v>
      </c>
      <c r="C27" s="462" t="s">
        <v>250</v>
      </c>
      <c r="D27" s="464" t="s">
        <v>3</v>
      </c>
      <c r="E27" s="468"/>
      <c r="F27" s="468"/>
      <c r="G27" s="466"/>
      <c r="K27" s="469"/>
      <c r="L27" s="470"/>
      <c r="M27" s="469"/>
      <c r="N27" s="461"/>
      <c r="O27" s="471"/>
      <c r="P27" s="471"/>
    </row>
    <row r="28" spans="1:16" ht="22.5" customHeight="1" x14ac:dyDescent="0.3">
      <c r="A28" s="462"/>
      <c r="B28" s="463" t="s">
        <v>277</v>
      </c>
      <c r="C28" s="462"/>
      <c r="D28" s="464" t="s">
        <v>4</v>
      </c>
      <c r="E28" s="466"/>
      <c r="F28" s="466"/>
      <c r="G28" s="466"/>
      <c r="K28" s="469"/>
      <c r="L28" s="470"/>
      <c r="M28" s="469"/>
      <c r="N28" s="461"/>
      <c r="O28" s="471"/>
      <c r="P28" s="471"/>
    </row>
    <row r="29" spans="1:16" ht="22.5" customHeight="1" x14ac:dyDescent="0.3">
      <c r="A29" s="462"/>
      <c r="B29" s="463" t="s">
        <v>277</v>
      </c>
      <c r="C29" s="462" t="s">
        <v>262</v>
      </c>
      <c r="D29" s="464"/>
      <c r="E29" s="466"/>
      <c r="F29" s="466"/>
      <c r="G29" s="466"/>
      <c r="K29" s="469"/>
      <c r="L29" s="470"/>
      <c r="M29" s="469"/>
      <c r="N29" s="461"/>
      <c r="O29" s="471"/>
      <c r="P29" s="471"/>
    </row>
    <row r="30" spans="1:16" ht="22.5" customHeight="1" x14ac:dyDescent="0.3">
      <c r="A30" s="462"/>
      <c r="B30" s="463" t="s">
        <v>277</v>
      </c>
      <c r="C30" s="462"/>
      <c r="D30" s="464"/>
      <c r="E30" s="466"/>
      <c r="F30" s="466"/>
      <c r="G30" s="466"/>
      <c r="K30" s="469"/>
      <c r="L30" s="470"/>
      <c r="M30" s="469"/>
      <c r="N30" s="461"/>
      <c r="O30" s="471"/>
      <c r="P30" s="471"/>
    </row>
    <row r="31" spans="1:16" ht="22.5" customHeight="1" x14ac:dyDescent="0.3">
      <c r="A31" s="462" t="s">
        <v>278</v>
      </c>
      <c r="B31" s="463"/>
      <c r="C31" s="462" t="s">
        <v>272</v>
      </c>
      <c r="D31" s="464"/>
      <c r="E31" s="466" t="s">
        <v>275</v>
      </c>
      <c r="F31" s="466" t="s">
        <v>273</v>
      </c>
      <c r="G31" s="466"/>
      <c r="K31" s="469"/>
      <c r="L31" s="470"/>
      <c r="M31" s="469"/>
      <c r="N31" s="461"/>
      <c r="O31" s="471"/>
      <c r="P31" s="471"/>
    </row>
    <row r="32" spans="1:16" ht="22.5" customHeight="1" x14ac:dyDescent="0.3">
      <c r="A32" s="462"/>
      <c r="B32" s="463"/>
      <c r="C32" s="462"/>
      <c r="D32" s="464"/>
      <c r="E32" s="466" t="s">
        <v>274</v>
      </c>
      <c r="F32" s="466" t="s">
        <v>276</v>
      </c>
      <c r="G32" s="466"/>
    </row>
    <row r="33" spans="1:16" ht="22.5" customHeight="1" x14ac:dyDescent="0.3">
      <c r="A33" s="462" t="s">
        <v>279</v>
      </c>
      <c r="B33" s="463"/>
      <c r="C33" s="462" t="s">
        <v>272</v>
      </c>
      <c r="D33" s="464"/>
      <c r="E33" s="466" t="s">
        <v>276</v>
      </c>
      <c r="F33" s="466" t="s">
        <v>273</v>
      </c>
      <c r="G33" s="466"/>
    </row>
    <row r="34" spans="1:16" ht="22.5" customHeight="1" x14ac:dyDescent="0.3">
      <c r="A34" s="462"/>
      <c r="B34" s="463"/>
      <c r="C34" s="462"/>
      <c r="D34" s="464"/>
      <c r="E34" s="466" t="s">
        <v>274</v>
      </c>
      <c r="F34" s="466" t="s">
        <v>275</v>
      </c>
      <c r="G34" s="466"/>
      <c r="I34" s="473"/>
      <c r="J34" s="471"/>
      <c r="K34" s="469"/>
      <c r="L34" s="470"/>
      <c r="M34" s="469"/>
      <c r="N34" s="461"/>
      <c r="O34" s="471"/>
      <c r="P34" s="471"/>
    </row>
    <row r="35" spans="1:16" ht="22.5" customHeight="1" x14ac:dyDescent="0.3">
      <c r="A35" s="462" t="s">
        <v>280</v>
      </c>
      <c r="B35" s="463" t="s">
        <v>49</v>
      </c>
      <c r="C35" s="462" t="s">
        <v>250</v>
      </c>
      <c r="D35" s="464"/>
      <c r="E35" s="465"/>
      <c r="F35" s="465"/>
      <c r="G35" s="466"/>
      <c r="K35" s="469"/>
      <c r="L35" s="470"/>
      <c r="M35" s="469"/>
      <c r="N35" s="461"/>
      <c r="O35" s="473"/>
      <c r="P35" s="473"/>
    </row>
    <row r="36" spans="1:16" ht="22.5" customHeight="1" x14ac:dyDescent="0.3">
      <c r="A36" s="462"/>
      <c r="B36" s="463" t="s">
        <v>49</v>
      </c>
      <c r="C36" s="462" t="s">
        <v>262</v>
      </c>
      <c r="D36" s="464"/>
      <c r="E36" s="466"/>
      <c r="F36" s="466"/>
      <c r="G36" s="466"/>
      <c r="K36" s="469"/>
      <c r="L36" s="470"/>
      <c r="M36" s="469"/>
      <c r="N36" s="461"/>
      <c r="O36" s="473"/>
      <c r="P36" s="473"/>
    </row>
    <row r="37" spans="1:16" ht="22.5" customHeight="1" x14ac:dyDescent="0.3">
      <c r="A37" s="462"/>
      <c r="B37" s="463"/>
      <c r="C37" s="462"/>
      <c r="D37" s="464"/>
      <c r="E37" s="1085" t="s">
        <v>281</v>
      </c>
      <c r="F37" s="1085"/>
      <c r="G37" s="466"/>
      <c r="K37" s="469"/>
      <c r="L37" s="470"/>
      <c r="M37" s="469"/>
      <c r="N37" s="461"/>
      <c r="O37" s="473"/>
      <c r="P37" s="473"/>
    </row>
    <row r="38" spans="1:16" ht="22.5" customHeight="1" x14ac:dyDescent="0.3">
      <c r="A38" s="462"/>
      <c r="B38" s="463"/>
      <c r="C38" s="462"/>
      <c r="D38" s="464"/>
      <c r="E38" s="465"/>
      <c r="F38" s="465"/>
      <c r="G38" s="466"/>
      <c r="K38" s="469"/>
      <c r="L38" s="470"/>
      <c r="M38" s="469"/>
      <c r="N38" s="461"/>
      <c r="O38" s="473"/>
      <c r="P38" s="473"/>
    </row>
    <row r="39" spans="1:16" ht="22.5" customHeight="1" x14ac:dyDescent="0.3">
      <c r="A39" s="462"/>
      <c r="B39" s="463"/>
      <c r="C39" s="462"/>
      <c r="D39" s="464"/>
      <c r="E39" s="468"/>
      <c r="F39" s="465"/>
      <c r="G39" s="466"/>
    </row>
    <row r="40" spans="1:16" ht="22.5" customHeight="1" x14ac:dyDescent="0.3">
      <c r="A40" s="462"/>
      <c r="B40" s="463"/>
      <c r="C40" s="462"/>
      <c r="D40" s="464"/>
      <c r="E40" s="466"/>
      <c r="F40" s="466"/>
      <c r="G40" s="466"/>
      <c r="K40" s="469"/>
      <c r="L40" s="470"/>
      <c r="M40" s="469"/>
      <c r="N40" s="461"/>
      <c r="O40" s="471"/>
      <c r="P40" s="471"/>
    </row>
    <row r="41" spans="1:16" ht="22.5" customHeight="1" x14ac:dyDescent="0.3">
      <c r="A41" s="462"/>
      <c r="B41" s="463"/>
      <c r="C41" s="462"/>
      <c r="D41" s="464"/>
      <c r="E41" s="466"/>
      <c r="F41" s="466"/>
      <c r="G41" s="466"/>
      <c r="M41" s="461"/>
      <c r="N41" s="460"/>
      <c r="O41" s="460"/>
    </row>
    <row r="42" spans="1:16" ht="22.5" customHeight="1" x14ac:dyDescent="0.3">
      <c r="A42" s="462"/>
      <c r="B42" s="463"/>
      <c r="C42" s="462"/>
      <c r="D42" s="464"/>
      <c r="E42" s="465"/>
      <c r="F42" s="465"/>
      <c r="G42" s="466"/>
    </row>
    <row r="43" spans="1:16" ht="22.5" customHeight="1" x14ac:dyDescent="0.3">
      <c r="A43" s="462"/>
      <c r="B43" s="463"/>
      <c r="C43" s="462"/>
      <c r="D43" s="464"/>
      <c r="E43" s="465"/>
      <c r="F43" s="465"/>
      <c r="G43" s="466"/>
    </row>
    <row r="44" spans="1:16" ht="22.5" customHeight="1" x14ac:dyDescent="0.3">
      <c r="A44" s="462"/>
      <c r="B44" s="463"/>
      <c r="C44" s="462"/>
      <c r="D44" s="464"/>
      <c r="E44" s="466"/>
      <c r="F44" s="466"/>
      <c r="G44" s="466"/>
    </row>
    <row r="45" spans="1:16" ht="22.5" customHeight="1" x14ac:dyDescent="0.3">
      <c r="A45" s="462"/>
      <c r="B45" s="463"/>
      <c r="C45" s="462"/>
      <c r="D45" s="464"/>
      <c r="E45" s="468"/>
      <c r="F45" s="468"/>
      <c r="G45" s="466"/>
    </row>
    <row r="46" spans="1:16" ht="22.5" customHeight="1" x14ac:dyDescent="0.3">
      <c r="A46" s="462"/>
      <c r="B46" s="463"/>
      <c r="C46" s="462"/>
      <c r="D46" s="464"/>
      <c r="E46" s="465"/>
      <c r="F46" s="465"/>
      <c r="G46" s="466"/>
    </row>
    <row r="47" spans="1:16" ht="22.5" customHeight="1" x14ac:dyDescent="0.3">
      <c r="A47" s="462"/>
      <c r="B47" s="463"/>
      <c r="C47" s="462"/>
      <c r="D47" s="464"/>
      <c r="E47" s="466"/>
      <c r="F47" s="466"/>
      <c r="G47" s="466"/>
    </row>
    <row r="48" spans="1:16" ht="22.5" customHeight="1" x14ac:dyDescent="0.3">
      <c r="A48" s="462"/>
      <c r="B48" s="463"/>
      <c r="C48" s="462"/>
      <c r="D48" s="464"/>
      <c r="E48" s="466"/>
      <c r="F48" s="466"/>
      <c r="G48" s="466"/>
    </row>
    <row r="49" spans="1:7" ht="22.5" customHeight="1" x14ac:dyDescent="0.3">
      <c r="A49" s="462"/>
      <c r="B49" s="463"/>
      <c r="C49" s="462"/>
      <c r="D49" s="464"/>
      <c r="E49" s="466"/>
      <c r="F49" s="466"/>
      <c r="G49" s="466"/>
    </row>
    <row r="50" spans="1:7" ht="22.5" customHeight="1" x14ac:dyDescent="0.3">
      <c r="A50" s="462"/>
      <c r="B50" s="463"/>
      <c r="C50" s="462"/>
      <c r="D50" s="474"/>
      <c r="E50" s="472"/>
      <c r="F50" s="466"/>
      <c r="G50" s="466"/>
    </row>
    <row r="51" spans="1:7" ht="22.5" customHeight="1" x14ac:dyDescent="0.3">
      <c r="A51" s="462"/>
      <c r="B51" s="463"/>
      <c r="C51" s="462"/>
      <c r="D51" s="464"/>
      <c r="E51" s="466"/>
      <c r="F51" s="466"/>
      <c r="G51" s="466"/>
    </row>
    <row r="52" spans="1:7" ht="22.5" customHeight="1" x14ac:dyDescent="0.3">
      <c r="A52" s="462"/>
      <c r="B52" s="463"/>
      <c r="C52" s="462"/>
      <c r="D52" s="464"/>
      <c r="E52" s="466"/>
      <c r="F52" s="466"/>
      <c r="G52" s="466"/>
    </row>
    <row r="53" spans="1:7" ht="22.5" customHeight="1" x14ac:dyDescent="0.3">
      <c r="A53" s="462"/>
      <c r="B53" s="463"/>
      <c r="C53" s="462"/>
      <c r="D53" s="464"/>
      <c r="E53" s="466"/>
      <c r="F53" s="466"/>
      <c r="G53" s="466"/>
    </row>
    <row r="54" spans="1:7" ht="22.5" customHeight="1" x14ac:dyDescent="0.3">
      <c r="A54" s="462"/>
      <c r="B54" s="463"/>
      <c r="C54" s="462"/>
      <c r="D54" s="464"/>
      <c r="E54" s="466"/>
      <c r="F54" s="466"/>
      <c r="G54" s="466"/>
    </row>
    <row r="55" spans="1:7" ht="22.5" customHeight="1" x14ac:dyDescent="0.3">
      <c r="A55" s="462"/>
      <c r="B55" s="463"/>
      <c r="C55" s="462"/>
      <c r="D55" s="464"/>
      <c r="E55" s="466"/>
      <c r="F55" s="466"/>
      <c r="G55" s="466"/>
    </row>
    <row r="56" spans="1:7" ht="22.5" customHeight="1" x14ac:dyDescent="0.3">
      <c r="A56" s="462"/>
      <c r="B56" s="463"/>
      <c r="G56" s="466"/>
    </row>
    <row r="57" spans="1:7" ht="22.5" customHeight="1" x14ac:dyDescent="0.3">
      <c r="A57" s="462"/>
      <c r="B57" s="463"/>
      <c r="C57" s="462"/>
      <c r="D57" s="464"/>
      <c r="E57" s="466"/>
      <c r="F57" s="466"/>
      <c r="G57" s="466"/>
    </row>
    <row r="58" spans="1:7" ht="22.5" customHeight="1" x14ac:dyDescent="0.3">
      <c r="A58" s="462"/>
      <c r="B58" s="463"/>
      <c r="C58" s="462"/>
      <c r="D58" s="464"/>
      <c r="E58" s="466"/>
      <c r="F58" s="466"/>
      <c r="G58" s="466"/>
    </row>
    <row r="59" spans="1:7" ht="22.5" customHeight="1" x14ac:dyDescent="0.3">
      <c r="A59" s="462"/>
      <c r="B59" s="463"/>
      <c r="C59" s="462"/>
      <c r="D59" s="464"/>
      <c r="E59" s="466"/>
      <c r="F59" s="466"/>
      <c r="G59" s="466"/>
    </row>
    <row r="60" spans="1:7" ht="22.5" customHeight="1" x14ac:dyDescent="0.3">
      <c r="A60" s="462"/>
      <c r="B60" s="463"/>
      <c r="C60" s="462"/>
      <c r="D60" s="464"/>
      <c r="E60" s="466"/>
      <c r="F60" s="466"/>
      <c r="G60" s="466"/>
    </row>
    <row r="61" spans="1:7" ht="22.5" customHeight="1" x14ac:dyDescent="0.3">
      <c r="A61" s="462"/>
      <c r="B61" s="463"/>
      <c r="C61" s="462"/>
      <c r="D61" s="464"/>
      <c r="E61" s="466"/>
      <c r="F61" s="466"/>
      <c r="G61" s="466"/>
    </row>
    <row r="62" spans="1:7" ht="22.5" customHeight="1" x14ac:dyDescent="0.3">
      <c r="A62" s="462"/>
      <c r="B62" s="463"/>
      <c r="C62" s="462"/>
      <c r="D62" s="464"/>
      <c r="E62" s="466"/>
      <c r="F62" s="466"/>
      <c r="G62" s="466"/>
    </row>
    <row r="63" spans="1:7" ht="22.5" customHeight="1" x14ac:dyDescent="0.3">
      <c r="A63" s="462"/>
      <c r="B63" s="463"/>
      <c r="C63" s="462"/>
      <c r="D63" s="464"/>
      <c r="E63" s="466"/>
      <c r="F63" s="466"/>
      <c r="G63" s="466"/>
    </row>
    <row r="64" spans="1:7" ht="22.5" customHeight="1" x14ac:dyDescent="0.3">
      <c r="A64" s="462"/>
      <c r="B64" s="463"/>
      <c r="C64" s="462"/>
      <c r="D64" s="464"/>
      <c r="E64" s="466"/>
      <c r="F64" s="466"/>
      <c r="G64" s="466"/>
    </row>
    <row r="65" spans="1:7" ht="22.5" customHeight="1" x14ac:dyDescent="0.3">
      <c r="A65" s="462"/>
      <c r="B65" s="463"/>
      <c r="C65" s="462"/>
      <c r="D65" s="464"/>
      <c r="E65" s="466"/>
      <c r="F65" s="466"/>
      <c r="G65" s="466"/>
    </row>
    <row r="66" spans="1:7" ht="22.5" customHeight="1" x14ac:dyDescent="0.3">
      <c r="A66" s="462"/>
      <c r="B66" s="463"/>
      <c r="C66" s="462"/>
      <c r="D66" s="464"/>
      <c r="E66" s="466"/>
      <c r="F66" s="466"/>
      <c r="G66" s="466"/>
    </row>
    <row r="67" spans="1:7" ht="22.5" customHeight="1" x14ac:dyDescent="0.3">
      <c r="A67" s="462"/>
      <c r="B67" s="463"/>
      <c r="C67" s="462"/>
      <c r="D67" s="464"/>
      <c r="E67" s="466"/>
      <c r="F67" s="466"/>
      <c r="G67" s="466"/>
    </row>
    <row r="68" spans="1:7" ht="22.5" customHeight="1" x14ac:dyDescent="0.3">
      <c r="A68" s="462"/>
      <c r="B68" s="463"/>
      <c r="C68" s="462"/>
      <c r="D68" s="464"/>
      <c r="E68" s="466"/>
      <c r="F68" s="466"/>
      <c r="G68" s="466"/>
    </row>
    <row r="69" spans="1:7" ht="22.5" customHeight="1" x14ac:dyDescent="0.3">
      <c r="A69" s="462"/>
      <c r="B69" s="463"/>
      <c r="C69" s="462"/>
      <c r="D69" s="464"/>
      <c r="E69" s="466"/>
      <c r="F69" s="466"/>
      <c r="G69" s="466"/>
    </row>
    <row r="70" spans="1:7" ht="22.5" customHeight="1" x14ac:dyDescent="0.3">
      <c r="A70" s="462"/>
      <c r="B70" s="463"/>
      <c r="C70" s="462"/>
      <c r="D70" s="464"/>
      <c r="E70" s="466"/>
      <c r="F70" s="466"/>
      <c r="G70" s="466"/>
    </row>
    <row r="71" spans="1:7" ht="22.5" customHeight="1" x14ac:dyDescent="0.3">
      <c r="A71" s="462"/>
      <c r="B71" s="463"/>
      <c r="C71" s="462"/>
      <c r="D71" s="464"/>
      <c r="E71" s="466"/>
      <c r="F71" s="466"/>
      <c r="G71" s="466"/>
    </row>
    <row r="72" spans="1:7" ht="22.5" customHeight="1" x14ac:dyDescent="0.3">
      <c r="A72" s="462"/>
      <c r="B72" s="463"/>
      <c r="C72" s="462"/>
      <c r="D72" s="464"/>
      <c r="E72" s="466"/>
      <c r="F72" s="466"/>
      <c r="G72" s="466"/>
    </row>
    <row r="73" spans="1:7" ht="22.5" customHeight="1" x14ac:dyDescent="0.3">
      <c r="A73" s="462"/>
      <c r="B73" s="463"/>
      <c r="C73" s="462"/>
      <c r="D73" s="464"/>
      <c r="E73" s="466"/>
      <c r="F73" s="466"/>
      <c r="G73" s="466"/>
    </row>
    <row r="74" spans="1:7" ht="22.5" customHeight="1" x14ac:dyDescent="0.3">
      <c r="A74" s="462"/>
      <c r="B74" s="463"/>
      <c r="C74" s="462"/>
      <c r="D74" s="464"/>
      <c r="E74" s="466"/>
      <c r="F74" s="466"/>
      <c r="G74" s="466"/>
    </row>
    <row r="75" spans="1:7" ht="22.5" customHeight="1" x14ac:dyDescent="0.3">
      <c r="A75" s="462"/>
      <c r="B75" s="463"/>
      <c r="C75" s="462"/>
      <c r="D75" s="464"/>
      <c r="E75" s="466"/>
      <c r="F75" s="466"/>
      <c r="G75" s="466"/>
    </row>
    <row r="76" spans="1:7" ht="22.5" customHeight="1" x14ac:dyDescent="0.3">
      <c r="A76" s="462"/>
      <c r="B76" s="462"/>
      <c r="C76" s="462"/>
      <c r="D76" s="464"/>
      <c r="E76" s="466"/>
      <c r="F76" s="466"/>
      <c r="G76" s="466"/>
    </row>
    <row r="77" spans="1:7" ht="22.5" customHeight="1" x14ac:dyDescent="0.3">
      <c r="A77" s="462"/>
      <c r="B77" s="462"/>
      <c r="C77" s="462"/>
      <c r="D77" s="464"/>
      <c r="E77" s="466"/>
      <c r="F77" s="466"/>
      <c r="G77" s="466"/>
    </row>
    <row r="78" spans="1:7" ht="22.5" customHeight="1" x14ac:dyDescent="0.3">
      <c r="A78" s="462"/>
      <c r="B78" s="462"/>
      <c r="C78" s="462"/>
      <c r="D78" s="464"/>
      <c r="E78" s="466"/>
      <c r="F78" s="466"/>
      <c r="G78" s="466"/>
    </row>
    <row r="79" spans="1:7" ht="22.5" customHeight="1" x14ac:dyDescent="0.3">
      <c r="A79" s="462"/>
      <c r="B79" s="462"/>
      <c r="C79" s="462"/>
      <c r="D79" s="464"/>
      <c r="E79" s="466"/>
      <c r="F79" s="466"/>
      <c r="G79" s="466"/>
    </row>
    <row r="80" spans="1:7" ht="22.5" customHeight="1" x14ac:dyDescent="0.3">
      <c r="A80" s="462"/>
      <c r="B80" s="462"/>
      <c r="C80" s="462"/>
      <c r="D80" s="464"/>
      <c r="E80" s="466"/>
      <c r="F80" s="466"/>
      <c r="G80" s="466"/>
    </row>
    <row r="81" spans="1:7" ht="22.5" customHeight="1" x14ac:dyDescent="0.3">
      <c r="A81" s="462"/>
      <c r="B81" s="462"/>
      <c r="C81" s="462"/>
      <c r="D81" s="464"/>
      <c r="E81" s="466"/>
      <c r="F81" s="466"/>
      <c r="G81" s="466"/>
    </row>
    <row r="82" spans="1:7" ht="22.5" customHeight="1" x14ac:dyDescent="0.3">
      <c r="A82" s="462"/>
      <c r="B82" s="462"/>
      <c r="C82" s="462"/>
      <c r="D82" s="464"/>
      <c r="E82" s="466"/>
      <c r="F82" s="466"/>
      <c r="G82" s="466"/>
    </row>
    <row r="83" spans="1:7" ht="22.5" customHeight="1" x14ac:dyDescent="0.3">
      <c r="A83" s="462"/>
      <c r="B83" s="462"/>
      <c r="C83" s="462"/>
      <c r="D83" s="464"/>
      <c r="E83" s="466"/>
      <c r="F83" s="466"/>
      <c r="G83" s="466"/>
    </row>
    <row r="84" spans="1:7" ht="22.5" customHeight="1" x14ac:dyDescent="0.3">
      <c r="A84" s="462"/>
      <c r="B84" s="462"/>
      <c r="C84" s="462"/>
      <c r="D84" s="464"/>
      <c r="E84" s="466"/>
      <c r="F84" s="466"/>
      <c r="G84" s="466"/>
    </row>
    <row r="85" spans="1:7" ht="22.5" customHeight="1" x14ac:dyDescent="0.3">
      <c r="A85" s="462"/>
      <c r="B85" s="462"/>
      <c r="C85" s="462"/>
      <c r="D85" s="464"/>
      <c r="E85" s="466"/>
      <c r="F85" s="466"/>
      <c r="G85" s="466"/>
    </row>
    <row r="86" spans="1:7" ht="22.5" customHeight="1" x14ac:dyDescent="0.3">
      <c r="A86" s="462"/>
      <c r="B86" s="462"/>
      <c r="C86" s="462"/>
      <c r="D86" s="464"/>
      <c r="E86" s="466"/>
      <c r="F86" s="466"/>
      <c r="G86" s="466"/>
    </row>
    <row r="87" spans="1:7" ht="22.5" customHeight="1" x14ac:dyDescent="0.3">
      <c r="A87" s="462"/>
      <c r="B87" s="462"/>
      <c r="C87" s="462"/>
      <c r="D87" s="464"/>
      <c r="E87" s="466"/>
      <c r="F87" s="466"/>
      <c r="G87" s="466"/>
    </row>
    <row r="88" spans="1:7" ht="22.5" customHeight="1" x14ac:dyDescent="0.3">
      <c r="A88" s="462"/>
      <c r="B88" s="462"/>
      <c r="C88" s="462"/>
      <c r="D88" s="464"/>
      <c r="E88" s="466"/>
      <c r="F88" s="466"/>
      <c r="G88" s="466"/>
    </row>
    <row r="89" spans="1:7" ht="22.5" customHeight="1" x14ac:dyDescent="0.3">
      <c r="A89" s="462"/>
      <c r="B89" s="462"/>
      <c r="C89" s="462"/>
      <c r="D89" s="464"/>
      <c r="E89" s="466"/>
      <c r="F89" s="466"/>
      <c r="G89" s="466"/>
    </row>
    <row r="90" spans="1:7" ht="22.5" customHeight="1" x14ac:dyDescent="0.3">
      <c r="A90" s="462"/>
      <c r="B90" s="462"/>
      <c r="C90" s="462"/>
      <c r="D90" s="464"/>
      <c r="E90" s="466"/>
      <c r="F90" s="466"/>
      <c r="G90" s="466"/>
    </row>
    <row r="91" spans="1:7" ht="22.5" customHeight="1" x14ac:dyDescent="0.3">
      <c r="A91" s="462"/>
      <c r="B91" s="462"/>
      <c r="C91" s="462"/>
      <c r="D91" s="464"/>
      <c r="E91" s="466"/>
      <c r="F91" s="466"/>
      <c r="G91" s="466"/>
    </row>
    <row r="92" spans="1:7" ht="22.5" customHeight="1" x14ac:dyDescent="0.3">
      <c r="A92" s="462"/>
      <c r="B92" s="462"/>
      <c r="C92" s="462"/>
      <c r="D92" s="464"/>
      <c r="E92" s="466"/>
      <c r="F92" s="466"/>
      <c r="G92" s="466"/>
    </row>
    <row r="93" spans="1:7" ht="22.5" customHeight="1" x14ac:dyDescent="0.3">
      <c r="A93" s="462"/>
      <c r="B93" s="462"/>
      <c r="C93" s="462"/>
      <c r="D93" s="464"/>
      <c r="E93" s="466"/>
      <c r="F93" s="466"/>
      <c r="G93" s="466"/>
    </row>
    <row r="94" spans="1:7" ht="22.5" customHeight="1" x14ac:dyDescent="0.3">
      <c r="A94" s="462"/>
      <c r="B94" s="462"/>
      <c r="C94" s="462"/>
      <c r="D94" s="464"/>
      <c r="E94" s="466"/>
      <c r="F94" s="466"/>
      <c r="G94" s="466"/>
    </row>
    <row r="95" spans="1:7" ht="22.5" customHeight="1" x14ac:dyDescent="0.3">
      <c r="A95" s="462"/>
      <c r="B95" s="462"/>
      <c r="C95" s="462"/>
      <c r="D95" s="464"/>
      <c r="E95" s="466"/>
      <c r="F95" s="466"/>
      <c r="G95" s="466"/>
    </row>
  </sheetData>
  <mergeCells count="4">
    <mergeCell ref="A1:G1"/>
    <mergeCell ref="A2:G2"/>
    <mergeCell ref="A3:G3"/>
    <mergeCell ref="E37:F37"/>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2ECF-6F06-4B8C-9241-AA3DE1D8C9C1}">
  <sheetPr codeName="Munka6">
    <tabColor indexed="11"/>
  </sheetPr>
  <dimension ref="A1:AS140"/>
  <sheetViews>
    <sheetView workbookViewId="0">
      <selection activeCell="C9" sqref="C9"/>
    </sheetView>
  </sheetViews>
  <sheetFormatPr defaultRowHeight="13.2" x14ac:dyDescent="0.25"/>
  <cols>
    <col min="1" max="2" width="3.33203125" style="707" customWidth="1"/>
    <col min="3" max="4" width="4.6640625" style="707" customWidth="1"/>
    <col min="5" max="5" width="4.33203125" style="707" customWidth="1"/>
    <col min="6" max="6" width="12.6640625" style="707" customWidth="1"/>
    <col min="7" max="7" width="2.6640625" style="707" customWidth="1"/>
    <col min="8" max="8" width="7.6640625" style="707" customWidth="1"/>
    <col min="9" max="9" width="26.21875" style="707" customWidth="1"/>
    <col min="10" max="10" width="1.6640625" style="1025" customWidth="1"/>
    <col min="11" max="11" width="10.6640625" style="707" customWidth="1"/>
    <col min="12" max="12" width="1.6640625" style="1025" customWidth="1"/>
    <col min="13" max="13" width="10.6640625" style="707" customWidth="1"/>
    <col min="14" max="14" width="1.6640625" style="1026" customWidth="1"/>
    <col min="15" max="15" width="10.6640625" style="707" customWidth="1"/>
    <col min="16" max="16" width="1.6640625" style="1025" customWidth="1"/>
    <col min="17" max="17" width="10.6640625" style="707" customWidth="1"/>
    <col min="18" max="18" width="1.6640625" style="1026" customWidth="1"/>
    <col min="19" max="19" width="9.109375" style="707" hidden="1" customWidth="1"/>
    <col min="20" max="20" width="8.6640625" style="707" customWidth="1"/>
    <col min="21" max="21" width="9.109375" style="707" hidden="1" customWidth="1"/>
    <col min="22" max="24" width="8.88671875" style="707"/>
    <col min="25" max="27" width="0" style="707" hidden="1" customWidth="1"/>
    <col min="28" max="28" width="10.33203125" style="707" hidden="1" customWidth="1"/>
    <col min="29" max="34" width="0" style="707" hidden="1" customWidth="1"/>
    <col min="35" max="37" width="9.109375" style="815" customWidth="1"/>
    <col min="38" max="256" width="8.88671875" style="707"/>
    <col min="257" max="258" width="3.33203125" style="707" customWidth="1"/>
    <col min="259" max="260" width="4.6640625" style="707" customWidth="1"/>
    <col min="261" max="261" width="4.33203125" style="707" customWidth="1"/>
    <col min="262" max="262" width="12.6640625" style="707" customWidth="1"/>
    <col min="263" max="263" width="2.6640625" style="707" customWidth="1"/>
    <col min="264" max="264" width="7.6640625" style="707" customWidth="1"/>
    <col min="265" max="265" width="26.21875" style="707" customWidth="1"/>
    <col min="266" max="266" width="1.6640625" style="707" customWidth="1"/>
    <col min="267" max="267" width="10.6640625" style="707" customWidth="1"/>
    <col min="268" max="268" width="1.6640625" style="707" customWidth="1"/>
    <col min="269" max="269" width="10.6640625" style="707" customWidth="1"/>
    <col min="270" max="270" width="1.6640625" style="707" customWidth="1"/>
    <col min="271" max="271" width="10.6640625" style="707" customWidth="1"/>
    <col min="272" max="272" width="1.6640625" style="707" customWidth="1"/>
    <col min="273" max="273" width="10.6640625" style="707" customWidth="1"/>
    <col min="274" max="274" width="1.6640625" style="707" customWidth="1"/>
    <col min="275" max="275" width="0" style="707" hidden="1" customWidth="1"/>
    <col min="276" max="276" width="8.6640625" style="707" customWidth="1"/>
    <col min="277" max="277" width="0" style="707" hidden="1" customWidth="1"/>
    <col min="278" max="280" width="8.88671875" style="707"/>
    <col min="281" max="290" width="0" style="707" hidden="1" customWidth="1"/>
    <col min="291" max="293" width="9.109375" style="707" customWidth="1"/>
    <col min="294" max="512" width="8.88671875" style="707"/>
    <col min="513" max="514" width="3.33203125" style="707" customWidth="1"/>
    <col min="515" max="516" width="4.6640625" style="707" customWidth="1"/>
    <col min="517" max="517" width="4.33203125" style="707" customWidth="1"/>
    <col min="518" max="518" width="12.6640625" style="707" customWidth="1"/>
    <col min="519" max="519" width="2.6640625" style="707" customWidth="1"/>
    <col min="520" max="520" width="7.6640625" style="707" customWidth="1"/>
    <col min="521" max="521" width="26.21875" style="707" customWidth="1"/>
    <col min="522" max="522" width="1.6640625" style="707" customWidth="1"/>
    <col min="523" max="523" width="10.6640625" style="707" customWidth="1"/>
    <col min="524" max="524" width="1.6640625" style="707" customWidth="1"/>
    <col min="525" max="525" width="10.6640625" style="707" customWidth="1"/>
    <col min="526" max="526" width="1.6640625" style="707" customWidth="1"/>
    <col min="527" max="527" width="10.6640625" style="707" customWidth="1"/>
    <col min="528" max="528" width="1.6640625" style="707" customWidth="1"/>
    <col min="529" max="529" width="10.6640625" style="707" customWidth="1"/>
    <col min="530" max="530" width="1.6640625" style="707" customWidth="1"/>
    <col min="531" max="531" width="0" style="707" hidden="1" customWidth="1"/>
    <col min="532" max="532" width="8.6640625" style="707" customWidth="1"/>
    <col min="533" max="533" width="0" style="707" hidden="1" customWidth="1"/>
    <col min="534" max="536" width="8.88671875" style="707"/>
    <col min="537" max="546" width="0" style="707" hidden="1" customWidth="1"/>
    <col min="547" max="549" width="9.109375" style="707" customWidth="1"/>
    <col min="550" max="768" width="8.88671875" style="707"/>
    <col min="769" max="770" width="3.33203125" style="707" customWidth="1"/>
    <col min="771" max="772" width="4.6640625" style="707" customWidth="1"/>
    <col min="773" max="773" width="4.33203125" style="707" customWidth="1"/>
    <col min="774" max="774" width="12.6640625" style="707" customWidth="1"/>
    <col min="775" max="775" width="2.6640625" style="707" customWidth="1"/>
    <col min="776" max="776" width="7.6640625" style="707" customWidth="1"/>
    <col min="777" max="777" width="26.21875" style="707" customWidth="1"/>
    <col min="778" max="778" width="1.6640625" style="707" customWidth="1"/>
    <col min="779" max="779" width="10.6640625" style="707" customWidth="1"/>
    <col min="780" max="780" width="1.6640625" style="707" customWidth="1"/>
    <col min="781" max="781" width="10.6640625" style="707" customWidth="1"/>
    <col min="782" max="782" width="1.6640625" style="707" customWidth="1"/>
    <col min="783" max="783" width="10.6640625" style="707" customWidth="1"/>
    <col min="784" max="784" width="1.6640625" style="707" customWidth="1"/>
    <col min="785" max="785" width="10.6640625" style="707" customWidth="1"/>
    <col min="786" max="786" width="1.6640625" style="707" customWidth="1"/>
    <col min="787" max="787" width="0" style="707" hidden="1" customWidth="1"/>
    <col min="788" max="788" width="8.6640625" style="707" customWidth="1"/>
    <col min="789" max="789" width="0" style="707" hidden="1" customWidth="1"/>
    <col min="790" max="792" width="8.88671875" style="707"/>
    <col min="793" max="802" width="0" style="707" hidden="1" customWidth="1"/>
    <col min="803" max="805" width="9.109375" style="707" customWidth="1"/>
    <col min="806" max="1024" width="8.88671875" style="707"/>
    <col min="1025" max="1026" width="3.33203125" style="707" customWidth="1"/>
    <col min="1027" max="1028" width="4.6640625" style="707" customWidth="1"/>
    <col min="1029" max="1029" width="4.33203125" style="707" customWidth="1"/>
    <col min="1030" max="1030" width="12.6640625" style="707" customWidth="1"/>
    <col min="1031" max="1031" width="2.6640625" style="707" customWidth="1"/>
    <col min="1032" max="1032" width="7.6640625" style="707" customWidth="1"/>
    <col min="1033" max="1033" width="26.21875" style="707" customWidth="1"/>
    <col min="1034" max="1034" width="1.6640625" style="707" customWidth="1"/>
    <col min="1035" max="1035" width="10.6640625" style="707" customWidth="1"/>
    <col min="1036" max="1036" width="1.6640625" style="707" customWidth="1"/>
    <col min="1037" max="1037" width="10.6640625" style="707" customWidth="1"/>
    <col min="1038" max="1038" width="1.6640625" style="707" customWidth="1"/>
    <col min="1039" max="1039" width="10.6640625" style="707" customWidth="1"/>
    <col min="1040" max="1040" width="1.6640625" style="707" customWidth="1"/>
    <col min="1041" max="1041" width="10.6640625" style="707" customWidth="1"/>
    <col min="1042" max="1042" width="1.6640625" style="707" customWidth="1"/>
    <col min="1043" max="1043" width="0" style="707" hidden="1" customWidth="1"/>
    <col min="1044" max="1044" width="8.6640625" style="707" customWidth="1"/>
    <col min="1045" max="1045" width="0" style="707" hidden="1" customWidth="1"/>
    <col min="1046" max="1048" width="8.88671875" style="707"/>
    <col min="1049" max="1058" width="0" style="707" hidden="1" customWidth="1"/>
    <col min="1059" max="1061" width="9.109375" style="707" customWidth="1"/>
    <col min="1062" max="1280" width="8.88671875" style="707"/>
    <col min="1281" max="1282" width="3.33203125" style="707" customWidth="1"/>
    <col min="1283" max="1284" width="4.6640625" style="707" customWidth="1"/>
    <col min="1285" max="1285" width="4.33203125" style="707" customWidth="1"/>
    <col min="1286" max="1286" width="12.6640625" style="707" customWidth="1"/>
    <col min="1287" max="1287" width="2.6640625" style="707" customWidth="1"/>
    <col min="1288" max="1288" width="7.6640625" style="707" customWidth="1"/>
    <col min="1289" max="1289" width="26.21875" style="707" customWidth="1"/>
    <col min="1290" max="1290" width="1.6640625" style="707" customWidth="1"/>
    <col min="1291" max="1291" width="10.6640625" style="707" customWidth="1"/>
    <col min="1292" max="1292" width="1.6640625" style="707" customWidth="1"/>
    <col min="1293" max="1293" width="10.6640625" style="707" customWidth="1"/>
    <col min="1294" max="1294" width="1.6640625" style="707" customWidth="1"/>
    <col min="1295" max="1295" width="10.6640625" style="707" customWidth="1"/>
    <col min="1296" max="1296" width="1.6640625" style="707" customWidth="1"/>
    <col min="1297" max="1297" width="10.6640625" style="707" customWidth="1"/>
    <col min="1298" max="1298" width="1.6640625" style="707" customWidth="1"/>
    <col min="1299" max="1299" width="0" style="707" hidden="1" customWidth="1"/>
    <col min="1300" max="1300" width="8.6640625" style="707" customWidth="1"/>
    <col min="1301" max="1301" width="0" style="707" hidden="1" customWidth="1"/>
    <col min="1302" max="1304" width="8.88671875" style="707"/>
    <col min="1305" max="1314" width="0" style="707" hidden="1" customWidth="1"/>
    <col min="1315" max="1317" width="9.109375" style="707" customWidth="1"/>
    <col min="1318" max="1536" width="8.88671875" style="707"/>
    <col min="1537" max="1538" width="3.33203125" style="707" customWidth="1"/>
    <col min="1539" max="1540" width="4.6640625" style="707" customWidth="1"/>
    <col min="1541" max="1541" width="4.33203125" style="707" customWidth="1"/>
    <col min="1542" max="1542" width="12.6640625" style="707" customWidth="1"/>
    <col min="1543" max="1543" width="2.6640625" style="707" customWidth="1"/>
    <col min="1544" max="1544" width="7.6640625" style="707" customWidth="1"/>
    <col min="1545" max="1545" width="26.21875" style="707" customWidth="1"/>
    <col min="1546" max="1546" width="1.6640625" style="707" customWidth="1"/>
    <col min="1547" max="1547" width="10.6640625" style="707" customWidth="1"/>
    <col min="1548" max="1548" width="1.6640625" style="707" customWidth="1"/>
    <col min="1549" max="1549" width="10.6640625" style="707" customWidth="1"/>
    <col min="1550" max="1550" width="1.6640625" style="707" customWidth="1"/>
    <col min="1551" max="1551" width="10.6640625" style="707" customWidth="1"/>
    <col min="1552" max="1552" width="1.6640625" style="707" customWidth="1"/>
    <col min="1553" max="1553" width="10.6640625" style="707" customWidth="1"/>
    <col min="1554" max="1554" width="1.6640625" style="707" customWidth="1"/>
    <col min="1555" max="1555" width="0" style="707" hidden="1" customWidth="1"/>
    <col min="1556" max="1556" width="8.6640625" style="707" customWidth="1"/>
    <col min="1557" max="1557" width="0" style="707" hidden="1" customWidth="1"/>
    <col min="1558" max="1560" width="8.88671875" style="707"/>
    <col min="1561" max="1570" width="0" style="707" hidden="1" customWidth="1"/>
    <col min="1571" max="1573" width="9.109375" style="707" customWidth="1"/>
    <col min="1574" max="1792" width="8.88671875" style="707"/>
    <col min="1793" max="1794" width="3.33203125" style="707" customWidth="1"/>
    <col min="1795" max="1796" width="4.6640625" style="707" customWidth="1"/>
    <col min="1797" max="1797" width="4.33203125" style="707" customWidth="1"/>
    <col min="1798" max="1798" width="12.6640625" style="707" customWidth="1"/>
    <col min="1799" max="1799" width="2.6640625" style="707" customWidth="1"/>
    <col min="1800" max="1800" width="7.6640625" style="707" customWidth="1"/>
    <col min="1801" max="1801" width="26.21875" style="707" customWidth="1"/>
    <col min="1802" max="1802" width="1.6640625" style="707" customWidth="1"/>
    <col min="1803" max="1803" width="10.6640625" style="707" customWidth="1"/>
    <col min="1804" max="1804" width="1.6640625" style="707" customWidth="1"/>
    <col min="1805" max="1805" width="10.6640625" style="707" customWidth="1"/>
    <col min="1806" max="1806" width="1.6640625" style="707" customWidth="1"/>
    <col min="1807" max="1807" width="10.6640625" style="707" customWidth="1"/>
    <col min="1808" max="1808" width="1.6640625" style="707" customWidth="1"/>
    <col min="1809" max="1809" width="10.6640625" style="707" customWidth="1"/>
    <col min="1810" max="1810" width="1.6640625" style="707" customWidth="1"/>
    <col min="1811" max="1811" width="0" style="707" hidden="1" customWidth="1"/>
    <col min="1812" max="1812" width="8.6640625" style="707" customWidth="1"/>
    <col min="1813" max="1813" width="0" style="707" hidden="1" customWidth="1"/>
    <col min="1814" max="1816" width="8.88671875" style="707"/>
    <col min="1817" max="1826" width="0" style="707" hidden="1" customWidth="1"/>
    <col min="1827" max="1829" width="9.109375" style="707" customWidth="1"/>
    <col min="1830" max="2048" width="8.88671875" style="707"/>
    <col min="2049" max="2050" width="3.33203125" style="707" customWidth="1"/>
    <col min="2051" max="2052" width="4.6640625" style="707" customWidth="1"/>
    <col min="2053" max="2053" width="4.33203125" style="707" customWidth="1"/>
    <col min="2054" max="2054" width="12.6640625" style="707" customWidth="1"/>
    <col min="2055" max="2055" width="2.6640625" style="707" customWidth="1"/>
    <col min="2056" max="2056" width="7.6640625" style="707" customWidth="1"/>
    <col min="2057" max="2057" width="26.21875" style="707" customWidth="1"/>
    <col min="2058" max="2058" width="1.6640625" style="707" customWidth="1"/>
    <col min="2059" max="2059" width="10.6640625" style="707" customWidth="1"/>
    <col min="2060" max="2060" width="1.6640625" style="707" customWidth="1"/>
    <col min="2061" max="2061" width="10.6640625" style="707" customWidth="1"/>
    <col min="2062" max="2062" width="1.6640625" style="707" customWidth="1"/>
    <col min="2063" max="2063" width="10.6640625" style="707" customWidth="1"/>
    <col min="2064" max="2064" width="1.6640625" style="707" customWidth="1"/>
    <col min="2065" max="2065" width="10.6640625" style="707" customWidth="1"/>
    <col min="2066" max="2066" width="1.6640625" style="707" customWidth="1"/>
    <col min="2067" max="2067" width="0" style="707" hidden="1" customWidth="1"/>
    <col min="2068" max="2068" width="8.6640625" style="707" customWidth="1"/>
    <col min="2069" max="2069" width="0" style="707" hidden="1" customWidth="1"/>
    <col min="2070" max="2072" width="8.88671875" style="707"/>
    <col min="2073" max="2082" width="0" style="707" hidden="1" customWidth="1"/>
    <col min="2083" max="2085" width="9.109375" style="707" customWidth="1"/>
    <col min="2086" max="2304" width="8.88671875" style="707"/>
    <col min="2305" max="2306" width="3.33203125" style="707" customWidth="1"/>
    <col min="2307" max="2308" width="4.6640625" style="707" customWidth="1"/>
    <col min="2309" max="2309" width="4.33203125" style="707" customWidth="1"/>
    <col min="2310" max="2310" width="12.6640625" style="707" customWidth="1"/>
    <col min="2311" max="2311" width="2.6640625" style="707" customWidth="1"/>
    <col min="2312" max="2312" width="7.6640625" style="707" customWidth="1"/>
    <col min="2313" max="2313" width="26.21875" style="707" customWidth="1"/>
    <col min="2314" max="2314" width="1.6640625" style="707" customWidth="1"/>
    <col min="2315" max="2315" width="10.6640625" style="707" customWidth="1"/>
    <col min="2316" max="2316" width="1.6640625" style="707" customWidth="1"/>
    <col min="2317" max="2317" width="10.6640625" style="707" customWidth="1"/>
    <col min="2318" max="2318" width="1.6640625" style="707" customWidth="1"/>
    <col min="2319" max="2319" width="10.6640625" style="707" customWidth="1"/>
    <col min="2320" max="2320" width="1.6640625" style="707" customWidth="1"/>
    <col min="2321" max="2321" width="10.6640625" style="707" customWidth="1"/>
    <col min="2322" max="2322" width="1.6640625" style="707" customWidth="1"/>
    <col min="2323" max="2323" width="0" style="707" hidden="1" customWidth="1"/>
    <col min="2324" max="2324" width="8.6640625" style="707" customWidth="1"/>
    <col min="2325" max="2325" width="0" style="707" hidden="1" customWidth="1"/>
    <col min="2326" max="2328" width="8.88671875" style="707"/>
    <col min="2329" max="2338" width="0" style="707" hidden="1" customWidth="1"/>
    <col min="2339" max="2341" width="9.109375" style="707" customWidth="1"/>
    <col min="2342" max="2560" width="8.88671875" style="707"/>
    <col min="2561" max="2562" width="3.33203125" style="707" customWidth="1"/>
    <col min="2563" max="2564" width="4.6640625" style="707" customWidth="1"/>
    <col min="2565" max="2565" width="4.33203125" style="707" customWidth="1"/>
    <col min="2566" max="2566" width="12.6640625" style="707" customWidth="1"/>
    <col min="2567" max="2567" width="2.6640625" style="707" customWidth="1"/>
    <col min="2568" max="2568" width="7.6640625" style="707" customWidth="1"/>
    <col min="2569" max="2569" width="26.21875" style="707" customWidth="1"/>
    <col min="2570" max="2570" width="1.6640625" style="707" customWidth="1"/>
    <col min="2571" max="2571" width="10.6640625" style="707" customWidth="1"/>
    <col min="2572" max="2572" width="1.6640625" style="707" customWidth="1"/>
    <col min="2573" max="2573" width="10.6640625" style="707" customWidth="1"/>
    <col min="2574" max="2574" width="1.6640625" style="707" customWidth="1"/>
    <col min="2575" max="2575" width="10.6640625" style="707" customWidth="1"/>
    <col min="2576" max="2576" width="1.6640625" style="707" customWidth="1"/>
    <col min="2577" max="2577" width="10.6640625" style="707" customWidth="1"/>
    <col min="2578" max="2578" width="1.6640625" style="707" customWidth="1"/>
    <col min="2579" max="2579" width="0" style="707" hidden="1" customWidth="1"/>
    <col min="2580" max="2580" width="8.6640625" style="707" customWidth="1"/>
    <col min="2581" max="2581" width="0" style="707" hidden="1" customWidth="1"/>
    <col min="2582" max="2584" width="8.88671875" style="707"/>
    <col min="2585" max="2594" width="0" style="707" hidden="1" customWidth="1"/>
    <col min="2595" max="2597" width="9.109375" style="707" customWidth="1"/>
    <col min="2598" max="2816" width="8.88671875" style="707"/>
    <col min="2817" max="2818" width="3.33203125" style="707" customWidth="1"/>
    <col min="2819" max="2820" width="4.6640625" style="707" customWidth="1"/>
    <col min="2821" max="2821" width="4.33203125" style="707" customWidth="1"/>
    <col min="2822" max="2822" width="12.6640625" style="707" customWidth="1"/>
    <col min="2823" max="2823" width="2.6640625" style="707" customWidth="1"/>
    <col min="2824" max="2824" width="7.6640625" style="707" customWidth="1"/>
    <col min="2825" max="2825" width="26.21875" style="707" customWidth="1"/>
    <col min="2826" max="2826" width="1.6640625" style="707" customWidth="1"/>
    <col min="2827" max="2827" width="10.6640625" style="707" customWidth="1"/>
    <col min="2828" max="2828" width="1.6640625" style="707" customWidth="1"/>
    <col min="2829" max="2829" width="10.6640625" style="707" customWidth="1"/>
    <col min="2830" max="2830" width="1.6640625" style="707" customWidth="1"/>
    <col min="2831" max="2831" width="10.6640625" style="707" customWidth="1"/>
    <col min="2832" max="2832" width="1.6640625" style="707" customWidth="1"/>
    <col min="2833" max="2833" width="10.6640625" style="707" customWidth="1"/>
    <col min="2834" max="2834" width="1.6640625" style="707" customWidth="1"/>
    <col min="2835" max="2835" width="0" style="707" hidden="1" customWidth="1"/>
    <col min="2836" max="2836" width="8.6640625" style="707" customWidth="1"/>
    <col min="2837" max="2837" width="0" style="707" hidden="1" customWidth="1"/>
    <col min="2838" max="2840" width="8.88671875" style="707"/>
    <col min="2841" max="2850" width="0" style="707" hidden="1" customWidth="1"/>
    <col min="2851" max="2853" width="9.109375" style="707" customWidth="1"/>
    <col min="2854" max="3072" width="8.88671875" style="707"/>
    <col min="3073" max="3074" width="3.33203125" style="707" customWidth="1"/>
    <col min="3075" max="3076" width="4.6640625" style="707" customWidth="1"/>
    <col min="3077" max="3077" width="4.33203125" style="707" customWidth="1"/>
    <col min="3078" max="3078" width="12.6640625" style="707" customWidth="1"/>
    <col min="3079" max="3079" width="2.6640625" style="707" customWidth="1"/>
    <col min="3080" max="3080" width="7.6640625" style="707" customWidth="1"/>
    <col min="3081" max="3081" width="26.21875" style="707" customWidth="1"/>
    <col min="3082" max="3082" width="1.6640625" style="707" customWidth="1"/>
    <col min="3083" max="3083" width="10.6640625" style="707" customWidth="1"/>
    <col min="3084" max="3084" width="1.6640625" style="707" customWidth="1"/>
    <col min="3085" max="3085" width="10.6640625" style="707" customWidth="1"/>
    <col min="3086" max="3086" width="1.6640625" style="707" customWidth="1"/>
    <col min="3087" max="3087" width="10.6640625" style="707" customWidth="1"/>
    <col min="3088" max="3088" width="1.6640625" style="707" customWidth="1"/>
    <col min="3089" max="3089" width="10.6640625" style="707" customWidth="1"/>
    <col min="3090" max="3090" width="1.6640625" style="707" customWidth="1"/>
    <col min="3091" max="3091" width="0" style="707" hidden="1" customWidth="1"/>
    <col min="3092" max="3092" width="8.6640625" style="707" customWidth="1"/>
    <col min="3093" max="3093" width="0" style="707" hidden="1" customWidth="1"/>
    <col min="3094" max="3096" width="8.88671875" style="707"/>
    <col min="3097" max="3106" width="0" style="707" hidden="1" customWidth="1"/>
    <col min="3107" max="3109" width="9.109375" style="707" customWidth="1"/>
    <col min="3110" max="3328" width="8.88671875" style="707"/>
    <col min="3329" max="3330" width="3.33203125" style="707" customWidth="1"/>
    <col min="3331" max="3332" width="4.6640625" style="707" customWidth="1"/>
    <col min="3333" max="3333" width="4.33203125" style="707" customWidth="1"/>
    <col min="3334" max="3334" width="12.6640625" style="707" customWidth="1"/>
    <col min="3335" max="3335" width="2.6640625" style="707" customWidth="1"/>
    <col min="3336" max="3336" width="7.6640625" style="707" customWidth="1"/>
    <col min="3337" max="3337" width="26.21875" style="707" customWidth="1"/>
    <col min="3338" max="3338" width="1.6640625" style="707" customWidth="1"/>
    <col min="3339" max="3339" width="10.6640625" style="707" customWidth="1"/>
    <col min="3340" max="3340" width="1.6640625" style="707" customWidth="1"/>
    <col min="3341" max="3341" width="10.6640625" style="707" customWidth="1"/>
    <col min="3342" max="3342" width="1.6640625" style="707" customWidth="1"/>
    <col min="3343" max="3343" width="10.6640625" style="707" customWidth="1"/>
    <col min="3344" max="3344" width="1.6640625" style="707" customWidth="1"/>
    <col min="3345" max="3345" width="10.6640625" style="707" customWidth="1"/>
    <col min="3346" max="3346" width="1.6640625" style="707" customWidth="1"/>
    <col min="3347" max="3347" width="0" style="707" hidden="1" customWidth="1"/>
    <col min="3348" max="3348" width="8.6640625" style="707" customWidth="1"/>
    <col min="3349" max="3349" width="0" style="707" hidden="1" customWidth="1"/>
    <col min="3350" max="3352" width="8.88671875" style="707"/>
    <col min="3353" max="3362" width="0" style="707" hidden="1" customWidth="1"/>
    <col min="3363" max="3365" width="9.109375" style="707" customWidth="1"/>
    <col min="3366" max="3584" width="8.88671875" style="707"/>
    <col min="3585" max="3586" width="3.33203125" style="707" customWidth="1"/>
    <col min="3587" max="3588" width="4.6640625" style="707" customWidth="1"/>
    <col min="3589" max="3589" width="4.33203125" style="707" customWidth="1"/>
    <col min="3590" max="3590" width="12.6640625" style="707" customWidth="1"/>
    <col min="3591" max="3591" width="2.6640625" style="707" customWidth="1"/>
    <col min="3592" max="3592" width="7.6640625" style="707" customWidth="1"/>
    <col min="3593" max="3593" width="26.21875" style="707" customWidth="1"/>
    <col min="3594" max="3594" width="1.6640625" style="707" customWidth="1"/>
    <col min="3595" max="3595" width="10.6640625" style="707" customWidth="1"/>
    <col min="3596" max="3596" width="1.6640625" style="707" customWidth="1"/>
    <col min="3597" max="3597" width="10.6640625" style="707" customWidth="1"/>
    <col min="3598" max="3598" width="1.6640625" style="707" customWidth="1"/>
    <col min="3599" max="3599" width="10.6640625" style="707" customWidth="1"/>
    <col min="3600" max="3600" width="1.6640625" style="707" customWidth="1"/>
    <col min="3601" max="3601" width="10.6640625" style="707" customWidth="1"/>
    <col min="3602" max="3602" width="1.6640625" style="707" customWidth="1"/>
    <col min="3603" max="3603" width="0" style="707" hidden="1" customWidth="1"/>
    <col min="3604" max="3604" width="8.6640625" style="707" customWidth="1"/>
    <col min="3605" max="3605" width="0" style="707" hidden="1" customWidth="1"/>
    <col min="3606" max="3608" width="8.88671875" style="707"/>
    <col min="3609" max="3618" width="0" style="707" hidden="1" customWidth="1"/>
    <col min="3619" max="3621" width="9.109375" style="707" customWidth="1"/>
    <col min="3622" max="3840" width="8.88671875" style="707"/>
    <col min="3841" max="3842" width="3.33203125" style="707" customWidth="1"/>
    <col min="3843" max="3844" width="4.6640625" style="707" customWidth="1"/>
    <col min="3845" max="3845" width="4.33203125" style="707" customWidth="1"/>
    <col min="3846" max="3846" width="12.6640625" style="707" customWidth="1"/>
    <col min="3847" max="3847" width="2.6640625" style="707" customWidth="1"/>
    <col min="3848" max="3848" width="7.6640625" style="707" customWidth="1"/>
    <col min="3849" max="3849" width="26.21875" style="707" customWidth="1"/>
    <col min="3850" max="3850" width="1.6640625" style="707" customWidth="1"/>
    <col min="3851" max="3851" width="10.6640625" style="707" customWidth="1"/>
    <col min="3852" max="3852" width="1.6640625" style="707" customWidth="1"/>
    <col min="3853" max="3853" width="10.6640625" style="707" customWidth="1"/>
    <col min="3854" max="3854" width="1.6640625" style="707" customWidth="1"/>
    <col min="3855" max="3855" width="10.6640625" style="707" customWidth="1"/>
    <col min="3856" max="3856" width="1.6640625" style="707" customWidth="1"/>
    <col min="3857" max="3857" width="10.6640625" style="707" customWidth="1"/>
    <col min="3858" max="3858" width="1.6640625" style="707" customWidth="1"/>
    <col min="3859" max="3859" width="0" style="707" hidden="1" customWidth="1"/>
    <col min="3860" max="3860" width="8.6640625" style="707" customWidth="1"/>
    <col min="3861" max="3861" width="0" style="707" hidden="1" customWidth="1"/>
    <col min="3862" max="3864" width="8.88671875" style="707"/>
    <col min="3865" max="3874" width="0" style="707" hidden="1" customWidth="1"/>
    <col min="3875" max="3877" width="9.109375" style="707" customWidth="1"/>
    <col min="3878" max="4096" width="8.88671875" style="707"/>
    <col min="4097" max="4098" width="3.33203125" style="707" customWidth="1"/>
    <col min="4099" max="4100" width="4.6640625" style="707" customWidth="1"/>
    <col min="4101" max="4101" width="4.33203125" style="707" customWidth="1"/>
    <col min="4102" max="4102" width="12.6640625" style="707" customWidth="1"/>
    <col min="4103" max="4103" width="2.6640625" style="707" customWidth="1"/>
    <col min="4104" max="4104" width="7.6640625" style="707" customWidth="1"/>
    <col min="4105" max="4105" width="26.21875" style="707" customWidth="1"/>
    <col min="4106" max="4106" width="1.6640625" style="707" customWidth="1"/>
    <col min="4107" max="4107" width="10.6640625" style="707" customWidth="1"/>
    <col min="4108" max="4108" width="1.6640625" style="707" customWidth="1"/>
    <col min="4109" max="4109" width="10.6640625" style="707" customWidth="1"/>
    <col min="4110" max="4110" width="1.6640625" style="707" customWidth="1"/>
    <col min="4111" max="4111" width="10.6640625" style="707" customWidth="1"/>
    <col min="4112" max="4112" width="1.6640625" style="707" customWidth="1"/>
    <col min="4113" max="4113" width="10.6640625" style="707" customWidth="1"/>
    <col min="4114" max="4114" width="1.6640625" style="707" customWidth="1"/>
    <col min="4115" max="4115" width="0" style="707" hidden="1" customWidth="1"/>
    <col min="4116" max="4116" width="8.6640625" style="707" customWidth="1"/>
    <col min="4117" max="4117" width="0" style="707" hidden="1" customWidth="1"/>
    <col min="4118" max="4120" width="8.88671875" style="707"/>
    <col min="4121" max="4130" width="0" style="707" hidden="1" customWidth="1"/>
    <col min="4131" max="4133" width="9.109375" style="707" customWidth="1"/>
    <col min="4134" max="4352" width="8.88671875" style="707"/>
    <col min="4353" max="4354" width="3.33203125" style="707" customWidth="1"/>
    <col min="4355" max="4356" width="4.6640625" style="707" customWidth="1"/>
    <col min="4357" max="4357" width="4.33203125" style="707" customWidth="1"/>
    <col min="4358" max="4358" width="12.6640625" style="707" customWidth="1"/>
    <col min="4359" max="4359" width="2.6640625" style="707" customWidth="1"/>
    <col min="4360" max="4360" width="7.6640625" style="707" customWidth="1"/>
    <col min="4361" max="4361" width="26.21875" style="707" customWidth="1"/>
    <col min="4362" max="4362" width="1.6640625" style="707" customWidth="1"/>
    <col min="4363" max="4363" width="10.6640625" style="707" customWidth="1"/>
    <col min="4364" max="4364" width="1.6640625" style="707" customWidth="1"/>
    <col min="4365" max="4365" width="10.6640625" style="707" customWidth="1"/>
    <col min="4366" max="4366" width="1.6640625" style="707" customWidth="1"/>
    <col min="4367" max="4367" width="10.6640625" style="707" customWidth="1"/>
    <col min="4368" max="4368" width="1.6640625" style="707" customWidth="1"/>
    <col min="4369" max="4369" width="10.6640625" style="707" customWidth="1"/>
    <col min="4370" max="4370" width="1.6640625" style="707" customWidth="1"/>
    <col min="4371" max="4371" width="0" style="707" hidden="1" customWidth="1"/>
    <col min="4372" max="4372" width="8.6640625" style="707" customWidth="1"/>
    <col min="4373" max="4373" width="0" style="707" hidden="1" customWidth="1"/>
    <col min="4374" max="4376" width="8.88671875" style="707"/>
    <col min="4377" max="4386" width="0" style="707" hidden="1" customWidth="1"/>
    <col min="4387" max="4389" width="9.109375" style="707" customWidth="1"/>
    <col min="4390" max="4608" width="8.88671875" style="707"/>
    <col min="4609" max="4610" width="3.33203125" style="707" customWidth="1"/>
    <col min="4611" max="4612" width="4.6640625" style="707" customWidth="1"/>
    <col min="4613" max="4613" width="4.33203125" style="707" customWidth="1"/>
    <col min="4614" max="4614" width="12.6640625" style="707" customWidth="1"/>
    <col min="4615" max="4615" width="2.6640625" style="707" customWidth="1"/>
    <col min="4616" max="4616" width="7.6640625" style="707" customWidth="1"/>
    <col min="4617" max="4617" width="26.21875" style="707" customWidth="1"/>
    <col min="4618" max="4618" width="1.6640625" style="707" customWidth="1"/>
    <col min="4619" max="4619" width="10.6640625" style="707" customWidth="1"/>
    <col min="4620" max="4620" width="1.6640625" style="707" customWidth="1"/>
    <col min="4621" max="4621" width="10.6640625" style="707" customWidth="1"/>
    <col min="4622" max="4622" width="1.6640625" style="707" customWidth="1"/>
    <col min="4623" max="4623" width="10.6640625" style="707" customWidth="1"/>
    <col min="4624" max="4624" width="1.6640625" style="707" customWidth="1"/>
    <col min="4625" max="4625" width="10.6640625" style="707" customWidth="1"/>
    <col min="4626" max="4626" width="1.6640625" style="707" customWidth="1"/>
    <col min="4627" max="4627" width="0" style="707" hidden="1" customWidth="1"/>
    <col min="4628" max="4628" width="8.6640625" style="707" customWidth="1"/>
    <col min="4629" max="4629" width="0" style="707" hidden="1" customWidth="1"/>
    <col min="4630" max="4632" width="8.88671875" style="707"/>
    <col min="4633" max="4642" width="0" style="707" hidden="1" customWidth="1"/>
    <col min="4643" max="4645" width="9.109375" style="707" customWidth="1"/>
    <col min="4646" max="4864" width="8.88671875" style="707"/>
    <col min="4865" max="4866" width="3.33203125" style="707" customWidth="1"/>
    <col min="4867" max="4868" width="4.6640625" style="707" customWidth="1"/>
    <col min="4869" max="4869" width="4.33203125" style="707" customWidth="1"/>
    <col min="4870" max="4870" width="12.6640625" style="707" customWidth="1"/>
    <col min="4871" max="4871" width="2.6640625" style="707" customWidth="1"/>
    <col min="4872" max="4872" width="7.6640625" style="707" customWidth="1"/>
    <col min="4873" max="4873" width="26.21875" style="707" customWidth="1"/>
    <col min="4874" max="4874" width="1.6640625" style="707" customWidth="1"/>
    <col min="4875" max="4875" width="10.6640625" style="707" customWidth="1"/>
    <col min="4876" max="4876" width="1.6640625" style="707" customWidth="1"/>
    <col min="4877" max="4877" width="10.6640625" style="707" customWidth="1"/>
    <col min="4878" max="4878" width="1.6640625" style="707" customWidth="1"/>
    <col min="4879" max="4879" width="10.6640625" style="707" customWidth="1"/>
    <col min="4880" max="4880" width="1.6640625" style="707" customWidth="1"/>
    <col min="4881" max="4881" width="10.6640625" style="707" customWidth="1"/>
    <col min="4882" max="4882" width="1.6640625" style="707" customWidth="1"/>
    <col min="4883" max="4883" width="0" style="707" hidden="1" customWidth="1"/>
    <col min="4884" max="4884" width="8.6640625" style="707" customWidth="1"/>
    <col min="4885" max="4885" width="0" style="707" hidden="1" customWidth="1"/>
    <col min="4886" max="4888" width="8.88671875" style="707"/>
    <col min="4889" max="4898" width="0" style="707" hidden="1" customWidth="1"/>
    <col min="4899" max="4901" width="9.109375" style="707" customWidth="1"/>
    <col min="4902" max="5120" width="8.88671875" style="707"/>
    <col min="5121" max="5122" width="3.33203125" style="707" customWidth="1"/>
    <col min="5123" max="5124" width="4.6640625" style="707" customWidth="1"/>
    <col min="5125" max="5125" width="4.33203125" style="707" customWidth="1"/>
    <col min="5126" max="5126" width="12.6640625" style="707" customWidth="1"/>
    <col min="5127" max="5127" width="2.6640625" style="707" customWidth="1"/>
    <col min="5128" max="5128" width="7.6640625" style="707" customWidth="1"/>
    <col min="5129" max="5129" width="26.21875" style="707" customWidth="1"/>
    <col min="5130" max="5130" width="1.6640625" style="707" customWidth="1"/>
    <col min="5131" max="5131" width="10.6640625" style="707" customWidth="1"/>
    <col min="5132" max="5132" width="1.6640625" style="707" customWidth="1"/>
    <col min="5133" max="5133" width="10.6640625" style="707" customWidth="1"/>
    <col min="5134" max="5134" width="1.6640625" style="707" customWidth="1"/>
    <col min="5135" max="5135" width="10.6640625" style="707" customWidth="1"/>
    <col min="5136" max="5136" width="1.6640625" style="707" customWidth="1"/>
    <col min="5137" max="5137" width="10.6640625" style="707" customWidth="1"/>
    <col min="5138" max="5138" width="1.6640625" style="707" customWidth="1"/>
    <col min="5139" max="5139" width="0" style="707" hidden="1" customWidth="1"/>
    <col min="5140" max="5140" width="8.6640625" style="707" customWidth="1"/>
    <col min="5141" max="5141" width="0" style="707" hidden="1" customWidth="1"/>
    <col min="5142" max="5144" width="8.88671875" style="707"/>
    <col min="5145" max="5154" width="0" style="707" hidden="1" customWidth="1"/>
    <col min="5155" max="5157" width="9.109375" style="707" customWidth="1"/>
    <col min="5158" max="5376" width="8.88671875" style="707"/>
    <col min="5377" max="5378" width="3.33203125" style="707" customWidth="1"/>
    <col min="5379" max="5380" width="4.6640625" style="707" customWidth="1"/>
    <col min="5381" max="5381" width="4.33203125" style="707" customWidth="1"/>
    <col min="5382" max="5382" width="12.6640625" style="707" customWidth="1"/>
    <col min="5383" max="5383" width="2.6640625" style="707" customWidth="1"/>
    <col min="5384" max="5384" width="7.6640625" style="707" customWidth="1"/>
    <col min="5385" max="5385" width="26.21875" style="707" customWidth="1"/>
    <col min="5386" max="5386" width="1.6640625" style="707" customWidth="1"/>
    <col min="5387" max="5387" width="10.6640625" style="707" customWidth="1"/>
    <col min="5388" max="5388" width="1.6640625" style="707" customWidth="1"/>
    <col min="5389" max="5389" width="10.6640625" style="707" customWidth="1"/>
    <col min="5390" max="5390" width="1.6640625" style="707" customWidth="1"/>
    <col min="5391" max="5391" width="10.6640625" style="707" customWidth="1"/>
    <col min="5392" max="5392" width="1.6640625" style="707" customWidth="1"/>
    <col min="5393" max="5393" width="10.6640625" style="707" customWidth="1"/>
    <col min="5394" max="5394" width="1.6640625" style="707" customWidth="1"/>
    <col min="5395" max="5395" width="0" style="707" hidden="1" customWidth="1"/>
    <col min="5396" max="5396" width="8.6640625" style="707" customWidth="1"/>
    <col min="5397" max="5397" width="0" style="707" hidden="1" customWidth="1"/>
    <col min="5398" max="5400" width="8.88671875" style="707"/>
    <col min="5401" max="5410" width="0" style="707" hidden="1" customWidth="1"/>
    <col min="5411" max="5413" width="9.109375" style="707" customWidth="1"/>
    <col min="5414" max="5632" width="8.88671875" style="707"/>
    <col min="5633" max="5634" width="3.33203125" style="707" customWidth="1"/>
    <col min="5635" max="5636" width="4.6640625" style="707" customWidth="1"/>
    <col min="5637" max="5637" width="4.33203125" style="707" customWidth="1"/>
    <col min="5638" max="5638" width="12.6640625" style="707" customWidth="1"/>
    <col min="5639" max="5639" width="2.6640625" style="707" customWidth="1"/>
    <col min="5640" max="5640" width="7.6640625" style="707" customWidth="1"/>
    <col min="5641" max="5641" width="26.21875" style="707" customWidth="1"/>
    <col min="5642" max="5642" width="1.6640625" style="707" customWidth="1"/>
    <col min="5643" max="5643" width="10.6640625" style="707" customWidth="1"/>
    <col min="5644" max="5644" width="1.6640625" style="707" customWidth="1"/>
    <col min="5645" max="5645" width="10.6640625" style="707" customWidth="1"/>
    <col min="5646" max="5646" width="1.6640625" style="707" customWidth="1"/>
    <col min="5647" max="5647" width="10.6640625" style="707" customWidth="1"/>
    <col min="5648" max="5648" width="1.6640625" style="707" customWidth="1"/>
    <col min="5649" max="5649" width="10.6640625" style="707" customWidth="1"/>
    <col min="5650" max="5650" width="1.6640625" style="707" customWidth="1"/>
    <col min="5651" max="5651" width="0" style="707" hidden="1" customWidth="1"/>
    <col min="5652" max="5652" width="8.6640625" style="707" customWidth="1"/>
    <col min="5653" max="5653" width="0" style="707" hidden="1" customWidth="1"/>
    <col min="5654" max="5656" width="8.88671875" style="707"/>
    <col min="5657" max="5666" width="0" style="707" hidden="1" customWidth="1"/>
    <col min="5667" max="5669" width="9.109375" style="707" customWidth="1"/>
    <col min="5670" max="5888" width="8.88671875" style="707"/>
    <col min="5889" max="5890" width="3.33203125" style="707" customWidth="1"/>
    <col min="5891" max="5892" width="4.6640625" style="707" customWidth="1"/>
    <col min="5893" max="5893" width="4.33203125" style="707" customWidth="1"/>
    <col min="5894" max="5894" width="12.6640625" style="707" customWidth="1"/>
    <col min="5895" max="5895" width="2.6640625" style="707" customWidth="1"/>
    <col min="5896" max="5896" width="7.6640625" style="707" customWidth="1"/>
    <col min="5897" max="5897" width="26.21875" style="707" customWidth="1"/>
    <col min="5898" max="5898" width="1.6640625" style="707" customWidth="1"/>
    <col min="5899" max="5899" width="10.6640625" style="707" customWidth="1"/>
    <col min="5900" max="5900" width="1.6640625" style="707" customWidth="1"/>
    <col min="5901" max="5901" width="10.6640625" style="707" customWidth="1"/>
    <col min="5902" max="5902" width="1.6640625" style="707" customWidth="1"/>
    <col min="5903" max="5903" width="10.6640625" style="707" customWidth="1"/>
    <col min="5904" max="5904" width="1.6640625" style="707" customWidth="1"/>
    <col min="5905" max="5905" width="10.6640625" style="707" customWidth="1"/>
    <col min="5906" max="5906" width="1.6640625" style="707" customWidth="1"/>
    <col min="5907" max="5907" width="0" style="707" hidden="1" customWidth="1"/>
    <col min="5908" max="5908" width="8.6640625" style="707" customWidth="1"/>
    <col min="5909" max="5909" width="0" style="707" hidden="1" customWidth="1"/>
    <col min="5910" max="5912" width="8.88671875" style="707"/>
    <col min="5913" max="5922" width="0" style="707" hidden="1" customWidth="1"/>
    <col min="5923" max="5925" width="9.109375" style="707" customWidth="1"/>
    <col min="5926" max="6144" width="8.88671875" style="707"/>
    <col min="6145" max="6146" width="3.33203125" style="707" customWidth="1"/>
    <col min="6147" max="6148" width="4.6640625" style="707" customWidth="1"/>
    <col min="6149" max="6149" width="4.33203125" style="707" customWidth="1"/>
    <col min="6150" max="6150" width="12.6640625" style="707" customWidth="1"/>
    <col min="6151" max="6151" width="2.6640625" style="707" customWidth="1"/>
    <col min="6152" max="6152" width="7.6640625" style="707" customWidth="1"/>
    <col min="6153" max="6153" width="26.21875" style="707" customWidth="1"/>
    <col min="6154" max="6154" width="1.6640625" style="707" customWidth="1"/>
    <col min="6155" max="6155" width="10.6640625" style="707" customWidth="1"/>
    <col min="6156" max="6156" width="1.6640625" style="707" customWidth="1"/>
    <col min="6157" max="6157" width="10.6640625" style="707" customWidth="1"/>
    <col min="6158" max="6158" width="1.6640625" style="707" customWidth="1"/>
    <col min="6159" max="6159" width="10.6640625" style="707" customWidth="1"/>
    <col min="6160" max="6160" width="1.6640625" style="707" customWidth="1"/>
    <col min="6161" max="6161" width="10.6640625" style="707" customWidth="1"/>
    <col min="6162" max="6162" width="1.6640625" style="707" customWidth="1"/>
    <col min="6163" max="6163" width="0" style="707" hidden="1" customWidth="1"/>
    <col min="6164" max="6164" width="8.6640625" style="707" customWidth="1"/>
    <col min="6165" max="6165" width="0" style="707" hidden="1" customWidth="1"/>
    <col min="6166" max="6168" width="8.88671875" style="707"/>
    <col min="6169" max="6178" width="0" style="707" hidden="1" customWidth="1"/>
    <col min="6179" max="6181" width="9.109375" style="707" customWidth="1"/>
    <col min="6182" max="6400" width="8.88671875" style="707"/>
    <col min="6401" max="6402" width="3.33203125" style="707" customWidth="1"/>
    <col min="6403" max="6404" width="4.6640625" style="707" customWidth="1"/>
    <col min="6405" max="6405" width="4.33203125" style="707" customWidth="1"/>
    <col min="6406" max="6406" width="12.6640625" style="707" customWidth="1"/>
    <col min="6407" max="6407" width="2.6640625" style="707" customWidth="1"/>
    <col min="6408" max="6408" width="7.6640625" style="707" customWidth="1"/>
    <col min="6409" max="6409" width="26.21875" style="707" customWidth="1"/>
    <col min="6410" max="6410" width="1.6640625" style="707" customWidth="1"/>
    <col min="6411" max="6411" width="10.6640625" style="707" customWidth="1"/>
    <col min="6412" max="6412" width="1.6640625" style="707" customWidth="1"/>
    <col min="6413" max="6413" width="10.6640625" style="707" customWidth="1"/>
    <col min="6414" max="6414" width="1.6640625" style="707" customWidth="1"/>
    <col min="6415" max="6415" width="10.6640625" style="707" customWidth="1"/>
    <col min="6416" max="6416" width="1.6640625" style="707" customWidth="1"/>
    <col min="6417" max="6417" width="10.6640625" style="707" customWidth="1"/>
    <col min="6418" max="6418" width="1.6640625" style="707" customWidth="1"/>
    <col min="6419" max="6419" width="0" style="707" hidden="1" customWidth="1"/>
    <col min="6420" max="6420" width="8.6640625" style="707" customWidth="1"/>
    <col min="6421" max="6421" width="0" style="707" hidden="1" customWidth="1"/>
    <col min="6422" max="6424" width="8.88671875" style="707"/>
    <col min="6425" max="6434" width="0" style="707" hidden="1" customWidth="1"/>
    <col min="6435" max="6437" width="9.109375" style="707" customWidth="1"/>
    <col min="6438" max="6656" width="8.88671875" style="707"/>
    <col min="6657" max="6658" width="3.33203125" style="707" customWidth="1"/>
    <col min="6659" max="6660" width="4.6640625" style="707" customWidth="1"/>
    <col min="6661" max="6661" width="4.33203125" style="707" customWidth="1"/>
    <col min="6662" max="6662" width="12.6640625" style="707" customWidth="1"/>
    <col min="6663" max="6663" width="2.6640625" style="707" customWidth="1"/>
    <col min="6664" max="6664" width="7.6640625" style="707" customWidth="1"/>
    <col min="6665" max="6665" width="26.21875" style="707" customWidth="1"/>
    <col min="6666" max="6666" width="1.6640625" style="707" customWidth="1"/>
    <col min="6667" max="6667" width="10.6640625" style="707" customWidth="1"/>
    <col min="6668" max="6668" width="1.6640625" style="707" customWidth="1"/>
    <col min="6669" max="6669" width="10.6640625" style="707" customWidth="1"/>
    <col min="6670" max="6670" width="1.6640625" style="707" customWidth="1"/>
    <col min="6671" max="6671" width="10.6640625" style="707" customWidth="1"/>
    <col min="6672" max="6672" width="1.6640625" style="707" customWidth="1"/>
    <col min="6673" max="6673" width="10.6640625" style="707" customWidth="1"/>
    <col min="6674" max="6674" width="1.6640625" style="707" customWidth="1"/>
    <col min="6675" max="6675" width="0" style="707" hidden="1" customWidth="1"/>
    <col min="6676" max="6676" width="8.6640625" style="707" customWidth="1"/>
    <col min="6677" max="6677" width="0" style="707" hidden="1" customWidth="1"/>
    <col min="6678" max="6680" width="8.88671875" style="707"/>
    <col min="6681" max="6690" width="0" style="707" hidden="1" customWidth="1"/>
    <col min="6691" max="6693" width="9.109375" style="707" customWidth="1"/>
    <col min="6694" max="6912" width="8.88671875" style="707"/>
    <col min="6913" max="6914" width="3.33203125" style="707" customWidth="1"/>
    <col min="6915" max="6916" width="4.6640625" style="707" customWidth="1"/>
    <col min="6917" max="6917" width="4.33203125" style="707" customWidth="1"/>
    <col min="6918" max="6918" width="12.6640625" style="707" customWidth="1"/>
    <col min="6919" max="6919" width="2.6640625" style="707" customWidth="1"/>
    <col min="6920" max="6920" width="7.6640625" style="707" customWidth="1"/>
    <col min="6921" max="6921" width="26.21875" style="707" customWidth="1"/>
    <col min="6922" max="6922" width="1.6640625" style="707" customWidth="1"/>
    <col min="6923" max="6923" width="10.6640625" style="707" customWidth="1"/>
    <col min="6924" max="6924" width="1.6640625" style="707" customWidth="1"/>
    <col min="6925" max="6925" width="10.6640625" style="707" customWidth="1"/>
    <col min="6926" max="6926" width="1.6640625" style="707" customWidth="1"/>
    <col min="6927" max="6927" width="10.6640625" style="707" customWidth="1"/>
    <col min="6928" max="6928" width="1.6640625" style="707" customWidth="1"/>
    <col min="6929" max="6929" width="10.6640625" style="707" customWidth="1"/>
    <col min="6930" max="6930" width="1.6640625" style="707" customWidth="1"/>
    <col min="6931" max="6931" width="0" style="707" hidden="1" customWidth="1"/>
    <col min="6932" max="6932" width="8.6640625" style="707" customWidth="1"/>
    <col min="6933" max="6933" width="0" style="707" hidden="1" customWidth="1"/>
    <col min="6934" max="6936" width="8.88671875" style="707"/>
    <col min="6937" max="6946" width="0" style="707" hidden="1" customWidth="1"/>
    <col min="6947" max="6949" width="9.109375" style="707" customWidth="1"/>
    <col min="6950" max="7168" width="8.88671875" style="707"/>
    <col min="7169" max="7170" width="3.33203125" style="707" customWidth="1"/>
    <col min="7171" max="7172" width="4.6640625" style="707" customWidth="1"/>
    <col min="7173" max="7173" width="4.33203125" style="707" customWidth="1"/>
    <col min="7174" max="7174" width="12.6640625" style="707" customWidth="1"/>
    <col min="7175" max="7175" width="2.6640625" style="707" customWidth="1"/>
    <col min="7176" max="7176" width="7.6640625" style="707" customWidth="1"/>
    <col min="7177" max="7177" width="26.21875" style="707" customWidth="1"/>
    <col min="7178" max="7178" width="1.6640625" style="707" customWidth="1"/>
    <col min="7179" max="7179" width="10.6640625" style="707" customWidth="1"/>
    <col min="7180" max="7180" width="1.6640625" style="707" customWidth="1"/>
    <col min="7181" max="7181" width="10.6640625" style="707" customWidth="1"/>
    <col min="7182" max="7182" width="1.6640625" style="707" customWidth="1"/>
    <col min="7183" max="7183" width="10.6640625" style="707" customWidth="1"/>
    <col min="7184" max="7184" width="1.6640625" style="707" customWidth="1"/>
    <col min="7185" max="7185" width="10.6640625" style="707" customWidth="1"/>
    <col min="7186" max="7186" width="1.6640625" style="707" customWidth="1"/>
    <col min="7187" max="7187" width="0" style="707" hidden="1" customWidth="1"/>
    <col min="7188" max="7188" width="8.6640625" style="707" customWidth="1"/>
    <col min="7189" max="7189" width="0" style="707" hidden="1" customWidth="1"/>
    <col min="7190" max="7192" width="8.88671875" style="707"/>
    <col min="7193" max="7202" width="0" style="707" hidden="1" customWidth="1"/>
    <col min="7203" max="7205" width="9.109375" style="707" customWidth="1"/>
    <col min="7206" max="7424" width="8.88671875" style="707"/>
    <col min="7425" max="7426" width="3.33203125" style="707" customWidth="1"/>
    <col min="7427" max="7428" width="4.6640625" style="707" customWidth="1"/>
    <col min="7429" max="7429" width="4.33203125" style="707" customWidth="1"/>
    <col min="7430" max="7430" width="12.6640625" style="707" customWidth="1"/>
    <col min="7431" max="7431" width="2.6640625" style="707" customWidth="1"/>
    <col min="7432" max="7432" width="7.6640625" style="707" customWidth="1"/>
    <col min="7433" max="7433" width="26.21875" style="707" customWidth="1"/>
    <col min="7434" max="7434" width="1.6640625" style="707" customWidth="1"/>
    <col min="7435" max="7435" width="10.6640625" style="707" customWidth="1"/>
    <col min="7436" max="7436" width="1.6640625" style="707" customWidth="1"/>
    <col min="7437" max="7437" width="10.6640625" style="707" customWidth="1"/>
    <col min="7438" max="7438" width="1.6640625" style="707" customWidth="1"/>
    <col min="7439" max="7439" width="10.6640625" style="707" customWidth="1"/>
    <col min="7440" max="7440" width="1.6640625" style="707" customWidth="1"/>
    <col min="7441" max="7441" width="10.6640625" style="707" customWidth="1"/>
    <col min="7442" max="7442" width="1.6640625" style="707" customWidth="1"/>
    <col min="7443" max="7443" width="0" style="707" hidden="1" customWidth="1"/>
    <col min="7444" max="7444" width="8.6640625" style="707" customWidth="1"/>
    <col min="7445" max="7445" width="0" style="707" hidden="1" customWidth="1"/>
    <col min="7446" max="7448" width="8.88671875" style="707"/>
    <col min="7449" max="7458" width="0" style="707" hidden="1" customWidth="1"/>
    <col min="7459" max="7461" width="9.109375" style="707" customWidth="1"/>
    <col min="7462" max="7680" width="8.88671875" style="707"/>
    <col min="7681" max="7682" width="3.33203125" style="707" customWidth="1"/>
    <col min="7683" max="7684" width="4.6640625" style="707" customWidth="1"/>
    <col min="7685" max="7685" width="4.33203125" style="707" customWidth="1"/>
    <col min="7686" max="7686" width="12.6640625" style="707" customWidth="1"/>
    <col min="7687" max="7687" width="2.6640625" style="707" customWidth="1"/>
    <col min="7688" max="7688" width="7.6640625" style="707" customWidth="1"/>
    <col min="7689" max="7689" width="26.21875" style="707" customWidth="1"/>
    <col min="7690" max="7690" width="1.6640625" style="707" customWidth="1"/>
    <col min="7691" max="7691" width="10.6640625" style="707" customWidth="1"/>
    <col min="7692" max="7692" width="1.6640625" style="707" customWidth="1"/>
    <col min="7693" max="7693" width="10.6640625" style="707" customWidth="1"/>
    <col min="7694" max="7694" width="1.6640625" style="707" customWidth="1"/>
    <col min="7695" max="7695" width="10.6640625" style="707" customWidth="1"/>
    <col min="7696" max="7696" width="1.6640625" style="707" customWidth="1"/>
    <col min="7697" max="7697" width="10.6640625" style="707" customWidth="1"/>
    <col min="7698" max="7698" width="1.6640625" style="707" customWidth="1"/>
    <col min="7699" max="7699" width="0" style="707" hidden="1" customWidth="1"/>
    <col min="7700" max="7700" width="8.6640625" style="707" customWidth="1"/>
    <col min="7701" max="7701" width="0" style="707" hidden="1" customWidth="1"/>
    <col min="7702" max="7704" width="8.88671875" style="707"/>
    <col min="7705" max="7714" width="0" style="707" hidden="1" customWidth="1"/>
    <col min="7715" max="7717" width="9.109375" style="707" customWidth="1"/>
    <col min="7718" max="7936" width="8.88671875" style="707"/>
    <col min="7937" max="7938" width="3.33203125" style="707" customWidth="1"/>
    <col min="7939" max="7940" width="4.6640625" style="707" customWidth="1"/>
    <col min="7941" max="7941" width="4.33203125" style="707" customWidth="1"/>
    <col min="7942" max="7942" width="12.6640625" style="707" customWidth="1"/>
    <col min="7943" max="7943" width="2.6640625" style="707" customWidth="1"/>
    <col min="7944" max="7944" width="7.6640625" style="707" customWidth="1"/>
    <col min="7945" max="7945" width="26.21875" style="707" customWidth="1"/>
    <col min="7946" max="7946" width="1.6640625" style="707" customWidth="1"/>
    <col min="7947" max="7947" width="10.6640625" style="707" customWidth="1"/>
    <col min="7948" max="7948" width="1.6640625" style="707" customWidth="1"/>
    <col min="7949" max="7949" width="10.6640625" style="707" customWidth="1"/>
    <col min="7950" max="7950" width="1.6640625" style="707" customWidth="1"/>
    <col min="7951" max="7951" width="10.6640625" style="707" customWidth="1"/>
    <col min="7952" max="7952" width="1.6640625" style="707" customWidth="1"/>
    <col min="7953" max="7953" width="10.6640625" style="707" customWidth="1"/>
    <col min="7954" max="7954" width="1.6640625" style="707" customWidth="1"/>
    <col min="7955" max="7955" width="0" style="707" hidden="1" customWidth="1"/>
    <col min="7956" max="7956" width="8.6640625" style="707" customWidth="1"/>
    <col min="7957" max="7957" width="0" style="707" hidden="1" customWidth="1"/>
    <col min="7958" max="7960" width="8.88671875" style="707"/>
    <col min="7961" max="7970" width="0" style="707" hidden="1" customWidth="1"/>
    <col min="7971" max="7973" width="9.109375" style="707" customWidth="1"/>
    <col min="7974" max="8192" width="8.88671875" style="707"/>
    <col min="8193" max="8194" width="3.33203125" style="707" customWidth="1"/>
    <col min="8195" max="8196" width="4.6640625" style="707" customWidth="1"/>
    <col min="8197" max="8197" width="4.33203125" style="707" customWidth="1"/>
    <col min="8198" max="8198" width="12.6640625" style="707" customWidth="1"/>
    <col min="8199" max="8199" width="2.6640625" style="707" customWidth="1"/>
    <col min="8200" max="8200" width="7.6640625" style="707" customWidth="1"/>
    <col min="8201" max="8201" width="26.21875" style="707" customWidth="1"/>
    <col min="8202" max="8202" width="1.6640625" style="707" customWidth="1"/>
    <col min="8203" max="8203" width="10.6640625" style="707" customWidth="1"/>
    <col min="8204" max="8204" width="1.6640625" style="707" customWidth="1"/>
    <col min="8205" max="8205" width="10.6640625" style="707" customWidth="1"/>
    <col min="8206" max="8206" width="1.6640625" style="707" customWidth="1"/>
    <col min="8207" max="8207" width="10.6640625" style="707" customWidth="1"/>
    <col min="8208" max="8208" width="1.6640625" style="707" customWidth="1"/>
    <col min="8209" max="8209" width="10.6640625" style="707" customWidth="1"/>
    <col min="8210" max="8210" width="1.6640625" style="707" customWidth="1"/>
    <col min="8211" max="8211" width="0" style="707" hidden="1" customWidth="1"/>
    <col min="8212" max="8212" width="8.6640625" style="707" customWidth="1"/>
    <col min="8213" max="8213" width="0" style="707" hidden="1" customWidth="1"/>
    <col min="8214" max="8216" width="8.88671875" style="707"/>
    <col min="8217" max="8226" width="0" style="707" hidden="1" customWidth="1"/>
    <col min="8227" max="8229" width="9.109375" style="707" customWidth="1"/>
    <col min="8230" max="8448" width="8.88671875" style="707"/>
    <col min="8449" max="8450" width="3.33203125" style="707" customWidth="1"/>
    <col min="8451" max="8452" width="4.6640625" style="707" customWidth="1"/>
    <col min="8453" max="8453" width="4.33203125" style="707" customWidth="1"/>
    <col min="8454" max="8454" width="12.6640625" style="707" customWidth="1"/>
    <col min="8455" max="8455" width="2.6640625" style="707" customWidth="1"/>
    <col min="8456" max="8456" width="7.6640625" style="707" customWidth="1"/>
    <col min="8457" max="8457" width="26.21875" style="707" customWidth="1"/>
    <col min="8458" max="8458" width="1.6640625" style="707" customWidth="1"/>
    <col min="8459" max="8459" width="10.6640625" style="707" customWidth="1"/>
    <col min="8460" max="8460" width="1.6640625" style="707" customWidth="1"/>
    <col min="8461" max="8461" width="10.6640625" style="707" customWidth="1"/>
    <col min="8462" max="8462" width="1.6640625" style="707" customWidth="1"/>
    <col min="8463" max="8463" width="10.6640625" style="707" customWidth="1"/>
    <col min="8464" max="8464" width="1.6640625" style="707" customWidth="1"/>
    <col min="8465" max="8465" width="10.6640625" style="707" customWidth="1"/>
    <col min="8466" max="8466" width="1.6640625" style="707" customWidth="1"/>
    <col min="8467" max="8467" width="0" style="707" hidden="1" customWidth="1"/>
    <col min="8468" max="8468" width="8.6640625" style="707" customWidth="1"/>
    <col min="8469" max="8469" width="0" style="707" hidden="1" customWidth="1"/>
    <col min="8470" max="8472" width="8.88671875" style="707"/>
    <col min="8473" max="8482" width="0" style="707" hidden="1" customWidth="1"/>
    <col min="8483" max="8485" width="9.109375" style="707" customWidth="1"/>
    <col min="8486" max="8704" width="8.88671875" style="707"/>
    <col min="8705" max="8706" width="3.33203125" style="707" customWidth="1"/>
    <col min="8707" max="8708" width="4.6640625" style="707" customWidth="1"/>
    <col min="8709" max="8709" width="4.33203125" style="707" customWidth="1"/>
    <col min="8710" max="8710" width="12.6640625" style="707" customWidth="1"/>
    <col min="8711" max="8711" width="2.6640625" style="707" customWidth="1"/>
    <col min="8712" max="8712" width="7.6640625" style="707" customWidth="1"/>
    <col min="8713" max="8713" width="26.21875" style="707" customWidth="1"/>
    <col min="8714" max="8714" width="1.6640625" style="707" customWidth="1"/>
    <col min="8715" max="8715" width="10.6640625" style="707" customWidth="1"/>
    <col min="8716" max="8716" width="1.6640625" style="707" customWidth="1"/>
    <col min="8717" max="8717" width="10.6640625" style="707" customWidth="1"/>
    <col min="8718" max="8718" width="1.6640625" style="707" customWidth="1"/>
    <col min="8719" max="8719" width="10.6640625" style="707" customWidth="1"/>
    <col min="8720" max="8720" width="1.6640625" style="707" customWidth="1"/>
    <col min="8721" max="8721" width="10.6640625" style="707" customWidth="1"/>
    <col min="8722" max="8722" width="1.6640625" style="707" customWidth="1"/>
    <col min="8723" max="8723" width="0" style="707" hidden="1" customWidth="1"/>
    <col min="8724" max="8724" width="8.6640625" style="707" customWidth="1"/>
    <col min="8725" max="8725" width="0" style="707" hidden="1" customWidth="1"/>
    <col min="8726" max="8728" width="8.88671875" style="707"/>
    <col min="8729" max="8738" width="0" style="707" hidden="1" customWidth="1"/>
    <col min="8739" max="8741" width="9.109375" style="707" customWidth="1"/>
    <col min="8742" max="8960" width="8.88671875" style="707"/>
    <col min="8961" max="8962" width="3.33203125" style="707" customWidth="1"/>
    <col min="8963" max="8964" width="4.6640625" style="707" customWidth="1"/>
    <col min="8965" max="8965" width="4.33203125" style="707" customWidth="1"/>
    <col min="8966" max="8966" width="12.6640625" style="707" customWidth="1"/>
    <col min="8967" max="8967" width="2.6640625" style="707" customWidth="1"/>
    <col min="8968" max="8968" width="7.6640625" style="707" customWidth="1"/>
    <col min="8969" max="8969" width="26.21875" style="707" customWidth="1"/>
    <col min="8970" max="8970" width="1.6640625" style="707" customWidth="1"/>
    <col min="8971" max="8971" width="10.6640625" style="707" customWidth="1"/>
    <col min="8972" max="8972" width="1.6640625" style="707" customWidth="1"/>
    <col min="8973" max="8973" width="10.6640625" style="707" customWidth="1"/>
    <col min="8974" max="8974" width="1.6640625" style="707" customWidth="1"/>
    <col min="8975" max="8975" width="10.6640625" style="707" customWidth="1"/>
    <col min="8976" max="8976" width="1.6640625" style="707" customWidth="1"/>
    <col min="8977" max="8977" width="10.6640625" style="707" customWidth="1"/>
    <col min="8978" max="8978" width="1.6640625" style="707" customWidth="1"/>
    <col min="8979" max="8979" width="0" style="707" hidden="1" customWidth="1"/>
    <col min="8980" max="8980" width="8.6640625" style="707" customWidth="1"/>
    <col min="8981" max="8981" width="0" style="707" hidden="1" customWidth="1"/>
    <col min="8982" max="8984" width="8.88671875" style="707"/>
    <col min="8985" max="8994" width="0" style="707" hidden="1" customWidth="1"/>
    <col min="8995" max="8997" width="9.109375" style="707" customWidth="1"/>
    <col min="8998" max="9216" width="8.88671875" style="707"/>
    <col min="9217" max="9218" width="3.33203125" style="707" customWidth="1"/>
    <col min="9219" max="9220" width="4.6640625" style="707" customWidth="1"/>
    <col min="9221" max="9221" width="4.33203125" style="707" customWidth="1"/>
    <col min="9222" max="9222" width="12.6640625" style="707" customWidth="1"/>
    <col min="9223" max="9223" width="2.6640625" style="707" customWidth="1"/>
    <col min="9224" max="9224" width="7.6640625" style="707" customWidth="1"/>
    <col min="9225" max="9225" width="26.21875" style="707" customWidth="1"/>
    <col min="9226" max="9226" width="1.6640625" style="707" customWidth="1"/>
    <col min="9227" max="9227" width="10.6640625" style="707" customWidth="1"/>
    <col min="9228" max="9228" width="1.6640625" style="707" customWidth="1"/>
    <col min="9229" max="9229" width="10.6640625" style="707" customWidth="1"/>
    <col min="9230" max="9230" width="1.6640625" style="707" customWidth="1"/>
    <col min="9231" max="9231" width="10.6640625" style="707" customWidth="1"/>
    <col min="9232" max="9232" width="1.6640625" style="707" customWidth="1"/>
    <col min="9233" max="9233" width="10.6640625" style="707" customWidth="1"/>
    <col min="9234" max="9234" width="1.6640625" style="707" customWidth="1"/>
    <col min="9235" max="9235" width="0" style="707" hidden="1" customWidth="1"/>
    <col min="9236" max="9236" width="8.6640625" style="707" customWidth="1"/>
    <col min="9237" max="9237" width="0" style="707" hidden="1" customWidth="1"/>
    <col min="9238" max="9240" width="8.88671875" style="707"/>
    <col min="9241" max="9250" width="0" style="707" hidden="1" customWidth="1"/>
    <col min="9251" max="9253" width="9.109375" style="707" customWidth="1"/>
    <col min="9254" max="9472" width="8.88671875" style="707"/>
    <col min="9473" max="9474" width="3.33203125" style="707" customWidth="1"/>
    <col min="9475" max="9476" width="4.6640625" style="707" customWidth="1"/>
    <col min="9477" max="9477" width="4.33203125" style="707" customWidth="1"/>
    <col min="9478" max="9478" width="12.6640625" style="707" customWidth="1"/>
    <col min="9479" max="9479" width="2.6640625" style="707" customWidth="1"/>
    <col min="9480" max="9480" width="7.6640625" style="707" customWidth="1"/>
    <col min="9481" max="9481" width="26.21875" style="707" customWidth="1"/>
    <col min="9482" max="9482" width="1.6640625" style="707" customWidth="1"/>
    <col min="9483" max="9483" width="10.6640625" style="707" customWidth="1"/>
    <col min="9484" max="9484" width="1.6640625" style="707" customWidth="1"/>
    <col min="9485" max="9485" width="10.6640625" style="707" customWidth="1"/>
    <col min="9486" max="9486" width="1.6640625" style="707" customWidth="1"/>
    <col min="9487" max="9487" width="10.6640625" style="707" customWidth="1"/>
    <col min="9488" max="9488" width="1.6640625" style="707" customWidth="1"/>
    <col min="9489" max="9489" width="10.6640625" style="707" customWidth="1"/>
    <col min="9490" max="9490" width="1.6640625" style="707" customWidth="1"/>
    <col min="9491" max="9491" width="0" style="707" hidden="1" customWidth="1"/>
    <col min="9492" max="9492" width="8.6640625" style="707" customWidth="1"/>
    <col min="9493" max="9493" width="0" style="707" hidden="1" customWidth="1"/>
    <col min="9494" max="9496" width="8.88671875" style="707"/>
    <col min="9497" max="9506" width="0" style="707" hidden="1" customWidth="1"/>
    <col min="9507" max="9509" width="9.109375" style="707" customWidth="1"/>
    <col min="9510" max="9728" width="8.88671875" style="707"/>
    <col min="9729" max="9730" width="3.33203125" style="707" customWidth="1"/>
    <col min="9731" max="9732" width="4.6640625" style="707" customWidth="1"/>
    <col min="9733" max="9733" width="4.33203125" style="707" customWidth="1"/>
    <col min="9734" max="9734" width="12.6640625" style="707" customWidth="1"/>
    <col min="9735" max="9735" width="2.6640625" style="707" customWidth="1"/>
    <col min="9736" max="9736" width="7.6640625" style="707" customWidth="1"/>
    <col min="9737" max="9737" width="26.21875" style="707" customWidth="1"/>
    <col min="9738" max="9738" width="1.6640625" style="707" customWidth="1"/>
    <col min="9739" max="9739" width="10.6640625" style="707" customWidth="1"/>
    <col min="9740" max="9740" width="1.6640625" style="707" customWidth="1"/>
    <col min="9741" max="9741" width="10.6640625" style="707" customWidth="1"/>
    <col min="9742" max="9742" width="1.6640625" style="707" customWidth="1"/>
    <col min="9743" max="9743" width="10.6640625" style="707" customWidth="1"/>
    <col min="9744" max="9744" width="1.6640625" style="707" customWidth="1"/>
    <col min="9745" max="9745" width="10.6640625" style="707" customWidth="1"/>
    <col min="9746" max="9746" width="1.6640625" style="707" customWidth="1"/>
    <col min="9747" max="9747" width="0" style="707" hidden="1" customWidth="1"/>
    <col min="9748" max="9748" width="8.6640625" style="707" customWidth="1"/>
    <col min="9749" max="9749" width="0" style="707" hidden="1" customWidth="1"/>
    <col min="9750" max="9752" width="8.88671875" style="707"/>
    <col min="9753" max="9762" width="0" style="707" hidden="1" customWidth="1"/>
    <col min="9763" max="9765" width="9.109375" style="707" customWidth="1"/>
    <col min="9766" max="9984" width="8.88671875" style="707"/>
    <col min="9985" max="9986" width="3.33203125" style="707" customWidth="1"/>
    <col min="9987" max="9988" width="4.6640625" style="707" customWidth="1"/>
    <col min="9989" max="9989" width="4.33203125" style="707" customWidth="1"/>
    <col min="9990" max="9990" width="12.6640625" style="707" customWidth="1"/>
    <col min="9991" max="9991" width="2.6640625" style="707" customWidth="1"/>
    <col min="9992" max="9992" width="7.6640625" style="707" customWidth="1"/>
    <col min="9993" max="9993" width="26.21875" style="707" customWidth="1"/>
    <col min="9994" max="9994" width="1.6640625" style="707" customWidth="1"/>
    <col min="9995" max="9995" width="10.6640625" style="707" customWidth="1"/>
    <col min="9996" max="9996" width="1.6640625" style="707" customWidth="1"/>
    <col min="9997" max="9997" width="10.6640625" style="707" customWidth="1"/>
    <col min="9998" max="9998" width="1.6640625" style="707" customWidth="1"/>
    <col min="9999" max="9999" width="10.6640625" style="707" customWidth="1"/>
    <col min="10000" max="10000" width="1.6640625" style="707" customWidth="1"/>
    <col min="10001" max="10001" width="10.6640625" style="707" customWidth="1"/>
    <col min="10002" max="10002" width="1.6640625" style="707" customWidth="1"/>
    <col min="10003" max="10003" width="0" style="707" hidden="1" customWidth="1"/>
    <col min="10004" max="10004" width="8.6640625" style="707" customWidth="1"/>
    <col min="10005" max="10005" width="0" style="707" hidden="1" customWidth="1"/>
    <col min="10006" max="10008" width="8.88671875" style="707"/>
    <col min="10009" max="10018" width="0" style="707" hidden="1" customWidth="1"/>
    <col min="10019" max="10021" width="9.109375" style="707" customWidth="1"/>
    <col min="10022" max="10240" width="8.88671875" style="707"/>
    <col min="10241" max="10242" width="3.33203125" style="707" customWidth="1"/>
    <col min="10243" max="10244" width="4.6640625" style="707" customWidth="1"/>
    <col min="10245" max="10245" width="4.33203125" style="707" customWidth="1"/>
    <col min="10246" max="10246" width="12.6640625" style="707" customWidth="1"/>
    <col min="10247" max="10247" width="2.6640625" style="707" customWidth="1"/>
    <col min="10248" max="10248" width="7.6640625" style="707" customWidth="1"/>
    <col min="10249" max="10249" width="26.21875" style="707" customWidth="1"/>
    <col min="10250" max="10250" width="1.6640625" style="707" customWidth="1"/>
    <col min="10251" max="10251" width="10.6640625" style="707" customWidth="1"/>
    <col min="10252" max="10252" width="1.6640625" style="707" customWidth="1"/>
    <col min="10253" max="10253" width="10.6640625" style="707" customWidth="1"/>
    <col min="10254" max="10254" width="1.6640625" style="707" customWidth="1"/>
    <col min="10255" max="10255" width="10.6640625" style="707" customWidth="1"/>
    <col min="10256" max="10256" width="1.6640625" style="707" customWidth="1"/>
    <col min="10257" max="10257" width="10.6640625" style="707" customWidth="1"/>
    <col min="10258" max="10258" width="1.6640625" style="707" customWidth="1"/>
    <col min="10259" max="10259" width="0" style="707" hidden="1" customWidth="1"/>
    <col min="10260" max="10260" width="8.6640625" style="707" customWidth="1"/>
    <col min="10261" max="10261" width="0" style="707" hidden="1" customWidth="1"/>
    <col min="10262" max="10264" width="8.88671875" style="707"/>
    <col min="10265" max="10274" width="0" style="707" hidden="1" customWidth="1"/>
    <col min="10275" max="10277" width="9.109375" style="707" customWidth="1"/>
    <col min="10278" max="10496" width="8.88671875" style="707"/>
    <col min="10497" max="10498" width="3.33203125" style="707" customWidth="1"/>
    <col min="10499" max="10500" width="4.6640625" style="707" customWidth="1"/>
    <col min="10501" max="10501" width="4.33203125" style="707" customWidth="1"/>
    <col min="10502" max="10502" width="12.6640625" style="707" customWidth="1"/>
    <col min="10503" max="10503" width="2.6640625" style="707" customWidth="1"/>
    <col min="10504" max="10504" width="7.6640625" style="707" customWidth="1"/>
    <col min="10505" max="10505" width="26.21875" style="707" customWidth="1"/>
    <col min="10506" max="10506" width="1.6640625" style="707" customWidth="1"/>
    <col min="10507" max="10507" width="10.6640625" style="707" customWidth="1"/>
    <col min="10508" max="10508" width="1.6640625" style="707" customWidth="1"/>
    <col min="10509" max="10509" width="10.6640625" style="707" customWidth="1"/>
    <col min="10510" max="10510" width="1.6640625" style="707" customWidth="1"/>
    <col min="10511" max="10511" width="10.6640625" style="707" customWidth="1"/>
    <col min="10512" max="10512" width="1.6640625" style="707" customWidth="1"/>
    <col min="10513" max="10513" width="10.6640625" style="707" customWidth="1"/>
    <col min="10514" max="10514" width="1.6640625" style="707" customWidth="1"/>
    <col min="10515" max="10515" width="0" style="707" hidden="1" customWidth="1"/>
    <col min="10516" max="10516" width="8.6640625" style="707" customWidth="1"/>
    <col min="10517" max="10517" width="0" style="707" hidden="1" customWidth="1"/>
    <col min="10518" max="10520" width="8.88671875" style="707"/>
    <col min="10521" max="10530" width="0" style="707" hidden="1" customWidth="1"/>
    <col min="10531" max="10533" width="9.109375" style="707" customWidth="1"/>
    <col min="10534" max="10752" width="8.88671875" style="707"/>
    <col min="10753" max="10754" width="3.33203125" style="707" customWidth="1"/>
    <col min="10755" max="10756" width="4.6640625" style="707" customWidth="1"/>
    <col min="10757" max="10757" width="4.33203125" style="707" customWidth="1"/>
    <col min="10758" max="10758" width="12.6640625" style="707" customWidth="1"/>
    <col min="10759" max="10759" width="2.6640625" style="707" customWidth="1"/>
    <col min="10760" max="10760" width="7.6640625" style="707" customWidth="1"/>
    <col min="10761" max="10761" width="26.21875" style="707" customWidth="1"/>
    <col min="10762" max="10762" width="1.6640625" style="707" customWidth="1"/>
    <col min="10763" max="10763" width="10.6640625" style="707" customWidth="1"/>
    <col min="10764" max="10764" width="1.6640625" style="707" customWidth="1"/>
    <col min="10765" max="10765" width="10.6640625" style="707" customWidth="1"/>
    <col min="10766" max="10766" width="1.6640625" style="707" customWidth="1"/>
    <col min="10767" max="10767" width="10.6640625" style="707" customWidth="1"/>
    <col min="10768" max="10768" width="1.6640625" style="707" customWidth="1"/>
    <col min="10769" max="10769" width="10.6640625" style="707" customWidth="1"/>
    <col min="10770" max="10770" width="1.6640625" style="707" customWidth="1"/>
    <col min="10771" max="10771" width="0" style="707" hidden="1" customWidth="1"/>
    <col min="10772" max="10772" width="8.6640625" style="707" customWidth="1"/>
    <col min="10773" max="10773" width="0" style="707" hidden="1" customWidth="1"/>
    <col min="10774" max="10776" width="8.88671875" style="707"/>
    <col min="10777" max="10786" width="0" style="707" hidden="1" customWidth="1"/>
    <col min="10787" max="10789" width="9.109375" style="707" customWidth="1"/>
    <col min="10790" max="11008" width="8.88671875" style="707"/>
    <col min="11009" max="11010" width="3.33203125" style="707" customWidth="1"/>
    <col min="11011" max="11012" width="4.6640625" style="707" customWidth="1"/>
    <col min="11013" max="11013" width="4.33203125" style="707" customWidth="1"/>
    <col min="11014" max="11014" width="12.6640625" style="707" customWidth="1"/>
    <col min="11015" max="11015" width="2.6640625" style="707" customWidth="1"/>
    <col min="11016" max="11016" width="7.6640625" style="707" customWidth="1"/>
    <col min="11017" max="11017" width="26.21875" style="707" customWidth="1"/>
    <col min="11018" max="11018" width="1.6640625" style="707" customWidth="1"/>
    <col min="11019" max="11019" width="10.6640625" style="707" customWidth="1"/>
    <col min="11020" max="11020" width="1.6640625" style="707" customWidth="1"/>
    <col min="11021" max="11021" width="10.6640625" style="707" customWidth="1"/>
    <col min="11022" max="11022" width="1.6640625" style="707" customWidth="1"/>
    <col min="11023" max="11023" width="10.6640625" style="707" customWidth="1"/>
    <col min="11024" max="11024" width="1.6640625" style="707" customWidth="1"/>
    <col min="11025" max="11025" width="10.6640625" style="707" customWidth="1"/>
    <col min="11026" max="11026" width="1.6640625" style="707" customWidth="1"/>
    <col min="11027" max="11027" width="0" style="707" hidden="1" customWidth="1"/>
    <col min="11028" max="11028" width="8.6640625" style="707" customWidth="1"/>
    <col min="11029" max="11029" width="0" style="707" hidden="1" customWidth="1"/>
    <col min="11030" max="11032" width="8.88671875" style="707"/>
    <col min="11033" max="11042" width="0" style="707" hidden="1" customWidth="1"/>
    <col min="11043" max="11045" width="9.109375" style="707" customWidth="1"/>
    <col min="11046" max="11264" width="8.88671875" style="707"/>
    <col min="11265" max="11266" width="3.33203125" style="707" customWidth="1"/>
    <col min="11267" max="11268" width="4.6640625" style="707" customWidth="1"/>
    <col min="11269" max="11269" width="4.33203125" style="707" customWidth="1"/>
    <col min="11270" max="11270" width="12.6640625" style="707" customWidth="1"/>
    <col min="11271" max="11271" width="2.6640625" style="707" customWidth="1"/>
    <col min="11272" max="11272" width="7.6640625" style="707" customWidth="1"/>
    <col min="11273" max="11273" width="26.21875" style="707" customWidth="1"/>
    <col min="11274" max="11274" width="1.6640625" style="707" customWidth="1"/>
    <col min="11275" max="11275" width="10.6640625" style="707" customWidth="1"/>
    <col min="11276" max="11276" width="1.6640625" style="707" customWidth="1"/>
    <col min="11277" max="11277" width="10.6640625" style="707" customWidth="1"/>
    <col min="11278" max="11278" width="1.6640625" style="707" customWidth="1"/>
    <col min="11279" max="11279" width="10.6640625" style="707" customWidth="1"/>
    <col min="11280" max="11280" width="1.6640625" style="707" customWidth="1"/>
    <col min="11281" max="11281" width="10.6640625" style="707" customWidth="1"/>
    <col min="11282" max="11282" width="1.6640625" style="707" customWidth="1"/>
    <col min="11283" max="11283" width="0" style="707" hidden="1" customWidth="1"/>
    <col min="11284" max="11284" width="8.6640625" style="707" customWidth="1"/>
    <col min="11285" max="11285" width="0" style="707" hidden="1" customWidth="1"/>
    <col min="11286" max="11288" width="8.88671875" style="707"/>
    <col min="11289" max="11298" width="0" style="707" hidden="1" customWidth="1"/>
    <col min="11299" max="11301" width="9.109375" style="707" customWidth="1"/>
    <col min="11302" max="11520" width="8.88671875" style="707"/>
    <col min="11521" max="11522" width="3.33203125" style="707" customWidth="1"/>
    <col min="11523" max="11524" width="4.6640625" style="707" customWidth="1"/>
    <col min="11525" max="11525" width="4.33203125" style="707" customWidth="1"/>
    <col min="11526" max="11526" width="12.6640625" style="707" customWidth="1"/>
    <col min="11527" max="11527" width="2.6640625" style="707" customWidth="1"/>
    <col min="11528" max="11528" width="7.6640625" style="707" customWidth="1"/>
    <col min="11529" max="11529" width="26.21875" style="707" customWidth="1"/>
    <col min="11530" max="11530" width="1.6640625" style="707" customWidth="1"/>
    <col min="11531" max="11531" width="10.6640625" style="707" customWidth="1"/>
    <col min="11532" max="11532" width="1.6640625" style="707" customWidth="1"/>
    <col min="11533" max="11533" width="10.6640625" style="707" customWidth="1"/>
    <col min="11534" max="11534" width="1.6640625" style="707" customWidth="1"/>
    <col min="11535" max="11535" width="10.6640625" style="707" customWidth="1"/>
    <col min="11536" max="11536" width="1.6640625" style="707" customWidth="1"/>
    <col min="11537" max="11537" width="10.6640625" style="707" customWidth="1"/>
    <col min="11538" max="11538" width="1.6640625" style="707" customWidth="1"/>
    <col min="11539" max="11539" width="0" style="707" hidden="1" customWidth="1"/>
    <col min="11540" max="11540" width="8.6640625" style="707" customWidth="1"/>
    <col min="11541" max="11541" width="0" style="707" hidden="1" customWidth="1"/>
    <col min="11542" max="11544" width="8.88671875" style="707"/>
    <col min="11545" max="11554" width="0" style="707" hidden="1" customWidth="1"/>
    <col min="11555" max="11557" width="9.109375" style="707" customWidth="1"/>
    <col min="11558" max="11776" width="8.88671875" style="707"/>
    <col min="11777" max="11778" width="3.33203125" style="707" customWidth="1"/>
    <col min="11779" max="11780" width="4.6640625" style="707" customWidth="1"/>
    <col min="11781" max="11781" width="4.33203125" style="707" customWidth="1"/>
    <col min="11782" max="11782" width="12.6640625" style="707" customWidth="1"/>
    <col min="11783" max="11783" width="2.6640625" style="707" customWidth="1"/>
    <col min="11784" max="11784" width="7.6640625" style="707" customWidth="1"/>
    <col min="11785" max="11785" width="26.21875" style="707" customWidth="1"/>
    <col min="11786" max="11786" width="1.6640625" style="707" customWidth="1"/>
    <col min="11787" max="11787" width="10.6640625" style="707" customWidth="1"/>
    <col min="11788" max="11788" width="1.6640625" style="707" customWidth="1"/>
    <col min="11789" max="11789" width="10.6640625" style="707" customWidth="1"/>
    <col min="11790" max="11790" width="1.6640625" style="707" customWidth="1"/>
    <col min="11791" max="11791" width="10.6640625" style="707" customWidth="1"/>
    <col min="11792" max="11792" width="1.6640625" style="707" customWidth="1"/>
    <col min="11793" max="11793" width="10.6640625" style="707" customWidth="1"/>
    <col min="11794" max="11794" width="1.6640625" style="707" customWidth="1"/>
    <col min="11795" max="11795" width="0" style="707" hidden="1" customWidth="1"/>
    <col min="11796" max="11796" width="8.6640625" style="707" customWidth="1"/>
    <col min="11797" max="11797" width="0" style="707" hidden="1" customWidth="1"/>
    <col min="11798" max="11800" width="8.88671875" style="707"/>
    <col min="11801" max="11810" width="0" style="707" hidden="1" customWidth="1"/>
    <col min="11811" max="11813" width="9.109375" style="707" customWidth="1"/>
    <col min="11814" max="12032" width="8.88671875" style="707"/>
    <col min="12033" max="12034" width="3.33203125" style="707" customWidth="1"/>
    <col min="12035" max="12036" width="4.6640625" style="707" customWidth="1"/>
    <col min="12037" max="12037" width="4.33203125" style="707" customWidth="1"/>
    <col min="12038" max="12038" width="12.6640625" style="707" customWidth="1"/>
    <col min="12039" max="12039" width="2.6640625" style="707" customWidth="1"/>
    <col min="12040" max="12040" width="7.6640625" style="707" customWidth="1"/>
    <col min="12041" max="12041" width="26.21875" style="707" customWidth="1"/>
    <col min="12042" max="12042" width="1.6640625" style="707" customWidth="1"/>
    <col min="12043" max="12043" width="10.6640625" style="707" customWidth="1"/>
    <col min="12044" max="12044" width="1.6640625" style="707" customWidth="1"/>
    <col min="12045" max="12045" width="10.6640625" style="707" customWidth="1"/>
    <col min="12046" max="12046" width="1.6640625" style="707" customWidth="1"/>
    <col min="12047" max="12047" width="10.6640625" style="707" customWidth="1"/>
    <col min="12048" max="12048" width="1.6640625" style="707" customWidth="1"/>
    <col min="12049" max="12049" width="10.6640625" style="707" customWidth="1"/>
    <col min="12050" max="12050" width="1.6640625" style="707" customWidth="1"/>
    <col min="12051" max="12051" width="0" style="707" hidden="1" customWidth="1"/>
    <col min="12052" max="12052" width="8.6640625" style="707" customWidth="1"/>
    <col min="12053" max="12053" width="0" style="707" hidden="1" customWidth="1"/>
    <col min="12054" max="12056" width="8.88671875" style="707"/>
    <col min="12057" max="12066" width="0" style="707" hidden="1" customWidth="1"/>
    <col min="12067" max="12069" width="9.109375" style="707" customWidth="1"/>
    <col min="12070" max="12288" width="8.88671875" style="707"/>
    <col min="12289" max="12290" width="3.33203125" style="707" customWidth="1"/>
    <col min="12291" max="12292" width="4.6640625" style="707" customWidth="1"/>
    <col min="12293" max="12293" width="4.33203125" style="707" customWidth="1"/>
    <col min="12294" max="12294" width="12.6640625" style="707" customWidth="1"/>
    <col min="12295" max="12295" width="2.6640625" style="707" customWidth="1"/>
    <col min="12296" max="12296" width="7.6640625" style="707" customWidth="1"/>
    <col min="12297" max="12297" width="26.21875" style="707" customWidth="1"/>
    <col min="12298" max="12298" width="1.6640625" style="707" customWidth="1"/>
    <col min="12299" max="12299" width="10.6640625" style="707" customWidth="1"/>
    <col min="12300" max="12300" width="1.6640625" style="707" customWidth="1"/>
    <col min="12301" max="12301" width="10.6640625" style="707" customWidth="1"/>
    <col min="12302" max="12302" width="1.6640625" style="707" customWidth="1"/>
    <col min="12303" max="12303" width="10.6640625" style="707" customWidth="1"/>
    <col min="12304" max="12304" width="1.6640625" style="707" customWidth="1"/>
    <col min="12305" max="12305" width="10.6640625" style="707" customWidth="1"/>
    <col min="12306" max="12306" width="1.6640625" style="707" customWidth="1"/>
    <col min="12307" max="12307" width="0" style="707" hidden="1" customWidth="1"/>
    <col min="12308" max="12308" width="8.6640625" style="707" customWidth="1"/>
    <col min="12309" max="12309" width="0" style="707" hidden="1" customWidth="1"/>
    <col min="12310" max="12312" width="8.88671875" style="707"/>
    <col min="12313" max="12322" width="0" style="707" hidden="1" customWidth="1"/>
    <col min="12323" max="12325" width="9.109375" style="707" customWidth="1"/>
    <col min="12326" max="12544" width="8.88671875" style="707"/>
    <col min="12545" max="12546" width="3.33203125" style="707" customWidth="1"/>
    <col min="12547" max="12548" width="4.6640625" style="707" customWidth="1"/>
    <col min="12549" max="12549" width="4.33203125" style="707" customWidth="1"/>
    <col min="12550" max="12550" width="12.6640625" style="707" customWidth="1"/>
    <col min="12551" max="12551" width="2.6640625" style="707" customWidth="1"/>
    <col min="12552" max="12552" width="7.6640625" style="707" customWidth="1"/>
    <col min="12553" max="12553" width="26.21875" style="707" customWidth="1"/>
    <col min="12554" max="12554" width="1.6640625" style="707" customWidth="1"/>
    <col min="12555" max="12555" width="10.6640625" style="707" customWidth="1"/>
    <col min="12556" max="12556" width="1.6640625" style="707" customWidth="1"/>
    <col min="12557" max="12557" width="10.6640625" style="707" customWidth="1"/>
    <col min="12558" max="12558" width="1.6640625" style="707" customWidth="1"/>
    <col min="12559" max="12559" width="10.6640625" style="707" customWidth="1"/>
    <col min="12560" max="12560" width="1.6640625" style="707" customWidth="1"/>
    <col min="12561" max="12561" width="10.6640625" style="707" customWidth="1"/>
    <col min="12562" max="12562" width="1.6640625" style="707" customWidth="1"/>
    <col min="12563" max="12563" width="0" style="707" hidden="1" customWidth="1"/>
    <col min="12564" max="12564" width="8.6640625" style="707" customWidth="1"/>
    <col min="12565" max="12565" width="0" style="707" hidden="1" customWidth="1"/>
    <col min="12566" max="12568" width="8.88671875" style="707"/>
    <col min="12569" max="12578" width="0" style="707" hidden="1" customWidth="1"/>
    <col min="12579" max="12581" width="9.109375" style="707" customWidth="1"/>
    <col min="12582" max="12800" width="8.88671875" style="707"/>
    <col min="12801" max="12802" width="3.33203125" style="707" customWidth="1"/>
    <col min="12803" max="12804" width="4.6640625" style="707" customWidth="1"/>
    <col min="12805" max="12805" width="4.33203125" style="707" customWidth="1"/>
    <col min="12806" max="12806" width="12.6640625" style="707" customWidth="1"/>
    <col min="12807" max="12807" width="2.6640625" style="707" customWidth="1"/>
    <col min="12808" max="12808" width="7.6640625" style="707" customWidth="1"/>
    <col min="12809" max="12809" width="26.21875" style="707" customWidth="1"/>
    <col min="12810" max="12810" width="1.6640625" style="707" customWidth="1"/>
    <col min="12811" max="12811" width="10.6640625" style="707" customWidth="1"/>
    <col min="12812" max="12812" width="1.6640625" style="707" customWidth="1"/>
    <col min="12813" max="12813" width="10.6640625" style="707" customWidth="1"/>
    <col min="12814" max="12814" width="1.6640625" style="707" customWidth="1"/>
    <col min="12815" max="12815" width="10.6640625" style="707" customWidth="1"/>
    <col min="12816" max="12816" width="1.6640625" style="707" customWidth="1"/>
    <col min="12817" max="12817" width="10.6640625" style="707" customWidth="1"/>
    <col min="12818" max="12818" width="1.6640625" style="707" customWidth="1"/>
    <col min="12819" max="12819" width="0" style="707" hidden="1" customWidth="1"/>
    <col min="12820" max="12820" width="8.6640625" style="707" customWidth="1"/>
    <col min="12821" max="12821" width="0" style="707" hidden="1" customWidth="1"/>
    <col min="12822" max="12824" width="8.88671875" style="707"/>
    <col min="12825" max="12834" width="0" style="707" hidden="1" customWidth="1"/>
    <col min="12835" max="12837" width="9.109375" style="707" customWidth="1"/>
    <col min="12838" max="13056" width="8.88671875" style="707"/>
    <col min="13057" max="13058" width="3.33203125" style="707" customWidth="1"/>
    <col min="13059" max="13060" width="4.6640625" style="707" customWidth="1"/>
    <col min="13061" max="13061" width="4.33203125" style="707" customWidth="1"/>
    <col min="13062" max="13062" width="12.6640625" style="707" customWidth="1"/>
    <col min="13063" max="13063" width="2.6640625" style="707" customWidth="1"/>
    <col min="13064" max="13064" width="7.6640625" style="707" customWidth="1"/>
    <col min="13065" max="13065" width="26.21875" style="707" customWidth="1"/>
    <col min="13066" max="13066" width="1.6640625" style="707" customWidth="1"/>
    <col min="13067" max="13067" width="10.6640625" style="707" customWidth="1"/>
    <col min="13068" max="13068" width="1.6640625" style="707" customWidth="1"/>
    <col min="13069" max="13069" width="10.6640625" style="707" customWidth="1"/>
    <col min="13070" max="13070" width="1.6640625" style="707" customWidth="1"/>
    <col min="13071" max="13071" width="10.6640625" style="707" customWidth="1"/>
    <col min="13072" max="13072" width="1.6640625" style="707" customWidth="1"/>
    <col min="13073" max="13073" width="10.6640625" style="707" customWidth="1"/>
    <col min="13074" max="13074" width="1.6640625" style="707" customWidth="1"/>
    <col min="13075" max="13075" width="0" style="707" hidden="1" customWidth="1"/>
    <col min="13076" max="13076" width="8.6640625" style="707" customWidth="1"/>
    <col min="13077" max="13077" width="0" style="707" hidden="1" customWidth="1"/>
    <col min="13078" max="13080" width="8.88671875" style="707"/>
    <col min="13081" max="13090" width="0" style="707" hidden="1" customWidth="1"/>
    <col min="13091" max="13093" width="9.109375" style="707" customWidth="1"/>
    <col min="13094" max="13312" width="8.88671875" style="707"/>
    <col min="13313" max="13314" width="3.33203125" style="707" customWidth="1"/>
    <col min="13315" max="13316" width="4.6640625" style="707" customWidth="1"/>
    <col min="13317" max="13317" width="4.33203125" style="707" customWidth="1"/>
    <col min="13318" max="13318" width="12.6640625" style="707" customWidth="1"/>
    <col min="13319" max="13319" width="2.6640625" style="707" customWidth="1"/>
    <col min="13320" max="13320" width="7.6640625" style="707" customWidth="1"/>
    <col min="13321" max="13321" width="26.21875" style="707" customWidth="1"/>
    <col min="13322" max="13322" width="1.6640625" style="707" customWidth="1"/>
    <col min="13323" max="13323" width="10.6640625" style="707" customWidth="1"/>
    <col min="13324" max="13324" width="1.6640625" style="707" customWidth="1"/>
    <col min="13325" max="13325" width="10.6640625" style="707" customWidth="1"/>
    <col min="13326" max="13326" width="1.6640625" style="707" customWidth="1"/>
    <col min="13327" max="13327" width="10.6640625" style="707" customWidth="1"/>
    <col min="13328" max="13328" width="1.6640625" style="707" customWidth="1"/>
    <col min="13329" max="13329" width="10.6640625" style="707" customWidth="1"/>
    <col min="13330" max="13330" width="1.6640625" style="707" customWidth="1"/>
    <col min="13331" max="13331" width="0" style="707" hidden="1" customWidth="1"/>
    <col min="13332" max="13332" width="8.6640625" style="707" customWidth="1"/>
    <col min="13333" max="13333" width="0" style="707" hidden="1" customWidth="1"/>
    <col min="13334" max="13336" width="8.88671875" style="707"/>
    <col min="13337" max="13346" width="0" style="707" hidden="1" customWidth="1"/>
    <col min="13347" max="13349" width="9.109375" style="707" customWidth="1"/>
    <col min="13350" max="13568" width="8.88671875" style="707"/>
    <col min="13569" max="13570" width="3.33203125" style="707" customWidth="1"/>
    <col min="13571" max="13572" width="4.6640625" style="707" customWidth="1"/>
    <col min="13573" max="13573" width="4.33203125" style="707" customWidth="1"/>
    <col min="13574" max="13574" width="12.6640625" style="707" customWidth="1"/>
    <col min="13575" max="13575" width="2.6640625" style="707" customWidth="1"/>
    <col min="13576" max="13576" width="7.6640625" style="707" customWidth="1"/>
    <col min="13577" max="13577" width="26.21875" style="707" customWidth="1"/>
    <col min="13578" max="13578" width="1.6640625" style="707" customWidth="1"/>
    <col min="13579" max="13579" width="10.6640625" style="707" customWidth="1"/>
    <col min="13580" max="13580" width="1.6640625" style="707" customWidth="1"/>
    <col min="13581" max="13581" width="10.6640625" style="707" customWidth="1"/>
    <col min="13582" max="13582" width="1.6640625" style="707" customWidth="1"/>
    <col min="13583" max="13583" width="10.6640625" style="707" customWidth="1"/>
    <col min="13584" max="13584" width="1.6640625" style="707" customWidth="1"/>
    <col min="13585" max="13585" width="10.6640625" style="707" customWidth="1"/>
    <col min="13586" max="13586" width="1.6640625" style="707" customWidth="1"/>
    <col min="13587" max="13587" width="0" style="707" hidden="1" customWidth="1"/>
    <col min="13588" max="13588" width="8.6640625" style="707" customWidth="1"/>
    <col min="13589" max="13589" width="0" style="707" hidden="1" customWidth="1"/>
    <col min="13590" max="13592" width="8.88671875" style="707"/>
    <col min="13593" max="13602" width="0" style="707" hidden="1" customWidth="1"/>
    <col min="13603" max="13605" width="9.109375" style="707" customWidth="1"/>
    <col min="13606" max="13824" width="8.88671875" style="707"/>
    <col min="13825" max="13826" width="3.33203125" style="707" customWidth="1"/>
    <col min="13827" max="13828" width="4.6640625" style="707" customWidth="1"/>
    <col min="13829" max="13829" width="4.33203125" style="707" customWidth="1"/>
    <col min="13830" max="13830" width="12.6640625" style="707" customWidth="1"/>
    <col min="13831" max="13831" width="2.6640625" style="707" customWidth="1"/>
    <col min="13832" max="13832" width="7.6640625" style="707" customWidth="1"/>
    <col min="13833" max="13833" width="26.21875" style="707" customWidth="1"/>
    <col min="13834" max="13834" width="1.6640625" style="707" customWidth="1"/>
    <col min="13835" max="13835" width="10.6640625" style="707" customWidth="1"/>
    <col min="13836" max="13836" width="1.6640625" style="707" customWidth="1"/>
    <col min="13837" max="13837" width="10.6640625" style="707" customWidth="1"/>
    <col min="13838" max="13838" width="1.6640625" style="707" customWidth="1"/>
    <col min="13839" max="13839" width="10.6640625" style="707" customWidth="1"/>
    <col min="13840" max="13840" width="1.6640625" style="707" customWidth="1"/>
    <col min="13841" max="13841" width="10.6640625" style="707" customWidth="1"/>
    <col min="13842" max="13842" width="1.6640625" style="707" customWidth="1"/>
    <col min="13843" max="13843" width="0" style="707" hidden="1" customWidth="1"/>
    <col min="13844" max="13844" width="8.6640625" style="707" customWidth="1"/>
    <col min="13845" max="13845" width="0" style="707" hidden="1" customWidth="1"/>
    <col min="13846" max="13848" width="8.88671875" style="707"/>
    <col min="13849" max="13858" width="0" style="707" hidden="1" customWidth="1"/>
    <col min="13859" max="13861" width="9.109375" style="707" customWidth="1"/>
    <col min="13862" max="14080" width="8.88671875" style="707"/>
    <col min="14081" max="14082" width="3.33203125" style="707" customWidth="1"/>
    <col min="14083" max="14084" width="4.6640625" style="707" customWidth="1"/>
    <col min="14085" max="14085" width="4.33203125" style="707" customWidth="1"/>
    <col min="14086" max="14086" width="12.6640625" style="707" customWidth="1"/>
    <col min="14087" max="14087" width="2.6640625" style="707" customWidth="1"/>
    <col min="14088" max="14088" width="7.6640625" style="707" customWidth="1"/>
    <col min="14089" max="14089" width="26.21875" style="707" customWidth="1"/>
    <col min="14090" max="14090" width="1.6640625" style="707" customWidth="1"/>
    <col min="14091" max="14091" width="10.6640625" style="707" customWidth="1"/>
    <col min="14092" max="14092" width="1.6640625" style="707" customWidth="1"/>
    <col min="14093" max="14093" width="10.6640625" style="707" customWidth="1"/>
    <col min="14094" max="14094" width="1.6640625" style="707" customWidth="1"/>
    <col min="14095" max="14095" width="10.6640625" style="707" customWidth="1"/>
    <col min="14096" max="14096" width="1.6640625" style="707" customWidth="1"/>
    <col min="14097" max="14097" width="10.6640625" style="707" customWidth="1"/>
    <col min="14098" max="14098" width="1.6640625" style="707" customWidth="1"/>
    <col min="14099" max="14099" width="0" style="707" hidden="1" customWidth="1"/>
    <col min="14100" max="14100" width="8.6640625" style="707" customWidth="1"/>
    <col min="14101" max="14101" width="0" style="707" hidden="1" customWidth="1"/>
    <col min="14102" max="14104" width="8.88671875" style="707"/>
    <col min="14105" max="14114" width="0" style="707" hidden="1" customWidth="1"/>
    <col min="14115" max="14117" width="9.109375" style="707" customWidth="1"/>
    <col min="14118" max="14336" width="8.88671875" style="707"/>
    <col min="14337" max="14338" width="3.33203125" style="707" customWidth="1"/>
    <col min="14339" max="14340" width="4.6640625" style="707" customWidth="1"/>
    <col min="14341" max="14341" width="4.33203125" style="707" customWidth="1"/>
    <col min="14342" max="14342" width="12.6640625" style="707" customWidth="1"/>
    <col min="14343" max="14343" width="2.6640625" style="707" customWidth="1"/>
    <col min="14344" max="14344" width="7.6640625" style="707" customWidth="1"/>
    <col min="14345" max="14345" width="26.21875" style="707" customWidth="1"/>
    <col min="14346" max="14346" width="1.6640625" style="707" customWidth="1"/>
    <col min="14347" max="14347" width="10.6640625" style="707" customWidth="1"/>
    <col min="14348" max="14348" width="1.6640625" style="707" customWidth="1"/>
    <col min="14349" max="14349" width="10.6640625" style="707" customWidth="1"/>
    <col min="14350" max="14350" width="1.6640625" style="707" customWidth="1"/>
    <col min="14351" max="14351" width="10.6640625" style="707" customWidth="1"/>
    <col min="14352" max="14352" width="1.6640625" style="707" customWidth="1"/>
    <col min="14353" max="14353" width="10.6640625" style="707" customWidth="1"/>
    <col min="14354" max="14354" width="1.6640625" style="707" customWidth="1"/>
    <col min="14355" max="14355" width="0" style="707" hidden="1" customWidth="1"/>
    <col min="14356" max="14356" width="8.6640625" style="707" customWidth="1"/>
    <col min="14357" max="14357" width="0" style="707" hidden="1" customWidth="1"/>
    <col min="14358" max="14360" width="8.88671875" style="707"/>
    <col min="14361" max="14370" width="0" style="707" hidden="1" customWidth="1"/>
    <col min="14371" max="14373" width="9.109375" style="707" customWidth="1"/>
    <col min="14374" max="14592" width="8.88671875" style="707"/>
    <col min="14593" max="14594" width="3.33203125" style="707" customWidth="1"/>
    <col min="14595" max="14596" width="4.6640625" style="707" customWidth="1"/>
    <col min="14597" max="14597" width="4.33203125" style="707" customWidth="1"/>
    <col min="14598" max="14598" width="12.6640625" style="707" customWidth="1"/>
    <col min="14599" max="14599" width="2.6640625" style="707" customWidth="1"/>
    <col min="14600" max="14600" width="7.6640625" style="707" customWidth="1"/>
    <col min="14601" max="14601" width="26.21875" style="707" customWidth="1"/>
    <col min="14602" max="14602" width="1.6640625" style="707" customWidth="1"/>
    <col min="14603" max="14603" width="10.6640625" style="707" customWidth="1"/>
    <col min="14604" max="14604" width="1.6640625" style="707" customWidth="1"/>
    <col min="14605" max="14605" width="10.6640625" style="707" customWidth="1"/>
    <col min="14606" max="14606" width="1.6640625" style="707" customWidth="1"/>
    <col min="14607" max="14607" width="10.6640625" style="707" customWidth="1"/>
    <col min="14608" max="14608" width="1.6640625" style="707" customWidth="1"/>
    <col min="14609" max="14609" width="10.6640625" style="707" customWidth="1"/>
    <col min="14610" max="14610" width="1.6640625" style="707" customWidth="1"/>
    <col min="14611" max="14611" width="0" style="707" hidden="1" customWidth="1"/>
    <col min="14612" max="14612" width="8.6640625" style="707" customWidth="1"/>
    <col min="14613" max="14613" width="0" style="707" hidden="1" customWidth="1"/>
    <col min="14614" max="14616" width="8.88671875" style="707"/>
    <col min="14617" max="14626" width="0" style="707" hidden="1" customWidth="1"/>
    <col min="14627" max="14629" width="9.109375" style="707" customWidth="1"/>
    <col min="14630" max="14848" width="8.88671875" style="707"/>
    <col min="14849" max="14850" width="3.33203125" style="707" customWidth="1"/>
    <col min="14851" max="14852" width="4.6640625" style="707" customWidth="1"/>
    <col min="14853" max="14853" width="4.33203125" style="707" customWidth="1"/>
    <col min="14854" max="14854" width="12.6640625" style="707" customWidth="1"/>
    <col min="14855" max="14855" width="2.6640625" style="707" customWidth="1"/>
    <col min="14856" max="14856" width="7.6640625" style="707" customWidth="1"/>
    <col min="14857" max="14857" width="26.21875" style="707" customWidth="1"/>
    <col min="14858" max="14858" width="1.6640625" style="707" customWidth="1"/>
    <col min="14859" max="14859" width="10.6640625" style="707" customWidth="1"/>
    <col min="14860" max="14860" width="1.6640625" style="707" customWidth="1"/>
    <col min="14861" max="14861" width="10.6640625" style="707" customWidth="1"/>
    <col min="14862" max="14862" width="1.6640625" style="707" customWidth="1"/>
    <col min="14863" max="14863" width="10.6640625" style="707" customWidth="1"/>
    <col min="14864" max="14864" width="1.6640625" style="707" customWidth="1"/>
    <col min="14865" max="14865" width="10.6640625" style="707" customWidth="1"/>
    <col min="14866" max="14866" width="1.6640625" style="707" customWidth="1"/>
    <col min="14867" max="14867" width="0" style="707" hidden="1" customWidth="1"/>
    <col min="14868" max="14868" width="8.6640625" style="707" customWidth="1"/>
    <col min="14869" max="14869" width="0" style="707" hidden="1" customWidth="1"/>
    <col min="14870" max="14872" width="8.88671875" style="707"/>
    <col min="14873" max="14882" width="0" style="707" hidden="1" customWidth="1"/>
    <col min="14883" max="14885" width="9.109375" style="707" customWidth="1"/>
    <col min="14886" max="15104" width="8.88671875" style="707"/>
    <col min="15105" max="15106" width="3.33203125" style="707" customWidth="1"/>
    <col min="15107" max="15108" width="4.6640625" style="707" customWidth="1"/>
    <col min="15109" max="15109" width="4.33203125" style="707" customWidth="1"/>
    <col min="15110" max="15110" width="12.6640625" style="707" customWidth="1"/>
    <col min="15111" max="15111" width="2.6640625" style="707" customWidth="1"/>
    <col min="15112" max="15112" width="7.6640625" style="707" customWidth="1"/>
    <col min="15113" max="15113" width="26.21875" style="707" customWidth="1"/>
    <col min="15114" max="15114" width="1.6640625" style="707" customWidth="1"/>
    <col min="15115" max="15115" width="10.6640625" style="707" customWidth="1"/>
    <col min="15116" max="15116" width="1.6640625" style="707" customWidth="1"/>
    <col min="15117" max="15117" width="10.6640625" style="707" customWidth="1"/>
    <col min="15118" max="15118" width="1.6640625" style="707" customWidth="1"/>
    <col min="15119" max="15119" width="10.6640625" style="707" customWidth="1"/>
    <col min="15120" max="15120" width="1.6640625" style="707" customWidth="1"/>
    <col min="15121" max="15121" width="10.6640625" style="707" customWidth="1"/>
    <col min="15122" max="15122" width="1.6640625" style="707" customWidth="1"/>
    <col min="15123" max="15123" width="0" style="707" hidden="1" customWidth="1"/>
    <col min="15124" max="15124" width="8.6640625" style="707" customWidth="1"/>
    <col min="15125" max="15125" width="0" style="707" hidden="1" customWidth="1"/>
    <col min="15126" max="15128" width="8.88671875" style="707"/>
    <col min="15129" max="15138" width="0" style="707" hidden="1" customWidth="1"/>
    <col min="15139" max="15141" width="9.109375" style="707" customWidth="1"/>
    <col min="15142" max="15360" width="8.88671875" style="707"/>
    <col min="15361" max="15362" width="3.33203125" style="707" customWidth="1"/>
    <col min="15363" max="15364" width="4.6640625" style="707" customWidth="1"/>
    <col min="15365" max="15365" width="4.33203125" style="707" customWidth="1"/>
    <col min="15366" max="15366" width="12.6640625" style="707" customWidth="1"/>
    <col min="15367" max="15367" width="2.6640625" style="707" customWidth="1"/>
    <col min="15368" max="15368" width="7.6640625" style="707" customWidth="1"/>
    <col min="15369" max="15369" width="26.21875" style="707" customWidth="1"/>
    <col min="15370" max="15370" width="1.6640625" style="707" customWidth="1"/>
    <col min="15371" max="15371" width="10.6640625" style="707" customWidth="1"/>
    <col min="15372" max="15372" width="1.6640625" style="707" customWidth="1"/>
    <col min="15373" max="15373" width="10.6640625" style="707" customWidth="1"/>
    <col min="15374" max="15374" width="1.6640625" style="707" customWidth="1"/>
    <col min="15375" max="15375" width="10.6640625" style="707" customWidth="1"/>
    <col min="15376" max="15376" width="1.6640625" style="707" customWidth="1"/>
    <col min="15377" max="15377" width="10.6640625" style="707" customWidth="1"/>
    <col min="15378" max="15378" width="1.6640625" style="707" customWidth="1"/>
    <col min="15379" max="15379" width="0" style="707" hidden="1" customWidth="1"/>
    <col min="15380" max="15380" width="8.6640625" style="707" customWidth="1"/>
    <col min="15381" max="15381" width="0" style="707" hidden="1" customWidth="1"/>
    <col min="15382" max="15384" width="8.88671875" style="707"/>
    <col min="15385" max="15394" width="0" style="707" hidden="1" customWidth="1"/>
    <col min="15395" max="15397" width="9.109375" style="707" customWidth="1"/>
    <col min="15398" max="15616" width="8.88671875" style="707"/>
    <col min="15617" max="15618" width="3.33203125" style="707" customWidth="1"/>
    <col min="15619" max="15620" width="4.6640625" style="707" customWidth="1"/>
    <col min="15621" max="15621" width="4.33203125" style="707" customWidth="1"/>
    <col min="15622" max="15622" width="12.6640625" style="707" customWidth="1"/>
    <col min="15623" max="15623" width="2.6640625" style="707" customWidth="1"/>
    <col min="15624" max="15624" width="7.6640625" style="707" customWidth="1"/>
    <col min="15625" max="15625" width="26.21875" style="707" customWidth="1"/>
    <col min="15626" max="15626" width="1.6640625" style="707" customWidth="1"/>
    <col min="15627" max="15627" width="10.6640625" style="707" customWidth="1"/>
    <col min="15628" max="15628" width="1.6640625" style="707" customWidth="1"/>
    <col min="15629" max="15629" width="10.6640625" style="707" customWidth="1"/>
    <col min="15630" max="15630" width="1.6640625" style="707" customWidth="1"/>
    <col min="15631" max="15631" width="10.6640625" style="707" customWidth="1"/>
    <col min="15632" max="15632" width="1.6640625" style="707" customWidth="1"/>
    <col min="15633" max="15633" width="10.6640625" style="707" customWidth="1"/>
    <col min="15634" max="15634" width="1.6640625" style="707" customWidth="1"/>
    <col min="15635" max="15635" width="0" style="707" hidden="1" customWidth="1"/>
    <col min="15636" max="15636" width="8.6640625" style="707" customWidth="1"/>
    <col min="15637" max="15637" width="0" style="707" hidden="1" customWidth="1"/>
    <col min="15638" max="15640" width="8.88671875" style="707"/>
    <col min="15641" max="15650" width="0" style="707" hidden="1" customWidth="1"/>
    <col min="15651" max="15653" width="9.109375" style="707" customWidth="1"/>
    <col min="15654" max="15872" width="8.88671875" style="707"/>
    <col min="15873" max="15874" width="3.33203125" style="707" customWidth="1"/>
    <col min="15875" max="15876" width="4.6640625" style="707" customWidth="1"/>
    <col min="15877" max="15877" width="4.33203125" style="707" customWidth="1"/>
    <col min="15878" max="15878" width="12.6640625" style="707" customWidth="1"/>
    <col min="15879" max="15879" width="2.6640625" style="707" customWidth="1"/>
    <col min="15880" max="15880" width="7.6640625" style="707" customWidth="1"/>
    <col min="15881" max="15881" width="26.21875" style="707" customWidth="1"/>
    <col min="15882" max="15882" width="1.6640625" style="707" customWidth="1"/>
    <col min="15883" max="15883" width="10.6640625" style="707" customWidth="1"/>
    <col min="15884" max="15884" width="1.6640625" style="707" customWidth="1"/>
    <col min="15885" max="15885" width="10.6640625" style="707" customWidth="1"/>
    <col min="15886" max="15886" width="1.6640625" style="707" customWidth="1"/>
    <col min="15887" max="15887" width="10.6640625" style="707" customWidth="1"/>
    <col min="15888" max="15888" width="1.6640625" style="707" customWidth="1"/>
    <col min="15889" max="15889" width="10.6640625" style="707" customWidth="1"/>
    <col min="15890" max="15890" width="1.6640625" style="707" customWidth="1"/>
    <col min="15891" max="15891" width="0" style="707" hidden="1" customWidth="1"/>
    <col min="15892" max="15892" width="8.6640625" style="707" customWidth="1"/>
    <col min="15893" max="15893" width="0" style="707" hidden="1" customWidth="1"/>
    <col min="15894" max="15896" width="8.88671875" style="707"/>
    <col min="15897" max="15906" width="0" style="707" hidden="1" customWidth="1"/>
    <col min="15907" max="15909" width="9.109375" style="707" customWidth="1"/>
    <col min="15910" max="16128" width="8.88671875" style="707"/>
    <col min="16129" max="16130" width="3.33203125" style="707" customWidth="1"/>
    <col min="16131" max="16132" width="4.6640625" style="707" customWidth="1"/>
    <col min="16133" max="16133" width="4.33203125" style="707" customWidth="1"/>
    <col min="16134" max="16134" width="12.6640625" style="707" customWidth="1"/>
    <col min="16135" max="16135" width="2.6640625" style="707" customWidth="1"/>
    <col min="16136" max="16136" width="7.6640625" style="707" customWidth="1"/>
    <col min="16137" max="16137" width="26.21875" style="707" customWidth="1"/>
    <col min="16138" max="16138" width="1.6640625" style="707" customWidth="1"/>
    <col min="16139" max="16139" width="10.6640625" style="707" customWidth="1"/>
    <col min="16140" max="16140" width="1.6640625" style="707" customWidth="1"/>
    <col min="16141" max="16141" width="10.6640625" style="707" customWidth="1"/>
    <col min="16142" max="16142" width="1.6640625" style="707" customWidth="1"/>
    <col min="16143" max="16143" width="10.6640625" style="707" customWidth="1"/>
    <col min="16144" max="16144" width="1.6640625" style="707" customWidth="1"/>
    <col min="16145" max="16145" width="10.6640625" style="707" customWidth="1"/>
    <col min="16146" max="16146" width="1.6640625" style="707" customWidth="1"/>
    <col min="16147" max="16147" width="0" style="707" hidden="1" customWidth="1"/>
    <col min="16148" max="16148" width="8.6640625" style="707" customWidth="1"/>
    <col min="16149" max="16149" width="0" style="707" hidden="1" customWidth="1"/>
    <col min="16150" max="16152" width="8.88671875" style="707"/>
    <col min="16153" max="16162" width="0" style="707" hidden="1" customWidth="1"/>
    <col min="16163" max="16165" width="9.109375" style="707" customWidth="1"/>
    <col min="16166" max="16384" width="8.88671875" style="707"/>
  </cols>
  <sheetData>
    <row r="1" spans="1:45" s="905" customFormat="1" ht="21.75" customHeight="1" x14ac:dyDescent="0.25">
      <c r="A1" s="1027" t="e">
        <f>[4]Altalanos!$A$6</f>
        <v>#REF!</v>
      </c>
      <c r="B1" s="1028"/>
      <c r="C1" s="783"/>
      <c r="D1" s="783"/>
      <c r="E1" s="783"/>
      <c r="F1" s="783"/>
      <c r="G1" s="783"/>
      <c r="H1" s="1028"/>
      <c r="I1" s="785"/>
      <c r="J1" s="786"/>
      <c r="K1" s="784" t="s">
        <v>44</v>
      </c>
      <c r="L1" s="787"/>
      <c r="M1" s="788"/>
      <c r="N1" s="786"/>
      <c r="O1" s="786" t="s">
        <v>11</v>
      </c>
      <c r="P1" s="786"/>
      <c r="Q1" s="783"/>
      <c r="R1" s="786"/>
      <c r="T1" s="906"/>
      <c r="U1" s="906"/>
      <c r="V1" s="906"/>
      <c r="W1" s="906"/>
      <c r="X1" s="906"/>
      <c r="Y1" s="906"/>
      <c r="Z1" s="906"/>
      <c r="AA1" s="906"/>
      <c r="AB1" s="791" t="e">
        <f>IF($Y$5=1,CONCATENATE(VLOOKUP($Y$3,$AA$2:$AH$14,2)),CONCATENATE(VLOOKUP($Y$3,$AA$16:$AH$25,2)))</f>
        <v>#REF!</v>
      </c>
      <c r="AC1" s="791" t="e">
        <f>IF($Y$5=1,CONCATENATE(VLOOKUP($Y$3,$AA$2:$AH$14,3)),CONCATENATE(VLOOKUP($Y$3,$AA$16:$AH$25,3)))</f>
        <v>#REF!</v>
      </c>
      <c r="AD1" s="791" t="e">
        <f>IF($Y$5=1,CONCATENATE(VLOOKUP($Y$3,$AA$2:$AH$14,4)),CONCATENATE(VLOOKUP($Y$3,$AA$16:$AH$25,4)))</f>
        <v>#REF!</v>
      </c>
      <c r="AE1" s="791" t="e">
        <f>IF($Y$5=1,CONCATENATE(VLOOKUP($Y$3,$AA$2:$AH$14,5)),CONCATENATE(VLOOKUP($Y$3,$AA$16:$AH$25,5)))</f>
        <v>#REF!</v>
      </c>
      <c r="AF1" s="791" t="e">
        <f>IF($Y$5=1,CONCATENATE(VLOOKUP($Y$3,$AA$2:$AH$14,6)),CONCATENATE(VLOOKUP($Y$3,$AA$16:$AH$25,6)))</f>
        <v>#REF!</v>
      </c>
      <c r="AG1" s="791" t="e">
        <f>IF($Y$5=1,CONCATENATE(VLOOKUP($Y$3,$AA$2:$AH$14,7)),CONCATENATE(VLOOKUP($Y$3,$AA$16:$AH$25,7)))</f>
        <v>#REF!</v>
      </c>
      <c r="AH1" s="791" t="e">
        <f>IF($Y$5=1,CONCATENATE(VLOOKUP($Y$3,$AA$2:$AH$14,8)),CONCATENATE(VLOOKUP($Y$3,$AA$16:$AH$25,8)))</f>
        <v>#REF!</v>
      </c>
      <c r="AI1" s="900"/>
      <c r="AJ1" s="900"/>
      <c r="AK1" s="900"/>
    </row>
    <row r="2" spans="1:45" s="910" customFormat="1" x14ac:dyDescent="0.25">
      <c r="A2" s="792" t="s">
        <v>43</v>
      </c>
      <c r="B2" s="793"/>
      <c r="C2" s="793"/>
      <c r="D2" s="793"/>
      <c r="E2" s="793" t="e">
        <f>[4]Altalanos!$A$8</f>
        <v>#REF!</v>
      </c>
      <c r="F2" s="793"/>
      <c r="G2" s="795"/>
      <c r="H2" s="796"/>
      <c r="I2" s="796"/>
      <c r="J2" s="797"/>
      <c r="K2" s="787"/>
      <c r="L2" s="787"/>
      <c r="M2" s="787"/>
      <c r="N2" s="797"/>
      <c r="O2" s="796"/>
      <c r="P2" s="797"/>
      <c r="Q2" s="796"/>
      <c r="R2" s="797"/>
      <c r="T2" s="1029"/>
      <c r="U2" s="1029"/>
      <c r="V2" s="1029"/>
      <c r="W2" s="1029"/>
      <c r="X2" s="1029"/>
      <c r="Y2" s="800"/>
      <c r="Z2" s="801"/>
      <c r="AA2" s="801" t="s">
        <v>53</v>
      </c>
      <c r="AB2" s="684">
        <v>300</v>
      </c>
      <c r="AC2" s="684">
        <v>250</v>
      </c>
      <c r="AD2" s="684">
        <v>200</v>
      </c>
      <c r="AE2" s="684">
        <v>150</v>
      </c>
      <c r="AF2" s="684">
        <v>120</v>
      </c>
      <c r="AG2" s="684">
        <v>90</v>
      </c>
      <c r="AH2" s="684">
        <v>40</v>
      </c>
      <c r="AI2" s="815"/>
      <c r="AJ2" s="815"/>
      <c r="AK2" s="815"/>
      <c r="AL2" s="1029"/>
      <c r="AM2" s="1029"/>
      <c r="AN2" s="1029"/>
      <c r="AO2" s="1029"/>
      <c r="AP2" s="1029"/>
      <c r="AQ2" s="1029"/>
      <c r="AR2" s="1029"/>
      <c r="AS2" s="1029"/>
    </row>
    <row r="3" spans="1:45" s="911" customFormat="1" ht="11.25" customHeight="1" x14ac:dyDescent="0.25">
      <c r="A3" s="724" t="s">
        <v>21</v>
      </c>
      <c r="B3" s="724"/>
      <c r="C3" s="724"/>
      <c r="D3" s="724"/>
      <c r="E3" s="724"/>
      <c r="F3" s="724"/>
      <c r="G3" s="724" t="s">
        <v>19</v>
      </c>
      <c r="H3" s="724"/>
      <c r="I3" s="724"/>
      <c r="J3" s="802"/>
      <c r="K3" s="724" t="s">
        <v>24</v>
      </c>
      <c r="L3" s="802"/>
      <c r="M3" s="724"/>
      <c r="N3" s="802"/>
      <c r="O3" s="724"/>
      <c r="P3" s="802"/>
      <c r="Q3" s="724"/>
      <c r="R3" s="803" t="s">
        <v>25</v>
      </c>
      <c r="T3" s="1030"/>
      <c r="U3" s="1030"/>
      <c r="V3" s="1030"/>
      <c r="W3" s="1030"/>
      <c r="X3" s="1030"/>
      <c r="Y3" s="801" t="str">
        <f>IF(K4="OB","A",IF(K4="IX","W",IF(K4="","",K4)))</f>
        <v/>
      </c>
      <c r="Z3" s="801"/>
      <c r="AA3" s="801" t="s">
        <v>54</v>
      </c>
      <c r="AB3" s="684">
        <v>280</v>
      </c>
      <c r="AC3" s="684">
        <v>230</v>
      </c>
      <c r="AD3" s="684">
        <v>180</v>
      </c>
      <c r="AE3" s="684">
        <v>140</v>
      </c>
      <c r="AF3" s="684">
        <v>80</v>
      </c>
      <c r="AG3" s="684">
        <v>0</v>
      </c>
      <c r="AH3" s="684">
        <v>0</v>
      </c>
      <c r="AI3" s="815"/>
      <c r="AJ3" s="815"/>
      <c r="AK3" s="815"/>
      <c r="AL3" s="1030"/>
      <c r="AM3" s="1030"/>
      <c r="AN3" s="1030"/>
      <c r="AO3" s="1030"/>
      <c r="AP3" s="1030"/>
      <c r="AQ3" s="1030"/>
      <c r="AR3" s="1030"/>
      <c r="AS3" s="1030"/>
    </row>
    <row r="4" spans="1:45" s="917" customFormat="1" ht="11.25" customHeight="1" thickBot="1" x14ac:dyDescent="0.3">
      <c r="A4" s="1125" t="e">
        <f>[4]Altalanos!$A$10</f>
        <v>#REF!</v>
      </c>
      <c r="B4" s="1125"/>
      <c r="C4" s="1125"/>
      <c r="D4" s="806"/>
      <c r="E4" s="807"/>
      <c r="F4" s="807"/>
      <c r="G4" s="807" t="e">
        <f>[4]Altalanos!$C$10</f>
        <v>#REF!</v>
      </c>
      <c r="H4" s="1031"/>
      <c r="I4" s="807"/>
      <c r="J4" s="808"/>
      <c r="K4" s="595"/>
      <c r="L4" s="808"/>
      <c r="M4" s="1032"/>
      <c r="N4" s="808"/>
      <c r="O4" s="807"/>
      <c r="P4" s="808"/>
      <c r="Q4" s="807"/>
      <c r="R4" s="810" t="e">
        <f>[4]Altalanos!$E$10</f>
        <v>#REF!</v>
      </c>
      <c r="T4" s="1033"/>
      <c r="U4" s="1033"/>
      <c r="V4" s="1033"/>
      <c r="W4" s="1033"/>
      <c r="X4" s="1033"/>
      <c r="Y4" s="801"/>
      <c r="Z4" s="801"/>
      <c r="AA4" s="801" t="s">
        <v>76</v>
      </c>
      <c r="AB4" s="684">
        <v>250</v>
      </c>
      <c r="AC4" s="684">
        <v>200</v>
      </c>
      <c r="AD4" s="684">
        <v>150</v>
      </c>
      <c r="AE4" s="684">
        <v>120</v>
      </c>
      <c r="AF4" s="684">
        <v>90</v>
      </c>
      <c r="AG4" s="684">
        <v>60</v>
      </c>
      <c r="AH4" s="684">
        <v>25</v>
      </c>
      <c r="AI4" s="815"/>
      <c r="AJ4" s="815"/>
      <c r="AK4" s="815"/>
      <c r="AL4" s="1033"/>
      <c r="AM4" s="1033"/>
      <c r="AN4" s="1033"/>
      <c r="AO4" s="1033"/>
      <c r="AP4" s="1033"/>
      <c r="AQ4" s="1033"/>
      <c r="AR4" s="1033"/>
      <c r="AS4" s="1033"/>
    </row>
    <row r="5" spans="1:45" s="911" customFormat="1" x14ac:dyDescent="0.25">
      <c r="A5" s="867"/>
      <c r="B5" s="918" t="s">
        <v>449</v>
      </c>
      <c r="C5" s="919" t="s">
        <v>35</v>
      </c>
      <c r="D5" s="918" t="s">
        <v>450</v>
      </c>
      <c r="E5" s="918" t="s">
        <v>451</v>
      </c>
      <c r="F5" s="920" t="s">
        <v>22</v>
      </c>
      <c r="G5" s="920" t="s">
        <v>23</v>
      </c>
      <c r="H5" s="920"/>
      <c r="I5" s="920" t="s">
        <v>26</v>
      </c>
      <c r="J5" s="920"/>
      <c r="K5" s="918" t="s">
        <v>452</v>
      </c>
      <c r="L5" s="921"/>
      <c r="M5" s="918" t="s">
        <v>49</v>
      </c>
      <c r="N5" s="921"/>
      <c r="O5" s="918" t="s">
        <v>454</v>
      </c>
      <c r="P5" s="921"/>
      <c r="Q5" s="918"/>
      <c r="R5" s="922"/>
      <c r="T5" s="1030"/>
      <c r="U5" s="1030"/>
      <c r="V5" s="1030"/>
      <c r="W5" s="1030"/>
      <c r="X5" s="1030"/>
      <c r="Y5" s="801" t="e">
        <f>IF(OR([4]Altalanos!$A$8="F1",[4]Altalanos!$A$8="F2",[4]Altalanos!$A$8="N1",[4]Altalanos!$A$8="N2"),1,2)</f>
        <v>#REF!</v>
      </c>
      <c r="Z5" s="801"/>
      <c r="AA5" s="801" t="s">
        <v>77</v>
      </c>
      <c r="AB5" s="684">
        <v>200</v>
      </c>
      <c r="AC5" s="684">
        <v>150</v>
      </c>
      <c r="AD5" s="684">
        <v>120</v>
      </c>
      <c r="AE5" s="684">
        <v>90</v>
      </c>
      <c r="AF5" s="684">
        <v>60</v>
      </c>
      <c r="AG5" s="684">
        <v>40</v>
      </c>
      <c r="AH5" s="684">
        <v>15</v>
      </c>
      <c r="AI5" s="815"/>
      <c r="AJ5" s="815"/>
      <c r="AK5" s="815"/>
      <c r="AL5" s="1030"/>
      <c r="AM5" s="1030"/>
      <c r="AN5" s="1030"/>
      <c r="AO5" s="1030"/>
      <c r="AP5" s="1030"/>
      <c r="AQ5" s="1030"/>
      <c r="AR5" s="1030"/>
      <c r="AS5" s="1030"/>
    </row>
    <row r="6" spans="1:45" s="911" customFormat="1" ht="11.1" customHeight="1" thickBot="1" x14ac:dyDescent="0.3">
      <c r="A6" s="925"/>
      <c r="B6" s="924"/>
      <c r="C6" s="924"/>
      <c r="D6" s="924"/>
      <c r="E6" s="924"/>
      <c r="F6" s="925" t="str">
        <f>IF(Y3="","",CONCATENATE(VLOOKUP(Y3,AB1:AH1,4)," pont"))</f>
        <v/>
      </c>
      <c r="G6" s="926"/>
      <c r="H6" s="927"/>
      <c r="I6" s="926"/>
      <c r="J6" s="928"/>
      <c r="K6" s="924" t="str">
        <f>IF(Y3="","",CONCATENATE(VLOOKUP(Y3,AB1:AH1,3)," pont"))</f>
        <v/>
      </c>
      <c r="L6" s="928"/>
      <c r="M6" s="924" t="str">
        <f>IF(Y3="","",CONCATENATE(VLOOKUP(Y3,AB1:AH1,2)," pont"))</f>
        <v/>
      </c>
      <c r="N6" s="928"/>
      <c r="O6" s="924" t="str">
        <f>IF(Y3="","",CONCATENATE(VLOOKUP(Y3,AB1:AH1,1)," pont"))</f>
        <v/>
      </c>
      <c r="P6" s="928"/>
      <c r="Q6" s="924"/>
      <c r="R6" s="929"/>
      <c r="T6" s="1030"/>
      <c r="U6" s="1030"/>
      <c r="V6" s="1030"/>
      <c r="W6" s="1030"/>
      <c r="X6" s="1030"/>
      <c r="Y6" s="801"/>
      <c r="Z6" s="801"/>
      <c r="AA6" s="801" t="s">
        <v>78</v>
      </c>
      <c r="AB6" s="684">
        <v>150</v>
      </c>
      <c r="AC6" s="684">
        <v>120</v>
      </c>
      <c r="AD6" s="684">
        <v>90</v>
      </c>
      <c r="AE6" s="684">
        <v>60</v>
      </c>
      <c r="AF6" s="684">
        <v>40</v>
      </c>
      <c r="AG6" s="684">
        <v>25</v>
      </c>
      <c r="AH6" s="684">
        <v>10</v>
      </c>
      <c r="AI6" s="815"/>
      <c r="AJ6" s="815"/>
      <c r="AK6" s="815"/>
      <c r="AL6" s="1030"/>
      <c r="AM6" s="1030"/>
      <c r="AN6" s="1030"/>
      <c r="AO6" s="1030"/>
      <c r="AP6" s="1030"/>
      <c r="AQ6" s="1030"/>
      <c r="AR6" s="1030"/>
      <c r="AS6" s="1030"/>
    </row>
    <row r="7" spans="1:45" s="943" customFormat="1" ht="12.9" customHeight="1" x14ac:dyDescent="0.25">
      <c r="A7" s="930">
        <v>1</v>
      </c>
      <c r="B7" s="1034">
        <f>IF($E7="","",VLOOKUP($E7,'B-VI.kcs-U16-F elo'!$A$7:$O$22,14))</f>
        <v>0</v>
      </c>
      <c r="C7" s="888">
        <f>IF($E7="","",VLOOKUP($E7,'B-VI.kcs-U16-F elo'!$A$7:$O$22,15))</f>
        <v>0</v>
      </c>
      <c r="D7" s="888" t="str">
        <f>IF($E7="","",VLOOKUP($E7,'B-VI.kcs-U16-F elo'!$A$7:$O$22,5))</f>
        <v>110826</v>
      </c>
      <c r="E7" s="1035">
        <v>1</v>
      </c>
      <c r="F7" s="889" t="str">
        <f>UPPER(IF($E7="","",VLOOKUP($E7,'B-VI.kcs-U16-F elo'!$A$7:$O$22,2)))</f>
        <v>GUOTH</v>
      </c>
      <c r="G7" s="889" t="str">
        <f>IF($E7="","",VLOOKUP($E7,'B-VI.kcs-U16-F elo'!$A$7:$O$22,3))</f>
        <v>Bertalan</v>
      </c>
      <c r="H7" s="889"/>
      <c r="I7" s="889" t="str">
        <f>IF($E7="","",VLOOKUP($E7,'B-VI.kcs-U16-F elo'!$A$7:$O$22,4))</f>
        <v>Pécsi Mezőszél Utcai Ált.Isk.</v>
      </c>
      <c r="J7" s="1036"/>
      <c r="K7" s="1037"/>
      <c r="L7" s="1037"/>
      <c r="M7" s="1037"/>
      <c r="N7" s="1037"/>
      <c r="O7" s="938"/>
      <c r="P7" s="939"/>
      <c r="Q7" s="940"/>
      <c r="R7" s="941"/>
      <c r="S7" s="942"/>
      <c r="T7" s="942"/>
      <c r="U7" s="1038" t="e">
        <f>#REF!</f>
        <v>#REF!</v>
      </c>
      <c r="V7" s="942"/>
      <c r="W7" s="942"/>
      <c r="X7" s="942"/>
      <c r="Y7" s="801"/>
      <c r="Z7" s="801"/>
      <c r="AA7" s="801" t="s">
        <v>79</v>
      </c>
      <c r="AB7" s="684">
        <v>120</v>
      </c>
      <c r="AC7" s="684">
        <v>90</v>
      </c>
      <c r="AD7" s="684">
        <v>60</v>
      </c>
      <c r="AE7" s="684">
        <v>40</v>
      </c>
      <c r="AF7" s="684">
        <v>25</v>
      </c>
      <c r="AG7" s="684">
        <v>10</v>
      </c>
      <c r="AH7" s="684">
        <v>5</v>
      </c>
      <c r="AI7" s="815"/>
      <c r="AJ7" s="815"/>
      <c r="AK7" s="815"/>
      <c r="AL7" s="942"/>
      <c r="AM7" s="942"/>
      <c r="AN7" s="942"/>
      <c r="AO7" s="942"/>
      <c r="AP7" s="942"/>
      <c r="AQ7" s="942"/>
      <c r="AR7" s="942"/>
      <c r="AS7" s="942"/>
    </row>
    <row r="8" spans="1:45" s="943" customFormat="1" ht="12.9" customHeight="1" x14ac:dyDescent="0.25">
      <c r="A8" s="945"/>
      <c r="B8" s="1039"/>
      <c r="C8" s="1040"/>
      <c r="D8" s="1040"/>
      <c r="E8" s="1041"/>
      <c r="F8" s="1042"/>
      <c r="G8" s="1042"/>
      <c r="H8" s="1043"/>
      <c r="I8" s="1044" t="s">
        <v>456</v>
      </c>
      <c r="J8" s="951"/>
      <c r="K8" s="1045" t="str">
        <f>UPPER(IF(OR(J8="a",J8="as"),F7,IF(OR(J8="b",J8="bs"),F9,)))</f>
        <v/>
      </c>
      <c r="L8" s="1045"/>
      <c r="M8" s="1037"/>
      <c r="N8" s="1037"/>
      <c r="O8" s="938"/>
      <c r="P8" s="939"/>
      <c r="Q8" s="940"/>
      <c r="R8" s="941"/>
      <c r="S8" s="942"/>
      <c r="T8" s="942"/>
      <c r="U8" s="1046" t="e">
        <f>#REF!</f>
        <v>#REF!</v>
      </c>
      <c r="V8" s="942"/>
      <c r="W8" s="942"/>
      <c r="X8" s="942"/>
      <c r="Y8" s="801"/>
      <c r="Z8" s="801"/>
      <c r="AA8" s="801" t="s">
        <v>80</v>
      </c>
      <c r="AB8" s="684">
        <v>90</v>
      </c>
      <c r="AC8" s="684">
        <v>60</v>
      </c>
      <c r="AD8" s="684">
        <v>40</v>
      </c>
      <c r="AE8" s="684">
        <v>25</v>
      </c>
      <c r="AF8" s="684">
        <v>10</v>
      </c>
      <c r="AG8" s="684">
        <v>5</v>
      </c>
      <c r="AH8" s="684">
        <v>2</v>
      </c>
      <c r="AI8" s="815"/>
      <c r="AJ8" s="815"/>
      <c r="AK8" s="815"/>
      <c r="AL8" s="942"/>
      <c r="AM8" s="942"/>
      <c r="AN8" s="942"/>
      <c r="AO8" s="942"/>
      <c r="AP8" s="942"/>
      <c r="AQ8" s="942"/>
      <c r="AR8" s="942"/>
      <c r="AS8" s="942"/>
    </row>
    <row r="9" spans="1:45" s="943" customFormat="1" ht="12.9" customHeight="1" x14ac:dyDescent="0.25">
      <c r="A9" s="945">
        <v>2</v>
      </c>
      <c r="B9" s="1034">
        <f>IF($E9="","",VLOOKUP($E9,'B-VI.kcs-U16-F elo'!$A$7:$O$22,14))</f>
        <v>0</v>
      </c>
      <c r="C9" s="888">
        <f>IF($E9="","",VLOOKUP($E9,'B-VI.kcs-U16-F elo'!$A$7:$O$22,15))</f>
        <v>0</v>
      </c>
      <c r="D9" s="888" t="str">
        <f>IF($E9="","",VLOOKUP($E9,'B-VI.kcs-U16-F elo'!$A$7:$O$22,5))</f>
        <v>100220</v>
      </c>
      <c r="E9" s="1047">
        <v>5</v>
      </c>
      <c r="F9" s="889" t="str">
        <f>UPPER(IF($E9="","",VLOOKUP($E9,'B-VI.kcs-U16-F elo'!$A$7:$O$22,2)))</f>
        <v>PETRINOVICS</v>
      </c>
      <c r="G9" s="889" t="str">
        <f>IF($E9="","",VLOOKUP($E9,'B-VI.kcs-U16-F elo'!$A$7:$O$22,3))</f>
        <v>Milán Pál</v>
      </c>
      <c r="H9" s="889"/>
      <c r="I9" s="889" t="str">
        <f>IF($E9="","",VLOOKUP($E9,'B-VI.kcs-U16-F elo'!$A$7:$O$22,4))</f>
        <v>PTE Gyakorló Ált.Isk.,Gimn. és Óvoda</v>
      </c>
      <c r="J9" s="1048"/>
      <c r="K9" s="1037"/>
      <c r="L9" s="1049"/>
      <c r="M9" s="1037"/>
      <c r="N9" s="1037"/>
      <c r="O9" s="938"/>
      <c r="P9" s="939"/>
      <c r="Q9" s="940"/>
      <c r="R9" s="941"/>
      <c r="S9" s="942"/>
      <c r="T9" s="942"/>
      <c r="U9" s="1046" t="e">
        <f>#REF!</f>
        <v>#REF!</v>
      </c>
      <c r="V9" s="942"/>
      <c r="W9" s="942"/>
      <c r="X9" s="942"/>
      <c r="Y9" s="801"/>
      <c r="Z9" s="801"/>
      <c r="AA9" s="801" t="s">
        <v>81</v>
      </c>
      <c r="AB9" s="684">
        <v>60</v>
      </c>
      <c r="AC9" s="684">
        <v>40</v>
      </c>
      <c r="AD9" s="684">
        <v>25</v>
      </c>
      <c r="AE9" s="684">
        <v>10</v>
      </c>
      <c r="AF9" s="684">
        <v>5</v>
      </c>
      <c r="AG9" s="684">
        <v>2</v>
      </c>
      <c r="AH9" s="684">
        <v>1</v>
      </c>
      <c r="AI9" s="815"/>
      <c r="AJ9" s="815"/>
      <c r="AK9" s="815"/>
      <c r="AL9" s="942"/>
      <c r="AM9" s="942"/>
      <c r="AN9" s="942"/>
      <c r="AO9" s="942"/>
      <c r="AP9" s="942"/>
      <c r="AQ9" s="942"/>
      <c r="AR9" s="942"/>
      <c r="AS9" s="942"/>
    </row>
    <row r="10" spans="1:45" s="943" customFormat="1" ht="12.9" customHeight="1" x14ac:dyDescent="0.25">
      <c r="A10" s="945"/>
      <c r="B10" s="1039"/>
      <c r="C10" s="1040"/>
      <c r="D10" s="1040"/>
      <c r="E10" s="1050"/>
      <c r="F10" s="1042"/>
      <c r="G10" s="1042"/>
      <c r="H10" s="1043"/>
      <c r="I10" s="1042"/>
      <c r="J10" s="1051"/>
      <c r="K10" s="1044" t="s">
        <v>456</v>
      </c>
      <c r="L10" s="961"/>
      <c r="M10" s="1045" t="str">
        <f>UPPER(IF(OR(L10="a",L10="as"),K8,IF(OR(L10="b",L10="bs"),K12,)))</f>
        <v/>
      </c>
      <c r="N10" s="1052"/>
      <c r="O10" s="1053"/>
      <c r="P10" s="1053"/>
      <c r="Q10" s="940"/>
      <c r="R10" s="941"/>
      <c r="S10" s="942"/>
      <c r="T10" s="942"/>
      <c r="U10" s="1046" t="e">
        <f>#REF!</f>
        <v>#REF!</v>
      </c>
      <c r="V10" s="942"/>
      <c r="W10" s="942"/>
      <c r="X10" s="942"/>
      <c r="Y10" s="801"/>
      <c r="Z10" s="801"/>
      <c r="AA10" s="801" t="s">
        <v>82</v>
      </c>
      <c r="AB10" s="684">
        <v>40</v>
      </c>
      <c r="AC10" s="684">
        <v>25</v>
      </c>
      <c r="AD10" s="684">
        <v>15</v>
      </c>
      <c r="AE10" s="684">
        <v>7</v>
      </c>
      <c r="AF10" s="684">
        <v>4</v>
      </c>
      <c r="AG10" s="684">
        <v>1</v>
      </c>
      <c r="AH10" s="684">
        <v>0</v>
      </c>
      <c r="AI10" s="815"/>
      <c r="AJ10" s="815"/>
      <c r="AK10" s="815"/>
      <c r="AL10" s="942"/>
      <c r="AM10" s="942"/>
      <c r="AN10" s="942"/>
      <c r="AO10" s="942"/>
      <c r="AP10" s="942"/>
      <c r="AQ10" s="942"/>
      <c r="AR10" s="942"/>
      <c r="AS10" s="942"/>
    </row>
    <row r="11" spans="1:45" s="943" customFormat="1" ht="12.9" customHeight="1" x14ac:dyDescent="0.25">
      <c r="A11" s="945">
        <v>3</v>
      </c>
      <c r="B11" s="1034">
        <f>IF($E11="","",VLOOKUP($E11,'B-VI.kcs-U16-F elo'!$A$7:$O$22,14))</f>
        <v>0</v>
      </c>
      <c r="C11" s="888">
        <f>IF($E11="","",VLOOKUP($E11,'B-VI.kcs-U16-F elo'!$A$7:$O$22,15))</f>
        <v>0</v>
      </c>
      <c r="D11" s="888" t="str">
        <f>IF($E11="","",VLOOKUP($E11,'B-VI.kcs-U16-F elo'!$A$7:$O$22,5))</f>
        <v>110406</v>
      </c>
      <c r="E11" s="1047">
        <v>2</v>
      </c>
      <c r="F11" s="889" t="str">
        <f>UPPER(IF($E11="","",VLOOKUP($E11,'B-VI.kcs-U16-F elo'!$A$7:$O$22,2)))</f>
        <v>HIRTH</v>
      </c>
      <c r="G11" s="889" t="str">
        <f>IF($E11="","",VLOOKUP($E11,'B-VI.kcs-U16-F elo'!$A$7:$O$22,3))</f>
        <v>Benedek</v>
      </c>
      <c r="H11" s="889"/>
      <c r="I11" s="889" t="str">
        <f>IF($E11="","",VLOOKUP($E11,'B-VI.kcs-U16-F elo'!$A$7:$O$22,4))</f>
        <v>Koch Valéria Gimn.,Ált.Isk.,Óvoda és Koll.</v>
      </c>
      <c r="J11" s="1036"/>
      <c r="K11" s="1037"/>
      <c r="L11" s="1054"/>
      <c r="M11" s="1037"/>
      <c r="N11" s="1055"/>
      <c r="O11" s="1053"/>
      <c r="P11" s="1053"/>
      <c r="Q11" s="940"/>
      <c r="R11" s="941"/>
      <c r="S11" s="942"/>
      <c r="T11" s="942"/>
      <c r="U11" s="1046" t="e">
        <f>#REF!</f>
        <v>#REF!</v>
      </c>
      <c r="V11" s="942"/>
      <c r="W11" s="942"/>
      <c r="X11" s="942"/>
      <c r="Y11" s="801"/>
      <c r="Z11" s="801"/>
      <c r="AA11" s="801" t="s">
        <v>83</v>
      </c>
      <c r="AB11" s="684">
        <v>25</v>
      </c>
      <c r="AC11" s="684">
        <v>15</v>
      </c>
      <c r="AD11" s="684">
        <v>10</v>
      </c>
      <c r="AE11" s="684">
        <v>6</v>
      </c>
      <c r="AF11" s="684">
        <v>3</v>
      </c>
      <c r="AG11" s="684">
        <v>1</v>
      </c>
      <c r="AH11" s="684">
        <v>0</v>
      </c>
      <c r="AI11" s="815"/>
      <c r="AJ11" s="815"/>
      <c r="AK11" s="815"/>
      <c r="AL11" s="942"/>
      <c r="AM11" s="942"/>
      <c r="AN11" s="942"/>
      <c r="AO11" s="942"/>
      <c r="AP11" s="942"/>
      <c r="AQ11" s="942"/>
      <c r="AR11" s="942"/>
      <c r="AS11" s="942"/>
    </row>
    <row r="12" spans="1:45" s="943" customFormat="1" ht="12.9" customHeight="1" x14ac:dyDescent="0.25">
      <c r="A12" s="945"/>
      <c r="B12" s="1039"/>
      <c r="C12" s="1040"/>
      <c r="D12" s="1040"/>
      <c r="E12" s="1050"/>
      <c r="F12" s="1042"/>
      <c r="G12" s="1042"/>
      <c r="H12" s="1043"/>
      <c r="I12" s="1044" t="s">
        <v>456</v>
      </c>
      <c r="J12" s="951"/>
      <c r="K12" s="1045" t="str">
        <f>UPPER(IF(OR(J12="a",J12="as"),F11,IF(OR(J12="b",J12="bs"),F13,)))</f>
        <v/>
      </c>
      <c r="L12" s="1056"/>
      <c r="M12" s="1037"/>
      <c r="N12" s="1055"/>
      <c r="O12" s="1053"/>
      <c r="P12" s="1053"/>
      <c r="Q12" s="940"/>
      <c r="R12" s="941"/>
      <c r="S12" s="942"/>
      <c r="T12" s="942"/>
      <c r="U12" s="1046" t="e">
        <f>#REF!</f>
        <v>#REF!</v>
      </c>
      <c r="V12" s="942"/>
      <c r="W12" s="942"/>
      <c r="X12" s="942"/>
      <c r="Y12" s="801"/>
      <c r="Z12" s="801"/>
      <c r="AA12" s="801" t="s">
        <v>88</v>
      </c>
      <c r="AB12" s="684">
        <v>15</v>
      </c>
      <c r="AC12" s="684">
        <v>10</v>
      </c>
      <c r="AD12" s="684">
        <v>6</v>
      </c>
      <c r="AE12" s="684">
        <v>3</v>
      </c>
      <c r="AF12" s="684">
        <v>1</v>
      </c>
      <c r="AG12" s="684">
        <v>0</v>
      </c>
      <c r="AH12" s="684">
        <v>0</v>
      </c>
      <c r="AI12" s="815"/>
      <c r="AJ12" s="815"/>
      <c r="AK12" s="815"/>
      <c r="AL12" s="942"/>
      <c r="AM12" s="942"/>
      <c r="AN12" s="942"/>
      <c r="AO12" s="942"/>
      <c r="AP12" s="942"/>
      <c r="AQ12" s="942"/>
      <c r="AR12" s="942"/>
      <c r="AS12" s="942"/>
    </row>
    <row r="13" spans="1:45" s="943" customFormat="1" ht="12.9" customHeight="1" x14ac:dyDescent="0.25">
      <c r="A13" s="945">
        <v>4</v>
      </c>
      <c r="B13" s="1034">
        <f>IF($E13="","",VLOOKUP($E13,'B-VI.kcs-U16-F elo'!$A$7:$O$22,14))</f>
        <v>0</v>
      </c>
      <c r="C13" s="888">
        <f>IF($E13="","",VLOOKUP($E13,'B-VI.kcs-U16-F elo'!$A$7:$O$22,15))</f>
        <v>0</v>
      </c>
      <c r="D13" s="888" t="str">
        <f>IF($E13="","",VLOOKUP($E13,'B-VI.kcs-U16-F elo'!$A$7:$O$22,5))</f>
        <v>100712</v>
      </c>
      <c r="E13" s="1047">
        <v>7</v>
      </c>
      <c r="F13" s="889" t="str">
        <f>UPPER(IF($E13="","",VLOOKUP($E13,'B-VI.kcs-U16-F elo'!$A$7:$O$22,2)))</f>
        <v>SZABÓ-ZSIDEK</v>
      </c>
      <c r="G13" s="889" t="str">
        <f>IF($E13="","",VLOOKUP($E13,'B-VI.kcs-U16-F elo'!$A$7:$O$22,3))</f>
        <v>Márton</v>
      </c>
      <c r="H13" s="889"/>
      <c r="I13" s="889" t="str">
        <f>IF($E13="","",VLOOKUP($E13,'B-VI.kcs-U16-F elo'!$A$7:$O$22,4))</f>
        <v>Szent Mór Kat. Óvoda,Ált.Isk.,AMI és Gim.</v>
      </c>
      <c r="J13" s="1057"/>
      <c r="K13" s="1037"/>
      <c r="L13" s="1037"/>
      <c r="M13" s="1037"/>
      <c r="N13" s="1055"/>
      <c r="O13" s="1053"/>
      <c r="P13" s="1053"/>
      <c r="Q13" s="940"/>
      <c r="R13" s="941"/>
      <c r="S13" s="942"/>
      <c r="T13" s="942"/>
      <c r="U13" s="1046" t="e">
        <f>#REF!</f>
        <v>#REF!</v>
      </c>
      <c r="V13" s="942"/>
      <c r="W13" s="942"/>
      <c r="X13" s="942"/>
      <c r="Y13" s="801"/>
      <c r="Z13" s="801"/>
      <c r="AA13" s="801" t="s">
        <v>84</v>
      </c>
      <c r="AB13" s="684">
        <v>10</v>
      </c>
      <c r="AC13" s="684">
        <v>6</v>
      </c>
      <c r="AD13" s="684">
        <v>3</v>
      </c>
      <c r="AE13" s="684">
        <v>1</v>
      </c>
      <c r="AF13" s="684">
        <v>0</v>
      </c>
      <c r="AG13" s="684">
        <v>0</v>
      </c>
      <c r="AH13" s="684">
        <v>0</v>
      </c>
      <c r="AI13" s="815"/>
      <c r="AJ13" s="815"/>
      <c r="AK13" s="815"/>
      <c r="AL13" s="942"/>
      <c r="AM13" s="942"/>
      <c r="AN13" s="942"/>
      <c r="AO13" s="942"/>
      <c r="AP13" s="942"/>
      <c r="AQ13" s="942"/>
      <c r="AR13" s="942"/>
      <c r="AS13" s="942"/>
    </row>
    <row r="14" spans="1:45" s="943" customFormat="1" ht="12.9" customHeight="1" x14ac:dyDescent="0.25">
      <c r="A14" s="945"/>
      <c r="B14" s="1039"/>
      <c r="C14" s="1040"/>
      <c r="D14" s="1040"/>
      <c r="E14" s="1050"/>
      <c r="F14" s="1042"/>
      <c r="G14" s="1042"/>
      <c r="H14" s="1043"/>
      <c r="I14" s="1042"/>
      <c r="J14" s="1051"/>
      <c r="K14" s="1037"/>
      <c r="L14" s="1037"/>
      <c r="M14" s="1044" t="s">
        <v>456</v>
      </c>
      <c r="N14" s="961"/>
      <c r="O14" s="1045" t="str">
        <f>UPPER(IF(OR(N14="a",N14="as"),M10,IF(OR(N14="b",N14="bs"),M18,)))</f>
        <v/>
      </c>
      <c r="P14" s="1052"/>
      <c r="Q14" s="940"/>
      <c r="R14" s="941"/>
      <c r="S14" s="942"/>
      <c r="T14" s="942"/>
      <c r="U14" s="1046" t="e">
        <f>#REF!</f>
        <v>#REF!</v>
      </c>
      <c r="V14" s="942"/>
      <c r="W14" s="942"/>
      <c r="X14" s="942"/>
      <c r="Y14" s="801"/>
      <c r="Z14" s="801"/>
      <c r="AA14" s="801" t="s">
        <v>85</v>
      </c>
      <c r="AB14" s="684">
        <v>3</v>
      </c>
      <c r="AC14" s="684">
        <v>2</v>
      </c>
      <c r="AD14" s="684">
        <v>1</v>
      </c>
      <c r="AE14" s="684">
        <v>0</v>
      </c>
      <c r="AF14" s="684">
        <v>0</v>
      </c>
      <c r="AG14" s="684">
        <v>0</v>
      </c>
      <c r="AH14" s="684">
        <v>0</v>
      </c>
      <c r="AI14" s="815"/>
      <c r="AJ14" s="815"/>
      <c r="AK14" s="815"/>
      <c r="AL14" s="942"/>
      <c r="AM14" s="942"/>
      <c r="AN14" s="942"/>
      <c r="AO14" s="942"/>
      <c r="AP14" s="942"/>
      <c r="AQ14" s="942"/>
      <c r="AR14" s="942"/>
      <c r="AS14" s="942"/>
    </row>
    <row r="15" spans="1:45" s="943" customFormat="1" ht="12.9" customHeight="1" x14ac:dyDescent="0.25">
      <c r="A15" s="1058">
        <v>5</v>
      </c>
      <c r="B15" s="1034">
        <f>IF($E15="","",VLOOKUP($E15,'B-VI.kcs-U16-F elo'!$A$7:$O$22,14))</f>
        <v>0</v>
      </c>
      <c r="C15" s="888">
        <f>IF($E15="","",VLOOKUP($E15,'B-VI.kcs-U16-F elo'!$A$7:$O$22,15))</f>
        <v>0</v>
      </c>
      <c r="D15" s="888" t="str">
        <f>IF($E15="","",VLOOKUP($E15,'B-VI.kcs-U16-F elo'!$A$7:$O$22,5))</f>
        <v>101119</v>
      </c>
      <c r="E15" s="1047">
        <v>8</v>
      </c>
      <c r="F15" s="889" t="str">
        <f>UPPER(IF($E15="","",VLOOKUP($E15,'B-VI.kcs-U16-F elo'!$A$7:$O$22,2)))</f>
        <v>SZENTIRMAY</v>
      </c>
      <c r="G15" s="889" t="str">
        <f>IF($E15="","",VLOOKUP($E15,'B-VI.kcs-U16-F elo'!$A$7:$O$22,3))</f>
        <v>Bertalan László</v>
      </c>
      <c r="H15" s="889"/>
      <c r="I15" s="889" t="str">
        <f>IF($E15="","",VLOOKUP($E15,'B-VI.kcs-U16-F elo'!$A$7:$O$22,4))</f>
        <v>Szent Mór Kat. Óvoda,Ált.Isk.,AMI és Gim.</v>
      </c>
      <c r="J15" s="1059"/>
      <c r="K15" s="1037"/>
      <c r="L15" s="1037"/>
      <c r="M15" s="1037"/>
      <c r="N15" s="1055"/>
      <c r="O15" s="1037"/>
      <c r="P15" s="1053"/>
      <c r="Q15" s="940"/>
      <c r="R15" s="941"/>
      <c r="S15" s="942"/>
      <c r="T15" s="942"/>
      <c r="U15" s="1046" t="e">
        <f>#REF!</f>
        <v>#REF!</v>
      </c>
      <c r="V15" s="942"/>
      <c r="W15" s="942"/>
      <c r="X15" s="942"/>
      <c r="Y15" s="801"/>
      <c r="Z15" s="801"/>
      <c r="AA15" s="801"/>
      <c r="AB15" s="801"/>
      <c r="AC15" s="801"/>
      <c r="AD15" s="801"/>
      <c r="AE15" s="801"/>
      <c r="AF15" s="801"/>
      <c r="AG15" s="801"/>
      <c r="AH15" s="801"/>
      <c r="AI15" s="815"/>
      <c r="AJ15" s="815"/>
      <c r="AK15" s="815"/>
      <c r="AL15" s="942"/>
      <c r="AM15" s="942"/>
      <c r="AN15" s="942"/>
      <c r="AO15" s="942"/>
      <c r="AP15" s="942"/>
      <c r="AQ15" s="942"/>
      <c r="AR15" s="942"/>
      <c r="AS15" s="942"/>
    </row>
    <row r="16" spans="1:45" s="943" customFormat="1" ht="12.9" customHeight="1" thickBot="1" x14ac:dyDescent="0.3">
      <c r="A16" s="945"/>
      <c r="B16" s="1039"/>
      <c r="C16" s="1040"/>
      <c r="D16" s="1040"/>
      <c r="E16" s="1050"/>
      <c r="F16" s="1042"/>
      <c r="G16" s="1042"/>
      <c r="H16" s="1043"/>
      <c r="I16" s="1044" t="s">
        <v>456</v>
      </c>
      <c r="J16" s="951"/>
      <c r="K16" s="1045" t="str">
        <f>UPPER(IF(OR(J16="a",J16="as"),F15,IF(OR(J16="b",J16="bs"),F17,)))</f>
        <v/>
      </c>
      <c r="L16" s="1045"/>
      <c r="M16" s="1037"/>
      <c r="N16" s="1055"/>
      <c r="O16" s="1044"/>
      <c r="P16" s="1053"/>
      <c r="Q16" s="940"/>
      <c r="R16" s="941"/>
      <c r="S16" s="942"/>
      <c r="T16" s="942"/>
      <c r="U16" s="1060" t="e">
        <f>#REF!</f>
        <v>#REF!</v>
      </c>
      <c r="V16" s="942"/>
      <c r="W16" s="942"/>
      <c r="X16" s="942"/>
      <c r="Y16" s="801"/>
      <c r="Z16" s="801"/>
      <c r="AA16" s="801" t="s">
        <v>53</v>
      </c>
      <c r="AB16" s="684">
        <v>150</v>
      </c>
      <c r="AC16" s="684">
        <v>120</v>
      </c>
      <c r="AD16" s="684">
        <v>90</v>
      </c>
      <c r="AE16" s="684">
        <v>60</v>
      </c>
      <c r="AF16" s="684">
        <v>40</v>
      </c>
      <c r="AG16" s="684">
        <v>25</v>
      </c>
      <c r="AH16" s="684">
        <v>15</v>
      </c>
      <c r="AI16" s="815"/>
      <c r="AJ16" s="815"/>
      <c r="AK16" s="815"/>
      <c r="AL16" s="942"/>
      <c r="AM16" s="942"/>
      <c r="AN16" s="942"/>
      <c r="AO16" s="942"/>
      <c r="AP16" s="942"/>
      <c r="AQ16" s="942"/>
      <c r="AR16" s="942"/>
      <c r="AS16" s="942"/>
    </row>
    <row r="17" spans="1:45" s="943" customFormat="1" ht="12.9" customHeight="1" x14ac:dyDescent="0.25">
      <c r="A17" s="945">
        <v>6</v>
      </c>
      <c r="B17" s="1034">
        <f>IF($E17="","",VLOOKUP($E17,'B-VI.kcs-U16-F elo'!$A$7:$O$22,14))</f>
        <v>0</v>
      </c>
      <c r="C17" s="888">
        <f>IF($E17="","",VLOOKUP($E17,'B-VI.kcs-U16-F elo'!$A$7:$O$22,15))</f>
        <v>0</v>
      </c>
      <c r="D17" s="888" t="str">
        <f>IF($E17="","",VLOOKUP($E17,'B-VI.kcs-U16-F elo'!$A$7:$O$22,5))</f>
        <v>110718</v>
      </c>
      <c r="E17" s="1047">
        <v>4</v>
      </c>
      <c r="F17" s="889" t="str">
        <f>UPPER(IF($E17="","",VLOOKUP($E17,'B-VI.kcs-U16-F elo'!$A$7:$O$22,2)))</f>
        <v>MÜLLER</v>
      </c>
      <c r="G17" s="889" t="str">
        <f>IF($E17="","",VLOOKUP($E17,'B-VI.kcs-U16-F elo'!$A$7:$O$22,3))</f>
        <v>Dávid Máté</v>
      </c>
      <c r="H17" s="889"/>
      <c r="I17" s="889" t="str">
        <f>IF($E17="","",VLOOKUP($E17,'B-VI.kcs-U16-F elo'!$A$7:$O$22,4))</f>
        <v>Koch Valéria Gimn.,Ált.Isk.,Óvoda és Koll.</v>
      </c>
      <c r="J17" s="1048"/>
      <c r="K17" s="1037"/>
      <c r="L17" s="1049"/>
      <c r="M17" s="1037"/>
      <c r="N17" s="1055"/>
      <c r="O17" s="1053"/>
      <c r="P17" s="1053"/>
      <c r="Q17" s="940"/>
      <c r="R17" s="941"/>
      <c r="S17" s="942"/>
      <c r="T17" s="942"/>
      <c r="U17" s="942"/>
      <c r="V17" s="942"/>
      <c r="W17" s="942"/>
      <c r="X17" s="942"/>
      <c r="Y17" s="801"/>
      <c r="Z17" s="801"/>
      <c r="AA17" s="801" t="s">
        <v>76</v>
      </c>
      <c r="AB17" s="684">
        <v>120</v>
      </c>
      <c r="AC17" s="684">
        <v>90</v>
      </c>
      <c r="AD17" s="684">
        <v>60</v>
      </c>
      <c r="AE17" s="684">
        <v>40</v>
      </c>
      <c r="AF17" s="684">
        <v>25</v>
      </c>
      <c r="AG17" s="684">
        <v>15</v>
      </c>
      <c r="AH17" s="684">
        <v>8</v>
      </c>
      <c r="AI17" s="815"/>
      <c r="AJ17" s="815"/>
      <c r="AK17" s="815"/>
      <c r="AL17" s="942"/>
      <c r="AM17" s="942"/>
      <c r="AN17" s="942"/>
      <c r="AO17" s="942"/>
      <c r="AP17" s="942"/>
      <c r="AQ17" s="942"/>
      <c r="AR17" s="942"/>
      <c r="AS17" s="942"/>
    </row>
    <row r="18" spans="1:45" s="943" customFormat="1" ht="12.9" customHeight="1" x14ac:dyDescent="0.25">
      <c r="A18" s="945"/>
      <c r="B18" s="1039"/>
      <c r="C18" s="1040"/>
      <c r="D18" s="1040"/>
      <c r="E18" s="1050"/>
      <c r="F18" s="1042"/>
      <c r="G18" s="1042"/>
      <c r="H18" s="1043"/>
      <c r="I18" s="1042"/>
      <c r="J18" s="1051"/>
      <c r="K18" s="1044" t="s">
        <v>456</v>
      </c>
      <c r="L18" s="961"/>
      <c r="M18" s="1045" t="str">
        <f>UPPER(IF(OR(L18="a",L18="as"),K16,IF(OR(L18="b",L18="bs"),K20,)))</f>
        <v/>
      </c>
      <c r="N18" s="1061"/>
      <c r="O18" s="1053"/>
      <c r="P18" s="1053"/>
      <c r="Q18" s="940"/>
      <c r="R18" s="941"/>
      <c r="S18" s="942"/>
      <c r="T18" s="942"/>
      <c r="U18" s="942"/>
      <c r="V18" s="942"/>
      <c r="W18" s="942"/>
      <c r="X18" s="942"/>
      <c r="Y18" s="801"/>
      <c r="Z18" s="801"/>
      <c r="AA18" s="801" t="s">
        <v>77</v>
      </c>
      <c r="AB18" s="684">
        <v>90</v>
      </c>
      <c r="AC18" s="684">
        <v>60</v>
      </c>
      <c r="AD18" s="684">
        <v>40</v>
      </c>
      <c r="AE18" s="684">
        <v>25</v>
      </c>
      <c r="AF18" s="684">
        <v>15</v>
      </c>
      <c r="AG18" s="684">
        <v>8</v>
      </c>
      <c r="AH18" s="684">
        <v>4</v>
      </c>
      <c r="AI18" s="815"/>
      <c r="AJ18" s="815"/>
      <c r="AK18" s="815"/>
      <c r="AL18" s="942"/>
      <c r="AM18" s="942"/>
      <c r="AN18" s="942"/>
      <c r="AO18" s="942"/>
      <c r="AP18" s="942"/>
      <c r="AQ18" s="942"/>
      <c r="AR18" s="942"/>
      <c r="AS18" s="942"/>
    </row>
    <row r="19" spans="1:45" s="943" customFormat="1" ht="12.9" customHeight="1" x14ac:dyDescent="0.25">
      <c r="A19" s="945">
        <v>7</v>
      </c>
      <c r="B19" s="1034">
        <f>IF($E19="","",VLOOKUP($E19,'B-VI.kcs-U16-F elo'!$A$7:$O$22,14))</f>
        <v>0</v>
      </c>
      <c r="C19" s="888">
        <f>IF($E19="","",VLOOKUP($E19,'B-VI.kcs-U16-F elo'!$A$7:$O$22,15))</f>
        <v>0</v>
      </c>
      <c r="D19" s="888" t="str">
        <f>IF($E19="","",VLOOKUP($E19,'B-VI.kcs-U16-F elo'!$A$7:$O$22,5))</f>
        <v>110523</v>
      </c>
      <c r="E19" s="1047">
        <v>3</v>
      </c>
      <c r="F19" s="889" t="str">
        <f>UPPER(IF($E19="","",VLOOKUP($E19,'B-VI.kcs-U16-F elo'!$A$7:$O$22,2)))</f>
        <v>HORVÁTH</v>
      </c>
      <c r="G19" s="889" t="str">
        <f>IF($E19="","",VLOOKUP($E19,'B-VI.kcs-U16-F elo'!$A$7:$O$22,3))</f>
        <v>Máté</v>
      </c>
      <c r="H19" s="889"/>
      <c r="I19" s="889" t="str">
        <f>IF($E19="","",VLOOKUP($E19,'B-VI.kcs-U16-F elo'!$A$7:$O$22,4))</f>
        <v>Park Utcai Kat.Ált.Isk. és Óvoda, Mohács</v>
      </c>
      <c r="J19" s="1036"/>
      <c r="K19" s="1037"/>
      <c r="L19" s="1054"/>
      <c r="M19" s="1037"/>
      <c r="N19" s="1053"/>
      <c r="O19" s="1053"/>
      <c r="P19" s="1053"/>
      <c r="Q19" s="940"/>
      <c r="R19" s="941"/>
      <c r="S19" s="942"/>
      <c r="T19" s="942"/>
      <c r="U19" s="942"/>
      <c r="V19" s="942"/>
      <c r="W19" s="942"/>
      <c r="X19" s="942"/>
      <c r="Y19" s="801"/>
      <c r="Z19" s="801"/>
      <c r="AA19" s="801" t="s">
        <v>78</v>
      </c>
      <c r="AB19" s="684">
        <v>60</v>
      </c>
      <c r="AC19" s="684">
        <v>40</v>
      </c>
      <c r="AD19" s="684">
        <v>25</v>
      </c>
      <c r="AE19" s="684">
        <v>15</v>
      </c>
      <c r="AF19" s="684">
        <v>8</v>
      </c>
      <c r="AG19" s="684">
        <v>4</v>
      </c>
      <c r="AH19" s="684">
        <v>2</v>
      </c>
      <c r="AI19" s="815"/>
      <c r="AJ19" s="815"/>
      <c r="AK19" s="815"/>
      <c r="AL19" s="942"/>
      <c r="AM19" s="942"/>
      <c r="AN19" s="942"/>
      <c r="AO19" s="942"/>
      <c r="AP19" s="942"/>
      <c r="AQ19" s="942"/>
      <c r="AR19" s="942"/>
      <c r="AS19" s="942"/>
    </row>
    <row r="20" spans="1:45" s="943" customFormat="1" ht="12.9" customHeight="1" x14ac:dyDescent="0.25">
      <c r="A20" s="945"/>
      <c r="B20" s="1039"/>
      <c r="C20" s="1040"/>
      <c r="D20" s="1040"/>
      <c r="E20" s="1041"/>
      <c r="F20" s="1042"/>
      <c r="G20" s="1042"/>
      <c r="H20" s="1043"/>
      <c r="I20" s="1044" t="s">
        <v>456</v>
      </c>
      <c r="J20" s="951"/>
      <c r="K20" s="1045" t="str">
        <f>UPPER(IF(OR(J20="a",J20="as"),F19,IF(OR(J20="b",J20="bs"),F21,)))</f>
        <v/>
      </c>
      <c r="L20" s="1056"/>
      <c r="M20" s="1037"/>
      <c r="N20" s="1053"/>
      <c r="O20" s="1053"/>
      <c r="P20" s="1053"/>
      <c r="Q20" s="940"/>
      <c r="R20" s="941"/>
      <c r="S20" s="942"/>
      <c r="T20" s="942"/>
      <c r="U20" s="942"/>
      <c r="V20" s="942"/>
      <c r="W20" s="942"/>
      <c r="X20" s="942"/>
      <c r="Y20" s="801"/>
      <c r="Z20" s="801"/>
      <c r="AA20" s="801" t="s">
        <v>79</v>
      </c>
      <c r="AB20" s="684">
        <v>40</v>
      </c>
      <c r="AC20" s="684">
        <v>25</v>
      </c>
      <c r="AD20" s="684">
        <v>15</v>
      </c>
      <c r="AE20" s="684">
        <v>8</v>
      </c>
      <c r="AF20" s="684">
        <v>4</v>
      </c>
      <c r="AG20" s="684">
        <v>2</v>
      </c>
      <c r="AH20" s="684">
        <v>1</v>
      </c>
      <c r="AI20" s="815"/>
      <c r="AJ20" s="815"/>
      <c r="AK20" s="815"/>
      <c r="AL20" s="942"/>
      <c r="AM20" s="942"/>
      <c r="AN20" s="942"/>
      <c r="AO20" s="942"/>
      <c r="AP20" s="942"/>
      <c r="AQ20" s="942"/>
      <c r="AR20" s="942"/>
      <c r="AS20" s="942"/>
    </row>
    <row r="21" spans="1:45" s="943" customFormat="1" ht="12.9" customHeight="1" x14ac:dyDescent="0.25">
      <c r="A21" s="974">
        <v>8</v>
      </c>
      <c r="B21" s="1034">
        <f>IF($E21="","",VLOOKUP($E21,'B-VI.kcs-U16-F elo'!$A$7:$O$22,14))</f>
        <v>0</v>
      </c>
      <c r="C21" s="888">
        <f>IF($E21="","",VLOOKUP($E21,'B-VI.kcs-U16-F elo'!$A$7:$O$22,15))</f>
        <v>0</v>
      </c>
      <c r="D21" s="888" t="str">
        <f>IF($E21="","",VLOOKUP($E21,'B-VI.kcs-U16-F elo'!$A$7:$O$22,5))</f>
        <v>100226</v>
      </c>
      <c r="E21" s="1035">
        <v>6</v>
      </c>
      <c r="F21" s="889" t="str">
        <f>UPPER(IF($E21="","",VLOOKUP($E21,'B-VI.kcs-U16-F elo'!$A$7:$O$22,2)))</f>
        <v>SILLYE</v>
      </c>
      <c r="G21" s="889" t="str">
        <f>IF($E21="","",VLOOKUP($E21,'B-VI.kcs-U16-F elo'!$A$7:$O$22,3))</f>
        <v>Imre Botond</v>
      </c>
      <c r="H21" s="889"/>
      <c r="I21" s="889" t="str">
        <f>IF($E21="","",VLOOKUP($E21,'B-VI.kcs-U16-F elo'!$A$7:$O$22,4))</f>
        <v>PTE Gyakorló Ált.Isk.,Gimn. és Óvoda</v>
      </c>
      <c r="J21" s="1057"/>
      <c r="K21" s="1037"/>
      <c r="L21" s="1037"/>
      <c r="M21" s="1037"/>
      <c r="N21" s="1053"/>
      <c r="O21" s="1053"/>
      <c r="P21" s="1053"/>
      <c r="Q21" s="940"/>
      <c r="R21" s="941"/>
      <c r="S21" s="942"/>
      <c r="T21" s="942"/>
      <c r="U21" s="942"/>
      <c r="V21" s="942"/>
      <c r="W21" s="942"/>
      <c r="X21" s="942"/>
      <c r="Y21" s="801"/>
      <c r="Z21" s="801"/>
      <c r="AA21" s="801" t="s">
        <v>80</v>
      </c>
      <c r="AB21" s="684">
        <v>25</v>
      </c>
      <c r="AC21" s="684">
        <v>15</v>
      </c>
      <c r="AD21" s="684">
        <v>10</v>
      </c>
      <c r="AE21" s="684">
        <v>6</v>
      </c>
      <c r="AF21" s="684">
        <v>3</v>
      </c>
      <c r="AG21" s="684">
        <v>1</v>
      </c>
      <c r="AH21" s="684">
        <v>0</v>
      </c>
      <c r="AI21" s="815"/>
      <c r="AJ21" s="815"/>
      <c r="AK21" s="815"/>
      <c r="AL21" s="942"/>
      <c r="AM21" s="942"/>
      <c r="AN21" s="942"/>
      <c r="AO21" s="942"/>
      <c r="AP21" s="942"/>
      <c r="AQ21" s="942"/>
      <c r="AR21" s="942"/>
      <c r="AS21" s="942"/>
    </row>
    <row r="22" spans="1:45" s="943" customFormat="1" ht="9.6" customHeight="1" x14ac:dyDescent="0.25">
      <c r="A22" s="1062"/>
      <c r="B22" s="938"/>
      <c r="C22" s="938"/>
      <c r="D22" s="938"/>
      <c r="E22" s="1041"/>
      <c r="F22" s="938"/>
      <c r="G22" s="938"/>
      <c r="H22" s="938"/>
      <c r="I22" s="938"/>
      <c r="J22" s="1041"/>
      <c r="K22" s="938"/>
      <c r="L22" s="938"/>
      <c r="M22" s="938"/>
      <c r="N22" s="940"/>
      <c r="O22" s="940"/>
      <c r="P22" s="940"/>
      <c r="Q22" s="940"/>
      <c r="R22" s="941"/>
      <c r="S22" s="942"/>
      <c r="T22" s="942"/>
      <c r="U22" s="942"/>
      <c r="V22" s="942"/>
      <c r="W22" s="942"/>
      <c r="X22" s="942"/>
      <c r="Y22" s="801"/>
      <c r="Z22" s="801"/>
      <c r="AA22" s="801" t="s">
        <v>81</v>
      </c>
      <c r="AB22" s="684">
        <v>15</v>
      </c>
      <c r="AC22" s="684">
        <v>10</v>
      </c>
      <c r="AD22" s="684">
        <v>6</v>
      </c>
      <c r="AE22" s="684">
        <v>3</v>
      </c>
      <c r="AF22" s="684">
        <v>1</v>
      </c>
      <c r="AG22" s="684">
        <v>0</v>
      </c>
      <c r="AH22" s="684">
        <v>0</v>
      </c>
      <c r="AI22" s="815"/>
      <c r="AJ22" s="815"/>
      <c r="AK22" s="815"/>
      <c r="AL22" s="942"/>
      <c r="AM22" s="942"/>
      <c r="AN22" s="942"/>
      <c r="AO22" s="942"/>
      <c r="AP22" s="942"/>
      <c r="AQ22" s="942"/>
      <c r="AR22" s="942"/>
      <c r="AS22" s="942"/>
    </row>
    <row r="23" spans="1:45" s="943" customFormat="1" ht="9.6" customHeight="1" x14ac:dyDescent="0.25">
      <c r="A23" s="1063"/>
      <c r="B23" s="1041"/>
      <c r="C23" s="1041"/>
      <c r="D23" s="1041"/>
      <c r="E23" s="1041"/>
      <c r="F23" s="938"/>
      <c r="G23" s="938"/>
      <c r="H23" s="942"/>
      <c r="I23" s="1064"/>
      <c r="J23" s="1041"/>
      <c r="K23" s="938"/>
      <c r="L23" s="938"/>
      <c r="M23" s="938"/>
      <c r="N23" s="940"/>
      <c r="O23" s="940"/>
      <c r="P23" s="940"/>
      <c r="Q23" s="940"/>
      <c r="R23" s="941"/>
      <c r="S23" s="942"/>
      <c r="T23" s="942"/>
      <c r="U23" s="942"/>
      <c r="V23" s="942"/>
      <c r="W23" s="942"/>
      <c r="X23" s="942"/>
      <c r="Y23" s="801"/>
      <c r="Z23" s="801"/>
      <c r="AA23" s="801" t="s">
        <v>82</v>
      </c>
      <c r="AB23" s="684">
        <v>10</v>
      </c>
      <c r="AC23" s="684">
        <v>6</v>
      </c>
      <c r="AD23" s="684">
        <v>3</v>
      </c>
      <c r="AE23" s="684">
        <v>1</v>
      </c>
      <c r="AF23" s="684">
        <v>0</v>
      </c>
      <c r="AG23" s="684">
        <v>0</v>
      </c>
      <c r="AH23" s="684">
        <v>0</v>
      </c>
      <c r="AI23" s="815"/>
      <c r="AJ23" s="815"/>
      <c r="AK23" s="815"/>
      <c r="AL23" s="942"/>
      <c r="AM23" s="942"/>
      <c r="AN23" s="942"/>
      <c r="AO23" s="942"/>
      <c r="AP23" s="942"/>
      <c r="AQ23" s="942"/>
      <c r="AR23" s="942"/>
      <c r="AS23" s="942"/>
    </row>
    <row r="24" spans="1:45" s="943" customFormat="1" ht="9.6" customHeight="1" x14ac:dyDescent="0.25">
      <c r="A24" s="1063"/>
      <c r="B24" s="938"/>
      <c r="C24" s="938"/>
      <c r="D24" s="938"/>
      <c r="E24" s="1041"/>
      <c r="F24" s="938"/>
      <c r="G24" s="938"/>
      <c r="H24" s="938"/>
      <c r="I24" s="938"/>
      <c r="J24" s="1041"/>
      <c r="K24" s="938"/>
      <c r="L24" s="1065"/>
      <c r="M24" s="938"/>
      <c r="N24" s="940"/>
      <c r="O24" s="940"/>
      <c r="P24" s="940"/>
      <c r="Q24" s="940"/>
      <c r="R24" s="941"/>
      <c r="S24" s="942"/>
      <c r="T24" s="942"/>
      <c r="U24" s="942"/>
      <c r="V24" s="942"/>
      <c r="W24" s="942"/>
      <c r="X24" s="942"/>
      <c r="Y24" s="801"/>
      <c r="Z24" s="801"/>
      <c r="AA24" s="801" t="s">
        <v>83</v>
      </c>
      <c r="AB24" s="684">
        <v>6</v>
      </c>
      <c r="AC24" s="684">
        <v>3</v>
      </c>
      <c r="AD24" s="684">
        <v>1</v>
      </c>
      <c r="AE24" s="684">
        <v>0</v>
      </c>
      <c r="AF24" s="684">
        <v>0</v>
      </c>
      <c r="AG24" s="684">
        <v>0</v>
      </c>
      <c r="AH24" s="684">
        <v>0</v>
      </c>
      <c r="AI24" s="815"/>
      <c r="AJ24" s="815"/>
      <c r="AK24" s="815"/>
      <c r="AL24" s="942"/>
      <c r="AM24" s="942"/>
      <c r="AN24" s="942"/>
      <c r="AO24" s="942"/>
      <c r="AP24" s="942"/>
      <c r="AQ24" s="942"/>
      <c r="AR24" s="942"/>
      <c r="AS24" s="942"/>
    </row>
    <row r="25" spans="1:45" s="943" customFormat="1" ht="9.6" customHeight="1" x14ac:dyDescent="0.25">
      <c r="A25" s="1063"/>
      <c r="B25" s="1041"/>
      <c r="C25" s="1041"/>
      <c r="D25" s="1041"/>
      <c r="E25" s="1041"/>
      <c r="F25" s="938"/>
      <c r="G25" s="938"/>
      <c r="H25" s="942"/>
      <c r="I25" s="938"/>
      <c r="J25" s="1041"/>
      <c r="K25" s="1064"/>
      <c r="L25" s="1041"/>
      <c r="M25" s="938"/>
      <c r="N25" s="940"/>
      <c r="O25" s="940"/>
      <c r="P25" s="940"/>
      <c r="Q25" s="940"/>
      <c r="R25" s="941"/>
      <c r="S25" s="942"/>
      <c r="T25" s="942"/>
      <c r="U25" s="942"/>
      <c r="V25" s="942"/>
      <c r="W25" s="942"/>
      <c r="X25" s="942"/>
      <c r="Y25" s="801"/>
      <c r="Z25" s="801"/>
      <c r="AA25" s="801" t="s">
        <v>88</v>
      </c>
      <c r="AB25" s="684">
        <v>3</v>
      </c>
      <c r="AC25" s="684">
        <v>2</v>
      </c>
      <c r="AD25" s="684">
        <v>1</v>
      </c>
      <c r="AE25" s="684">
        <v>0</v>
      </c>
      <c r="AF25" s="684">
        <v>0</v>
      </c>
      <c r="AG25" s="684">
        <v>0</v>
      </c>
      <c r="AH25" s="684">
        <v>0</v>
      </c>
      <c r="AI25" s="815"/>
      <c r="AJ25" s="815"/>
      <c r="AK25" s="815"/>
      <c r="AL25" s="942"/>
      <c r="AM25" s="942"/>
      <c r="AN25" s="942"/>
      <c r="AO25" s="942"/>
      <c r="AP25" s="942"/>
      <c r="AQ25" s="942"/>
      <c r="AR25" s="942"/>
      <c r="AS25" s="942"/>
    </row>
    <row r="26" spans="1:45" s="943" customFormat="1" ht="9.6" customHeight="1" x14ac:dyDescent="0.25">
      <c r="A26" s="1063"/>
      <c r="B26" s="938"/>
      <c r="C26" s="938"/>
      <c r="D26" s="938"/>
      <c r="E26" s="1041"/>
      <c r="F26" s="938"/>
      <c r="G26" s="938"/>
      <c r="H26" s="938"/>
      <c r="I26" s="938"/>
      <c r="J26" s="1041"/>
      <c r="K26" s="938"/>
      <c r="L26" s="938"/>
      <c r="M26" s="938"/>
      <c r="N26" s="940"/>
      <c r="O26" s="940"/>
      <c r="P26" s="940"/>
      <c r="Q26" s="940"/>
      <c r="R26" s="941"/>
      <c r="S26" s="1066"/>
      <c r="T26" s="942"/>
      <c r="U26" s="942"/>
      <c r="V26" s="942"/>
      <c r="W26" s="942"/>
      <c r="X26" s="942"/>
      <c r="Y26" s="707"/>
      <c r="Z26" s="707"/>
      <c r="AA26" s="707"/>
      <c r="AB26" s="707"/>
      <c r="AC26" s="707"/>
      <c r="AD26" s="707"/>
      <c r="AE26" s="707"/>
      <c r="AF26" s="707"/>
      <c r="AG26" s="707"/>
      <c r="AH26" s="707"/>
      <c r="AI26" s="815"/>
      <c r="AJ26" s="815"/>
      <c r="AK26" s="815"/>
      <c r="AL26" s="942"/>
      <c r="AM26" s="942"/>
      <c r="AN26" s="942"/>
      <c r="AO26" s="942"/>
      <c r="AP26" s="942"/>
      <c r="AQ26" s="942"/>
      <c r="AR26" s="942"/>
      <c r="AS26" s="942"/>
    </row>
    <row r="27" spans="1:45" s="943" customFormat="1" ht="9.6" customHeight="1" x14ac:dyDescent="0.25">
      <c r="A27" s="1063"/>
      <c r="B27" s="1041"/>
      <c r="C27" s="1041"/>
      <c r="D27" s="1041"/>
      <c r="E27" s="1041"/>
      <c r="F27" s="938"/>
      <c r="G27" s="938"/>
      <c r="H27" s="942"/>
      <c r="I27" s="1064"/>
      <c r="J27" s="1041"/>
      <c r="K27" s="938"/>
      <c r="L27" s="938"/>
      <c r="M27" s="938"/>
      <c r="N27" s="940"/>
      <c r="O27" s="940"/>
      <c r="P27" s="940"/>
      <c r="Q27" s="940"/>
      <c r="R27" s="941"/>
      <c r="S27" s="942"/>
      <c r="T27" s="942"/>
      <c r="U27" s="942"/>
      <c r="V27" s="942"/>
      <c r="W27" s="942"/>
      <c r="X27" s="942"/>
      <c r="Y27" s="707"/>
      <c r="Z27" s="707"/>
      <c r="AA27" s="707"/>
      <c r="AB27" s="707"/>
      <c r="AC27" s="707"/>
      <c r="AD27" s="707"/>
      <c r="AE27" s="707"/>
      <c r="AF27" s="707"/>
      <c r="AG27" s="707"/>
      <c r="AH27" s="707"/>
      <c r="AI27" s="815"/>
      <c r="AJ27" s="815"/>
      <c r="AK27" s="815"/>
      <c r="AL27" s="942"/>
      <c r="AM27" s="942"/>
      <c r="AN27" s="942"/>
      <c r="AO27" s="942"/>
      <c r="AP27" s="942"/>
      <c r="AQ27" s="942"/>
      <c r="AR27" s="942"/>
      <c r="AS27" s="942"/>
    </row>
    <row r="28" spans="1:45" s="943" customFormat="1" ht="9.6" customHeight="1" x14ac:dyDescent="0.25">
      <c r="A28" s="1063"/>
      <c r="B28" s="938"/>
      <c r="C28" s="938"/>
      <c r="D28" s="938"/>
      <c r="E28" s="1041"/>
      <c r="F28" s="938"/>
      <c r="G28" s="938"/>
      <c r="H28" s="938"/>
      <c r="I28" s="938"/>
      <c r="J28" s="1041"/>
      <c r="K28" s="938"/>
      <c r="L28" s="938"/>
      <c r="M28" s="938"/>
      <c r="N28" s="940"/>
      <c r="O28" s="940"/>
      <c r="P28" s="940"/>
      <c r="Q28" s="940"/>
      <c r="R28" s="941"/>
      <c r="S28" s="942"/>
      <c r="T28" s="942"/>
      <c r="U28" s="942"/>
      <c r="V28" s="942"/>
      <c r="W28" s="942"/>
      <c r="X28" s="942"/>
      <c r="Y28" s="942"/>
      <c r="Z28" s="942"/>
      <c r="AA28" s="942"/>
      <c r="AB28" s="942"/>
      <c r="AC28" s="942"/>
      <c r="AD28" s="942"/>
      <c r="AE28" s="942"/>
      <c r="AF28" s="942"/>
      <c r="AG28" s="942"/>
      <c r="AH28" s="942"/>
      <c r="AI28" s="989"/>
      <c r="AJ28" s="989"/>
      <c r="AK28" s="989"/>
      <c r="AL28" s="942"/>
      <c r="AM28" s="942"/>
      <c r="AN28" s="942"/>
      <c r="AO28" s="942"/>
      <c r="AP28" s="942"/>
      <c r="AQ28" s="942"/>
      <c r="AR28" s="942"/>
      <c r="AS28" s="942"/>
    </row>
    <row r="29" spans="1:45" s="943" customFormat="1" ht="9.6" customHeight="1" x14ac:dyDescent="0.25">
      <c r="A29" s="1063"/>
      <c r="B29" s="1041"/>
      <c r="C29" s="1041"/>
      <c r="D29" s="1041"/>
      <c r="E29" s="1041"/>
      <c r="F29" s="938"/>
      <c r="G29" s="938"/>
      <c r="H29" s="942"/>
      <c r="I29" s="938"/>
      <c r="J29" s="1041"/>
      <c r="K29" s="938"/>
      <c r="L29" s="938"/>
      <c r="M29" s="1064"/>
      <c r="N29" s="1041"/>
      <c r="O29" s="938"/>
      <c r="P29" s="940"/>
      <c r="Q29" s="940"/>
      <c r="R29" s="941"/>
      <c r="S29" s="942"/>
      <c r="T29" s="942"/>
      <c r="U29" s="942"/>
      <c r="V29" s="942"/>
      <c r="W29" s="942"/>
      <c r="X29" s="942"/>
      <c r="Y29" s="942"/>
      <c r="Z29" s="942"/>
      <c r="AA29" s="942"/>
      <c r="AB29" s="942"/>
      <c r="AC29" s="942"/>
      <c r="AD29" s="942"/>
      <c r="AE29" s="942"/>
      <c r="AF29" s="942"/>
      <c r="AG29" s="942"/>
      <c r="AH29" s="942"/>
      <c r="AI29" s="989"/>
      <c r="AJ29" s="989"/>
      <c r="AK29" s="989"/>
      <c r="AL29" s="942"/>
      <c r="AM29" s="942"/>
      <c r="AN29" s="942"/>
      <c r="AO29" s="942"/>
      <c r="AP29" s="942"/>
      <c r="AQ29" s="942"/>
      <c r="AR29" s="942"/>
      <c r="AS29" s="942"/>
    </row>
    <row r="30" spans="1:45" s="943" customFormat="1" ht="9.6" customHeight="1" x14ac:dyDescent="0.25">
      <c r="A30" s="1063"/>
      <c r="B30" s="938"/>
      <c r="C30" s="938"/>
      <c r="D30" s="938"/>
      <c r="E30" s="1041"/>
      <c r="F30" s="938"/>
      <c r="G30" s="938"/>
      <c r="H30" s="938"/>
      <c r="I30" s="938"/>
      <c r="J30" s="1041"/>
      <c r="K30" s="938"/>
      <c r="L30" s="938"/>
      <c r="M30" s="938"/>
      <c r="N30" s="940"/>
      <c r="O30" s="938"/>
      <c r="P30" s="940"/>
      <c r="Q30" s="940"/>
      <c r="R30" s="941"/>
      <c r="S30" s="942"/>
      <c r="T30" s="942"/>
      <c r="U30" s="942"/>
      <c r="V30" s="942"/>
      <c r="W30" s="942"/>
      <c r="X30" s="942"/>
      <c r="Y30" s="942"/>
      <c r="Z30" s="942"/>
      <c r="AA30" s="942"/>
      <c r="AB30" s="942"/>
      <c r="AC30" s="942"/>
      <c r="AD30" s="942"/>
      <c r="AE30" s="942"/>
      <c r="AF30" s="942"/>
      <c r="AG30" s="942"/>
      <c r="AH30" s="942"/>
      <c r="AI30" s="989"/>
      <c r="AJ30" s="989"/>
      <c r="AK30" s="989"/>
      <c r="AL30" s="942"/>
      <c r="AM30" s="942"/>
      <c r="AN30" s="942"/>
      <c r="AO30" s="942"/>
      <c r="AP30" s="942"/>
      <c r="AQ30" s="942"/>
      <c r="AR30" s="942"/>
      <c r="AS30" s="942"/>
    </row>
    <row r="31" spans="1:45" s="943" customFormat="1" ht="9.6" customHeight="1" x14ac:dyDescent="0.25">
      <c r="A31" s="1063"/>
      <c r="B31" s="1041"/>
      <c r="C31" s="1041"/>
      <c r="D31" s="1041"/>
      <c r="E31" s="1041"/>
      <c r="F31" s="938"/>
      <c r="G31" s="938"/>
      <c r="H31" s="942"/>
      <c r="I31" s="1064"/>
      <c r="J31" s="1041"/>
      <c r="K31" s="938"/>
      <c r="L31" s="938"/>
      <c r="M31" s="938"/>
      <c r="N31" s="940"/>
      <c r="O31" s="940"/>
      <c r="P31" s="940"/>
      <c r="Q31" s="940"/>
      <c r="R31" s="941"/>
      <c r="S31" s="942"/>
      <c r="T31" s="942"/>
      <c r="U31" s="942"/>
      <c r="V31" s="942"/>
      <c r="W31" s="942"/>
      <c r="X31" s="942"/>
      <c r="Y31" s="942"/>
      <c r="Z31" s="942"/>
      <c r="AA31" s="942"/>
      <c r="AB31" s="942"/>
      <c r="AC31" s="942"/>
      <c r="AD31" s="942"/>
      <c r="AE31" s="942"/>
      <c r="AF31" s="942"/>
      <c r="AG31" s="942"/>
      <c r="AH31" s="942"/>
      <c r="AI31" s="989"/>
      <c r="AJ31" s="989"/>
      <c r="AK31" s="989"/>
      <c r="AL31" s="942"/>
      <c r="AM31" s="942"/>
      <c r="AN31" s="942"/>
      <c r="AO31" s="942"/>
      <c r="AP31" s="942"/>
      <c r="AQ31" s="942"/>
      <c r="AR31" s="942"/>
      <c r="AS31" s="942"/>
    </row>
    <row r="32" spans="1:45" s="943" customFormat="1" ht="9.6" customHeight="1" x14ac:dyDescent="0.25">
      <c r="A32" s="1063"/>
      <c r="B32" s="938"/>
      <c r="C32" s="938"/>
      <c r="D32" s="938"/>
      <c r="E32" s="1041"/>
      <c r="F32" s="938"/>
      <c r="G32" s="938"/>
      <c r="H32" s="938"/>
      <c r="I32" s="938"/>
      <c r="J32" s="1041"/>
      <c r="K32" s="938"/>
      <c r="L32" s="1065"/>
      <c r="M32" s="938"/>
      <c r="N32" s="940"/>
      <c r="O32" s="940"/>
      <c r="P32" s="940"/>
      <c r="Q32" s="940"/>
      <c r="R32" s="941"/>
      <c r="S32" s="942"/>
      <c r="T32" s="942"/>
      <c r="U32" s="942"/>
      <c r="V32" s="942"/>
      <c r="W32" s="942"/>
      <c r="X32" s="942"/>
      <c r="Y32" s="942"/>
      <c r="Z32" s="942"/>
      <c r="AA32" s="942"/>
      <c r="AB32" s="942"/>
      <c r="AC32" s="942"/>
      <c r="AD32" s="942"/>
      <c r="AE32" s="942"/>
      <c r="AF32" s="942"/>
      <c r="AG32" s="942"/>
      <c r="AH32" s="942"/>
      <c r="AI32" s="989"/>
      <c r="AJ32" s="989"/>
      <c r="AK32" s="989"/>
      <c r="AL32" s="942"/>
      <c r="AM32" s="942"/>
      <c r="AN32" s="942"/>
      <c r="AO32" s="942"/>
      <c r="AP32" s="942"/>
      <c r="AQ32" s="942"/>
      <c r="AR32" s="942"/>
      <c r="AS32" s="942"/>
    </row>
    <row r="33" spans="1:45" s="943" customFormat="1" ht="9.6" customHeight="1" x14ac:dyDescent="0.25">
      <c r="A33" s="1063"/>
      <c r="B33" s="1041"/>
      <c r="C33" s="1041"/>
      <c r="D33" s="1041"/>
      <c r="E33" s="1041"/>
      <c r="F33" s="938"/>
      <c r="G33" s="938"/>
      <c r="H33" s="942"/>
      <c r="I33" s="938"/>
      <c r="J33" s="1041"/>
      <c r="K33" s="1064"/>
      <c r="L33" s="1041"/>
      <c r="M33" s="938"/>
      <c r="N33" s="940"/>
      <c r="O33" s="940"/>
      <c r="P33" s="940"/>
      <c r="Q33" s="940"/>
      <c r="R33" s="941"/>
      <c r="S33" s="942"/>
      <c r="T33" s="942"/>
      <c r="U33" s="942"/>
      <c r="V33" s="942"/>
      <c r="W33" s="942"/>
      <c r="X33" s="942"/>
      <c r="Y33" s="942"/>
      <c r="Z33" s="942"/>
      <c r="AA33" s="942"/>
      <c r="AB33" s="942"/>
      <c r="AC33" s="942"/>
      <c r="AD33" s="942"/>
      <c r="AE33" s="942"/>
      <c r="AF33" s="942"/>
      <c r="AG33" s="942"/>
      <c r="AH33" s="942"/>
      <c r="AI33" s="989"/>
      <c r="AJ33" s="989"/>
      <c r="AK33" s="989"/>
      <c r="AL33" s="942"/>
      <c r="AM33" s="942"/>
      <c r="AN33" s="942"/>
      <c r="AO33" s="942"/>
      <c r="AP33" s="942"/>
      <c r="AQ33" s="942"/>
      <c r="AR33" s="942"/>
      <c r="AS33" s="942"/>
    </row>
    <row r="34" spans="1:45" s="943" customFormat="1" ht="9.6" customHeight="1" x14ac:dyDescent="0.25">
      <c r="A34" s="1063"/>
      <c r="B34" s="938"/>
      <c r="C34" s="938"/>
      <c r="D34" s="938"/>
      <c r="E34" s="1041"/>
      <c r="F34" s="938"/>
      <c r="G34" s="938"/>
      <c r="H34" s="938"/>
      <c r="I34" s="938"/>
      <c r="J34" s="1041"/>
      <c r="K34" s="938"/>
      <c r="L34" s="938"/>
      <c r="M34" s="938"/>
      <c r="N34" s="940"/>
      <c r="O34" s="940"/>
      <c r="P34" s="940"/>
      <c r="Q34" s="940"/>
      <c r="R34" s="941"/>
      <c r="S34" s="942"/>
      <c r="T34" s="942"/>
      <c r="U34" s="942"/>
      <c r="V34" s="942"/>
      <c r="W34" s="942"/>
      <c r="X34" s="942"/>
      <c r="Y34" s="942"/>
      <c r="Z34" s="942"/>
      <c r="AA34" s="942"/>
      <c r="AB34" s="942"/>
      <c r="AC34" s="942"/>
      <c r="AD34" s="942"/>
      <c r="AE34" s="942"/>
      <c r="AF34" s="942"/>
      <c r="AG34" s="942"/>
      <c r="AH34" s="942"/>
      <c r="AI34" s="989"/>
      <c r="AJ34" s="989"/>
      <c r="AK34" s="989"/>
      <c r="AL34" s="942"/>
      <c r="AM34" s="942"/>
      <c r="AN34" s="942"/>
      <c r="AO34" s="942"/>
      <c r="AP34" s="942"/>
      <c r="AQ34" s="942"/>
      <c r="AR34" s="942"/>
      <c r="AS34" s="942"/>
    </row>
    <row r="35" spans="1:45" s="943" customFormat="1" ht="9.6" customHeight="1" x14ac:dyDescent="0.25">
      <c r="A35" s="1063"/>
      <c r="B35" s="1041"/>
      <c r="C35" s="1041"/>
      <c r="D35" s="1041"/>
      <c r="E35" s="1041"/>
      <c r="F35" s="938"/>
      <c r="G35" s="938"/>
      <c r="H35" s="942"/>
      <c r="I35" s="1064"/>
      <c r="J35" s="1041"/>
      <c r="K35" s="938"/>
      <c r="L35" s="938"/>
      <c r="M35" s="938"/>
      <c r="N35" s="940"/>
      <c r="O35" s="940"/>
      <c r="P35" s="940"/>
      <c r="Q35" s="940"/>
      <c r="R35" s="941"/>
      <c r="S35" s="942"/>
      <c r="T35" s="942"/>
      <c r="U35" s="942"/>
      <c r="V35" s="942"/>
      <c r="W35" s="942"/>
      <c r="X35" s="942"/>
      <c r="Y35" s="942"/>
      <c r="Z35" s="942"/>
      <c r="AA35" s="942"/>
      <c r="AB35" s="942"/>
      <c r="AC35" s="942"/>
      <c r="AD35" s="942"/>
      <c r="AE35" s="942"/>
      <c r="AF35" s="942"/>
      <c r="AG35" s="942"/>
      <c r="AH35" s="942"/>
      <c r="AI35" s="989"/>
      <c r="AJ35" s="989"/>
      <c r="AK35" s="989"/>
      <c r="AL35" s="942"/>
      <c r="AM35" s="942"/>
      <c r="AN35" s="942"/>
      <c r="AO35" s="942"/>
      <c r="AP35" s="942"/>
      <c r="AQ35" s="942"/>
      <c r="AR35" s="942"/>
      <c r="AS35" s="942"/>
    </row>
    <row r="36" spans="1:45" s="943" customFormat="1" ht="9.6" customHeight="1" x14ac:dyDescent="0.25">
      <c r="A36" s="1062"/>
      <c r="B36" s="938"/>
      <c r="C36" s="938"/>
      <c r="D36" s="938"/>
      <c r="E36" s="1041"/>
      <c r="F36" s="938"/>
      <c r="G36" s="938"/>
      <c r="H36" s="938"/>
      <c r="I36" s="938"/>
      <c r="J36" s="1041"/>
      <c r="K36" s="938"/>
      <c r="L36" s="938"/>
      <c r="M36" s="938"/>
      <c r="N36" s="938"/>
      <c r="O36" s="938"/>
      <c r="P36" s="938"/>
      <c r="Q36" s="940"/>
      <c r="R36" s="941"/>
      <c r="S36" s="942"/>
      <c r="T36" s="942"/>
      <c r="U36" s="942"/>
      <c r="V36" s="942"/>
      <c r="W36" s="942"/>
      <c r="X36" s="942"/>
      <c r="Y36" s="942"/>
      <c r="Z36" s="942"/>
      <c r="AA36" s="942"/>
      <c r="AB36" s="942"/>
      <c r="AC36" s="942"/>
      <c r="AD36" s="942"/>
      <c r="AE36" s="942"/>
      <c r="AF36" s="942"/>
      <c r="AG36" s="942"/>
      <c r="AH36" s="942"/>
      <c r="AI36" s="989"/>
      <c r="AJ36" s="989"/>
      <c r="AK36" s="989"/>
      <c r="AL36" s="942"/>
      <c r="AM36" s="942"/>
      <c r="AN36" s="942"/>
      <c r="AO36" s="942"/>
      <c r="AP36" s="942"/>
      <c r="AQ36" s="942"/>
      <c r="AR36" s="942"/>
      <c r="AS36" s="942"/>
    </row>
    <row r="37" spans="1:45" s="943" customFormat="1" ht="9.6" customHeight="1" x14ac:dyDescent="0.25">
      <c r="A37" s="1063"/>
      <c r="B37" s="1041"/>
      <c r="C37" s="1041"/>
      <c r="D37" s="1041"/>
      <c r="E37" s="1041"/>
      <c r="F37" s="1067"/>
      <c r="G37" s="1067"/>
      <c r="H37" s="1068"/>
      <c r="I37" s="1037"/>
      <c r="J37" s="1051"/>
      <c r="K37" s="1037"/>
      <c r="L37" s="1037"/>
      <c r="M37" s="1037"/>
      <c r="N37" s="1053"/>
      <c r="O37" s="1053"/>
      <c r="P37" s="1053"/>
      <c r="Q37" s="940"/>
      <c r="R37" s="941"/>
      <c r="S37" s="942"/>
      <c r="T37" s="942"/>
      <c r="U37" s="942"/>
      <c r="V37" s="942"/>
      <c r="W37" s="942"/>
      <c r="X37" s="942"/>
      <c r="Y37" s="942"/>
      <c r="Z37" s="942"/>
      <c r="AA37" s="942"/>
      <c r="AB37" s="942"/>
      <c r="AC37" s="942"/>
      <c r="AD37" s="942"/>
      <c r="AE37" s="942"/>
      <c r="AF37" s="942"/>
      <c r="AG37" s="942"/>
      <c r="AH37" s="942"/>
      <c r="AI37" s="989"/>
      <c r="AJ37" s="989"/>
      <c r="AK37" s="989"/>
      <c r="AL37" s="942"/>
      <c r="AM37" s="942"/>
      <c r="AN37" s="942"/>
      <c r="AO37" s="942"/>
      <c r="AP37" s="942"/>
      <c r="AQ37" s="942"/>
      <c r="AR37" s="942"/>
      <c r="AS37" s="942"/>
    </row>
    <row r="38" spans="1:45" s="943" customFormat="1" ht="9.6" customHeight="1" x14ac:dyDescent="0.25">
      <c r="A38" s="1062"/>
      <c r="B38" s="938"/>
      <c r="C38" s="938"/>
      <c r="D38" s="938"/>
      <c r="E38" s="1041"/>
      <c r="F38" s="938"/>
      <c r="G38" s="938"/>
      <c r="H38" s="938"/>
      <c r="I38" s="938"/>
      <c r="J38" s="1041"/>
      <c r="K38" s="938"/>
      <c r="L38" s="938"/>
      <c r="M38" s="938"/>
      <c r="N38" s="940"/>
      <c r="O38" s="940"/>
      <c r="P38" s="940"/>
      <c r="Q38" s="940"/>
      <c r="R38" s="941"/>
      <c r="S38" s="942"/>
      <c r="T38" s="942"/>
      <c r="U38" s="942"/>
      <c r="V38" s="942"/>
      <c r="W38" s="942"/>
      <c r="X38" s="942"/>
      <c r="Y38" s="942"/>
      <c r="Z38" s="942"/>
      <c r="AA38" s="942"/>
      <c r="AB38" s="942"/>
      <c r="AC38" s="942"/>
      <c r="AD38" s="942"/>
      <c r="AE38" s="942"/>
      <c r="AF38" s="942"/>
      <c r="AG38" s="942"/>
      <c r="AH38" s="942"/>
      <c r="AI38" s="989"/>
      <c r="AJ38" s="989"/>
      <c r="AK38" s="989"/>
      <c r="AL38" s="942"/>
      <c r="AM38" s="942"/>
      <c r="AN38" s="942"/>
      <c r="AO38" s="942"/>
      <c r="AP38" s="942"/>
      <c r="AQ38" s="942"/>
      <c r="AR38" s="942"/>
      <c r="AS38" s="942"/>
    </row>
    <row r="39" spans="1:45" s="943" customFormat="1" ht="9.6" customHeight="1" x14ac:dyDescent="0.25">
      <c r="A39" s="1063"/>
      <c r="B39" s="1041"/>
      <c r="C39" s="1041"/>
      <c r="D39" s="1041"/>
      <c r="E39" s="1041"/>
      <c r="F39" s="938"/>
      <c r="G39" s="938"/>
      <c r="H39" s="942"/>
      <c r="I39" s="1064"/>
      <c r="J39" s="1041"/>
      <c r="K39" s="938"/>
      <c r="L39" s="938"/>
      <c r="M39" s="938"/>
      <c r="N39" s="940"/>
      <c r="O39" s="940"/>
      <c r="P39" s="940"/>
      <c r="Q39" s="940"/>
      <c r="R39" s="941"/>
      <c r="S39" s="942"/>
      <c r="T39" s="942"/>
      <c r="U39" s="942"/>
      <c r="V39" s="942"/>
      <c r="W39" s="942"/>
      <c r="X39" s="942"/>
      <c r="Y39" s="942"/>
      <c r="Z39" s="942"/>
      <c r="AA39" s="942"/>
      <c r="AB39" s="942"/>
      <c r="AC39" s="942"/>
      <c r="AD39" s="942"/>
      <c r="AE39" s="942"/>
      <c r="AF39" s="942"/>
      <c r="AG39" s="942"/>
      <c r="AH39" s="942"/>
      <c r="AI39" s="989"/>
      <c r="AJ39" s="989"/>
      <c r="AK39" s="989"/>
      <c r="AL39" s="942"/>
      <c r="AM39" s="942"/>
      <c r="AN39" s="942"/>
      <c r="AO39" s="942"/>
      <c r="AP39" s="942"/>
      <c r="AQ39" s="942"/>
      <c r="AR39" s="942"/>
      <c r="AS39" s="942"/>
    </row>
    <row r="40" spans="1:45" s="943" customFormat="1" ht="9.6" customHeight="1" x14ac:dyDescent="0.25">
      <c r="A40" s="1063"/>
      <c r="B40" s="938"/>
      <c r="C40" s="938"/>
      <c r="D40" s="938"/>
      <c r="E40" s="1041"/>
      <c r="F40" s="938"/>
      <c r="G40" s="938"/>
      <c r="H40" s="938"/>
      <c r="I40" s="938"/>
      <c r="J40" s="1041"/>
      <c r="K40" s="938"/>
      <c r="L40" s="1065"/>
      <c r="M40" s="938"/>
      <c r="N40" s="940"/>
      <c r="O40" s="940"/>
      <c r="P40" s="940"/>
      <c r="Q40" s="940"/>
      <c r="R40" s="941"/>
      <c r="S40" s="942"/>
      <c r="T40" s="942"/>
      <c r="U40" s="942"/>
      <c r="V40" s="942"/>
      <c r="W40" s="942"/>
      <c r="X40" s="942"/>
      <c r="Y40" s="942"/>
      <c r="Z40" s="942"/>
      <c r="AA40" s="942"/>
      <c r="AB40" s="942"/>
      <c r="AC40" s="942"/>
      <c r="AD40" s="942"/>
      <c r="AE40" s="942"/>
      <c r="AF40" s="942"/>
      <c r="AG40" s="942"/>
      <c r="AH40" s="942"/>
      <c r="AI40" s="989"/>
      <c r="AJ40" s="989"/>
      <c r="AK40" s="989"/>
      <c r="AL40" s="942"/>
      <c r="AM40" s="942"/>
      <c r="AN40" s="942"/>
      <c r="AO40" s="942"/>
      <c r="AP40" s="942"/>
      <c r="AQ40" s="942"/>
      <c r="AR40" s="942"/>
      <c r="AS40" s="942"/>
    </row>
    <row r="41" spans="1:45" s="943" customFormat="1" ht="9.6" customHeight="1" x14ac:dyDescent="0.25">
      <c r="A41" s="1063"/>
      <c r="B41" s="1041"/>
      <c r="C41" s="1041"/>
      <c r="D41" s="1041"/>
      <c r="E41" s="1041"/>
      <c r="F41" s="938"/>
      <c r="G41" s="938"/>
      <c r="H41" s="942"/>
      <c r="I41" s="938"/>
      <c r="J41" s="1041"/>
      <c r="K41" s="1064"/>
      <c r="L41" s="1041"/>
      <c r="M41" s="938"/>
      <c r="N41" s="940"/>
      <c r="O41" s="940"/>
      <c r="P41" s="940"/>
      <c r="Q41" s="940"/>
      <c r="R41" s="941"/>
      <c r="S41" s="942"/>
      <c r="T41" s="942"/>
      <c r="U41" s="942"/>
      <c r="V41" s="942"/>
      <c r="W41" s="942"/>
      <c r="X41" s="942"/>
      <c r="Y41" s="942"/>
      <c r="Z41" s="942"/>
      <c r="AA41" s="942"/>
      <c r="AB41" s="942"/>
      <c r="AC41" s="942"/>
      <c r="AD41" s="942"/>
      <c r="AE41" s="942"/>
      <c r="AF41" s="942"/>
      <c r="AG41" s="942"/>
      <c r="AH41" s="942"/>
      <c r="AI41" s="989"/>
      <c r="AJ41" s="989"/>
      <c r="AK41" s="989"/>
      <c r="AL41" s="942"/>
      <c r="AM41" s="942"/>
      <c r="AN41" s="942"/>
      <c r="AO41" s="942"/>
      <c r="AP41" s="942"/>
      <c r="AQ41" s="942"/>
      <c r="AR41" s="942"/>
      <c r="AS41" s="942"/>
    </row>
    <row r="42" spans="1:45" s="943" customFormat="1" ht="9.6" customHeight="1" x14ac:dyDescent="0.25">
      <c r="A42" s="1063"/>
      <c r="B42" s="938"/>
      <c r="C42" s="938"/>
      <c r="D42" s="938"/>
      <c r="E42" s="1041"/>
      <c r="F42" s="938"/>
      <c r="G42" s="938"/>
      <c r="H42" s="938"/>
      <c r="I42" s="938"/>
      <c r="J42" s="1041"/>
      <c r="K42" s="938"/>
      <c r="L42" s="938"/>
      <c r="M42" s="938"/>
      <c r="N42" s="940"/>
      <c r="O42" s="940"/>
      <c r="P42" s="940"/>
      <c r="Q42" s="940"/>
      <c r="R42" s="941"/>
      <c r="S42" s="1066"/>
      <c r="T42" s="942"/>
      <c r="U42" s="942"/>
      <c r="V42" s="942"/>
      <c r="W42" s="942"/>
      <c r="X42" s="942"/>
      <c r="Y42" s="942"/>
      <c r="Z42" s="942"/>
      <c r="AA42" s="942"/>
      <c r="AB42" s="942"/>
      <c r="AC42" s="942"/>
      <c r="AD42" s="942"/>
      <c r="AE42" s="942"/>
      <c r="AF42" s="942"/>
      <c r="AG42" s="942"/>
      <c r="AH42" s="942"/>
      <c r="AI42" s="989"/>
      <c r="AJ42" s="989"/>
      <c r="AK42" s="989"/>
      <c r="AL42" s="942"/>
      <c r="AM42" s="942"/>
      <c r="AN42" s="942"/>
      <c r="AO42" s="942"/>
      <c r="AP42" s="942"/>
      <c r="AQ42" s="942"/>
      <c r="AR42" s="942"/>
      <c r="AS42" s="942"/>
    </row>
    <row r="43" spans="1:45" s="943" customFormat="1" ht="9.6" customHeight="1" x14ac:dyDescent="0.25">
      <c r="A43" s="1063"/>
      <c r="B43" s="1041"/>
      <c r="C43" s="1041"/>
      <c r="D43" s="1041"/>
      <c r="E43" s="1041"/>
      <c r="F43" s="938"/>
      <c r="G43" s="938"/>
      <c r="H43" s="942"/>
      <c r="I43" s="1064"/>
      <c r="J43" s="1041"/>
      <c r="K43" s="938"/>
      <c r="L43" s="938"/>
      <c r="M43" s="938"/>
      <c r="N43" s="940"/>
      <c r="O43" s="940"/>
      <c r="P43" s="940"/>
      <c r="Q43" s="940"/>
      <c r="R43" s="941"/>
      <c r="S43" s="942"/>
      <c r="T43" s="942"/>
      <c r="U43" s="942"/>
      <c r="V43" s="942"/>
      <c r="W43" s="942"/>
      <c r="X43" s="942"/>
      <c r="Y43" s="942"/>
      <c r="Z43" s="942"/>
      <c r="AA43" s="942"/>
      <c r="AB43" s="942"/>
      <c r="AC43" s="942"/>
      <c r="AD43" s="942"/>
      <c r="AE43" s="942"/>
      <c r="AF43" s="942"/>
      <c r="AG43" s="942"/>
      <c r="AH43" s="942"/>
      <c r="AI43" s="989"/>
      <c r="AJ43" s="989"/>
      <c r="AK43" s="989"/>
      <c r="AL43" s="942"/>
      <c r="AM43" s="942"/>
      <c r="AN43" s="942"/>
      <c r="AO43" s="942"/>
      <c r="AP43" s="942"/>
      <c r="AQ43" s="942"/>
      <c r="AR43" s="942"/>
      <c r="AS43" s="942"/>
    </row>
    <row r="44" spans="1:45" s="943" customFormat="1" ht="9.6" customHeight="1" x14ac:dyDescent="0.25">
      <c r="A44" s="1063"/>
      <c r="B44" s="938"/>
      <c r="C44" s="938"/>
      <c r="D44" s="938"/>
      <c r="E44" s="1041"/>
      <c r="F44" s="938"/>
      <c r="G44" s="938"/>
      <c r="H44" s="938"/>
      <c r="I44" s="938"/>
      <c r="J44" s="1041"/>
      <c r="K44" s="938"/>
      <c r="L44" s="938"/>
      <c r="M44" s="938"/>
      <c r="N44" s="940"/>
      <c r="O44" s="940"/>
      <c r="P44" s="940"/>
      <c r="Q44" s="940"/>
      <c r="R44" s="941"/>
      <c r="S44" s="942"/>
      <c r="T44" s="942"/>
      <c r="U44" s="942"/>
      <c r="V44" s="942"/>
      <c r="W44" s="942"/>
      <c r="X44" s="942"/>
      <c r="Y44" s="942"/>
      <c r="Z44" s="942"/>
      <c r="AA44" s="942"/>
      <c r="AB44" s="942"/>
      <c r="AC44" s="942"/>
      <c r="AD44" s="942"/>
      <c r="AE44" s="942"/>
      <c r="AF44" s="942"/>
      <c r="AG44" s="942"/>
      <c r="AH44" s="942"/>
      <c r="AI44" s="989"/>
      <c r="AJ44" s="989"/>
      <c r="AK44" s="989"/>
      <c r="AL44" s="942"/>
      <c r="AM44" s="942"/>
      <c r="AN44" s="942"/>
      <c r="AO44" s="942"/>
      <c r="AP44" s="942"/>
      <c r="AQ44" s="942"/>
      <c r="AR44" s="942"/>
      <c r="AS44" s="942"/>
    </row>
    <row r="45" spans="1:45" s="943" customFormat="1" ht="9.6" customHeight="1" x14ac:dyDescent="0.25">
      <c r="A45" s="1063"/>
      <c r="B45" s="1041"/>
      <c r="C45" s="1041"/>
      <c r="D45" s="1041"/>
      <c r="E45" s="1041"/>
      <c r="F45" s="938"/>
      <c r="G45" s="938"/>
      <c r="H45" s="942"/>
      <c r="I45" s="938"/>
      <c r="J45" s="1041"/>
      <c r="K45" s="938"/>
      <c r="L45" s="938"/>
      <c r="M45" s="1064"/>
      <c r="N45" s="1041"/>
      <c r="O45" s="938"/>
      <c r="P45" s="940"/>
      <c r="Q45" s="940"/>
      <c r="R45" s="941"/>
      <c r="S45" s="942"/>
      <c r="T45" s="942"/>
      <c r="U45" s="942"/>
      <c r="V45" s="942"/>
      <c r="W45" s="942"/>
      <c r="X45" s="942"/>
      <c r="Y45" s="942"/>
      <c r="Z45" s="942"/>
      <c r="AA45" s="942"/>
      <c r="AB45" s="942"/>
      <c r="AC45" s="942"/>
      <c r="AD45" s="942"/>
      <c r="AE45" s="942"/>
      <c r="AF45" s="942"/>
      <c r="AG45" s="942"/>
      <c r="AH45" s="942"/>
      <c r="AI45" s="989"/>
      <c r="AJ45" s="989"/>
      <c r="AK45" s="989"/>
      <c r="AL45" s="942"/>
      <c r="AM45" s="942"/>
      <c r="AN45" s="942"/>
      <c r="AO45" s="942"/>
      <c r="AP45" s="942"/>
      <c r="AQ45" s="942"/>
      <c r="AR45" s="942"/>
      <c r="AS45" s="942"/>
    </row>
    <row r="46" spans="1:45" s="943" customFormat="1" ht="9.6" customHeight="1" x14ac:dyDescent="0.25">
      <c r="A46" s="1063"/>
      <c r="B46" s="938"/>
      <c r="C46" s="938"/>
      <c r="D46" s="938"/>
      <c r="E46" s="1041"/>
      <c r="F46" s="938"/>
      <c r="G46" s="938"/>
      <c r="H46" s="938"/>
      <c r="I46" s="938"/>
      <c r="J46" s="1041"/>
      <c r="K46" s="938"/>
      <c r="L46" s="938"/>
      <c r="M46" s="938"/>
      <c r="N46" s="940"/>
      <c r="O46" s="938"/>
      <c r="P46" s="940"/>
      <c r="Q46" s="940"/>
      <c r="R46" s="941"/>
      <c r="S46" s="942"/>
      <c r="T46" s="942"/>
      <c r="U46" s="942"/>
      <c r="V46" s="942"/>
      <c r="W46" s="942"/>
      <c r="X46" s="942"/>
      <c r="Y46" s="942"/>
      <c r="Z46" s="942"/>
      <c r="AA46" s="942"/>
      <c r="AB46" s="942"/>
      <c r="AC46" s="942"/>
      <c r="AD46" s="942"/>
      <c r="AE46" s="942"/>
      <c r="AF46" s="942"/>
      <c r="AG46" s="942"/>
      <c r="AH46" s="942"/>
      <c r="AI46" s="989"/>
      <c r="AJ46" s="989"/>
      <c r="AK46" s="989"/>
      <c r="AL46" s="942"/>
      <c r="AM46" s="942"/>
      <c r="AN46" s="942"/>
      <c r="AO46" s="942"/>
      <c r="AP46" s="942"/>
      <c r="AQ46" s="942"/>
      <c r="AR46" s="942"/>
      <c r="AS46" s="942"/>
    </row>
    <row r="47" spans="1:45" s="943" customFormat="1" ht="9.6" customHeight="1" x14ac:dyDescent="0.25">
      <c r="A47" s="1063"/>
      <c r="B47" s="1041"/>
      <c r="C47" s="1041"/>
      <c r="D47" s="1041"/>
      <c r="E47" s="1041"/>
      <c r="F47" s="938"/>
      <c r="G47" s="938"/>
      <c r="H47" s="942"/>
      <c r="I47" s="1064"/>
      <c r="J47" s="1041"/>
      <c r="K47" s="938"/>
      <c r="L47" s="938"/>
      <c r="M47" s="938"/>
      <c r="N47" s="940"/>
      <c r="O47" s="940"/>
      <c r="P47" s="940"/>
      <c r="Q47" s="940"/>
      <c r="R47" s="941"/>
      <c r="S47" s="942"/>
      <c r="T47" s="942"/>
      <c r="U47" s="942"/>
      <c r="V47" s="942"/>
      <c r="W47" s="942"/>
      <c r="X47" s="942"/>
      <c r="Y47" s="942"/>
      <c r="Z47" s="942"/>
      <c r="AA47" s="942"/>
      <c r="AB47" s="942"/>
      <c r="AC47" s="942"/>
      <c r="AD47" s="942"/>
      <c r="AE47" s="942"/>
      <c r="AF47" s="942"/>
      <c r="AG47" s="942"/>
      <c r="AH47" s="942"/>
      <c r="AI47" s="989"/>
      <c r="AJ47" s="989"/>
      <c r="AK47" s="989"/>
      <c r="AL47" s="942"/>
      <c r="AM47" s="942"/>
      <c r="AN47" s="942"/>
      <c r="AO47" s="942"/>
      <c r="AP47" s="942"/>
      <c r="AQ47" s="942"/>
      <c r="AR47" s="942"/>
      <c r="AS47" s="942"/>
    </row>
    <row r="48" spans="1:45" s="943" customFormat="1" ht="9.6" customHeight="1" x14ac:dyDescent="0.25">
      <c r="A48" s="1063"/>
      <c r="B48" s="938"/>
      <c r="C48" s="938"/>
      <c r="D48" s="938"/>
      <c r="E48" s="1041"/>
      <c r="F48" s="938"/>
      <c r="G48" s="938"/>
      <c r="H48" s="938"/>
      <c r="I48" s="938"/>
      <c r="J48" s="1041"/>
      <c r="K48" s="938"/>
      <c r="L48" s="1065"/>
      <c r="M48" s="938"/>
      <c r="N48" s="940"/>
      <c r="O48" s="940"/>
      <c r="P48" s="940"/>
      <c r="Q48" s="940"/>
      <c r="R48" s="941"/>
      <c r="S48" s="942"/>
      <c r="T48" s="942"/>
      <c r="U48" s="942"/>
      <c r="V48" s="942"/>
      <c r="W48" s="942"/>
      <c r="X48" s="942"/>
      <c r="Y48" s="942"/>
      <c r="Z48" s="942"/>
      <c r="AA48" s="942"/>
      <c r="AB48" s="942"/>
      <c r="AC48" s="942"/>
      <c r="AD48" s="942"/>
      <c r="AE48" s="942"/>
      <c r="AF48" s="942"/>
      <c r="AG48" s="942"/>
      <c r="AH48" s="942"/>
      <c r="AI48" s="989"/>
      <c r="AJ48" s="989"/>
      <c r="AK48" s="989"/>
      <c r="AL48" s="942"/>
      <c r="AM48" s="942"/>
      <c r="AN48" s="942"/>
      <c r="AO48" s="942"/>
      <c r="AP48" s="942"/>
      <c r="AQ48" s="942"/>
      <c r="AR48" s="942"/>
      <c r="AS48" s="942"/>
    </row>
    <row r="49" spans="1:45" s="943" customFormat="1" ht="9.6" customHeight="1" x14ac:dyDescent="0.25">
      <c r="A49" s="1063"/>
      <c r="B49" s="1041"/>
      <c r="C49" s="1041"/>
      <c r="D49" s="1041"/>
      <c r="E49" s="1041"/>
      <c r="F49" s="938"/>
      <c r="G49" s="938"/>
      <c r="H49" s="942"/>
      <c r="I49" s="938"/>
      <c r="J49" s="1041"/>
      <c r="K49" s="1064"/>
      <c r="L49" s="1041"/>
      <c r="M49" s="938"/>
      <c r="N49" s="940"/>
      <c r="O49" s="940"/>
      <c r="P49" s="940"/>
      <c r="Q49" s="940"/>
      <c r="R49" s="941"/>
      <c r="S49" s="942"/>
      <c r="T49" s="942"/>
      <c r="U49" s="942"/>
      <c r="V49" s="942"/>
      <c r="W49" s="942"/>
      <c r="X49" s="942"/>
      <c r="Y49" s="942"/>
      <c r="Z49" s="942"/>
      <c r="AA49" s="942"/>
      <c r="AB49" s="942"/>
      <c r="AC49" s="942"/>
      <c r="AD49" s="942"/>
      <c r="AE49" s="942"/>
      <c r="AF49" s="942"/>
      <c r="AG49" s="942"/>
      <c r="AH49" s="942"/>
      <c r="AI49" s="989"/>
      <c r="AJ49" s="989"/>
      <c r="AK49" s="989"/>
      <c r="AL49" s="942"/>
      <c r="AM49" s="942"/>
      <c r="AN49" s="942"/>
      <c r="AO49" s="942"/>
      <c r="AP49" s="942"/>
      <c r="AQ49" s="942"/>
      <c r="AR49" s="942"/>
      <c r="AS49" s="942"/>
    </row>
    <row r="50" spans="1:45" s="943" customFormat="1" ht="9.6" customHeight="1" x14ac:dyDescent="0.25">
      <c r="A50" s="1063"/>
      <c r="B50" s="938"/>
      <c r="C50" s="938"/>
      <c r="D50" s="938"/>
      <c r="E50" s="1041"/>
      <c r="F50" s="938"/>
      <c r="G50" s="938"/>
      <c r="H50" s="938"/>
      <c r="I50" s="938"/>
      <c r="J50" s="1041"/>
      <c r="K50" s="938"/>
      <c r="L50" s="938"/>
      <c r="M50" s="938"/>
      <c r="N50" s="940"/>
      <c r="O50" s="940"/>
      <c r="P50" s="940"/>
      <c r="Q50" s="940"/>
      <c r="R50" s="941"/>
      <c r="S50" s="942"/>
      <c r="T50" s="942"/>
      <c r="U50" s="942"/>
      <c r="V50" s="942"/>
      <c r="W50" s="942"/>
      <c r="X50" s="942"/>
      <c r="Y50" s="942"/>
      <c r="Z50" s="942"/>
      <c r="AA50" s="942"/>
      <c r="AB50" s="942"/>
      <c r="AC50" s="942"/>
      <c r="AD50" s="942"/>
      <c r="AE50" s="942"/>
      <c r="AF50" s="942"/>
      <c r="AG50" s="942"/>
      <c r="AH50" s="942"/>
      <c r="AI50" s="989"/>
      <c r="AJ50" s="989"/>
      <c r="AK50" s="989"/>
      <c r="AL50" s="942"/>
      <c r="AM50" s="942"/>
      <c r="AN50" s="942"/>
      <c r="AO50" s="942"/>
      <c r="AP50" s="942"/>
      <c r="AQ50" s="942"/>
      <c r="AR50" s="942"/>
      <c r="AS50" s="942"/>
    </row>
    <row r="51" spans="1:45" s="943" customFormat="1" ht="9.6" customHeight="1" x14ac:dyDescent="0.25">
      <c r="A51" s="1063"/>
      <c r="B51" s="1041"/>
      <c r="C51" s="1041"/>
      <c r="D51" s="1041"/>
      <c r="E51" s="1041"/>
      <c r="F51" s="938"/>
      <c r="G51" s="938"/>
      <c r="H51" s="942"/>
      <c r="I51" s="1064"/>
      <c r="J51" s="1041"/>
      <c r="K51" s="938"/>
      <c r="L51" s="938"/>
      <c r="M51" s="938"/>
      <c r="N51" s="940"/>
      <c r="O51" s="940"/>
      <c r="P51" s="940"/>
      <c r="Q51" s="940"/>
      <c r="R51" s="941"/>
      <c r="S51" s="942"/>
      <c r="T51" s="942"/>
      <c r="U51" s="942"/>
      <c r="V51" s="942"/>
      <c r="W51" s="942"/>
      <c r="X51" s="942"/>
      <c r="Y51" s="942"/>
      <c r="Z51" s="942"/>
      <c r="AA51" s="942"/>
      <c r="AB51" s="942"/>
      <c r="AC51" s="942"/>
      <c r="AD51" s="942"/>
      <c r="AE51" s="942"/>
      <c r="AF51" s="942"/>
      <c r="AG51" s="942"/>
      <c r="AH51" s="942"/>
      <c r="AI51" s="989"/>
      <c r="AJ51" s="989"/>
      <c r="AK51" s="989"/>
      <c r="AL51" s="942"/>
      <c r="AM51" s="942"/>
      <c r="AN51" s="942"/>
      <c r="AO51" s="942"/>
      <c r="AP51" s="942"/>
      <c r="AQ51" s="942"/>
      <c r="AR51" s="942"/>
      <c r="AS51" s="942"/>
    </row>
    <row r="52" spans="1:45" s="943" customFormat="1" ht="9.6" customHeight="1" x14ac:dyDescent="0.25">
      <c r="A52" s="1062"/>
      <c r="B52" s="938"/>
      <c r="C52" s="938"/>
      <c r="D52" s="938"/>
      <c r="E52" s="1041"/>
      <c r="F52" s="1069"/>
      <c r="G52" s="1069"/>
      <c r="H52" s="1069"/>
      <c r="I52" s="1069"/>
      <c r="J52" s="1041"/>
      <c r="K52" s="938"/>
      <c r="L52" s="938"/>
      <c r="M52" s="938"/>
      <c r="N52" s="938"/>
      <c r="O52" s="938"/>
      <c r="P52" s="938"/>
      <c r="Q52" s="940"/>
      <c r="R52" s="941"/>
      <c r="S52" s="942"/>
      <c r="T52" s="942"/>
      <c r="U52" s="942"/>
      <c r="V52" s="942"/>
      <c r="W52" s="942"/>
      <c r="X52" s="942"/>
      <c r="Y52" s="942"/>
      <c r="Z52" s="942"/>
      <c r="AA52" s="942"/>
      <c r="AB52" s="942"/>
      <c r="AC52" s="942"/>
      <c r="AD52" s="942"/>
      <c r="AE52" s="942"/>
      <c r="AF52" s="942"/>
      <c r="AG52" s="942"/>
      <c r="AH52" s="942"/>
      <c r="AI52" s="989"/>
      <c r="AJ52" s="989"/>
      <c r="AK52" s="989"/>
      <c r="AL52" s="942"/>
      <c r="AM52" s="942"/>
      <c r="AN52" s="942"/>
      <c r="AO52" s="942"/>
      <c r="AP52" s="942"/>
      <c r="AQ52" s="942"/>
      <c r="AR52" s="942"/>
      <c r="AS52" s="942"/>
    </row>
    <row r="53" spans="1:45" s="723" customFormat="1" ht="6.75" customHeight="1" x14ac:dyDescent="0.25">
      <c r="A53" s="984"/>
      <c r="B53" s="984"/>
      <c r="C53" s="984"/>
      <c r="D53" s="984"/>
      <c r="E53" s="984"/>
      <c r="F53" s="1070"/>
      <c r="G53" s="1070"/>
      <c r="H53" s="1070"/>
      <c r="I53" s="1070"/>
      <c r="J53" s="986"/>
      <c r="K53" s="987"/>
      <c r="L53" s="988"/>
      <c r="M53" s="987"/>
      <c r="N53" s="988"/>
      <c r="O53" s="987"/>
      <c r="P53" s="988"/>
      <c r="Q53" s="987"/>
      <c r="R53" s="988"/>
      <c r="S53" s="989"/>
      <c r="T53" s="989"/>
      <c r="U53" s="989"/>
      <c r="V53" s="989"/>
      <c r="W53" s="989"/>
      <c r="X53" s="989"/>
      <c r="Y53" s="989"/>
      <c r="Z53" s="989"/>
      <c r="AA53" s="989"/>
      <c r="AB53" s="989"/>
      <c r="AC53" s="989"/>
      <c r="AD53" s="989"/>
      <c r="AE53" s="989"/>
      <c r="AF53" s="989"/>
      <c r="AG53" s="989"/>
      <c r="AH53" s="989"/>
      <c r="AI53" s="989"/>
      <c r="AJ53" s="989"/>
      <c r="AK53" s="989"/>
      <c r="AL53" s="989"/>
      <c r="AM53" s="989"/>
      <c r="AN53" s="989"/>
      <c r="AO53" s="989"/>
      <c r="AP53" s="989"/>
      <c r="AQ53" s="989"/>
      <c r="AR53" s="989"/>
      <c r="AS53" s="989"/>
    </row>
    <row r="54" spans="1:45" s="999" customFormat="1" ht="10.5" customHeight="1" x14ac:dyDescent="0.25">
      <c r="A54" s="829" t="s">
        <v>35</v>
      </c>
      <c r="B54" s="830"/>
      <c r="C54" s="830"/>
      <c r="D54" s="831"/>
      <c r="E54" s="990" t="s">
        <v>2</v>
      </c>
      <c r="F54" s="991" t="s">
        <v>37</v>
      </c>
      <c r="G54" s="990"/>
      <c r="H54" s="992"/>
      <c r="I54" s="993"/>
      <c r="J54" s="990" t="s">
        <v>2</v>
      </c>
      <c r="K54" s="991" t="s">
        <v>46</v>
      </c>
      <c r="L54" s="994"/>
      <c r="M54" s="991" t="s">
        <v>47</v>
      </c>
      <c r="N54" s="995"/>
      <c r="O54" s="996" t="s">
        <v>48</v>
      </c>
      <c r="P54" s="996"/>
      <c r="Q54" s="997"/>
      <c r="R54" s="998"/>
      <c r="T54" s="865"/>
      <c r="U54" s="865"/>
      <c r="V54" s="865"/>
      <c r="W54" s="865"/>
      <c r="X54" s="865"/>
      <c r="Y54" s="865"/>
      <c r="Z54" s="865"/>
      <c r="AA54" s="865"/>
      <c r="AB54" s="865"/>
      <c r="AC54" s="865"/>
      <c r="AD54" s="865"/>
      <c r="AE54" s="865"/>
      <c r="AF54" s="865"/>
      <c r="AG54" s="865"/>
      <c r="AH54" s="865"/>
      <c r="AI54" s="1071"/>
      <c r="AJ54" s="1071"/>
      <c r="AK54" s="1071"/>
      <c r="AL54" s="865"/>
      <c r="AM54" s="865"/>
      <c r="AN54" s="865"/>
      <c r="AO54" s="865"/>
      <c r="AP54" s="865"/>
      <c r="AQ54" s="865"/>
      <c r="AR54" s="865"/>
      <c r="AS54" s="865"/>
    </row>
    <row r="55" spans="1:45" s="999" customFormat="1" ht="9" customHeight="1" x14ac:dyDescent="0.25">
      <c r="A55" s="839" t="s">
        <v>36</v>
      </c>
      <c r="B55" s="840"/>
      <c r="C55" s="1072"/>
      <c r="D55" s="841"/>
      <c r="E55" s="1005"/>
      <c r="F55" s="865"/>
      <c r="G55" s="1005"/>
      <c r="H55" s="865"/>
      <c r="I55" s="858"/>
      <c r="J55" s="1073" t="s">
        <v>3</v>
      </c>
      <c r="K55" s="856"/>
      <c r="L55" s="857"/>
      <c r="M55" s="856"/>
      <c r="N55" s="1074"/>
      <c r="O55" s="846" t="s">
        <v>38</v>
      </c>
      <c r="P55" s="1075"/>
      <c r="Q55" s="1075"/>
      <c r="R55" s="1074"/>
      <c r="T55" s="865"/>
      <c r="U55" s="865"/>
      <c r="V55" s="865"/>
      <c r="W55" s="865"/>
      <c r="X55" s="865"/>
      <c r="Y55" s="865"/>
      <c r="Z55" s="865"/>
      <c r="AA55" s="865"/>
      <c r="AB55" s="865"/>
      <c r="AC55" s="865"/>
      <c r="AD55" s="865"/>
      <c r="AE55" s="865"/>
      <c r="AF55" s="865"/>
      <c r="AG55" s="865"/>
      <c r="AH55" s="865"/>
      <c r="AI55" s="1071"/>
      <c r="AJ55" s="1071"/>
      <c r="AK55" s="1071"/>
      <c r="AL55" s="865"/>
      <c r="AM55" s="865"/>
      <c r="AN55" s="865"/>
      <c r="AO55" s="865"/>
      <c r="AP55" s="865"/>
      <c r="AQ55" s="865"/>
      <c r="AR55" s="865"/>
      <c r="AS55" s="865"/>
    </row>
    <row r="56" spans="1:45" s="999" customFormat="1" ht="9" customHeight="1" x14ac:dyDescent="0.25">
      <c r="A56" s="851" t="s">
        <v>45</v>
      </c>
      <c r="B56" s="852"/>
      <c r="C56" s="1076"/>
      <c r="D56" s="853"/>
      <c r="E56" s="1005"/>
      <c r="F56" s="865"/>
      <c r="G56" s="1005"/>
      <c r="H56" s="865"/>
      <c r="I56" s="858"/>
      <c r="J56" s="1073" t="s">
        <v>4</v>
      </c>
      <c r="K56" s="856"/>
      <c r="L56" s="857"/>
      <c r="M56" s="856"/>
      <c r="N56" s="1074"/>
      <c r="O56" s="881"/>
      <c r="P56" s="883"/>
      <c r="Q56" s="852"/>
      <c r="R56" s="1077"/>
      <c r="T56" s="865"/>
      <c r="U56" s="865"/>
      <c r="V56" s="865"/>
      <c r="W56" s="865"/>
      <c r="X56" s="865"/>
      <c r="Y56" s="865"/>
      <c r="Z56" s="865"/>
      <c r="AA56" s="865"/>
      <c r="AB56" s="865"/>
      <c r="AC56" s="865"/>
      <c r="AD56" s="865"/>
      <c r="AE56" s="865"/>
      <c r="AF56" s="865"/>
      <c r="AG56" s="865"/>
      <c r="AH56" s="865"/>
      <c r="AI56" s="1071"/>
      <c r="AJ56" s="1071"/>
      <c r="AK56" s="1071"/>
      <c r="AL56" s="865"/>
      <c r="AM56" s="865"/>
      <c r="AN56" s="865"/>
      <c r="AO56" s="865"/>
      <c r="AP56" s="865"/>
      <c r="AQ56" s="865"/>
      <c r="AR56" s="865"/>
      <c r="AS56" s="865"/>
    </row>
    <row r="57" spans="1:45" s="999" customFormat="1" ht="9" customHeight="1" x14ac:dyDescent="0.25">
      <c r="A57" s="862"/>
      <c r="B57" s="863"/>
      <c r="C57" s="1018"/>
      <c r="D57" s="864"/>
      <c r="E57" s="1005"/>
      <c r="F57" s="865"/>
      <c r="G57" s="1005"/>
      <c r="H57" s="865"/>
      <c r="I57" s="858"/>
      <c r="J57" s="1073" t="s">
        <v>5</v>
      </c>
      <c r="K57" s="856"/>
      <c r="L57" s="857"/>
      <c r="M57" s="856"/>
      <c r="N57" s="1074"/>
      <c r="O57" s="846" t="s">
        <v>39</v>
      </c>
      <c r="P57" s="1075"/>
      <c r="Q57" s="1075"/>
      <c r="R57" s="1074"/>
      <c r="T57" s="865"/>
      <c r="U57" s="865"/>
      <c r="V57" s="865"/>
      <c r="W57" s="865"/>
      <c r="X57" s="865"/>
      <c r="Y57" s="865"/>
      <c r="Z57" s="865"/>
      <c r="AA57" s="865"/>
      <c r="AB57" s="865"/>
      <c r="AC57" s="865"/>
      <c r="AD57" s="865"/>
      <c r="AE57" s="865"/>
      <c r="AF57" s="865"/>
      <c r="AG57" s="865"/>
      <c r="AH57" s="865"/>
      <c r="AI57" s="1071"/>
      <c r="AJ57" s="1071"/>
      <c r="AK57" s="1071"/>
      <c r="AL57" s="865"/>
      <c r="AM57" s="865"/>
      <c r="AN57" s="865"/>
      <c r="AO57" s="865"/>
      <c r="AP57" s="865"/>
      <c r="AQ57" s="865"/>
      <c r="AR57" s="865"/>
      <c r="AS57" s="865"/>
    </row>
    <row r="58" spans="1:45" s="999" customFormat="1" ht="9" customHeight="1" x14ac:dyDescent="0.25">
      <c r="A58" s="866"/>
      <c r="B58" s="867"/>
      <c r="C58" s="867"/>
      <c r="D58" s="868"/>
      <c r="E58" s="1005"/>
      <c r="F58" s="865"/>
      <c r="G58" s="1005"/>
      <c r="H58" s="865"/>
      <c r="I58" s="858"/>
      <c r="J58" s="1073" t="s">
        <v>6</v>
      </c>
      <c r="K58" s="856"/>
      <c r="L58" s="857"/>
      <c r="M58" s="856"/>
      <c r="N58" s="1074"/>
      <c r="O58" s="856"/>
      <c r="P58" s="857"/>
      <c r="Q58" s="856"/>
      <c r="R58" s="1074"/>
      <c r="T58" s="865"/>
      <c r="U58" s="865"/>
      <c r="V58" s="865"/>
      <c r="W58" s="865"/>
      <c r="X58" s="865"/>
      <c r="Y58" s="865"/>
      <c r="Z58" s="865"/>
      <c r="AA58" s="865"/>
      <c r="AB58" s="865"/>
      <c r="AC58" s="865"/>
      <c r="AD58" s="865"/>
      <c r="AE58" s="865"/>
      <c r="AF58" s="865"/>
      <c r="AG58" s="865"/>
      <c r="AH58" s="865"/>
      <c r="AI58" s="1071"/>
      <c r="AJ58" s="1071"/>
      <c r="AK58" s="1071"/>
      <c r="AL58" s="865"/>
      <c r="AM58" s="865"/>
      <c r="AN58" s="865"/>
      <c r="AO58" s="865"/>
      <c r="AP58" s="865"/>
      <c r="AQ58" s="865"/>
      <c r="AR58" s="865"/>
      <c r="AS58" s="865"/>
    </row>
    <row r="59" spans="1:45" s="999" customFormat="1" ht="9" customHeight="1" x14ac:dyDescent="0.25">
      <c r="A59" s="871"/>
      <c r="B59" s="872"/>
      <c r="C59" s="872"/>
      <c r="D59" s="873"/>
      <c r="E59" s="1005"/>
      <c r="F59" s="865"/>
      <c r="G59" s="1005"/>
      <c r="H59" s="865"/>
      <c r="I59" s="858"/>
      <c r="J59" s="1073" t="s">
        <v>7</v>
      </c>
      <c r="K59" s="856"/>
      <c r="L59" s="857"/>
      <c r="M59" s="856"/>
      <c r="N59" s="1074"/>
      <c r="O59" s="852"/>
      <c r="P59" s="883"/>
      <c r="Q59" s="852"/>
      <c r="R59" s="1077"/>
      <c r="T59" s="865"/>
      <c r="U59" s="865"/>
      <c r="V59" s="865"/>
      <c r="W59" s="865"/>
      <c r="X59" s="865"/>
      <c r="Y59" s="865"/>
      <c r="Z59" s="865"/>
      <c r="AA59" s="865"/>
      <c r="AB59" s="865"/>
      <c r="AC59" s="865"/>
      <c r="AD59" s="865"/>
      <c r="AE59" s="865"/>
      <c r="AF59" s="865"/>
      <c r="AG59" s="865"/>
      <c r="AH59" s="865"/>
      <c r="AI59" s="1071"/>
      <c r="AJ59" s="1071"/>
      <c r="AK59" s="1071"/>
      <c r="AL59" s="865"/>
      <c r="AM59" s="865"/>
      <c r="AN59" s="865"/>
      <c r="AO59" s="865"/>
      <c r="AP59" s="865"/>
      <c r="AQ59" s="865"/>
      <c r="AR59" s="865"/>
      <c r="AS59" s="865"/>
    </row>
    <row r="60" spans="1:45" s="999" customFormat="1" ht="9" customHeight="1" x14ac:dyDescent="0.25">
      <c r="A60" s="874"/>
      <c r="B60" s="875"/>
      <c r="C60" s="867"/>
      <c r="D60" s="868"/>
      <c r="E60" s="1005"/>
      <c r="F60" s="865"/>
      <c r="G60" s="1005"/>
      <c r="H60" s="865"/>
      <c r="I60" s="858"/>
      <c r="J60" s="1073" t="s">
        <v>8</v>
      </c>
      <c r="K60" s="856"/>
      <c r="L60" s="857"/>
      <c r="M60" s="856"/>
      <c r="N60" s="1074"/>
      <c r="O60" s="846" t="s">
        <v>28</v>
      </c>
      <c r="P60" s="1075"/>
      <c r="Q60" s="1075"/>
      <c r="R60" s="1074"/>
      <c r="T60" s="865"/>
      <c r="U60" s="865"/>
      <c r="V60" s="865"/>
      <c r="W60" s="865"/>
      <c r="X60" s="865"/>
      <c r="Y60" s="865"/>
      <c r="Z60" s="865"/>
      <c r="AA60" s="865"/>
      <c r="AB60" s="865"/>
      <c r="AC60" s="865"/>
      <c r="AD60" s="865"/>
      <c r="AE60" s="865"/>
      <c r="AF60" s="865"/>
      <c r="AG60" s="865"/>
      <c r="AH60" s="865"/>
      <c r="AI60" s="1071"/>
      <c r="AJ60" s="1071"/>
      <c r="AK60" s="1071"/>
      <c r="AL60" s="865"/>
      <c r="AM60" s="865"/>
      <c r="AN60" s="865"/>
      <c r="AO60" s="865"/>
      <c r="AP60" s="865"/>
      <c r="AQ60" s="865"/>
      <c r="AR60" s="865"/>
      <c r="AS60" s="865"/>
    </row>
    <row r="61" spans="1:45" s="999" customFormat="1" ht="9" customHeight="1" x14ac:dyDescent="0.25">
      <c r="A61" s="874"/>
      <c r="B61" s="875"/>
      <c r="C61" s="1019"/>
      <c r="D61" s="876"/>
      <c r="E61" s="1005"/>
      <c r="F61" s="865"/>
      <c r="G61" s="1005"/>
      <c r="H61" s="865"/>
      <c r="I61" s="858"/>
      <c r="J61" s="1073" t="s">
        <v>9</v>
      </c>
      <c r="K61" s="856"/>
      <c r="L61" s="857"/>
      <c r="M61" s="856"/>
      <c r="N61" s="1074"/>
      <c r="O61" s="856"/>
      <c r="P61" s="857"/>
      <c r="Q61" s="856"/>
      <c r="R61" s="1074"/>
      <c r="T61" s="865"/>
      <c r="U61" s="865"/>
      <c r="V61" s="865"/>
      <c r="W61" s="865"/>
      <c r="X61" s="865"/>
      <c r="Y61" s="865"/>
      <c r="Z61" s="865"/>
      <c r="AA61" s="865"/>
      <c r="AB61" s="865"/>
      <c r="AC61" s="865"/>
      <c r="AD61" s="865"/>
      <c r="AE61" s="865"/>
      <c r="AF61" s="865"/>
      <c r="AG61" s="865"/>
      <c r="AH61" s="865"/>
      <c r="AI61" s="1071"/>
      <c r="AJ61" s="1071"/>
      <c r="AK61" s="1071"/>
      <c r="AL61" s="865"/>
      <c r="AM61" s="865"/>
      <c r="AN61" s="865"/>
      <c r="AO61" s="865"/>
      <c r="AP61" s="865"/>
      <c r="AQ61" s="865"/>
      <c r="AR61" s="865"/>
      <c r="AS61" s="865"/>
    </row>
    <row r="62" spans="1:45" s="999" customFormat="1" ht="9" customHeight="1" x14ac:dyDescent="0.25">
      <c r="A62" s="877"/>
      <c r="B62" s="878"/>
      <c r="C62" s="1020"/>
      <c r="D62" s="879"/>
      <c r="E62" s="1022"/>
      <c r="F62" s="881"/>
      <c r="G62" s="1022"/>
      <c r="H62" s="881"/>
      <c r="I62" s="884"/>
      <c r="J62" s="1078" t="s">
        <v>10</v>
      </c>
      <c r="K62" s="852"/>
      <c r="L62" s="883"/>
      <c r="M62" s="852"/>
      <c r="N62" s="1077"/>
      <c r="O62" s="852" t="e">
        <f>R4</f>
        <v>#REF!</v>
      </c>
      <c r="P62" s="883"/>
      <c r="Q62" s="852"/>
      <c r="R62" s="1024">
        <f>MIN(4,'B-VI.kcs-U16-F elo'!Q5)</f>
        <v>4</v>
      </c>
      <c r="T62" s="865"/>
      <c r="U62" s="865"/>
      <c r="V62" s="865"/>
      <c r="W62" s="865"/>
      <c r="X62" s="865"/>
      <c r="Y62" s="865"/>
      <c r="Z62" s="865"/>
      <c r="AA62" s="865"/>
      <c r="AB62" s="865"/>
      <c r="AC62" s="865"/>
      <c r="AD62" s="865"/>
      <c r="AE62" s="865"/>
      <c r="AF62" s="865"/>
      <c r="AG62" s="865"/>
      <c r="AH62" s="865"/>
      <c r="AI62" s="1071"/>
      <c r="AJ62" s="1071"/>
      <c r="AK62" s="1071"/>
      <c r="AL62" s="865"/>
      <c r="AM62" s="865"/>
      <c r="AN62" s="865"/>
      <c r="AO62" s="865"/>
      <c r="AP62" s="865"/>
      <c r="AQ62" s="865"/>
      <c r="AR62" s="865"/>
      <c r="AS62" s="865"/>
    </row>
    <row r="63" spans="1:45" x14ac:dyDescent="0.25">
      <c r="T63" s="815"/>
      <c r="U63" s="815"/>
      <c r="V63" s="815"/>
      <c r="W63" s="815"/>
      <c r="X63" s="815"/>
      <c r="Y63" s="815"/>
      <c r="Z63" s="815"/>
      <c r="AA63" s="815"/>
      <c r="AB63" s="815"/>
      <c r="AC63" s="815"/>
      <c r="AD63" s="815"/>
      <c r="AE63" s="815"/>
      <c r="AF63" s="815"/>
      <c r="AG63" s="815"/>
      <c r="AH63" s="815"/>
      <c r="AL63" s="815"/>
      <c r="AM63" s="815"/>
      <c r="AN63" s="815"/>
      <c r="AO63" s="815"/>
      <c r="AP63" s="815"/>
      <c r="AQ63" s="815"/>
      <c r="AR63" s="815"/>
      <c r="AS63" s="815"/>
    </row>
    <row r="64" spans="1:45" x14ac:dyDescent="0.25">
      <c r="T64" s="815"/>
      <c r="U64" s="815"/>
      <c r="V64" s="815"/>
      <c r="W64" s="815"/>
      <c r="X64" s="815"/>
      <c r="Y64" s="815"/>
      <c r="Z64" s="815"/>
      <c r="AA64" s="815"/>
      <c r="AB64" s="815"/>
      <c r="AC64" s="815"/>
      <c r="AD64" s="815"/>
      <c r="AE64" s="815"/>
      <c r="AF64" s="815"/>
      <c r="AG64" s="815"/>
      <c r="AH64" s="815"/>
      <c r="AL64" s="815"/>
      <c r="AM64" s="815"/>
      <c r="AN64" s="815"/>
      <c r="AO64" s="815"/>
      <c r="AP64" s="815"/>
      <c r="AQ64" s="815"/>
      <c r="AR64" s="815"/>
      <c r="AS64" s="815"/>
    </row>
    <row r="65" spans="20:45" x14ac:dyDescent="0.25">
      <c r="T65" s="815"/>
      <c r="U65" s="815"/>
      <c r="V65" s="815"/>
      <c r="W65" s="815"/>
      <c r="X65" s="815"/>
      <c r="Y65" s="815"/>
      <c r="Z65" s="815"/>
      <c r="AA65" s="815"/>
      <c r="AB65" s="815"/>
      <c r="AC65" s="815"/>
      <c r="AD65" s="815"/>
      <c r="AE65" s="815"/>
      <c r="AF65" s="815"/>
      <c r="AG65" s="815"/>
      <c r="AH65" s="815"/>
      <c r="AL65" s="815"/>
      <c r="AM65" s="815"/>
      <c r="AN65" s="815"/>
      <c r="AO65" s="815"/>
      <c r="AP65" s="815"/>
      <c r="AQ65" s="815"/>
      <c r="AR65" s="815"/>
      <c r="AS65" s="815"/>
    </row>
    <row r="66" spans="20:45" x14ac:dyDescent="0.25">
      <c r="T66" s="815"/>
      <c r="U66" s="815"/>
      <c r="V66" s="815"/>
      <c r="W66" s="815"/>
      <c r="X66" s="815"/>
      <c r="Y66" s="815"/>
      <c r="Z66" s="815"/>
      <c r="AA66" s="815"/>
      <c r="AB66" s="815"/>
      <c r="AC66" s="815"/>
      <c r="AD66" s="815"/>
      <c r="AE66" s="815"/>
      <c r="AF66" s="815"/>
      <c r="AG66" s="815"/>
      <c r="AH66" s="815"/>
      <c r="AL66" s="815"/>
      <c r="AM66" s="815"/>
      <c r="AN66" s="815"/>
      <c r="AO66" s="815"/>
      <c r="AP66" s="815"/>
      <c r="AQ66" s="815"/>
      <c r="AR66" s="815"/>
      <c r="AS66" s="815"/>
    </row>
    <row r="67" spans="20:45" x14ac:dyDescent="0.25">
      <c r="T67" s="815"/>
      <c r="U67" s="815"/>
      <c r="V67" s="815"/>
      <c r="W67" s="815"/>
      <c r="X67" s="815"/>
      <c r="Y67" s="815"/>
      <c r="Z67" s="815"/>
      <c r="AA67" s="815"/>
      <c r="AB67" s="815"/>
      <c r="AC67" s="815"/>
      <c r="AD67" s="815"/>
      <c r="AE67" s="815"/>
      <c r="AF67" s="815"/>
      <c r="AG67" s="815"/>
      <c r="AH67" s="815"/>
      <c r="AL67" s="815"/>
      <c r="AM67" s="815"/>
      <c r="AN67" s="815"/>
      <c r="AO67" s="815"/>
      <c r="AP67" s="815"/>
      <c r="AQ67" s="815"/>
      <c r="AR67" s="815"/>
      <c r="AS67" s="815"/>
    </row>
    <row r="68" spans="20:45" x14ac:dyDescent="0.25">
      <c r="T68" s="815"/>
      <c r="U68" s="815"/>
      <c r="V68" s="815"/>
      <c r="W68" s="815"/>
      <c r="X68" s="815"/>
      <c r="Y68" s="815"/>
      <c r="Z68" s="815"/>
      <c r="AA68" s="815"/>
      <c r="AB68" s="815"/>
      <c r="AC68" s="815"/>
      <c r="AD68" s="815"/>
      <c r="AE68" s="815"/>
      <c r="AF68" s="815"/>
      <c r="AG68" s="815"/>
      <c r="AH68" s="815"/>
      <c r="AL68" s="815"/>
      <c r="AM68" s="815"/>
      <c r="AN68" s="815"/>
      <c r="AO68" s="815"/>
      <c r="AP68" s="815"/>
      <c r="AQ68" s="815"/>
      <c r="AR68" s="815"/>
      <c r="AS68" s="815"/>
    </row>
    <row r="69" spans="20:45" x14ac:dyDescent="0.25">
      <c r="T69" s="815"/>
      <c r="U69" s="815"/>
      <c r="V69" s="815"/>
      <c r="W69" s="815"/>
      <c r="X69" s="815"/>
      <c r="Y69" s="815"/>
      <c r="Z69" s="815"/>
      <c r="AA69" s="815"/>
      <c r="AB69" s="815"/>
      <c r="AC69" s="815"/>
      <c r="AD69" s="815"/>
      <c r="AE69" s="815"/>
      <c r="AF69" s="815"/>
      <c r="AG69" s="815"/>
      <c r="AH69" s="815"/>
      <c r="AL69" s="815"/>
      <c r="AM69" s="815"/>
      <c r="AN69" s="815"/>
      <c r="AO69" s="815"/>
      <c r="AP69" s="815"/>
      <c r="AQ69" s="815"/>
      <c r="AR69" s="815"/>
      <c r="AS69" s="815"/>
    </row>
    <row r="70" spans="20:45" x14ac:dyDescent="0.25">
      <c r="T70" s="815"/>
      <c r="U70" s="815"/>
      <c r="V70" s="815"/>
      <c r="W70" s="815"/>
      <c r="X70" s="815"/>
      <c r="Y70" s="815"/>
      <c r="Z70" s="815"/>
      <c r="AA70" s="815"/>
      <c r="AB70" s="815"/>
      <c r="AC70" s="815"/>
      <c r="AD70" s="815"/>
      <c r="AE70" s="815"/>
      <c r="AF70" s="815"/>
      <c r="AG70" s="815"/>
      <c r="AH70" s="815"/>
      <c r="AL70" s="815"/>
      <c r="AM70" s="815"/>
      <c r="AN70" s="815"/>
      <c r="AO70" s="815"/>
      <c r="AP70" s="815"/>
      <c r="AQ70" s="815"/>
      <c r="AR70" s="815"/>
      <c r="AS70" s="815"/>
    </row>
    <row r="71" spans="20:45" x14ac:dyDescent="0.25">
      <c r="T71" s="815"/>
      <c r="U71" s="815"/>
      <c r="V71" s="815"/>
      <c r="W71" s="815"/>
      <c r="X71" s="815"/>
      <c r="Y71" s="815"/>
      <c r="Z71" s="815"/>
      <c r="AA71" s="815"/>
      <c r="AB71" s="815"/>
      <c r="AC71" s="815"/>
      <c r="AD71" s="815"/>
      <c r="AE71" s="815"/>
      <c r="AF71" s="815"/>
      <c r="AG71" s="815"/>
      <c r="AH71" s="815"/>
      <c r="AL71" s="815"/>
      <c r="AM71" s="815"/>
      <c r="AN71" s="815"/>
      <c r="AO71" s="815"/>
      <c r="AP71" s="815"/>
      <c r="AQ71" s="815"/>
      <c r="AR71" s="815"/>
      <c r="AS71" s="815"/>
    </row>
    <row r="72" spans="20:45" x14ac:dyDescent="0.25">
      <c r="T72" s="815"/>
      <c r="U72" s="815"/>
      <c r="V72" s="815"/>
      <c r="W72" s="815"/>
      <c r="X72" s="815"/>
      <c r="Y72" s="815"/>
      <c r="Z72" s="815"/>
      <c r="AA72" s="815"/>
      <c r="AB72" s="815"/>
      <c r="AC72" s="815"/>
      <c r="AD72" s="815"/>
      <c r="AE72" s="815"/>
      <c r="AF72" s="815"/>
      <c r="AG72" s="815"/>
      <c r="AH72" s="815"/>
      <c r="AL72" s="815"/>
      <c r="AM72" s="815"/>
      <c r="AN72" s="815"/>
      <c r="AO72" s="815"/>
      <c r="AP72" s="815"/>
      <c r="AQ72" s="815"/>
      <c r="AR72" s="815"/>
      <c r="AS72" s="815"/>
    </row>
    <row r="73" spans="20:45" x14ac:dyDescent="0.25">
      <c r="T73" s="815"/>
      <c r="U73" s="815"/>
      <c r="V73" s="815"/>
      <c r="W73" s="815"/>
      <c r="X73" s="815"/>
      <c r="Y73" s="815"/>
      <c r="Z73" s="815"/>
      <c r="AA73" s="815"/>
      <c r="AB73" s="815"/>
      <c r="AC73" s="815"/>
      <c r="AD73" s="815"/>
      <c r="AE73" s="815"/>
      <c r="AF73" s="815"/>
      <c r="AG73" s="815"/>
      <c r="AH73" s="815"/>
      <c r="AL73" s="815"/>
      <c r="AM73" s="815"/>
      <c r="AN73" s="815"/>
      <c r="AO73" s="815"/>
      <c r="AP73" s="815"/>
      <c r="AQ73" s="815"/>
      <c r="AR73" s="815"/>
      <c r="AS73" s="815"/>
    </row>
    <row r="74" spans="20:45" x14ac:dyDescent="0.25">
      <c r="T74" s="815"/>
      <c r="U74" s="815"/>
      <c r="V74" s="815"/>
      <c r="W74" s="815"/>
      <c r="X74" s="815"/>
      <c r="Y74" s="815"/>
      <c r="Z74" s="815"/>
      <c r="AA74" s="815"/>
      <c r="AB74" s="815"/>
      <c r="AC74" s="815"/>
      <c r="AD74" s="815"/>
      <c r="AE74" s="815"/>
      <c r="AF74" s="815"/>
      <c r="AG74" s="815"/>
      <c r="AH74" s="815"/>
      <c r="AL74" s="815"/>
      <c r="AM74" s="815"/>
      <c r="AN74" s="815"/>
      <c r="AO74" s="815"/>
      <c r="AP74" s="815"/>
      <c r="AQ74" s="815"/>
      <c r="AR74" s="815"/>
      <c r="AS74" s="815"/>
    </row>
    <row r="75" spans="20:45" x14ac:dyDescent="0.25">
      <c r="T75" s="815"/>
      <c r="U75" s="815"/>
      <c r="V75" s="815"/>
      <c r="W75" s="815"/>
      <c r="X75" s="815"/>
      <c r="Y75" s="815"/>
      <c r="Z75" s="815"/>
      <c r="AA75" s="815"/>
      <c r="AB75" s="815"/>
      <c r="AC75" s="815"/>
      <c r="AD75" s="815"/>
      <c r="AE75" s="815"/>
      <c r="AF75" s="815"/>
      <c r="AG75" s="815"/>
      <c r="AH75" s="815"/>
      <c r="AL75" s="815"/>
      <c r="AM75" s="815"/>
      <c r="AN75" s="815"/>
      <c r="AO75" s="815"/>
      <c r="AP75" s="815"/>
      <c r="AQ75" s="815"/>
      <c r="AR75" s="815"/>
      <c r="AS75" s="815"/>
    </row>
    <row r="76" spans="20:45" x14ac:dyDescent="0.25">
      <c r="T76" s="815"/>
      <c r="U76" s="815"/>
      <c r="V76" s="815"/>
      <c r="W76" s="815"/>
      <c r="X76" s="815"/>
      <c r="Y76" s="815"/>
      <c r="Z76" s="815"/>
      <c r="AA76" s="815"/>
      <c r="AB76" s="815"/>
      <c r="AC76" s="815"/>
      <c r="AD76" s="815"/>
      <c r="AE76" s="815"/>
      <c r="AF76" s="815"/>
      <c r="AG76" s="815"/>
      <c r="AH76" s="815"/>
      <c r="AL76" s="815"/>
      <c r="AM76" s="815"/>
      <c r="AN76" s="815"/>
      <c r="AO76" s="815"/>
      <c r="AP76" s="815"/>
      <c r="AQ76" s="815"/>
      <c r="AR76" s="815"/>
      <c r="AS76" s="815"/>
    </row>
    <row r="77" spans="20:45" x14ac:dyDescent="0.25">
      <c r="T77" s="815"/>
      <c r="U77" s="815"/>
      <c r="V77" s="815"/>
      <c r="W77" s="815"/>
      <c r="X77" s="815"/>
      <c r="Y77" s="815"/>
      <c r="Z77" s="815"/>
      <c r="AA77" s="815"/>
      <c r="AB77" s="815"/>
      <c r="AC77" s="815"/>
      <c r="AD77" s="815"/>
      <c r="AE77" s="815"/>
      <c r="AF77" s="815"/>
      <c r="AG77" s="815"/>
      <c r="AH77" s="815"/>
      <c r="AL77" s="815"/>
      <c r="AM77" s="815"/>
      <c r="AN77" s="815"/>
      <c r="AO77" s="815"/>
      <c r="AP77" s="815"/>
      <c r="AQ77" s="815"/>
      <c r="AR77" s="815"/>
      <c r="AS77" s="815"/>
    </row>
    <row r="78" spans="20:45" x14ac:dyDescent="0.25">
      <c r="T78" s="815"/>
      <c r="U78" s="815"/>
      <c r="V78" s="815"/>
      <c r="W78" s="815"/>
      <c r="X78" s="815"/>
      <c r="Y78" s="815"/>
      <c r="Z78" s="815"/>
      <c r="AA78" s="815"/>
      <c r="AB78" s="815"/>
      <c r="AC78" s="815"/>
      <c r="AD78" s="815"/>
      <c r="AE78" s="815"/>
      <c r="AF78" s="815"/>
      <c r="AG78" s="815"/>
      <c r="AH78" s="815"/>
      <c r="AL78" s="815"/>
      <c r="AM78" s="815"/>
      <c r="AN78" s="815"/>
      <c r="AO78" s="815"/>
      <c r="AP78" s="815"/>
      <c r="AQ78" s="815"/>
      <c r="AR78" s="815"/>
      <c r="AS78" s="815"/>
    </row>
    <row r="79" spans="20:45" x14ac:dyDescent="0.25">
      <c r="T79" s="815"/>
      <c r="U79" s="815"/>
      <c r="V79" s="815"/>
      <c r="W79" s="815"/>
      <c r="X79" s="815"/>
      <c r="Y79" s="815"/>
      <c r="Z79" s="815"/>
      <c r="AA79" s="815"/>
      <c r="AB79" s="815"/>
      <c r="AC79" s="815"/>
      <c r="AD79" s="815"/>
      <c r="AE79" s="815"/>
      <c r="AF79" s="815"/>
      <c r="AG79" s="815"/>
      <c r="AH79" s="815"/>
      <c r="AL79" s="815"/>
      <c r="AM79" s="815"/>
      <c r="AN79" s="815"/>
      <c r="AO79" s="815"/>
      <c r="AP79" s="815"/>
      <c r="AQ79" s="815"/>
      <c r="AR79" s="815"/>
      <c r="AS79" s="815"/>
    </row>
    <row r="80" spans="20:45" x14ac:dyDescent="0.25">
      <c r="T80" s="815"/>
      <c r="U80" s="815"/>
      <c r="V80" s="815"/>
      <c r="W80" s="815"/>
      <c r="X80" s="815"/>
      <c r="Y80" s="815"/>
      <c r="Z80" s="815"/>
      <c r="AA80" s="815"/>
      <c r="AB80" s="815"/>
      <c r="AC80" s="815"/>
      <c r="AD80" s="815"/>
      <c r="AE80" s="815"/>
      <c r="AF80" s="815"/>
      <c r="AG80" s="815"/>
      <c r="AH80" s="815"/>
      <c r="AL80" s="815"/>
      <c r="AM80" s="815"/>
      <c r="AN80" s="815"/>
      <c r="AO80" s="815"/>
      <c r="AP80" s="815"/>
      <c r="AQ80" s="815"/>
      <c r="AR80" s="815"/>
      <c r="AS80" s="815"/>
    </row>
    <row r="81" spans="20:45" x14ac:dyDescent="0.25">
      <c r="T81" s="815"/>
      <c r="U81" s="815"/>
      <c r="V81" s="815"/>
      <c r="W81" s="815"/>
      <c r="X81" s="815"/>
      <c r="Y81" s="815"/>
      <c r="Z81" s="815"/>
      <c r="AA81" s="815"/>
      <c r="AB81" s="815"/>
      <c r="AC81" s="815"/>
      <c r="AD81" s="815"/>
      <c r="AE81" s="815"/>
      <c r="AF81" s="815"/>
      <c r="AG81" s="815"/>
      <c r="AH81" s="815"/>
      <c r="AL81" s="815"/>
      <c r="AM81" s="815"/>
      <c r="AN81" s="815"/>
      <c r="AO81" s="815"/>
      <c r="AP81" s="815"/>
      <c r="AQ81" s="815"/>
      <c r="AR81" s="815"/>
      <c r="AS81" s="815"/>
    </row>
    <row r="82" spans="20:45" x14ac:dyDescent="0.25">
      <c r="T82" s="815"/>
      <c r="U82" s="815"/>
      <c r="V82" s="815"/>
      <c r="W82" s="815"/>
      <c r="X82" s="815"/>
      <c r="Y82" s="815"/>
      <c r="Z82" s="815"/>
      <c r="AA82" s="815"/>
      <c r="AB82" s="815"/>
      <c r="AC82" s="815"/>
      <c r="AD82" s="815"/>
      <c r="AE82" s="815"/>
      <c r="AF82" s="815"/>
      <c r="AG82" s="815"/>
      <c r="AH82" s="815"/>
      <c r="AL82" s="815"/>
      <c r="AM82" s="815"/>
      <c r="AN82" s="815"/>
      <c r="AO82" s="815"/>
      <c r="AP82" s="815"/>
      <c r="AQ82" s="815"/>
      <c r="AR82" s="815"/>
      <c r="AS82" s="815"/>
    </row>
    <row r="83" spans="20:45" x14ac:dyDescent="0.25">
      <c r="T83" s="815"/>
      <c r="U83" s="815"/>
      <c r="V83" s="815"/>
      <c r="W83" s="815"/>
      <c r="X83" s="815"/>
      <c r="Y83" s="815"/>
      <c r="Z83" s="815"/>
      <c r="AA83" s="815"/>
      <c r="AB83" s="815"/>
      <c r="AC83" s="815"/>
      <c r="AD83" s="815"/>
      <c r="AE83" s="815"/>
      <c r="AF83" s="815"/>
      <c r="AG83" s="815"/>
      <c r="AH83" s="815"/>
      <c r="AL83" s="815"/>
      <c r="AM83" s="815"/>
      <c r="AN83" s="815"/>
      <c r="AO83" s="815"/>
      <c r="AP83" s="815"/>
      <c r="AQ83" s="815"/>
      <c r="AR83" s="815"/>
      <c r="AS83" s="815"/>
    </row>
    <row r="84" spans="20:45" x14ac:dyDescent="0.25">
      <c r="T84" s="815"/>
      <c r="U84" s="815"/>
      <c r="V84" s="815"/>
      <c r="W84" s="815"/>
      <c r="X84" s="815"/>
      <c r="Y84" s="815"/>
      <c r="Z84" s="815"/>
      <c r="AA84" s="815"/>
      <c r="AB84" s="815"/>
      <c r="AC84" s="815"/>
      <c r="AD84" s="815"/>
      <c r="AE84" s="815"/>
      <c r="AF84" s="815"/>
      <c r="AG84" s="815"/>
      <c r="AH84" s="815"/>
      <c r="AL84" s="815"/>
      <c r="AM84" s="815"/>
      <c r="AN84" s="815"/>
      <c r="AO84" s="815"/>
      <c r="AP84" s="815"/>
      <c r="AQ84" s="815"/>
      <c r="AR84" s="815"/>
      <c r="AS84" s="815"/>
    </row>
    <row r="85" spans="20:45" x14ac:dyDescent="0.25">
      <c r="T85" s="815"/>
      <c r="U85" s="815"/>
      <c r="V85" s="815"/>
      <c r="W85" s="815"/>
      <c r="X85" s="815"/>
      <c r="Y85" s="815"/>
      <c r="Z85" s="815"/>
      <c r="AA85" s="815"/>
      <c r="AB85" s="815"/>
      <c r="AC85" s="815"/>
      <c r="AD85" s="815"/>
      <c r="AE85" s="815"/>
      <c r="AF85" s="815"/>
      <c r="AG85" s="815"/>
      <c r="AH85" s="815"/>
      <c r="AL85" s="815"/>
      <c r="AM85" s="815"/>
      <c r="AN85" s="815"/>
      <c r="AO85" s="815"/>
      <c r="AP85" s="815"/>
      <c r="AQ85" s="815"/>
      <c r="AR85" s="815"/>
      <c r="AS85" s="815"/>
    </row>
    <row r="86" spans="20:45" x14ac:dyDescent="0.25">
      <c r="T86" s="815"/>
      <c r="U86" s="815"/>
      <c r="V86" s="815"/>
      <c r="W86" s="815"/>
      <c r="X86" s="815"/>
      <c r="Y86" s="815"/>
      <c r="Z86" s="815"/>
      <c r="AA86" s="815"/>
      <c r="AB86" s="815"/>
      <c r="AC86" s="815"/>
      <c r="AD86" s="815"/>
      <c r="AE86" s="815"/>
      <c r="AF86" s="815"/>
      <c r="AG86" s="815"/>
      <c r="AH86" s="815"/>
      <c r="AL86" s="815"/>
      <c r="AM86" s="815"/>
      <c r="AN86" s="815"/>
      <c r="AO86" s="815"/>
      <c r="AP86" s="815"/>
      <c r="AQ86" s="815"/>
      <c r="AR86" s="815"/>
      <c r="AS86" s="815"/>
    </row>
    <row r="87" spans="20:45" x14ac:dyDescent="0.25">
      <c r="T87" s="815"/>
      <c r="U87" s="815"/>
      <c r="V87" s="815"/>
      <c r="W87" s="815"/>
      <c r="X87" s="815"/>
      <c r="Y87" s="815"/>
      <c r="Z87" s="815"/>
      <c r="AA87" s="815"/>
      <c r="AB87" s="815"/>
      <c r="AC87" s="815"/>
      <c r="AD87" s="815"/>
      <c r="AE87" s="815"/>
      <c r="AF87" s="815"/>
      <c r="AG87" s="815"/>
      <c r="AH87" s="815"/>
      <c r="AL87" s="815"/>
      <c r="AM87" s="815"/>
      <c r="AN87" s="815"/>
      <c r="AO87" s="815"/>
      <c r="AP87" s="815"/>
      <c r="AQ87" s="815"/>
      <c r="AR87" s="815"/>
      <c r="AS87" s="815"/>
    </row>
    <row r="88" spans="20:45" x14ac:dyDescent="0.25">
      <c r="T88" s="815"/>
      <c r="U88" s="815"/>
      <c r="V88" s="815"/>
      <c r="W88" s="815"/>
      <c r="X88" s="815"/>
      <c r="Y88" s="815"/>
      <c r="Z88" s="815"/>
      <c r="AA88" s="815"/>
      <c r="AB88" s="815"/>
      <c r="AC88" s="815"/>
      <c r="AD88" s="815"/>
      <c r="AE88" s="815"/>
      <c r="AF88" s="815"/>
      <c r="AG88" s="815"/>
      <c r="AH88" s="815"/>
      <c r="AL88" s="815"/>
      <c r="AM88" s="815"/>
      <c r="AN88" s="815"/>
      <c r="AO88" s="815"/>
      <c r="AP88" s="815"/>
      <c r="AQ88" s="815"/>
      <c r="AR88" s="815"/>
      <c r="AS88" s="815"/>
    </row>
    <row r="89" spans="20:45" x14ac:dyDescent="0.25">
      <c r="T89" s="815"/>
      <c r="U89" s="815"/>
      <c r="V89" s="815"/>
      <c r="W89" s="815"/>
      <c r="X89" s="815"/>
      <c r="Y89" s="815"/>
      <c r="Z89" s="815"/>
      <c r="AA89" s="815"/>
      <c r="AB89" s="815"/>
      <c r="AC89" s="815"/>
      <c r="AD89" s="815"/>
      <c r="AE89" s="815"/>
      <c r="AF89" s="815"/>
      <c r="AG89" s="815"/>
      <c r="AH89" s="815"/>
      <c r="AL89" s="815"/>
      <c r="AM89" s="815"/>
      <c r="AN89" s="815"/>
      <c r="AO89" s="815"/>
      <c r="AP89" s="815"/>
      <c r="AQ89" s="815"/>
      <c r="AR89" s="815"/>
      <c r="AS89" s="815"/>
    </row>
    <row r="90" spans="20:45" x14ac:dyDescent="0.25">
      <c r="T90" s="815"/>
      <c r="U90" s="815"/>
      <c r="V90" s="815"/>
      <c r="W90" s="815"/>
      <c r="X90" s="815"/>
      <c r="Y90" s="815"/>
      <c r="Z90" s="815"/>
      <c r="AA90" s="815"/>
      <c r="AB90" s="815"/>
      <c r="AC90" s="815"/>
      <c r="AD90" s="815"/>
      <c r="AE90" s="815"/>
      <c r="AF90" s="815"/>
      <c r="AG90" s="815"/>
      <c r="AH90" s="815"/>
      <c r="AL90" s="815"/>
      <c r="AM90" s="815"/>
      <c r="AN90" s="815"/>
      <c r="AO90" s="815"/>
      <c r="AP90" s="815"/>
      <c r="AQ90" s="815"/>
      <c r="AR90" s="815"/>
      <c r="AS90" s="815"/>
    </row>
    <row r="91" spans="20:45" x14ac:dyDescent="0.25">
      <c r="T91" s="815"/>
      <c r="U91" s="815"/>
      <c r="V91" s="815"/>
      <c r="W91" s="815"/>
      <c r="X91" s="815"/>
      <c r="Y91" s="815"/>
      <c r="Z91" s="815"/>
      <c r="AA91" s="815"/>
      <c r="AB91" s="815"/>
      <c r="AC91" s="815"/>
      <c r="AD91" s="815"/>
      <c r="AE91" s="815"/>
      <c r="AF91" s="815"/>
      <c r="AG91" s="815"/>
      <c r="AH91" s="815"/>
      <c r="AL91" s="815"/>
      <c r="AM91" s="815"/>
      <c r="AN91" s="815"/>
      <c r="AO91" s="815"/>
      <c r="AP91" s="815"/>
      <c r="AQ91" s="815"/>
      <c r="AR91" s="815"/>
      <c r="AS91" s="815"/>
    </row>
    <row r="92" spans="20:45" x14ac:dyDescent="0.25">
      <c r="T92" s="815"/>
      <c r="U92" s="815"/>
      <c r="V92" s="815"/>
      <c r="W92" s="815"/>
      <c r="X92" s="815"/>
      <c r="Y92" s="815"/>
      <c r="Z92" s="815"/>
      <c r="AA92" s="815"/>
      <c r="AB92" s="815"/>
      <c r="AC92" s="815"/>
      <c r="AD92" s="815"/>
      <c r="AE92" s="815"/>
      <c r="AF92" s="815"/>
      <c r="AG92" s="815"/>
      <c r="AH92" s="815"/>
      <c r="AL92" s="815"/>
      <c r="AM92" s="815"/>
      <c r="AN92" s="815"/>
      <c r="AO92" s="815"/>
      <c r="AP92" s="815"/>
      <c r="AQ92" s="815"/>
      <c r="AR92" s="815"/>
      <c r="AS92" s="815"/>
    </row>
    <row r="93" spans="20:45" x14ac:dyDescent="0.25">
      <c r="T93" s="815"/>
      <c r="U93" s="815"/>
      <c r="V93" s="815"/>
      <c r="W93" s="815"/>
      <c r="X93" s="815"/>
      <c r="Y93" s="815"/>
      <c r="Z93" s="815"/>
      <c r="AA93" s="815"/>
      <c r="AB93" s="815"/>
      <c r="AC93" s="815"/>
      <c r="AD93" s="815"/>
      <c r="AE93" s="815"/>
      <c r="AF93" s="815"/>
      <c r="AG93" s="815"/>
      <c r="AH93" s="815"/>
      <c r="AL93" s="815"/>
      <c r="AM93" s="815"/>
      <c r="AN93" s="815"/>
      <c r="AO93" s="815"/>
      <c r="AP93" s="815"/>
      <c r="AQ93" s="815"/>
      <c r="AR93" s="815"/>
      <c r="AS93" s="815"/>
    </row>
    <row r="94" spans="20:45" x14ac:dyDescent="0.25">
      <c r="T94" s="815"/>
      <c r="U94" s="815"/>
      <c r="V94" s="815"/>
      <c r="W94" s="815"/>
      <c r="X94" s="815"/>
      <c r="Y94" s="815"/>
      <c r="Z94" s="815"/>
      <c r="AA94" s="815"/>
      <c r="AB94" s="815"/>
      <c r="AC94" s="815"/>
      <c r="AD94" s="815"/>
      <c r="AE94" s="815"/>
      <c r="AF94" s="815"/>
      <c r="AG94" s="815"/>
      <c r="AH94" s="815"/>
      <c r="AL94" s="815"/>
      <c r="AM94" s="815"/>
      <c r="AN94" s="815"/>
      <c r="AO94" s="815"/>
      <c r="AP94" s="815"/>
      <c r="AQ94" s="815"/>
      <c r="AR94" s="815"/>
      <c r="AS94" s="815"/>
    </row>
    <row r="95" spans="20:45" x14ac:dyDescent="0.25">
      <c r="T95" s="815"/>
      <c r="U95" s="815"/>
      <c r="V95" s="815"/>
      <c r="W95" s="815"/>
      <c r="X95" s="815"/>
      <c r="Y95" s="815"/>
      <c r="Z95" s="815"/>
      <c r="AA95" s="815"/>
      <c r="AB95" s="815"/>
      <c r="AC95" s="815"/>
      <c r="AD95" s="815"/>
      <c r="AE95" s="815"/>
      <c r="AF95" s="815"/>
      <c r="AG95" s="815"/>
      <c r="AH95" s="815"/>
      <c r="AL95" s="815"/>
      <c r="AM95" s="815"/>
      <c r="AN95" s="815"/>
      <c r="AO95" s="815"/>
      <c r="AP95" s="815"/>
      <c r="AQ95" s="815"/>
      <c r="AR95" s="815"/>
      <c r="AS95" s="815"/>
    </row>
    <row r="96" spans="20:45" x14ac:dyDescent="0.25">
      <c r="T96" s="815"/>
      <c r="U96" s="815"/>
      <c r="V96" s="815"/>
      <c r="W96" s="815"/>
      <c r="X96" s="815"/>
      <c r="Y96" s="815"/>
      <c r="Z96" s="815"/>
      <c r="AA96" s="815"/>
      <c r="AB96" s="815"/>
      <c r="AC96" s="815"/>
      <c r="AD96" s="815"/>
      <c r="AE96" s="815"/>
      <c r="AF96" s="815"/>
      <c r="AG96" s="815"/>
      <c r="AH96" s="815"/>
      <c r="AL96" s="815"/>
      <c r="AM96" s="815"/>
      <c r="AN96" s="815"/>
      <c r="AO96" s="815"/>
      <c r="AP96" s="815"/>
      <c r="AQ96" s="815"/>
      <c r="AR96" s="815"/>
      <c r="AS96" s="815"/>
    </row>
    <row r="97" spans="20:45" x14ac:dyDescent="0.25">
      <c r="T97" s="815"/>
      <c r="U97" s="815"/>
      <c r="V97" s="815"/>
      <c r="W97" s="815"/>
      <c r="X97" s="815"/>
      <c r="Y97" s="815"/>
      <c r="Z97" s="815"/>
      <c r="AA97" s="815"/>
      <c r="AB97" s="815"/>
      <c r="AC97" s="815"/>
      <c r="AD97" s="815"/>
      <c r="AE97" s="815"/>
      <c r="AF97" s="815"/>
      <c r="AG97" s="815"/>
      <c r="AH97" s="815"/>
      <c r="AL97" s="815"/>
      <c r="AM97" s="815"/>
      <c r="AN97" s="815"/>
      <c r="AO97" s="815"/>
      <c r="AP97" s="815"/>
      <c r="AQ97" s="815"/>
      <c r="AR97" s="815"/>
      <c r="AS97" s="815"/>
    </row>
    <row r="98" spans="20:45" x14ac:dyDescent="0.25">
      <c r="T98" s="815"/>
      <c r="U98" s="815"/>
      <c r="V98" s="815"/>
      <c r="W98" s="815"/>
      <c r="X98" s="815"/>
      <c r="Y98" s="815"/>
      <c r="Z98" s="815"/>
      <c r="AA98" s="815"/>
      <c r="AB98" s="815"/>
      <c r="AC98" s="815"/>
      <c r="AD98" s="815"/>
      <c r="AE98" s="815"/>
      <c r="AF98" s="815"/>
      <c r="AG98" s="815"/>
      <c r="AH98" s="815"/>
      <c r="AL98" s="815"/>
      <c r="AM98" s="815"/>
      <c r="AN98" s="815"/>
      <c r="AO98" s="815"/>
      <c r="AP98" s="815"/>
      <c r="AQ98" s="815"/>
      <c r="AR98" s="815"/>
      <c r="AS98" s="815"/>
    </row>
    <row r="99" spans="20:45" x14ac:dyDescent="0.25">
      <c r="T99" s="815"/>
      <c r="U99" s="815"/>
      <c r="V99" s="815"/>
      <c r="W99" s="815"/>
      <c r="X99" s="815"/>
      <c r="Y99" s="815"/>
      <c r="Z99" s="815"/>
      <c r="AA99" s="815"/>
      <c r="AB99" s="815"/>
      <c r="AC99" s="815"/>
      <c r="AD99" s="815"/>
      <c r="AE99" s="815"/>
      <c r="AF99" s="815"/>
      <c r="AG99" s="815"/>
      <c r="AH99" s="815"/>
      <c r="AL99" s="815"/>
      <c r="AM99" s="815"/>
      <c r="AN99" s="815"/>
      <c r="AO99" s="815"/>
      <c r="AP99" s="815"/>
      <c r="AQ99" s="815"/>
      <c r="AR99" s="815"/>
      <c r="AS99" s="815"/>
    </row>
    <row r="100" spans="20:45" x14ac:dyDescent="0.25">
      <c r="T100" s="815"/>
      <c r="U100" s="815"/>
      <c r="V100" s="815"/>
      <c r="W100" s="815"/>
      <c r="X100" s="815"/>
      <c r="Y100" s="815"/>
      <c r="Z100" s="815"/>
      <c r="AA100" s="815"/>
      <c r="AB100" s="815"/>
      <c r="AC100" s="815"/>
      <c r="AD100" s="815"/>
      <c r="AE100" s="815"/>
      <c r="AF100" s="815"/>
      <c r="AG100" s="815"/>
      <c r="AH100" s="815"/>
      <c r="AL100" s="815"/>
      <c r="AM100" s="815"/>
      <c r="AN100" s="815"/>
      <c r="AO100" s="815"/>
      <c r="AP100" s="815"/>
      <c r="AQ100" s="815"/>
      <c r="AR100" s="815"/>
      <c r="AS100" s="815"/>
    </row>
    <row r="101" spans="20:45" x14ac:dyDescent="0.25">
      <c r="T101" s="815"/>
      <c r="U101" s="815"/>
      <c r="V101" s="815"/>
      <c r="W101" s="815"/>
      <c r="X101" s="815"/>
      <c r="Y101" s="815"/>
      <c r="Z101" s="815"/>
      <c r="AA101" s="815"/>
      <c r="AB101" s="815"/>
      <c r="AC101" s="815"/>
      <c r="AD101" s="815"/>
      <c r="AE101" s="815"/>
      <c r="AF101" s="815"/>
      <c r="AG101" s="815"/>
      <c r="AH101" s="815"/>
      <c r="AL101" s="815"/>
      <c r="AM101" s="815"/>
      <c r="AN101" s="815"/>
      <c r="AO101" s="815"/>
      <c r="AP101" s="815"/>
      <c r="AQ101" s="815"/>
      <c r="AR101" s="815"/>
      <c r="AS101" s="815"/>
    </row>
    <row r="102" spans="20:45" x14ac:dyDescent="0.25">
      <c r="T102" s="815"/>
      <c r="U102" s="815"/>
      <c r="V102" s="815"/>
      <c r="W102" s="815"/>
      <c r="X102" s="815"/>
      <c r="Y102" s="815"/>
      <c r="Z102" s="815"/>
      <c r="AA102" s="815"/>
      <c r="AB102" s="815"/>
      <c r="AC102" s="815"/>
      <c r="AD102" s="815"/>
      <c r="AE102" s="815"/>
      <c r="AF102" s="815"/>
      <c r="AG102" s="815"/>
      <c r="AH102" s="815"/>
      <c r="AL102" s="815"/>
      <c r="AM102" s="815"/>
      <c r="AN102" s="815"/>
      <c r="AO102" s="815"/>
      <c r="AP102" s="815"/>
      <c r="AQ102" s="815"/>
      <c r="AR102" s="815"/>
      <c r="AS102" s="815"/>
    </row>
    <row r="103" spans="20:45" x14ac:dyDescent="0.25">
      <c r="T103" s="815"/>
      <c r="U103" s="815"/>
      <c r="V103" s="815"/>
      <c r="W103" s="815"/>
      <c r="X103" s="815"/>
      <c r="Y103" s="815"/>
      <c r="Z103" s="815"/>
      <c r="AA103" s="815"/>
      <c r="AB103" s="815"/>
      <c r="AC103" s="815"/>
      <c r="AD103" s="815"/>
      <c r="AE103" s="815"/>
      <c r="AF103" s="815"/>
      <c r="AG103" s="815"/>
      <c r="AH103" s="815"/>
      <c r="AL103" s="815"/>
      <c r="AM103" s="815"/>
      <c r="AN103" s="815"/>
      <c r="AO103" s="815"/>
      <c r="AP103" s="815"/>
      <c r="AQ103" s="815"/>
      <c r="AR103" s="815"/>
      <c r="AS103" s="815"/>
    </row>
    <row r="104" spans="20:45" x14ac:dyDescent="0.25">
      <c r="T104" s="815"/>
      <c r="U104" s="815"/>
      <c r="V104" s="815"/>
      <c r="W104" s="815"/>
      <c r="X104" s="815"/>
      <c r="Y104" s="815"/>
      <c r="Z104" s="815"/>
      <c r="AA104" s="815"/>
      <c r="AB104" s="815"/>
      <c r="AC104" s="815"/>
      <c r="AD104" s="815"/>
      <c r="AE104" s="815"/>
      <c r="AF104" s="815"/>
      <c r="AG104" s="815"/>
      <c r="AH104" s="815"/>
      <c r="AL104" s="815"/>
      <c r="AM104" s="815"/>
      <c r="AN104" s="815"/>
      <c r="AO104" s="815"/>
      <c r="AP104" s="815"/>
      <c r="AQ104" s="815"/>
      <c r="AR104" s="815"/>
      <c r="AS104" s="815"/>
    </row>
    <row r="105" spans="20:45" x14ac:dyDescent="0.25">
      <c r="T105" s="815"/>
      <c r="U105" s="815"/>
      <c r="V105" s="815"/>
      <c r="W105" s="815"/>
      <c r="X105" s="815"/>
      <c r="Y105" s="815"/>
      <c r="Z105" s="815"/>
      <c r="AA105" s="815"/>
      <c r="AB105" s="815"/>
      <c r="AC105" s="815"/>
      <c r="AD105" s="815"/>
      <c r="AE105" s="815"/>
      <c r="AF105" s="815"/>
      <c r="AG105" s="815"/>
      <c r="AH105" s="815"/>
      <c r="AL105" s="815"/>
      <c r="AM105" s="815"/>
      <c r="AN105" s="815"/>
      <c r="AO105" s="815"/>
      <c r="AP105" s="815"/>
      <c r="AQ105" s="815"/>
      <c r="AR105" s="815"/>
      <c r="AS105" s="815"/>
    </row>
    <row r="106" spans="20:45" x14ac:dyDescent="0.25">
      <c r="T106" s="815"/>
      <c r="U106" s="815"/>
      <c r="V106" s="815"/>
      <c r="W106" s="815"/>
      <c r="X106" s="815"/>
      <c r="Y106" s="815"/>
      <c r="Z106" s="815"/>
      <c r="AA106" s="815"/>
      <c r="AB106" s="815"/>
      <c r="AC106" s="815"/>
      <c r="AD106" s="815"/>
      <c r="AE106" s="815"/>
      <c r="AF106" s="815"/>
      <c r="AG106" s="815"/>
      <c r="AH106" s="815"/>
      <c r="AL106" s="815"/>
      <c r="AM106" s="815"/>
      <c r="AN106" s="815"/>
      <c r="AO106" s="815"/>
      <c r="AP106" s="815"/>
      <c r="AQ106" s="815"/>
      <c r="AR106" s="815"/>
      <c r="AS106" s="815"/>
    </row>
    <row r="107" spans="20:45" x14ac:dyDescent="0.25">
      <c r="T107" s="815"/>
      <c r="U107" s="815"/>
      <c r="V107" s="815"/>
      <c r="W107" s="815"/>
      <c r="X107" s="815"/>
      <c r="Y107" s="815"/>
      <c r="Z107" s="815"/>
      <c r="AA107" s="815"/>
      <c r="AB107" s="815"/>
      <c r="AC107" s="815"/>
      <c r="AD107" s="815"/>
      <c r="AE107" s="815"/>
      <c r="AF107" s="815"/>
      <c r="AG107" s="815"/>
      <c r="AH107" s="815"/>
      <c r="AL107" s="815"/>
      <c r="AM107" s="815"/>
      <c r="AN107" s="815"/>
      <c r="AO107" s="815"/>
      <c r="AP107" s="815"/>
      <c r="AQ107" s="815"/>
      <c r="AR107" s="815"/>
      <c r="AS107" s="815"/>
    </row>
    <row r="108" spans="20:45" x14ac:dyDescent="0.25">
      <c r="T108" s="815"/>
      <c r="U108" s="815"/>
      <c r="V108" s="815"/>
      <c r="W108" s="815"/>
      <c r="X108" s="815"/>
      <c r="Y108" s="815"/>
      <c r="Z108" s="815"/>
      <c r="AA108" s="815"/>
      <c r="AB108" s="815"/>
      <c r="AC108" s="815"/>
      <c r="AD108" s="815"/>
      <c r="AE108" s="815"/>
      <c r="AF108" s="815"/>
      <c r="AG108" s="815"/>
      <c r="AH108" s="815"/>
      <c r="AL108" s="815"/>
      <c r="AM108" s="815"/>
      <c r="AN108" s="815"/>
      <c r="AO108" s="815"/>
      <c r="AP108" s="815"/>
      <c r="AQ108" s="815"/>
      <c r="AR108" s="815"/>
      <c r="AS108" s="815"/>
    </row>
    <row r="109" spans="20:45" x14ac:dyDescent="0.25">
      <c r="T109" s="815"/>
      <c r="U109" s="815"/>
      <c r="V109" s="815"/>
      <c r="W109" s="815"/>
      <c r="X109" s="815"/>
      <c r="Y109" s="815"/>
      <c r="Z109" s="815"/>
      <c r="AA109" s="815"/>
      <c r="AB109" s="815"/>
      <c r="AC109" s="815"/>
      <c r="AD109" s="815"/>
      <c r="AE109" s="815"/>
      <c r="AF109" s="815"/>
      <c r="AG109" s="815"/>
      <c r="AH109" s="815"/>
      <c r="AL109" s="815"/>
      <c r="AM109" s="815"/>
      <c r="AN109" s="815"/>
      <c r="AO109" s="815"/>
      <c r="AP109" s="815"/>
      <c r="AQ109" s="815"/>
      <c r="AR109" s="815"/>
      <c r="AS109" s="815"/>
    </row>
    <row r="110" spans="20:45" x14ac:dyDescent="0.25">
      <c r="T110" s="815"/>
      <c r="U110" s="815"/>
      <c r="V110" s="815"/>
      <c r="W110" s="815"/>
      <c r="X110" s="815"/>
      <c r="Y110" s="815"/>
      <c r="Z110" s="815"/>
      <c r="AA110" s="815"/>
      <c r="AB110" s="815"/>
      <c r="AC110" s="815"/>
      <c r="AD110" s="815"/>
      <c r="AE110" s="815"/>
      <c r="AF110" s="815"/>
      <c r="AG110" s="815"/>
      <c r="AH110" s="815"/>
      <c r="AL110" s="815"/>
      <c r="AM110" s="815"/>
      <c r="AN110" s="815"/>
      <c r="AO110" s="815"/>
      <c r="AP110" s="815"/>
      <c r="AQ110" s="815"/>
      <c r="AR110" s="815"/>
      <c r="AS110" s="815"/>
    </row>
    <row r="111" spans="20:45" x14ac:dyDescent="0.25">
      <c r="T111" s="815"/>
      <c r="U111" s="815"/>
      <c r="V111" s="815"/>
      <c r="W111" s="815"/>
      <c r="X111" s="815"/>
      <c r="Y111" s="815"/>
      <c r="Z111" s="815"/>
      <c r="AA111" s="815"/>
      <c r="AB111" s="815"/>
      <c r="AC111" s="815"/>
      <c r="AD111" s="815"/>
      <c r="AE111" s="815"/>
      <c r="AF111" s="815"/>
      <c r="AG111" s="815"/>
      <c r="AH111" s="815"/>
      <c r="AL111" s="815"/>
      <c r="AM111" s="815"/>
      <c r="AN111" s="815"/>
      <c r="AO111" s="815"/>
      <c r="AP111" s="815"/>
      <c r="AQ111" s="815"/>
      <c r="AR111" s="815"/>
      <c r="AS111" s="815"/>
    </row>
    <row r="112" spans="20:45" x14ac:dyDescent="0.25">
      <c r="T112" s="815"/>
      <c r="U112" s="815"/>
      <c r="V112" s="815"/>
      <c r="W112" s="815"/>
      <c r="X112" s="815"/>
      <c r="Y112" s="815"/>
      <c r="Z112" s="815"/>
      <c r="AA112" s="815"/>
      <c r="AB112" s="815"/>
      <c r="AC112" s="815"/>
      <c r="AD112" s="815"/>
      <c r="AE112" s="815"/>
      <c r="AF112" s="815"/>
      <c r="AG112" s="815"/>
      <c r="AH112" s="815"/>
      <c r="AL112" s="815"/>
      <c r="AM112" s="815"/>
      <c r="AN112" s="815"/>
      <c r="AO112" s="815"/>
      <c r="AP112" s="815"/>
      <c r="AQ112" s="815"/>
      <c r="AR112" s="815"/>
      <c r="AS112" s="815"/>
    </row>
    <row r="113" spans="20:45" x14ac:dyDescent="0.25">
      <c r="T113" s="815"/>
      <c r="U113" s="815"/>
      <c r="V113" s="815"/>
      <c r="W113" s="815"/>
      <c r="X113" s="815"/>
      <c r="Y113" s="815"/>
      <c r="Z113" s="815"/>
      <c r="AA113" s="815"/>
      <c r="AB113" s="815"/>
      <c r="AC113" s="815"/>
      <c r="AD113" s="815"/>
      <c r="AE113" s="815"/>
      <c r="AF113" s="815"/>
      <c r="AG113" s="815"/>
      <c r="AH113" s="815"/>
      <c r="AL113" s="815"/>
      <c r="AM113" s="815"/>
      <c r="AN113" s="815"/>
      <c r="AO113" s="815"/>
      <c r="AP113" s="815"/>
      <c r="AQ113" s="815"/>
      <c r="AR113" s="815"/>
      <c r="AS113" s="815"/>
    </row>
    <row r="114" spans="20:45" x14ac:dyDescent="0.25">
      <c r="T114" s="815"/>
      <c r="U114" s="815"/>
      <c r="V114" s="815"/>
      <c r="W114" s="815"/>
      <c r="X114" s="815"/>
      <c r="Y114" s="815"/>
      <c r="Z114" s="815"/>
      <c r="AA114" s="815"/>
      <c r="AB114" s="815"/>
      <c r="AC114" s="815"/>
      <c r="AD114" s="815"/>
      <c r="AE114" s="815"/>
      <c r="AF114" s="815"/>
      <c r="AG114" s="815"/>
      <c r="AH114" s="815"/>
      <c r="AL114" s="815"/>
      <c r="AM114" s="815"/>
      <c r="AN114" s="815"/>
      <c r="AO114" s="815"/>
      <c r="AP114" s="815"/>
      <c r="AQ114" s="815"/>
      <c r="AR114" s="815"/>
      <c r="AS114" s="815"/>
    </row>
    <row r="115" spans="20:45" x14ac:dyDescent="0.25">
      <c r="T115" s="815"/>
      <c r="U115" s="815"/>
      <c r="V115" s="815"/>
      <c r="W115" s="815"/>
      <c r="X115" s="815"/>
      <c r="Y115" s="815"/>
      <c r="Z115" s="815"/>
      <c r="AA115" s="815"/>
      <c r="AB115" s="815"/>
      <c r="AC115" s="815"/>
      <c r="AD115" s="815"/>
      <c r="AE115" s="815"/>
      <c r="AF115" s="815"/>
      <c r="AG115" s="815"/>
      <c r="AH115" s="815"/>
      <c r="AL115" s="815"/>
      <c r="AM115" s="815"/>
      <c r="AN115" s="815"/>
      <c r="AO115" s="815"/>
      <c r="AP115" s="815"/>
      <c r="AQ115" s="815"/>
      <c r="AR115" s="815"/>
      <c r="AS115" s="815"/>
    </row>
    <row r="116" spans="20:45" x14ac:dyDescent="0.25">
      <c r="T116" s="815"/>
      <c r="U116" s="815"/>
      <c r="V116" s="815"/>
      <c r="W116" s="815"/>
      <c r="X116" s="815"/>
      <c r="Y116" s="815"/>
      <c r="Z116" s="815"/>
      <c r="AA116" s="815"/>
      <c r="AB116" s="815"/>
      <c r="AC116" s="815"/>
      <c r="AD116" s="815"/>
      <c r="AE116" s="815"/>
      <c r="AF116" s="815"/>
      <c r="AG116" s="815"/>
      <c r="AH116" s="815"/>
      <c r="AL116" s="815"/>
      <c r="AM116" s="815"/>
      <c r="AN116" s="815"/>
      <c r="AO116" s="815"/>
      <c r="AP116" s="815"/>
      <c r="AQ116" s="815"/>
      <c r="AR116" s="815"/>
      <c r="AS116" s="815"/>
    </row>
    <row r="117" spans="20:45" x14ac:dyDescent="0.25">
      <c r="T117" s="815"/>
      <c r="U117" s="815"/>
      <c r="V117" s="815"/>
      <c r="W117" s="815"/>
      <c r="X117" s="815"/>
      <c r="Y117" s="815"/>
      <c r="Z117" s="815"/>
      <c r="AA117" s="815"/>
      <c r="AB117" s="815"/>
      <c r="AC117" s="815"/>
      <c r="AD117" s="815"/>
      <c r="AE117" s="815"/>
      <c r="AF117" s="815"/>
      <c r="AG117" s="815"/>
      <c r="AH117" s="815"/>
      <c r="AL117" s="815"/>
      <c r="AM117" s="815"/>
      <c r="AN117" s="815"/>
      <c r="AO117" s="815"/>
      <c r="AP117" s="815"/>
      <c r="AQ117" s="815"/>
      <c r="AR117" s="815"/>
      <c r="AS117" s="815"/>
    </row>
    <row r="118" spans="20:45" x14ac:dyDescent="0.25">
      <c r="T118" s="815"/>
      <c r="U118" s="815"/>
      <c r="V118" s="815"/>
      <c r="W118" s="815"/>
      <c r="X118" s="815"/>
      <c r="Y118" s="815"/>
      <c r="Z118" s="815"/>
      <c r="AA118" s="815"/>
      <c r="AB118" s="815"/>
      <c r="AC118" s="815"/>
      <c r="AD118" s="815"/>
      <c r="AE118" s="815"/>
      <c r="AF118" s="815"/>
      <c r="AG118" s="815"/>
      <c r="AH118" s="815"/>
      <c r="AL118" s="815"/>
      <c r="AM118" s="815"/>
      <c r="AN118" s="815"/>
      <c r="AO118" s="815"/>
      <c r="AP118" s="815"/>
      <c r="AQ118" s="815"/>
      <c r="AR118" s="815"/>
      <c r="AS118" s="815"/>
    </row>
    <row r="119" spans="20:45" x14ac:dyDescent="0.25">
      <c r="T119" s="815"/>
      <c r="U119" s="815"/>
      <c r="V119" s="815"/>
      <c r="W119" s="815"/>
      <c r="X119" s="815"/>
      <c r="Y119" s="815"/>
      <c r="Z119" s="815"/>
      <c r="AA119" s="815"/>
      <c r="AB119" s="815"/>
      <c r="AC119" s="815"/>
      <c r="AD119" s="815"/>
      <c r="AE119" s="815"/>
      <c r="AF119" s="815"/>
      <c r="AG119" s="815"/>
      <c r="AH119" s="815"/>
      <c r="AL119" s="815"/>
      <c r="AM119" s="815"/>
      <c r="AN119" s="815"/>
      <c r="AO119" s="815"/>
      <c r="AP119" s="815"/>
      <c r="AQ119" s="815"/>
      <c r="AR119" s="815"/>
      <c r="AS119" s="815"/>
    </row>
    <row r="120" spans="20:45" x14ac:dyDescent="0.25">
      <c r="T120" s="815"/>
      <c r="U120" s="815"/>
      <c r="V120" s="815"/>
      <c r="W120" s="815"/>
      <c r="X120" s="815"/>
      <c r="Y120" s="815"/>
      <c r="Z120" s="815"/>
      <c r="AA120" s="815"/>
      <c r="AB120" s="815"/>
      <c r="AC120" s="815"/>
      <c r="AD120" s="815"/>
      <c r="AE120" s="815"/>
      <c r="AF120" s="815"/>
      <c r="AG120" s="815"/>
      <c r="AH120" s="815"/>
      <c r="AL120" s="815"/>
      <c r="AM120" s="815"/>
      <c r="AN120" s="815"/>
      <c r="AO120" s="815"/>
      <c r="AP120" s="815"/>
      <c r="AQ120" s="815"/>
      <c r="AR120" s="815"/>
      <c r="AS120" s="815"/>
    </row>
    <row r="121" spans="20:45" x14ac:dyDescent="0.25">
      <c r="T121" s="815"/>
      <c r="U121" s="815"/>
      <c r="V121" s="815"/>
      <c r="W121" s="815"/>
      <c r="X121" s="815"/>
      <c r="Y121" s="815"/>
      <c r="Z121" s="815"/>
      <c r="AA121" s="815"/>
      <c r="AB121" s="815"/>
      <c r="AC121" s="815"/>
      <c r="AD121" s="815"/>
      <c r="AE121" s="815"/>
      <c r="AF121" s="815"/>
      <c r="AG121" s="815"/>
      <c r="AH121" s="815"/>
      <c r="AL121" s="815"/>
      <c r="AM121" s="815"/>
      <c r="AN121" s="815"/>
      <c r="AO121" s="815"/>
      <c r="AP121" s="815"/>
      <c r="AQ121" s="815"/>
      <c r="AR121" s="815"/>
      <c r="AS121" s="815"/>
    </row>
    <row r="122" spans="20:45" x14ac:dyDescent="0.25">
      <c r="T122" s="815"/>
      <c r="U122" s="815"/>
      <c r="V122" s="815"/>
      <c r="W122" s="815"/>
      <c r="X122" s="815"/>
      <c r="Y122" s="815"/>
      <c r="Z122" s="815"/>
      <c r="AA122" s="815"/>
      <c r="AB122" s="815"/>
      <c r="AC122" s="815"/>
      <c r="AD122" s="815"/>
      <c r="AE122" s="815"/>
      <c r="AF122" s="815"/>
      <c r="AG122" s="815"/>
      <c r="AH122" s="815"/>
      <c r="AL122" s="815"/>
      <c r="AM122" s="815"/>
      <c r="AN122" s="815"/>
      <c r="AO122" s="815"/>
      <c r="AP122" s="815"/>
      <c r="AQ122" s="815"/>
      <c r="AR122" s="815"/>
      <c r="AS122" s="815"/>
    </row>
    <row r="123" spans="20:45" x14ac:dyDescent="0.25">
      <c r="T123" s="815"/>
      <c r="U123" s="815"/>
      <c r="V123" s="815"/>
      <c r="W123" s="815"/>
      <c r="X123" s="815"/>
      <c r="Y123" s="815"/>
      <c r="Z123" s="815"/>
      <c r="AA123" s="815"/>
      <c r="AB123" s="815"/>
      <c r="AC123" s="815"/>
      <c r="AD123" s="815"/>
      <c r="AE123" s="815"/>
      <c r="AF123" s="815"/>
      <c r="AG123" s="815"/>
      <c r="AH123" s="815"/>
      <c r="AL123" s="815"/>
      <c r="AM123" s="815"/>
      <c r="AN123" s="815"/>
      <c r="AO123" s="815"/>
      <c r="AP123" s="815"/>
      <c r="AQ123" s="815"/>
      <c r="AR123" s="815"/>
      <c r="AS123" s="815"/>
    </row>
    <row r="124" spans="20:45" x14ac:dyDescent="0.25">
      <c r="T124" s="815"/>
      <c r="U124" s="815"/>
      <c r="V124" s="815"/>
      <c r="W124" s="815"/>
      <c r="X124" s="815"/>
      <c r="Y124" s="815"/>
      <c r="Z124" s="815"/>
      <c r="AA124" s="815"/>
      <c r="AB124" s="815"/>
      <c r="AC124" s="815"/>
      <c r="AD124" s="815"/>
      <c r="AE124" s="815"/>
      <c r="AF124" s="815"/>
      <c r="AG124" s="815"/>
      <c r="AH124" s="815"/>
      <c r="AL124" s="815"/>
      <c r="AM124" s="815"/>
      <c r="AN124" s="815"/>
      <c r="AO124" s="815"/>
      <c r="AP124" s="815"/>
      <c r="AQ124" s="815"/>
      <c r="AR124" s="815"/>
      <c r="AS124" s="815"/>
    </row>
    <row r="125" spans="20:45" x14ac:dyDescent="0.25">
      <c r="T125" s="815"/>
      <c r="U125" s="815"/>
      <c r="V125" s="815"/>
      <c r="W125" s="815"/>
      <c r="X125" s="815"/>
      <c r="Y125" s="815"/>
      <c r="Z125" s="815"/>
      <c r="AA125" s="815"/>
      <c r="AB125" s="815"/>
      <c r="AC125" s="815"/>
      <c r="AD125" s="815"/>
      <c r="AE125" s="815"/>
      <c r="AF125" s="815"/>
      <c r="AG125" s="815"/>
      <c r="AH125" s="815"/>
      <c r="AL125" s="815"/>
      <c r="AM125" s="815"/>
      <c r="AN125" s="815"/>
      <c r="AO125" s="815"/>
      <c r="AP125" s="815"/>
      <c r="AQ125" s="815"/>
      <c r="AR125" s="815"/>
      <c r="AS125" s="815"/>
    </row>
    <row r="126" spans="20:45" x14ac:dyDescent="0.25">
      <c r="T126" s="815"/>
      <c r="U126" s="815"/>
      <c r="V126" s="815"/>
      <c r="W126" s="815"/>
      <c r="X126" s="815"/>
      <c r="Y126" s="815"/>
      <c r="Z126" s="815"/>
      <c r="AA126" s="815"/>
      <c r="AB126" s="815"/>
      <c r="AC126" s="815"/>
      <c r="AD126" s="815"/>
      <c r="AE126" s="815"/>
      <c r="AF126" s="815"/>
      <c r="AG126" s="815"/>
      <c r="AH126" s="815"/>
      <c r="AL126" s="815"/>
      <c r="AM126" s="815"/>
      <c r="AN126" s="815"/>
      <c r="AO126" s="815"/>
      <c r="AP126" s="815"/>
      <c r="AQ126" s="815"/>
      <c r="AR126" s="815"/>
      <c r="AS126" s="815"/>
    </row>
    <row r="127" spans="20:45" x14ac:dyDescent="0.25">
      <c r="T127" s="815"/>
      <c r="U127" s="815"/>
      <c r="V127" s="815"/>
      <c r="W127" s="815"/>
      <c r="X127" s="815"/>
      <c r="Y127" s="815"/>
      <c r="Z127" s="815"/>
      <c r="AA127" s="815"/>
      <c r="AB127" s="815"/>
      <c r="AC127" s="815"/>
      <c r="AD127" s="815"/>
      <c r="AE127" s="815"/>
      <c r="AF127" s="815"/>
      <c r="AG127" s="815"/>
      <c r="AH127" s="815"/>
      <c r="AL127" s="815"/>
      <c r="AM127" s="815"/>
      <c r="AN127" s="815"/>
      <c r="AO127" s="815"/>
      <c r="AP127" s="815"/>
      <c r="AQ127" s="815"/>
      <c r="AR127" s="815"/>
      <c r="AS127" s="815"/>
    </row>
    <row r="128" spans="20:45" x14ac:dyDescent="0.25">
      <c r="T128" s="815"/>
      <c r="U128" s="815"/>
      <c r="V128" s="815"/>
      <c r="W128" s="815"/>
      <c r="X128" s="815"/>
      <c r="Y128" s="815"/>
      <c r="Z128" s="815"/>
      <c r="AA128" s="815"/>
      <c r="AB128" s="815"/>
      <c r="AC128" s="815"/>
      <c r="AD128" s="815"/>
      <c r="AE128" s="815"/>
      <c r="AF128" s="815"/>
      <c r="AG128" s="815"/>
      <c r="AH128" s="815"/>
      <c r="AL128" s="815"/>
      <c r="AM128" s="815"/>
      <c r="AN128" s="815"/>
      <c r="AO128" s="815"/>
      <c r="AP128" s="815"/>
      <c r="AQ128" s="815"/>
      <c r="AR128" s="815"/>
      <c r="AS128" s="815"/>
    </row>
    <row r="129" spans="20:45" x14ac:dyDescent="0.25">
      <c r="T129" s="815"/>
      <c r="U129" s="815"/>
      <c r="V129" s="815"/>
      <c r="W129" s="815"/>
      <c r="X129" s="815"/>
      <c r="Y129" s="815"/>
      <c r="Z129" s="815"/>
      <c r="AA129" s="815"/>
      <c r="AB129" s="815"/>
      <c r="AC129" s="815"/>
      <c r="AD129" s="815"/>
      <c r="AE129" s="815"/>
      <c r="AF129" s="815"/>
      <c r="AG129" s="815"/>
      <c r="AH129" s="815"/>
      <c r="AL129" s="815"/>
      <c r="AM129" s="815"/>
      <c r="AN129" s="815"/>
      <c r="AO129" s="815"/>
      <c r="AP129" s="815"/>
      <c r="AQ129" s="815"/>
      <c r="AR129" s="815"/>
      <c r="AS129" s="815"/>
    </row>
    <row r="130" spans="20:45" x14ac:dyDescent="0.25">
      <c r="T130" s="815"/>
      <c r="U130" s="815"/>
      <c r="V130" s="815"/>
      <c r="W130" s="815"/>
      <c r="X130" s="815"/>
      <c r="Y130" s="815"/>
      <c r="Z130" s="815"/>
      <c r="AA130" s="815"/>
      <c r="AB130" s="815"/>
      <c r="AC130" s="815"/>
      <c r="AD130" s="815"/>
      <c r="AE130" s="815"/>
      <c r="AF130" s="815"/>
      <c r="AG130" s="815"/>
      <c r="AH130" s="815"/>
      <c r="AL130" s="815"/>
      <c r="AM130" s="815"/>
      <c r="AN130" s="815"/>
      <c r="AO130" s="815"/>
      <c r="AP130" s="815"/>
      <c r="AQ130" s="815"/>
      <c r="AR130" s="815"/>
      <c r="AS130" s="815"/>
    </row>
    <row r="131" spans="20:45" x14ac:dyDescent="0.25">
      <c r="T131" s="815"/>
      <c r="U131" s="815"/>
      <c r="V131" s="815"/>
      <c r="W131" s="815"/>
      <c r="X131" s="815"/>
      <c r="Y131" s="815"/>
      <c r="Z131" s="815"/>
      <c r="AA131" s="815"/>
      <c r="AB131" s="815"/>
      <c r="AC131" s="815"/>
      <c r="AD131" s="815"/>
      <c r="AE131" s="815"/>
      <c r="AF131" s="815"/>
      <c r="AG131" s="815"/>
      <c r="AH131" s="815"/>
      <c r="AL131" s="815"/>
      <c r="AM131" s="815"/>
      <c r="AN131" s="815"/>
      <c r="AO131" s="815"/>
      <c r="AP131" s="815"/>
      <c r="AQ131" s="815"/>
      <c r="AR131" s="815"/>
      <c r="AS131" s="815"/>
    </row>
    <row r="132" spans="20:45" x14ac:dyDescent="0.25">
      <c r="T132" s="815"/>
      <c r="U132" s="815"/>
      <c r="V132" s="815"/>
      <c r="W132" s="815"/>
      <c r="X132" s="815"/>
      <c r="Y132" s="815"/>
      <c r="Z132" s="815"/>
      <c r="AA132" s="815"/>
      <c r="AB132" s="815"/>
      <c r="AC132" s="815"/>
      <c r="AD132" s="815"/>
      <c r="AE132" s="815"/>
      <c r="AF132" s="815"/>
      <c r="AG132" s="815"/>
      <c r="AH132" s="815"/>
      <c r="AL132" s="815"/>
      <c r="AM132" s="815"/>
      <c r="AN132" s="815"/>
      <c r="AO132" s="815"/>
      <c r="AP132" s="815"/>
      <c r="AQ132" s="815"/>
      <c r="AR132" s="815"/>
      <c r="AS132" s="815"/>
    </row>
    <row r="133" spans="20:45" x14ac:dyDescent="0.25">
      <c r="T133" s="815"/>
      <c r="U133" s="815"/>
      <c r="V133" s="815"/>
      <c r="W133" s="815"/>
      <c r="X133" s="815"/>
      <c r="Y133" s="815"/>
      <c r="Z133" s="815"/>
      <c r="AA133" s="815"/>
      <c r="AB133" s="815"/>
      <c r="AC133" s="815"/>
      <c r="AD133" s="815"/>
      <c r="AE133" s="815"/>
      <c r="AF133" s="815"/>
      <c r="AG133" s="815"/>
      <c r="AH133" s="815"/>
      <c r="AL133" s="815"/>
      <c r="AM133" s="815"/>
      <c r="AN133" s="815"/>
      <c r="AO133" s="815"/>
      <c r="AP133" s="815"/>
      <c r="AQ133" s="815"/>
      <c r="AR133" s="815"/>
      <c r="AS133" s="815"/>
    </row>
    <row r="134" spans="20:45" x14ac:dyDescent="0.25">
      <c r="T134" s="815"/>
      <c r="U134" s="815"/>
      <c r="V134" s="815"/>
      <c r="W134" s="815"/>
      <c r="X134" s="815"/>
      <c r="Y134" s="815"/>
      <c r="Z134" s="815"/>
      <c r="AA134" s="815"/>
      <c r="AB134" s="815"/>
      <c r="AC134" s="815"/>
      <c r="AD134" s="815"/>
      <c r="AE134" s="815"/>
      <c r="AF134" s="815"/>
      <c r="AG134" s="815"/>
      <c r="AH134" s="815"/>
      <c r="AL134" s="815"/>
      <c r="AM134" s="815"/>
      <c r="AN134" s="815"/>
      <c r="AO134" s="815"/>
      <c r="AP134" s="815"/>
      <c r="AQ134" s="815"/>
      <c r="AR134" s="815"/>
      <c r="AS134" s="815"/>
    </row>
    <row r="135" spans="20:45" x14ac:dyDescent="0.25">
      <c r="T135" s="815"/>
      <c r="U135" s="815"/>
      <c r="V135" s="815"/>
      <c r="W135" s="815"/>
      <c r="X135" s="815"/>
      <c r="Y135" s="815"/>
      <c r="Z135" s="815"/>
      <c r="AA135" s="815"/>
      <c r="AB135" s="815"/>
      <c r="AC135" s="815"/>
      <c r="AD135" s="815"/>
      <c r="AE135" s="815"/>
      <c r="AF135" s="815"/>
      <c r="AG135" s="815"/>
      <c r="AH135" s="815"/>
      <c r="AL135" s="815"/>
      <c r="AM135" s="815"/>
      <c r="AN135" s="815"/>
      <c r="AO135" s="815"/>
      <c r="AP135" s="815"/>
      <c r="AQ135" s="815"/>
      <c r="AR135" s="815"/>
      <c r="AS135" s="815"/>
    </row>
    <row r="136" spans="20:45" x14ac:dyDescent="0.25">
      <c r="T136" s="815"/>
      <c r="U136" s="815"/>
      <c r="V136" s="815"/>
      <c r="W136" s="815"/>
      <c r="X136" s="815"/>
      <c r="Y136" s="815"/>
      <c r="Z136" s="815"/>
      <c r="AA136" s="815"/>
      <c r="AB136" s="815"/>
      <c r="AC136" s="815"/>
      <c r="AD136" s="815"/>
      <c r="AE136" s="815"/>
      <c r="AF136" s="815"/>
      <c r="AG136" s="815"/>
      <c r="AH136" s="815"/>
      <c r="AL136" s="815"/>
      <c r="AM136" s="815"/>
      <c r="AN136" s="815"/>
      <c r="AO136" s="815"/>
      <c r="AP136" s="815"/>
      <c r="AQ136" s="815"/>
      <c r="AR136" s="815"/>
      <c r="AS136" s="815"/>
    </row>
    <row r="137" spans="20:45" x14ac:dyDescent="0.25">
      <c r="T137" s="815"/>
      <c r="U137" s="815"/>
      <c r="V137" s="815"/>
      <c r="W137" s="815"/>
      <c r="X137" s="815"/>
      <c r="Y137" s="815"/>
      <c r="Z137" s="815"/>
      <c r="AA137" s="815"/>
      <c r="AB137" s="815"/>
      <c r="AC137" s="815"/>
      <c r="AD137" s="815"/>
      <c r="AE137" s="815"/>
      <c r="AF137" s="815"/>
      <c r="AG137" s="815"/>
      <c r="AH137" s="815"/>
      <c r="AL137" s="815"/>
      <c r="AM137" s="815"/>
      <c r="AN137" s="815"/>
      <c r="AO137" s="815"/>
      <c r="AP137" s="815"/>
      <c r="AQ137" s="815"/>
      <c r="AR137" s="815"/>
      <c r="AS137" s="815"/>
    </row>
    <row r="138" spans="20:45" x14ac:dyDescent="0.25">
      <c r="T138" s="815"/>
      <c r="U138" s="815"/>
      <c r="V138" s="815"/>
      <c r="W138" s="815"/>
      <c r="X138" s="815"/>
      <c r="Y138" s="815"/>
      <c r="Z138" s="815"/>
      <c r="AA138" s="815"/>
      <c r="AB138" s="815"/>
      <c r="AC138" s="815"/>
      <c r="AD138" s="815"/>
      <c r="AE138" s="815"/>
      <c r="AF138" s="815"/>
      <c r="AG138" s="815"/>
      <c r="AH138" s="815"/>
      <c r="AL138" s="815"/>
      <c r="AM138" s="815"/>
      <c r="AN138" s="815"/>
      <c r="AO138" s="815"/>
      <c r="AP138" s="815"/>
      <c r="AQ138" s="815"/>
      <c r="AR138" s="815"/>
      <c r="AS138" s="815"/>
    </row>
    <row r="139" spans="20:45" x14ac:dyDescent="0.25">
      <c r="T139" s="815"/>
      <c r="U139" s="815"/>
      <c r="V139" s="815"/>
      <c r="W139" s="815"/>
      <c r="X139" s="815"/>
      <c r="Y139" s="815"/>
      <c r="Z139" s="815"/>
      <c r="AA139" s="815"/>
      <c r="AB139" s="815"/>
      <c r="AC139" s="815"/>
      <c r="AD139" s="815"/>
      <c r="AE139" s="815"/>
      <c r="AF139" s="815"/>
      <c r="AG139" s="815"/>
      <c r="AH139" s="815"/>
      <c r="AL139" s="815"/>
      <c r="AM139" s="815"/>
      <c r="AN139" s="815"/>
      <c r="AO139" s="815"/>
      <c r="AP139" s="815"/>
      <c r="AQ139" s="815"/>
      <c r="AR139" s="815"/>
      <c r="AS139" s="815"/>
    </row>
    <row r="140" spans="20:45" x14ac:dyDescent="0.25">
      <c r="T140" s="815"/>
      <c r="U140" s="815"/>
      <c r="V140" s="815"/>
      <c r="W140" s="815"/>
      <c r="X140" s="815"/>
      <c r="Y140" s="815"/>
      <c r="Z140" s="815"/>
      <c r="AA140" s="815"/>
      <c r="AB140" s="815"/>
      <c r="AC140" s="815"/>
      <c r="AD140" s="815"/>
      <c r="AE140" s="815"/>
      <c r="AF140" s="815"/>
      <c r="AG140" s="815"/>
      <c r="AH140" s="815"/>
      <c r="AL140" s="815"/>
      <c r="AM140" s="815"/>
      <c r="AN140" s="815"/>
      <c r="AO140" s="815"/>
      <c r="AP140" s="815"/>
      <c r="AQ140" s="815"/>
      <c r="AR140" s="815"/>
      <c r="AS140" s="815"/>
    </row>
  </sheetData>
  <mergeCells count="1">
    <mergeCell ref="A4:C4"/>
  </mergeCells>
  <conditionalFormatting sqref="B22 B24 B26 B28 B30 B32 B34 B36 B38 B40 B42 B44 B46 B48 B50 B52">
    <cfRule type="cellIs" dxfId="67" priority="13" stopIfTrue="1" operator="equal">
      <formula>"QA"</formula>
    </cfRule>
    <cfRule type="cellIs" dxfId="66" priority="14" stopIfTrue="1" operator="equal">
      <formula>"DA"</formula>
    </cfRule>
  </conditionalFormatting>
  <conditionalFormatting sqref="E7 E21">
    <cfRule type="expression" dxfId="65" priority="16" stopIfTrue="1">
      <formula>$E7&lt;5</formula>
    </cfRule>
  </conditionalFormatting>
  <conditionalFormatting sqref="E22 E24 E26 E28 E30 E32 E34 E36 E38 E40 E42 E44 E46 E48 E50 E52">
    <cfRule type="expression" dxfId="64" priority="8" stopIfTrue="1">
      <formula>AND($E22&lt;9,$C22&gt;0)</formula>
    </cfRule>
  </conditionalFormatting>
  <conditionalFormatting sqref="F7 F9 F11 F13 F15 F17 F19">
    <cfRule type="cellIs" dxfId="63" priority="17" stopIfTrue="1" operator="equal">
      <formula>"Bye"</formula>
    </cfRule>
  </conditionalFormatting>
  <conditionalFormatting sqref="F21:F22 F24 F26 F28 F30 F32 F34 F36 F38 F40 F42 F44 F46 F48 F50">
    <cfRule type="cellIs" dxfId="62" priority="9" stopIfTrue="1" operator="equal">
      <formula>"Bye"</formula>
    </cfRule>
  </conditionalFormatting>
  <conditionalFormatting sqref="F22 F24 F26 F28 F30 F32 F34 F36 F38 F40 F42 F44 F46 F48 F50">
    <cfRule type="expression" dxfId="61" priority="10" stopIfTrue="1">
      <formula>AND($E22&lt;9,$C22&gt;0)</formula>
    </cfRule>
  </conditionalFormatting>
  <conditionalFormatting sqref="H7 H9 H11 H13 H15 H17 H19 H21 G22:I22 G24:I24 G26:I26 G28:I28 G30:I30 G32:I32 G34:I34 G36:I36 G38:I38 G40:I40 G42:I42 G44:I44 G46:I46 G48:I48 G50:I50">
    <cfRule type="expression" dxfId="60" priority="4" stopIfTrue="1">
      <formula>AND($E7&lt;9,$C7&gt;0)</formula>
    </cfRule>
  </conditionalFormatting>
  <conditionalFormatting sqref="I8 K10 I12 M14 I16 K18 I20 I23 K25 I27 M29 I31 K33 I35 I39 K41 I43 M45 I47 K49 I51">
    <cfRule type="expression" dxfId="59" priority="5" stopIfTrue="1">
      <formula>AND($O$1="CU",I8="Umpire")</formula>
    </cfRule>
    <cfRule type="expression" dxfId="58" priority="6" stopIfTrue="1">
      <formula>AND($O$1="CU",I8&lt;&gt;"Umpire",J8&lt;&gt;"")</formula>
    </cfRule>
    <cfRule type="expression" dxfId="57" priority="7" stopIfTrue="1">
      <formula>AND($O$1="CU",I8&lt;&gt;"Umpire")</formula>
    </cfRule>
  </conditionalFormatting>
  <conditionalFormatting sqref="J8 L10 J12 N14 J16 L18 J20 R62">
    <cfRule type="expression" dxfId="56" priority="15" stopIfTrue="1">
      <formula>$O$1="CU"</formula>
    </cfRule>
  </conditionalFormatting>
  <conditionalFormatting sqref="K8 M10 K12 O14 K16 M18 K20 K23 M25 K27 O29 K31 M33 K35 K39 M41 K43 O45 K47 M49 K51">
    <cfRule type="expression" dxfId="55" priority="11" stopIfTrue="1">
      <formula>J8="as"</formula>
    </cfRule>
    <cfRule type="expression" dxfId="54" priority="12" stopIfTrue="1">
      <formula>J8="bs"</formula>
    </cfRule>
  </conditionalFormatting>
  <conditionalFormatting sqref="O16">
    <cfRule type="expression" dxfId="53" priority="1" stopIfTrue="1">
      <formula>AND($O$1="CU",O16="Umpire")</formula>
    </cfRule>
    <cfRule type="expression" dxfId="52" priority="2" stopIfTrue="1">
      <formula>AND($O$1="CU",O16&lt;&gt;"Umpire",P16&lt;&gt;"")</formula>
    </cfRule>
    <cfRule type="expression" dxfId="51"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02817" r:id="rId4" name="Button 1">
              <controlPr defaultSize="0" print="0" autoFill="0" autoPict="0" macro="[4]!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802818" r:id="rId5" name="Button 2">
              <controlPr defaultSize="0" print="0" autoFill="0" autoPict="0" macro="[4]!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6356570F-DE0F-4741-8193-B7ACB1C51D92}">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D86A-0A79-4E36-B3D7-D33DCAE5E9BD}">
  <sheetPr codeName="Sheet26">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3.33203125" style="707" customWidth="1"/>
    <col min="3" max="3" width="11.88671875" style="707" customWidth="1"/>
    <col min="4" max="4" width="55.109375" style="780" bestFit="1" customWidth="1"/>
    <col min="5" max="5" width="10.6640625" style="781" customWidth="1"/>
    <col min="6" max="6" width="6.109375" style="782" hidden="1" customWidth="1"/>
    <col min="7" max="7" width="3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256" width="8.88671875" style="707"/>
    <col min="257" max="257" width="3.88671875" style="707" customWidth="1"/>
    <col min="258" max="258" width="13.33203125" style="707" customWidth="1"/>
    <col min="259" max="259" width="11.88671875" style="707" customWidth="1"/>
    <col min="260" max="260" width="55.109375" style="707" bestFit="1" customWidth="1"/>
    <col min="261" max="261" width="10.6640625" style="707" customWidth="1"/>
    <col min="262" max="262" width="0" style="707" hidden="1" customWidth="1"/>
    <col min="263" max="263" width="35" style="707" customWidth="1"/>
    <col min="264" max="264" width="7.6640625" style="707" customWidth="1"/>
    <col min="265" max="269" width="0" style="707" hidden="1" customWidth="1"/>
    <col min="270" max="271" width="7.44140625" style="707" customWidth="1"/>
    <col min="272" max="272" width="0" style="707" hidden="1" customWidth="1"/>
    <col min="273" max="273" width="7.44140625" style="707" customWidth="1"/>
    <col min="274" max="512" width="8.88671875" style="707"/>
    <col min="513" max="513" width="3.88671875" style="707" customWidth="1"/>
    <col min="514" max="514" width="13.33203125" style="707" customWidth="1"/>
    <col min="515" max="515" width="11.88671875" style="707" customWidth="1"/>
    <col min="516" max="516" width="55.109375" style="707" bestFit="1" customWidth="1"/>
    <col min="517" max="517" width="10.6640625" style="707" customWidth="1"/>
    <col min="518" max="518" width="0" style="707" hidden="1" customWidth="1"/>
    <col min="519" max="519" width="35" style="707" customWidth="1"/>
    <col min="520" max="520" width="7.6640625" style="707" customWidth="1"/>
    <col min="521" max="525" width="0" style="707" hidden="1" customWidth="1"/>
    <col min="526" max="527" width="7.44140625" style="707" customWidth="1"/>
    <col min="528" max="528" width="0" style="707" hidden="1" customWidth="1"/>
    <col min="529" max="529" width="7.44140625" style="707" customWidth="1"/>
    <col min="530" max="768" width="8.88671875" style="707"/>
    <col min="769" max="769" width="3.88671875" style="707" customWidth="1"/>
    <col min="770" max="770" width="13.33203125" style="707" customWidth="1"/>
    <col min="771" max="771" width="11.88671875" style="707" customWidth="1"/>
    <col min="772" max="772" width="55.109375" style="707" bestFit="1" customWidth="1"/>
    <col min="773" max="773" width="10.6640625" style="707" customWidth="1"/>
    <col min="774" max="774" width="0" style="707" hidden="1" customWidth="1"/>
    <col min="775" max="775" width="35" style="707" customWidth="1"/>
    <col min="776" max="776" width="7.6640625" style="707" customWidth="1"/>
    <col min="777" max="781" width="0" style="707" hidden="1" customWidth="1"/>
    <col min="782" max="783" width="7.44140625" style="707" customWidth="1"/>
    <col min="784" max="784" width="0" style="707" hidden="1" customWidth="1"/>
    <col min="785" max="785" width="7.44140625" style="707" customWidth="1"/>
    <col min="786" max="1024" width="8.88671875" style="707"/>
    <col min="1025" max="1025" width="3.88671875" style="707" customWidth="1"/>
    <col min="1026" max="1026" width="13.33203125" style="707" customWidth="1"/>
    <col min="1027" max="1027" width="11.88671875" style="707" customWidth="1"/>
    <col min="1028" max="1028" width="55.109375" style="707" bestFit="1" customWidth="1"/>
    <col min="1029" max="1029" width="10.6640625" style="707" customWidth="1"/>
    <col min="1030" max="1030" width="0" style="707" hidden="1" customWidth="1"/>
    <col min="1031" max="1031" width="35" style="707" customWidth="1"/>
    <col min="1032" max="1032" width="7.6640625" style="707" customWidth="1"/>
    <col min="1033" max="1037" width="0" style="707" hidden="1" customWidth="1"/>
    <col min="1038" max="1039" width="7.44140625" style="707" customWidth="1"/>
    <col min="1040" max="1040" width="0" style="707" hidden="1" customWidth="1"/>
    <col min="1041" max="1041" width="7.44140625" style="707" customWidth="1"/>
    <col min="1042" max="1280" width="8.88671875" style="707"/>
    <col min="1281" max="1281" width="3.88671875" style="707" customWidth="1"/>
    <col min="1282" max="1282" width="13.33203125" style="707" customWidth="1"/>
    <col min="1283" max="1283" width="11.88671875" style="707" customWidth="1"/>
    <col min="1284" max="1284" width="55.109375" style="707" bestFit="1" customWidth="1"/>
    <col min="1285" max="1285" width="10.6640625" style="707" customWidth="1"/>
    <col min="1286" max="1286" width="0" style="707" hidden="1" customWidth="1"/>
    <col min="1287" max="1287" width="35" style="707" customWidth="1"/>
    <col min="1288" max="1288" width="7.6640625" style="707" customWidth="1"/>
    <col min="1289" max="1293" width="0" style="707" hidden="1" customWidth="1"/>
    <col min="1294" max="1295" width="7.44140625" style="707" customWidth="1"/>
    <col min="1296" max="1296" width="0" style="707" hidden="1" customWidth="1"/>
    <col min="1297" max="1297" width="7.44140625" style="707" customWidth="1"/>
    <col min="1298" max="1536" width="8.88671875" style="707"/>
    <col min="1537" max="1537" width="3.88671875" style="707" customWidth="1"/>
    <col min="1538" max="1538" width="13.33203125" style="707" customWidth="1"/>
    <col min="1539" max="1539" width="11.88671875" style="707" customWidth="1"/>
    <col min="1540" max="1540" width="55.109375" style="707" bestFit="1" customWidth="1"/>
    <col min="1541" max="1541" width="10.6640625" style="707" customWidth="1"/>
    <col min="1542" max="1542" width="0" style="707" hidden="1" customWidth="1"/>
    <col min="1543" max="1543" width="35" style="707" customWidth="1"/>
    <col min="1544" max="1544" width="7.6640625" style="707" customWidth="1"/>
    <col min="1545" max="1549" width="0" style="707" hidden="1" customWidth="1"/>
    <col min="1550" max="1551" width="7.44140625" style="707" customWidth="1"/>
    <col min="1552" max="1552" width="0" style="707" hidden="1" customWidth="1"/>
    <col min="1553" max="1553" width="7.44140625" style="707" customWidth="1"/>
    <col min="1554" max="1792" width="8.88671875" style="707"/>
    <col min="1793" max="1793" width="3.88671875" style="707" customWidth="1"/>
    <col min="1794" max="1794" width="13.33203125" style="707" customWidth="1"/>
    <col min="1795" max="1795" width="11.88671875" style="707" customWidth="1"/>
    <col min="1796" max="1796" width="55.109375" style="707" bestFit="1" customWidth="1"/>
    <col min="1797" max="1797" width="10.6640625" style="707" customWidth="1"/>
    <col min="1798" max="1798" width="0" style="707" hidden="1" customWidth="1"/>
    <col min="1799" max="1799" width="35" style="707" customWidth="1"/>
    <col min="1800" max="1800" width="7.6640625" style="707" customWidth="1"/>
    <col min="1801" max="1805" width="0" style="707" hidden="1" customWidth="1"/>
    <col min="1806" max="1807" width="7.44140625" style="707" customWidth="1"/>
    <col min="1808" max="1808" width="0" style="707" hidden="1" customWidth="1"/>
    <col min="1809" max="1809" width="7.44140625" style="707" customWidth="1"/>
    <col min="1810" max="2048" width="8.88671875" style="707"/>
    <col min="2049" max="2049" width="3.88671875" style="707" customWidth="1"/>
    <col min="2050" max="2050" width="13.33203125" style="707" customWidth="1"/>
    <col min="2051" max="2051" width="11.88671875" style="707" customWidth="1"/>
    <col min="2052" max="2052" width="55.109375" style="707" bestFit="1" customWidth="1"/>
    <col min="2053" max="2053" width="10.6640625" style="707" customWidth="1"/>
    <col min="2054" max="2054" width="0" style="707" hidden="1" customWidth="1"/>
    <col min="2055" max="2055" width="35" style="707" customWidth="1"/>
    <col min="2056" max="2056" width="7.6640625" style="707" customWidth="1"/>
    <col min="2057" max="2061" width="0" style="707" hidden="1" customWidth="1"/>
    <col min="2062" max="2063" width="7.44140625" style="707" customWidth="1"/>
    <col min="2064" max="2064" width="0" style="707" hidden="1" customWidth="1"/>
    <col min="2065" max="2065" width="7.44140625" style="707" customWidth="1"/>
    <col min="2066" max="2304" width="8.88671875" style="707"/>
    <col min="2305" max="2305" width="3.88671875" style="707" customWidth="1"/>
    <col min="2306" max="2306" width="13.33203125" style="707" customWidth="1"/>
    <col min="2307" max="2307" width="11.88671875" style="707" customWidth="1"/>
    <col min="2308" max="2308" width="55.109375" style="707" bestFit="1" customWidth="1"/>
    <col min="2309" max="2309" width="10.6640625" style="707" customWidth="1"/>
    <col min="2310" max="2310" width="0" style="707" hidden="1" customWidth="1"/>
    <col min="2311" max="2311" width="35" style="707" customWidth="1"/>
    <col min="2312" max="2312" width="7.6640625" style="707" customWidth="1"/>
    <col min="2313" max="2317" width="0" style="707" hidden="1" customWidth="1"/>
    <col min="2318" max="2319" width="7.44140625" style="707" customWidth="1"/>
    <col min="2320" max="2320" width="0" style="707" hidden="1" customWidth="1"/>
    <col min="2321" max="2321" width="7.44140625" style="707" customWidth="1"/>
    <col min="2322" max="2560" width="8.88671875" style="707"/>
    <col min="2561" max="2561" width="3.88671875" style="707" customWidth="1"/>
    <col min="2562" max="2562" width="13.33203125" style="707" customWidth="1"/>
    <col min="2563" max="2563" width="11.88671875" style="707" customWidth="1"/>
    <col min="2564" max="2564" width="55.109375" style="707" bestFit="1" customWidth="1"/>
    <col min="2565" max="2565" width="10.6640625" style="707" customWidth="1"/>
    <col min="2566" max="2566" width="0" style="707" hidden="1" customWidth="1"/>
    <col min="2567" max="2567" width="35" style="707" customWidth="1"/>
    <col min="2568" max="2568" width="7.6640625" style="707" customWidth="1"/>
    <col min="2569" max="2573" width="0" style="707" hidden="1" customWidth="1"/>
    <col min="2574" max="2575" width="7.44140625" style="707" customWidth="1"/>
    <col min="2576" max="2576" width="0" style="707" hidden="1" customWidth="1"/>
    <col min="2577" max="2577" width="7.44140625" style="707" customWidth="1"/>
    <col min="2578" max="2816" width="8.88671875" style="707"/>
    <col min="2817" max="2817" width="3.88671875" style="707" customWidth="1"/>
    <col min="2818" max="2818" width="13.33203125" style="707" customWidth="1"/>
    <col min="2819" max="2819" width="11.88671875" style="707" customWidth="1"/>
    <col min="2820" max="2820" width="55.109375" style="707" bestFit="1" customWidth="1"/>
    <col min="2821" max="2821" width="10.6640625" style="707" customWidth="1"/>
    <col min="2822" max="2822" width="0" style="707" hidden="1" customWidth="1"/>
    <col min="2823" max="2823" width="35" style="707" customWidth="1"/>
    <col min="2824" max="2824" width="7.6640625" style="707" customWidth="1"/>
    <col min="2825" max="2829" width="0" style="707" hidden="1" customWidth="1"/>
    <col min="2830" max="2831" width="7.44140625" style="707" customWidth="1"/>
    <col min="2832" max="2832" width="0" style="707" hidden="1" customWidth="1"/>
    <col min="2833" max="2833" width="7.44140625" style="707" customWidth="1"/>
    <col min="2834" max="3072" width="8.88671875" style="707"/>
    <col min="3073" max="3073" width="3.88671875" style="707" customWidth="1"/>
    <col min="3074" max="3074" width="13.33203125" style="707" customWidth="1"/>
    <col min="3075" max="3075" width="11.88671875" style="707" customWidth="1"/>
    <col min="3076" max="3076" width="55.109375" style="707" bestFit="1" customWidth="1"/>
    <col min="3077" max="3077" width="10.6640625" style="707" customWidth="1"/>
    <col min="3078" max="3078" width="0" style="707" hidden="1" customWidth="1"/>
    <col min="3079" max="3079" width="35" style="707" customWidth="1"/>
    <col min="3080" max="3080" width="7.6640625" style="707" customWidth="1"/>
    <col min="3081" max="3085" width="0" style="707" hidden="1" customWidth="1"/>
    <col min="3086" max="3087" width="7.44140625" style="707" customWidth="1"/>
    <col min="3088" max="3088" width="0" style="707" hidden="1" customWidth="1"/>
    <col min="3089" max="3089" width="7.44140625" style="707" customWidth="1"/>
    <col min="3090" max="3328" width="8.88671875" style="707"/>
    <col min="3329" max="3329" width="3.88671875" style="707" customWidth="1"/>
    <col min="3330" max="3330" width="13.33203125" style="707" customWidth="1"/>
    <col min="3331" max="3331" width="11.88671875" style="707" customWidth="1"/>
    <col min="3332" max="3332" width="55.109375" style="707" bestFit="1" customWidth="1"/>
    <col min="3333" max="3333" width="10.6640625" style="707" customWidth="1"/>
    <col min="3334" max="3334" width="0" style="707" hidden="1" customWidth="1"/>
    <col min="3335" max="3335" width="35" style="707" customWidth="1"/>
    <col min="3336" max="3336" width="7.6640625" style="707" customWidth="1"/>
    <col min="3337" max="3341" width="0" style="707" hidden="1" customWidth="1"/>
    <col min="3342" max="3343" width="7.44140625" style="707" customWidth="1"/>
    <col min="3344" max="3344" width="0" style="707" hidden="1" customWidth="1"/>
    <col min="3345" max="3345" width="7.44140625" style="707" customWidth="1"/>
    <col min="3346" max="3584" width="8.88671875" style="707"/>
    <col min="3585" max="3585" width="3.88671875" style="707" customWidth="1"/>
    <col min="3586" max="3586" width="13.33203125" style="707" customWidth="1"/>
    <col min="3587" max="3587" width="11.88671875" style="707" customWidth="1"/>
    <col min="3588" max="3588" width="55.109375" style="707" bestFit="1" customWidth="1"/>
    <col min="3589" max="3589" width="10.6640625" style="707" customWidth="1"/>
    <col min="3590" max="3590" width="0" style="707" hidden="1" customWidth="1"/>
    <col min="3591" max="3591" width="35" style="707" customWidth="1"/>
    <col min="3592" max="3592" width="7.6640625" style="707" customWidth="1"/>
    <col min="3593" max="3597" width="0" style="707" hidden="1" customWidth="1"/>
    <col min="3598" max="3599" width="7.44140625" style="707" customWidth="1"/>
    <col min="3600" max="3600" width="0" style="707" hidden="1" customWidth="1"/>
    <col min="3601" max="3601" width="7.44140625" style="707" customWidth="1"/>
    <col min="3602" max="3840" width="8.88671875" style="707"/>
    <col min="3841" max="3841" width="3.88671875" style="707" customWidth="1"/>
    <col min="3842" max="3842" width="13.33203125" style="707" customWidth="1"/>
    <col min="3843" max="3843" width="11.88671875" style="707" customWidth="1"/>
    <col min="3844" max="3844" width="55.109375" style="707" bestFit="1" customWidth="1"/>
    <col min="3845" max="3845" width="10.6640625" style="707" customWidth="1"/>
    <col min="3846" max="3846" width="0" style="707" hidden="1" customWidth="1"/>
    <col min="3847" max="3847" width="35" style="707" customWidth="1"/>
    <col min="3848" max="3848" width="7.6640625" style="707" customWidth="1"/>
    <col min="3849" max="3853" width="0" style="707" hidden="1" customWidth="1"/>
    <col min="3854" max="3855" width="7.44140625" style="707" customWidth="1"/>
    <col min="3856" max="3856" width="0" style="707" hidden="1" customWidth="1"/>
    <col min="3857" max="3857" width="7.44140625" style="707" customWidth="1"/>
    <col min="3858" max="4096" width="8.88671875" style="707"/>
    <col min="4097" max="4097" width="3.88671875" style="707" customWidth="1"/>
    <col min="4098" max="4098" width="13.33203125" style="707" customWidth="1"/>
    <col min="4099" max="4099" width="11.88671875" style="707" customWidth="1"/>
    <col min="4100" max="4100" width="55.109375" style="707" bestFit="1" customWidth="1"/>
    <col min="4101" max="4101" width="10.6640625" style="707" customWidth="1"/>
    <col min="4102" max="4102" width="0" style="707" hidden="1" customWidth="1"/>
    <col min="4103" max="4103" width="35" style="707" customWidth="1"/>
    <col min="4104" max="4104" width="7.6640625" style="707" customWidth="1"/>
    <col min="4105" max="4109" width="0" style="707" hidden="1" customWidth="1"/>
    <col min="4110" max="4111" width="7.44140625" style="707" customWidth="1"/>
    <col min="4112" max="4112" width="0" style="707" hidden="1" customWidth="1"/>
    <col min="4113" max="4113" width="7.44140625" style="707" customWidth="1"/>
    <col min="4114" max="4352" width="8.88671875" style="707"/>
    <col min="4353" max="4353" width="3.88671875" style="707" customWidth="1"/>
    <col min="4354" max="4354" width="13.33203125" style="707" customWidth="1"/>
    <col min="4355" max="4355" width="11.88671875" style="707" customWidth="1"/>
    <col min="4356" max="4356" width="55.109375" style="707" bestFit="1" customWidth="1"/>
    <col min="4357" max="4357" width="10.6640625" style="707" customWidth="1"/>
    <col min="4358" max="4358" width="0" style="707" hidden="1" customWidth="1"/>
    <col min="4359" max="4359" width="35" style="707" customWidth="1"/>
    <col min="4360" max="4360" width="7.6640625" style="707" customWidth="1"/>
    <col min="4361" max="4365" width="0" style="707" hidden="1" customWidth="1"/>
    <col min="4366" max="4367" width="7.44140625" style="707" customWidth="1"/>
    <col min="4368" max="4368" width="0" style="707" hidden="1" customWidth="1"/>
    <col min="4369" max="4369" width="7.44140625" style="707" customWidth="1"/>
    <col min="4370" max="4608" width="8.88671875" style="707"/>
    <col min="4609" max="4609" width="3.88671875" style="707" customWidth="1"/>
    <col min="4610" max="4610" width="13.33203125" style="707" customWidth="1"/>
    <col min="4611" max="4611" width="11.88671875" style="707" customWidth="1"/>
    <col min="4612" max="4612" width="55.109375" style="707" bestFit="1" customWidth="1"/>
    <col min="4613" max="4613" width="10.6640625" style="707" customWidth="1"/>
    <col min="4614" max="4614" width="0" style="707" hidden="1" customWidth="1"/>
    <col min="4615" max="4615" width="35" style="707" customWidth="1"/>
    <col min="4616" max="4616" width="7.6640625" style="707" customWidth="1"/>
    <col min="4617" max="4621" width="0" style="707" hidden="1" customWidth="1"/>
    <col min="4622" max="4623" width="7.44140625" style="707" customWidth="1"/>
    <col min="4624" max="4624" width="0" style="707" hidden="1" customWidth="1"/>
    <col min="4625" max="4625" width="7.44140625" style="707" customWidth="1"/>
    <col min="4626" max="4864" width="8.88671875" style="707"/>
    <col min="4865" max="4865" width="3.88671875" style="707" customWidth="1"/>
    <col min="4866" max="4866" width="13.33203125" style="707" customWidth="1"/>
    <col min="4867" max="4867" width="11.88671875" style="707" customWidth="1"/>
    <col min="4868" max="4868" width="55.109375" style="707" bestFit="1" customWidth="1"/>
    <col min="4869" max="4869" width="10.6640625" style="707" customWidth="1"/>
    <col min="4870" max="4870" width="0" style="707" hidden="1" customWidth="1"/>
    <col min="4871" max="4871" width="35" style="707" customWidth="1"/>
    <col min="4872" max="4872" width="7.6640625" style="707" customWidth="1"/>
    <col min="4873" max="4877" width="0" style="707" hidden="1" customWidth="1"/>
    <col min="4878" max="4879" width="7.44140625" style="707" customWidth="1"/>
    <col min="4880" max="4880" width="0" style="707" hidden="1" customWidth="1"/>
    <col min="4881" max="4881" width="7.44140625" style="707" customWidth="1"/>
    <col min="4882" max="5120" width="8.88671875" style="707"/>
    <col min="5121" max="5121" width="3.88671875" style="707" customWidth="1"/>
    <col min="5122" max="5122" width="13.33203125" style="707" customWidth="1"/>
    <col min="5123" max="5123" width="11.88671875" style="707" customWidth="1"/>
    <col min="5124" max="5124" width="55.109375" style="707" bestFit="1" customWidth="1"/>
    <col min="5125" max="5125" width="10.6640625" style="707" customWidth="1"/>
    <col min="5126" max="5126" width="0" style="707" hidden="1" customWidth="1"/>
    <col min="5127" max="5127" width="35" style="707" customWidth="1"/>
    <col min="5128" max="5128" width="7.6640625" style="707" customWidth="1"/>
    <col min="5129" max="5133" width="0" style="707" hidden="1" customWidth="1"/>
    <col min="5134" max="5135" width="7.44140625" style="707" customWidth="1"/>
    <col min="5136" max="5136" width="0" style="707" hidden="1" customWidth="1"/>
    <col min="5137" max="5137" width="7.44140625" style="707" customWidth="1"/>
    <col min="5138" max="5376" width="8.88671875" style="707"/>
    <col min="5377" max="5377" width="3.88671875" style="707" customWidth="1"/>
    <col min="5378" max="5378" width="13.33203125" style="707" customWidth="1"/>
    <col min="5379" max="5379" width="11.88671875" style="707" customWidth="1"/>
    <col min="5380" max="5380" width="55.109375" style="707" bestFit="1" customWidth="1"/>
    <col min="5381" max="5381" width="10.6640625" style="707" customWidth="1"/>
    <col min="5382" max="5382" width="0" style="707" hidden="1" customWidth="1"/>
    <col min="5383" max="5383" width="35" style="707" customWidth="1"/>
    <col min="5384" max="5384" width="7.6640625" style="707" customWidth="1"/>
    <col min="5385" max="5389" width="0" style="707" hidden="1" customWidth="1"/>
    <col min="5390" max="5391" width="7.44140625" style="707" customWidth="1"/>
    <col min="5392" max="5392" width="0" style="707" hidden="1" customWidth="1"/>
    <col min="5393" max="5393" width="7.44140625" style="707" customWidth="1"/>
    <col min="5394" max="5632" width="8.88671875" style="707"/>
    <col min="5633" max="5633" width="3.88671875" style="707" customWidth="1"/>
    <col min="5634" max="5634" width="13.33203125" style="707" customWidth="1"/>
    <col min="5635" max="5635" width="11.88671875" style="707" customWidth="1"/>
    <col min="5636" max="5636" width="55.109375" style="707" bestFit="1" customWidth="1"/>
    <col min="5637" max="5637" width="10.6640625" style="707" customWidth="1"/>
    <col min="5638" max="5638" width="0" style="707" hidden="1" customWidth="1"/>
    <col min="5639" max="5639" width="35" style="707" customWidth="1"/>
    <col min="5640" max="5640" width="7.6640625" style="707" customWidth="1"/>
    <col min="5641" max="5645" width="0" style="707" hidden="1" customWidth="1"/>
    <col min="5646" max="5647" width="7.44140625" style="707" customWidth="1"/>
    <col min="5648" max="5648" width="0" style="707" hidden="1" customWidth="1"/>
    <col min="5649" max="5649" width="7.44140625" style="707" customWidth="1"/>
    <col min="5650" max="5888" width="8.88671875" style="707"/>
    <col min="5889" max="5889" width="3.88671875" style="707" customWidth="1"/>
    <col min="5890" max="5890" width="13.33203125" style="707" customWidth="1"/>
    <col min="5891" max="5891" width="11.88671875" style="707" customWidth="1"/>
    <col min="5892" max="5892" width="55.109375" style="707" bestFit="1" customWidth="1"/>
    <col min="5893" max="5893" width="10.6640625" style="707" customWidth="1"/>
    <col min="5894" max="5894" width="0" style="707" hidden="1" customWidth="1"/>
    <col min="5895" max="5895" width="35" style="707" customWidth="1"/>
    <col min="5896" max="5896" width="7.6640625" style="707" customWidth="1"/>
    <col min="5897" max="5901" width="0" style="707" hidden="1" customWidth="1"/>
    <col min="5902" max="5903" width="7.44140625" style="707" customWidth="1"/>
    <col min="5904" max="5904" width="0" style="707" hidden="1" customWidth="1"/>
    <col min="5905" max="5905" width="7.44140625" style="707" customWidth="1"/>
    <col min="5906" max="6144" width="8.88671875" style="707"/>
    <col min="6145" max="6145" width="3.88671875" style="707" customWidth="1"/>
    <col min="6146" max="6146" width="13.33203125" style="707" customWidth="1"/>
    <col min="6147" max="6147" width="11.88671875" style="707" customWidth="1"/>
    <col min="6148" max="6148" width="55.109375" style="707" bestFit="1" customWidth="1"/>
    <col min="6149" max="6149" width="10.6640625" style="707" customWidth="1"/>
    <col min="6150" max="6150" width="0" style="707" hidden="1" customWidth="1"/>
    <col min="6151" max="6151" width="35" style="707" customWidth="1"/>
    <col min="6152" max="6152" width="7.6640625" style="707" customWidth="1"/>
    <col min="6153" max="6157" width="0" style="707" hidden="1" customWidth="1"/>
    <col min="6158" max="6159" width="7.44140625" style="707" customWidth="1"/>
    <col min="6160" max="6160" width="0" style="707" hidden="1" customWidth="1"/>
    <col min="6161" max="6161" width="7.44140625" style="707" customWidth="1"/>
    <col min="6162" max="6400" width="8.88671875" style="707"/>
    <col min="6401" max="6401" width="3.88671875" style="707" customWidth="1"/>
    <col min="6402" max="6402" width="13.33203125" style="707" customWidth="1"/>
    <col min="6403" max="6403" width="11.88671875" style="707" customWidth="1"/>
    <col min="6404" max="6404" width="55.109375" style="707" bestFit="1" customWidth="1"/>
    <col min="6405" max="6405" width="10.6640625" style="707" customWidth="1"/>
    <col min="6406" max="6406" width="0" style="707" hidden="1" customWidth="1"/>
    <col min="6407" max="6407" width="35" style="707" customWidth="1"/>
    <col min="6408" max="6408" width="7.6640625" style="707" customWidth="1"/>
    <col min="6409" max="6413" width="0" style="707" hidden="1" customWidth="1"/>
    <col min="6414" max="6415" width="7.44140625" style="707" customWidth="1"/>
    <col min="6416" max="6416" width="0" style="707" hidden="1" customWidth="1"/>
    <col min="6417" max="6417" width="7.44140625" style="707" customWidth="1"/>
    <col min="6418" max="6656" width="8.88671875" style="707"/>
    <col min="6657" max="6657" width="3.88671875" style="707" customWidth="1"/>
    <col min="6658" max="6658" width="13.33203125" style="707" customWidth="1"/>
    <col min="6659" max="6659" width="11.88671875" style="707" customWidth="1"/>
    <col min="6660" max="6660" width="55.109375" style="707" bestFit="1" customWidth="1"/>
    <col min="6661" max="6661" width="10.6640625" style="707" customWidth="1"/>
    <col min="6662" max="6662" width="0" style="707" hidden="1" customWidth="1"/>
    <col min="6663" max="6663" width="35" style="707" customWidth="1"/>
    <col min="6664" max="6664" width="7.6640625" style="707" customWidth="1"/>
    <col min="6665" max="6669" width="0" style="707" hidden="1" customWidth="1"/>
    <col min="6670" max="6671" width="7.44140625" style="707" customWidth="1"/>
    <col min="6672" max="6672" width="0" style="707" hidden="1" customWidth="1"/>
    <col min="6673" max="6673" width="7.44140625" style="707" customWidth="1"/>
    <col min="6674" max="6912" width="8.88671875" style="707"/>
    <col min="6913" max="6913" width="3.88671875" style="707" customWidth="1"/>
    <col min="6914" max="6914" width="13.33203125" style="707" customWidth="1"/>
    <col min="6915" max="6915" width="11.88671875" style="707" customWidth="1"/>
    <col min="6916" max="6916" width="55.109375" style="707" bestFit="1" customWidth="1"/>
    <col min="6917" max="6917" width="10.6640625" style="707" customWidth="1"/>
    <col min="6918" max="6918" width="0" style="707" hidden="1" customWidth="1"/>
    <col min="6919" max="6919" width="35" style="707" customWidth="1"/>
    <col min="6920" max="6920" width="7.6640625" style="707" customWidth="1"/>
    <col min="6921" max="6925" width="0" style="707" hidden="1" customWidth="1"/>
    <col min="6926" max="6927" width="7.44140625" style="707" customWidth="1"/>
    <col min="6928" max="6928" width="0" style="707" hidden="1" customWidth="1"/>
    <col min="6929" max="6929" width="7.44140625" style="707" customWidth="1"/>
    <col min="6930" max="7168" width="8.88671875" style="707"/>
    <col min="7169" max="7169" width="3.88671875" style="707" customWidth="1"/>
    <col min="7170" max="7170" width="13.33203125" style="707" customWidth="1"/>
    <col min="7171" max="7171" width="11.88671875" style="707" customWidth="1"/>
    <col min="7172" max="7172" width="55.109375" style="707" bestFit="1" customWidth="1"/>
    <col min="7173" max="7173" width="10.6640625" style="707" customWidth="1"/>
    <col min="7174" max="7174" width="0" style="707" hidden="1" customWidth="1"/>
    <col min="7175" max="7175" width="35" style="707" customWidth="1"/>
    <col min="7176" max="7176" width="7.6640625" style="707" customWidth="1"/>
    <col min="7177" max="7181" width="0" style="707" hidden="1" customWidth="1"/>
    <col min="7182" max="7183" width="7.44140625" style="707" customWidth="1"/>
    <col min="7184" max="7184" width="0" style="707" hidden="1" customWidth="1"/>
    <col min="7185" max="7185" width="7.44140625" style="707" customWidth="1"/>
    <col min="7186" max="7424" width="8.88671875" style="707"/>
    <col min="7425" max="7425" width="3.88671875" style="707" customWidth="1"/>
    <col min="7426" max="7426" width="13.33203125" style="707" customWidth="1"/>
    <col min="7427" max="7427" width="11.88671875" style="707" customWidth="1"/>
    <col min="7428" max="7428" width="55.109375" style="707" bestFit="1" customWidth="1"/>
    <col min="7429" max="7429" width="10.6640625" style="707" customWidth="1"/>
    <col min="7430" max="7430" width="0" style="707" hidden="1" customWidth="1"/>
    <col min="7431" max="7431" width="35" style="707" customWidth="1"/>
    <col min="7432" max="7432" width="7.6640625" style="707" customWidth="1"/>
    <col min="7433" max="7437" width="0" style="707" hidden="1" customWidth="1"/>
    <col min="7438" max="7439" width="7.44140625" style="707" customWidth="1"/>
    <col min="7440" max="7440" width="0" style="707" hidden="1" customWidth="1"/>
    <col min="7441" max="7441" width="7.44140625" style="707" customWidth="1"/>
    <col min="7442" max="7680" width="8.88671875" style="707"/>
    <col min="7681" max="7681" width="3.88671875" style="707" customWidth="1"/>
    <col min="7682" max="7682" width="13.33203125" style="707" customWidth="1"/>
    <col min="7683" max="7683" width="11.88671875" style="707" customWidth="1"/>
    <col min="7684" max="7684" width="55.109375" style="707" bestFit="1" customWidth="1"/>
    <col min="7685" max="7685" width="10.6640625" style="707" customWidth="1"/>
    <col min="7686" max="7686" width="0" style="707" hidden="1" customWidth="1"/>
    <col min="7687" max="7687" width="35" style="707" customWidth="1"/>
    <col min="7688" max="7688" width="7.6640625" style="707" customWidth="1"/>
    <col min="7689" max="7693" width="0" style="707" hidden="1" customWidth="1"/>
    <col min="7694" max="7695" width="7.44140625" style="707" customWidth="1"/>
    <col min="7696" max="7696" width="0" style="707" hidden="1" customWidth="1"/>
    <col min="7697" max="7697" width="7.44140625" style="707" customWidth="1"/>
    <col min="7698" max="7936" width="8.88671875" style="707"/>
    <col min="7937" max="7937" width="3.88671875" style="707" customWidth="1"/>
    <col min="7938" max="7938" width="13.33203125" style="707" customWidth="1"/>
    <col min="7939" max="7939" width="11.88671875" style="707" customWidth="1"/>
    <col min="7940" max="7940" width="55.109375" style="707" bestFit="1" customWidth="1"/>
    <col min="7941" max="7941" width="10.6640625" style="707" customWidth="1"/>
    <col min="7942" max="7942" width="0" style="707" hidden="1" customWidth="1"/>
    <col min="7943" max="7943" width="35" style="707" customWidth="1"/>
    <col min="7944" max="7944" width="7.6640625" style="707" customWidth="1"/>
    <col min="7945" max="7949" width="0" style="707" hidden="1" customWidth="1"/>
    <col min="7950" max="7951" width="7.44140625" style="707" customWidth="1"/>
    <col min="7952" max="7952" width="0" style="707" hidden="1" customWidth="1"/>
    <col min="7953" max="7953" width="7.44140625" style="707" customWidth="1"/>
    <col min="7954" max="8192" width="8.88671875" style="707"/>
    <col min="8193" max="8193" width="3.88671875" style="707" customWidth="1"/>
    <col min="8194" max="8194" width="13.33203125" style="707" customWidth="1"/>
    <col min="8195" max="8195" width="11.88671875" style="707" customWidth="1"/>
    <col min="8196" max="8196" width="55.109375" style="707" bestFit="1" customWidth="1"/>
    <col min="8197" max="8197" width="10.6640625" style="707" customWidth="1"/>
    <col min="8198" max="8198" width="0" style="707" hidden="1" customWidth="1"/>
    <col min="8199" max="8199" width="35" style="707" customWidth="1"/>
    <col min="8200" max="8200" width="7.6640625" style="707" customWidth="1"/>
    <col min="8201" max="8205" width="0" style="707" hidden="1" customWidth="1"/>
    <col min="8206" max="8207" width="7.44140625" style="707" customWidth="1"/>
    <col min="8208" max="8208" width="0" style="707" hidden="1" customWidth="1"/>
    <col min="8209" max="8209" width="7.44140625" style="707" customWidth="1"/>
    <col min="8210" max="8448" width="8.88671875" style="707"/>
    <col min="8449" max="8449" width="3.88671875" style="707" customWidth="1"/>
    <col min="8450" max="8450" width="13.33203125" style="707" customWidth="1"/>
    <col min="8451" max="8451" width="11.88671875" style="707" customWidth="1"/>
    <col min="8452" max="8452" width="55.109375" style="707" bestFit="1" customWidth="1"/>
    <col min="8453" max="8453" width="10.6640625" style="707" customWidth="1"/>
    <col min="8454" max="8454" width="0" style="707" hidden="1" customWidth="1"/>
    <col min="8455" max="8455" width="35" style="707" customWidth="1"/>
    <col min="8456" max="8456" width="7.6640625" style="707" customWidth="1"/>
    <col min="8457" max="8461" width="0" style="707" hidden="1" customWidth="1"/>
    <col min="8462" max="8463" width="7.44140625" style="707" customWidth="1"/>
    <col min="8464" max="8464" width="0" style="707" hidden="1" customWidth="1"/>
    <col min="8465" max="8465" width="7.44140625" style="707" customWidth="1"/>
    <col min="8466" max="8704" width="8.88671875" style="707"/>
    <col min="8705" max="8705" width="3.88671875" style="707" customWidth="1"/>
    <col min="8706" max="8706" width="13.33203125" style="707" customWidth="1"/>
    <col min="8707" max="8707" width="11.88671875" style="707" customWidth="1"/>
    <col min="8708" max="8708" width="55.109375" style="707" bestFit="1" customWidth="1"/>
    <col min="8709" max="8709" width="10.6640625" style="707" customWidth="1"/>
    <col min="8710" max="8710" width="0" style="707" hidden="1" customWidth="1"/>
    <col min="8711" max="8711" width="35" style="707" customWidth="1"/>
    <col min="8712" max="8712" width="7.6640625" style="707" customWidth="1"/>
    <col min="8713" max="8717" width="0" style="707" hidden="1" customWidth="1"/>
    <col min="8718" max="8719" width="7.44140625" style="707" customWidth="1"/>
    <col min="8720" max="8720" width="0" style="707" hidden="1" customWidth="1"/>
    <col min="8721" max="8721" width="7.44140625" style="707" customWidth="1"/>
    <col min="8722" max="8960" width="8.88671875" style="707"/>
    <col min="8961" max="8961" width="3.88671875" style="707" customWidth="1"/>
    <col min="8962" max="8962" width="13.33203125" style="707" customWidth="1"/>
    <col min="8963" max="8963" width="11.88671875" style="707" customWidth="1"/>
    <col min="8964" max="8964" width="55.109375" style="707" bestFit="1" customWidth="1"/>
    <col min="8965" max="8965" width="10.6640625" style="707" customWidth="1"/>
    <col min="8966" max="8966" width="0" style="707" hidden="1" customWidth="1"/>
    <col min="8967" max="8967" width="35" style="707" customWidth="1"/>
    <col min="8968" max="8968" width="7.6640625" style="707" customWidth="1"/>
    <col min="8969" max="8973" width="0" style="707" hidden="1" customWidth="1"/>
    <col min="8974" max="8975" width="7.44140625" style="707" customWidth="1"/>
    <col min="8976" max="8976" width="0" style="707" hidden="1" customWidth="1"/>
    <col min="8977" max="8977" width="7.44140625" style="707" customWidth="1"/>
    <col min="8978" max="9216" width="8.88671875" style="707"/>
    <col min="9217" max="9217" width="3.88671875" style="707" customWidth="1"/>
    <col min="9218" max="9218" width="13.33203125" style="707" customWidth="1"/>
    <col min="9219" max="9219" width="11.88671875" style="707" customWidth="1"/>
    <col min="9220" max="9220" width="55.109375" style="707" bestFit="1" customWidth="1"/>
    <col min="9221" max="9221" width="10.6640625" style="707" customWidth="1"/>
    <col min="9222" max="9222" width="0" style="707" hidden="1" customWidth="1"/>
    <col min="9223" max="9223" width="35" style="707" customWidth="1"/>
    <col min="9224" max="9224" width="7.6640625" style="707" customWidth="1"/>
    <col min="9225" max="9229" width="0" style="707" hidden="1" customWidth="1"/>
    <col min="9230" max="9231" width="7.44140625" style="707" customWidth="1"/>
    <col min="9232" max="9232" width="0" style="707" hidden="1" customWidth="1"/>
    <col min="9233" max="9233" width="7.44140625" style="707" customWidth="1"/>
    <col min="9234" max="9472" width="8.88671875" style="707"/>
    <col min="9473" max="9473" width="3.88671875" style="707" customWidth="1"/>
    <col min="9474" max="9474" width="13.33203125" style="707" customWidth="1"/>
    <col min="9475" max="9475" width="11.88671875" style="707" customWidth="1"/>
    <col min="9476" max="9476" width="55.109375" style="707" bestFit="1" customWidth="1"/>
    <col min="9477" max="9477" width="10.6640625" style="707" customWidth="1"/>
    <col min="9478" max="9478" width="0" style="707" hidden="1" customWidth="1"/>
    <col min="9479" max="9479" width="35" style="707" customWidth="1"/>
    <col min="9480" max="9480" width="7.6640625" style="707" customWidth="1"/>
    <col min="9481" max="9485" width="0" style="707" hidden="1" customWidth="1"/>
    <col min="9486" max="9487" width="7.44140625" style="707" customWidth="1"/>
    <col min="9488" max="9488" width="0" style="707" hidden="1" customWidth="1"/>
    <col min="9489" max="9489" width="7.44140625" style="707" customWidth="1"/>
    <col min="9490" max="9728" width="8.88671875" style="707"/>
    <col min="9729" max="9729" width="3.88671875" style="707" customWidth="1"/>
    <col min="9730" max="9730" width="13.33203125" style="707" customWidth="1"/>
    <col min="9731" max="9731" width="11.88671875" style="707" customWidth="1"/>
    <col min="9732" max="9732" width="55.109375" style="707" bestFit="1" customWidth="1"/>
    <col min="9733" max="9733" width="10.6640625" style="707" customWidth="1"/>
    <col min="9734" max="9734" width="0" style="707" hidden="1" customWidth="1"/>
    <col min="9735" max="9735" width="35" style="707" customWidth="1"/>
    <col min="9736" max="9736" width="7.6640625" style="707" customWidth="1"/>
    <col min="9737" max="9741" width="0" style="707" hidden="1" customWidth="1"/>
    <col min="9742" max="9743" width="7.44140625" style="707" customWidth="1"/>
    <col min="9744" max="9744" width="0" style="707" hidden="1" customWidth="1"/>
    <col min="9745" max="9745" width="7.44140625" style="707" customWidth="1"/>
    <col min="9746" max="9984" width="8.88671875" style="707"/>
    <col min="9985" max="9985" width="3.88671875" style="707" customWidth="1"/>
    <col min="9986" max="9986" width="13.33203125" style="707" customWidth="1"/>
    <col min="9987" max="9987" width="11.88671875" style="707" customWidth="1"/>
    <col min="9988" max="9988" width="55.109375" style="707" bestFit="1" customWidth="1"/>
    <col min="9989" max="9989" width="10.6640625" style="707" customWidth="1"/>
    <col min="9990" max="9990" width="0" style="707" hidden="1" customWidth="1"/>
    <col min="9991" max="9991" width="35" style="707" customWidth="1"/>
    <col min="9992" max="9992" width="7.6640625" style="707" customWidth="1"/>
    <col min="9993" max="9997" width="0" style="707" hidden="1" customWidth="1"/>
    <col min="9998" max="9999" width="7.44140625" style="707" customWidth="1"/>
    <col min="10000" max="10000" width="0" style="707" hidden="1" customWidth="1"/>
    <col min="10001" max="10001" width="7.44140625" style="707" customWidth="1"/>
    <col min="10002" max="10240" width="8.88671875" style="707"/>
    <col min="10241" max="10241" width="3.88671875" style="707" customWidth="1"/>
    <col min="10242" max="10242" width="13.33203125" style="707" customWidth="1"/>
    <col min="10243" max="10243" width="11.88671875" style="707" customWidth="1"/>
    <col min="10244" max="10244" width="55.109375" style="707" bestFit="1" customWidth="1"/>
    <col min="10245" max="10245" width="10.6640625" style="707" customWidth="1"/>
    <col min="10246" max="10246" width="0" style="707" hidden="1" customWidth="1"/>
    <col min="10247" max="10247" width="35" style="707" customWidth="1"/>
    <col min="10248" max="10248" width="7.6640625" style="707" customWidth="1"/>
    <col min="10249" max="10253" width="0" style="707" hidden="1" customWidth="1"/>
    <col min="10254" max="10255" width="7.44140625" style="707" customWidth="1"/>
    <col min="10256" max="10256" width="0" style="707" hidden="1" customWidth="1"/>
    <col min="10257" max="10257" width="7.44140625" style="707" customWidth="1"/>
    <col min="10258" max="10496" width="8.88671875" style="707"/>
    <col min="10497" max="10497" width="3.88671875" style="707" customWidth="1"/>
    <col min="10498" max="10498" width="13.33203125" style="707" customWidth="1"/>
    <col min="10499" max="10499" width="11.88671875" style="707" customWidth="1"/>
    <col min="10500" max="10500" width="55.109375" style="707" bestFit="1" customWidth="1"/>
    <col min="10501" max="10501" width="10.6640625" style="707" customWidth="1"/>
    <col min="10502" max="10502" width="0" style="707" hidden="1" customWidth="1"/>
    <col min="10503" max="10503" width="35" style="707" customWidth="1"/>
    <col min="10504" max="10504" width="7.6640625" style="707" customWidth="1"/>
    <col min="10505" max="10509" width="0" style="707" hidden="1" customWidth="1"/>
    <col min="10510" max="10511" width="7.44140625" style="707" customWidth="1"/>
    <col min="10512" max="10512" width="0" style="707" hidden="1" customWidth="1"/>
    <col min="10513" max="10513" width="7.44140625" style="707" customWidth="1"/>
    <col min="10514" max="10752" width="8.88671875" style="707"/>
    <col min="10753" max="10753" width="3.88671875" style="707" customWidth="1"/>
    <col min="10754" max="10754" width="13.33203125" style="707" customWidth="1"/>
    <col min="10755" max="10755" width="11.88671875" style="707" customWidth="1"/>
    <col min="10756" max="10756" width="55.109375" style="707" bestFit="1" customWidth="1"/>
    <col min="10757" max="10757" width="10.6640625" style="707" customWidth="1"/>
    <col min="10758" max="10758" width="0" style="707" hidden="1" customWidth="1"/>
    <col min="10759" max="10759" width="35" style="707" customWidth="1"/>
    <col min="10760" max="10760" width="7.6640625" style="707" customWidth="1"/>
    <col min="10761" max="10765" width="0" style="707" hidden="1" customWidth="1"/>
    <col min="10766" max="10767" width="7.44140625" style="707" customWidth="1"/>
    <col min="10768" max="10768" width="0" style="707" hidden="1" customWidth="1"/>
    <col min="10769" max="10769" width="7.44140625" style="707" customWidth="1"/>
    <col min="10770" max="11008" width="8.88671875" style="707"/>
    <col min="11009" max="11009" width="3.88671875" style="707" customWidth="1"/>
    <col min="11010" max="11010" width="13.33203125" style="707" customWidth="1"/>
    <col min="11011" max="11011" width="11.88671875" style="707" customWidth="1"/>
    <col min="11012" max="11012" width="55.109375" style="707" bestFit="1" customWidth="1"/>
    <col min="11013" max="11013" width="10.6640625" style="707" customWidth="1"/>
    <col min="11014" max="11014" width="0" style="707" hidden="1" customWidth="1"/>
    <col min="11015" max="11015" width="35" style="707" customWidth="1"/>
    <col min="11016" max="11016" width="7.6640625" style="707" customWidth="1"/>
    <col min="11017" max="11021" width="0" style="707" hidden="1" customWidth="1"/>
    <col min="11022" max="11023" width="7.44140625" style="707" customWidth="1"/>
    <col min="11024" max="11024" width="0" style="707" hidden="1" customWidth="1"/>
    <col min="11025" max="11025" width="7.44140625" style="707" customWidth="1"/>
    <col min="11026" max="11264" width="8.88671875" style="707"/>
    <col min="11265" max="11265" width="3.88671875" style="707" customWidth="1"/>
    <col min="11266" max="11266" width="13.33203125" style="707" customWidth="1"/>
    <col min="11267" max="11267" width="11.88671875" style="707" customWidth="1"/>
    <col min="11268" max="11268" width="55.109375" style="707" bestFit="1" customWidth="1"/>
    <col min="11269" max="11269" width="10.6640625" style="707" customWidth="1"/>
    <col min="11270" max="11270" width="0" style="707" hidden="1" customWidth="1"/>
    <col min="11271" max="11271" width="35" style="707" customWidth="1"/>
    <col min="11272" max="11272" width="7.6640625" style="707" customWidth="1"/>
    <col min="11273" max="11277" width="0" style="707" hidden="1" customWidth="1"/>
    <col min="11278" max="11279" width="7.44140625" style="707" customWidth="1"/>
    <col min="11280" max="11280" width="0" style="707" hidden="1" customWidth="1"/>
    <col min="11281" max="11281" width="7.44140625" style="707" customWidth="1"/>
    <col min="11282" max="11520" width="8.88671875" style="707"/>
    <col min="11521" max="11521" width="3.88671875" style="707" customWidth="1"/>
    <col min="11522" max="11522" width="13.33203125" style="707" customWidth="1"/>
    <col min="11523" max="11523" width="11.88671875" style="707" customWidth="1"/>
    <col min="11524" max="11524" width="55.109375" style="707" bestFit="1" customWidth="1"/>
    <col min="11525" max="11525" width="10.6640625" style="707" customWidth="1"/>
    <col min="11526" max="11526" width="0" style="707" hidden="1" customWidth="1"/>
    <col min="11527" max="11527" width="35" style="707" customWidth="1"/>
    <col min="11528" max="11528" width="7.6640625" style="707" customWidth="1"/>
    <col min="11529" max="11533" width="0" style="707" hidden="1" customWidth="1"/>
    <col min="11534" max="11535" width="7.44140625" style="707" customWidth="1"/>
    <col min="11536" max="11536" width="0" style="707" hidden="1" customWidth="1"/>
    <col min="11537" max="11537" width="7.44140625" style="707" customWidth="1"/>
    <col min="11538" max="11776" width="8.88671875" style="707"/>
    <col min="11777" max="11777" width="3.88671875" style="707" customWidth="1"/>
    <col min="11778" max="11778" width="13.33203125" style="707" customWidth="1"/>
    <col min="11779" max="11779" width="11.88671875" style="707" customWidth="1"/>
    <col min="11780" max="11780" width="55.109375" style="707" bestFit="1" customWidth="1"/>
    <col min="11781" max="11781" width="10.6640625" style="707" customWidth="1"/>
    <col min="11782" max="11782" width="0" style="707" hidden="1" customWidth="1"/>
    <col min="11783" max="11783" width="35" style="707" customWidth="1"/>
    <col min="11784" max="11784" width="7.6640625" style="707" customWidth="1"/>
    <col min="11785" max="11789" width="0" style="707" hidden="1" customWidth="1"/>
    <col min="11790" max="11791" width="7.44140625" style="707" customWidth="1"/>
    <col min="11792" max="11792" width="0" style="707" hidden="1" customWidth="1"/>
    <col min="11793" max="11793" width="7.44140625" style="707" customWidth="1"/>
    <col min="11794" max="12032" width="8.88671875" style="707"/>
    <col min="12033" max="12033" width="3.88671875" style="707" customWidth="1"/>
    <col min="12034" max="12034" width="13.33203125" style="707" customWidth="1"/>
    <col min="12035" max="12035" width="11.88671875" style="707" customWidth="1"/>
    <col min="12036" max="12036" width="55.109375" style="707" bestFit="1" customWidth="1"/>
    <col min="12037" max="12037" width="10.6640625" style="707" customWidth="1"/>
    <col min="12038" max="12038" width="0" style="707" hidden="1" customWidth="1"/>
    <col min="12039" max="12039" width="35" style="707" customWidth="1"/>
    <col min="12040" max="12040" width="7.6640625" style="707" customWidth="1"/>
    <col min="12041" max="12045" width="0" style="707" hidden="1" customWidth="1"/>
    <col min="12046" max="12047" width="7.44140625" style="707" customWidth="1"/>
    <col min="12048" max="12048" width="0" style="707" hidden="1" customWidth="1"/>
    <col min="12049" max="12049" width="7.44140625" style="707" customWidth="1"/>
    <col min="12050" max="12288" width="8.88671875" style="707"/>
    <col min="12289" max="12289" width="3.88671875" style="707" customWidth="1"/>
    <col min="12290" max="12290" width="13.33203125" style="707" customWidth="1"/>
    <col min="12291" max="12291" width="11.88671875" style="707" customWidth="1"/>
    <col min="12292" max="12292" width="55.109375" style="707" bestFit="1" customWidth="1"/>
    <col min="12293" max="12293" width="10.6640625" style="707" customWidth="1"/>
    <col min="12294" max="12294" width="0" style="707" hidden="1" customWidth="1"/>
    <col min="12295" max="12295" width="35" style="707" customWidth="1"/>
    <col min="12296" max="12296" width="7.6640625" style="707" customWidth="1"/>
    <col min="12297" max="12301" width="0" style="707" hidden="1" customWidth="1"/>
    <col min="12302" max="12303" width="7.44140625" style="707" customWidth="1"/>
    <col min="12304" max="12304" width="0" style="707" hidden="1" customWidth="1"/>
    <col min="12305" max="12305" width="7.44140625" style="707" customWidth="1"/>
    <col min="12306" max="12544" width="8.88671875" style="707"/>
    <col min="12545" max="12545" width="3.88671875" style="707" customWidth="1"/>
    <col min="12546" max="12546" width="13.33203125" style="707" customWidth="1"/>
    <col min="12547" max="12547" width="11.88671875" style="707" customWidth="1"/>
    <col min="12548" max="12548" width="55.109375" style="707" bestFit="1" customWidth="1"/>
    <col min="12549" max="12549" width="10.6640625" style="707" customWidth="1"/>
    <col min="12550" max="12550" width="0" style="707" hidden="1" customWidth="1"/>
    <col min="12551" max="12551" width="35" style="707" customWidth="1"/>
    <col min="12552" max="12552" width="7.6640625" style="707" customWidth="1"/>
    <col min="12553" max="12557" width="0" style="707" hidden="1" customWidth="1"/>
    <col min="12558" max="12559" width="7.44140625" style="707" customWidth="1"/>
    <col min="12560" max="12560" width="0" style="707" hidden="1" customWidth="1"/>
    <col min="12561" max="12561" width="7.44140625" style="707" customWidth="1"/>
    <col min="12562" max="12800" width="8.88671875" style="707"/>
    <col min="12801" max="12801" width="3.88671875" style="707" customWidth="1"/>
    <col min="12802" max="12802" width="13.33203125" style="707" customWidth="1"/>
    <col min="12803" max="12803" width="11.88671875" style="707" customWidth="1"/>
    <col min="12804" max="12804" width="55.109375" style="707" bestFit="1" customWidth="1"/>
    <col min="12805" max="12805" width="10.6640625" style="707" customWidth="1"/>
    <col min="12806" max="12806" width="0" style="707" hidden="1" customWidth="1"/>
    <col min="12807" max="12807" width="35" style="707" customWidth="1"/>
    <col min="12808" max="12808" width="7.6640625" style="707" customWidth="1"/>
    <col min="12809" max="12813" width="0" style="707" hidden="1" customWidth="1"/>
    <col min="12814" max="12815" width="7.44140625" style="707" customWidth="1"/>
    <col min="12816" max="12816" width="0" style="707" hidden="1" customWidth="1"/>
    <col min="12817" max="12817" width="7.44140625" style="707" customWidth="1"/>
    <col min="12818" max="13056" width="8.88671875" style="707"/>
    <col min="13057" max="13057" width="3.88671875" style="707" customWidth="1"/>
    <col min="13058" max="13058" width="13.33203125" style="707" customWidth="1"/>
    <col min="13059" max="13059" width="11.88671875" style="707" customWidth="1"/>
    <col min="13060" max="13060" width="55.109375" style="707" bestFit="1" customWidth="1"/>
    <col min="13061" max="13061" width="10.6640625" style="707" customWidth="1"/>
    <col min="13062" max="13062" width="0" style="707" hidden="1" customWidth="1"/>
    <col min="13063" max="13063" width="35" style="707" customWidth="1"/>
    <col min="13064" max="13064" width="7.6640625" style="707" customWidth="1"/>
    <col min="13065" max="13069" width="0" style="707" hidden="1" customWidth="1"/>
    <col min="13070" max="13071" width="7.44140625" style="707" customWidth="1"/>
    <col min="13072" max="13072" width="0" style="707" hidden="1" customWidth="1"/>
    <col min="13073" max="13073" width="7.44140625" style="707" customWidth="1"/>
    <col min="13074" max="13312" width="8.88671875" style="707"/>
    <col min="13313" max="13313" width="3.88671875" style="707" customWidth="1"/>
    <col min="13314" max="13314" width="13.33203125" style="707" customWidth="1"/>
    <col min="13315" max="13315" width="11.88671875" style="707" customWidth="1"/>
    <col min="13316" max="13316" width="55.109375" style="707" bestFit="1" customWidth="1"/>
    <col min="13317" max="13317" width="10.6640625" style="707" customWidth="1"/>
    <col min="13318" max="13318" width="0" style="707" hidden="1" customWidth="1"/>
    <col min="13319" max="13319" width="35" style="707" customWidth="1"/>
    <col min="13320" max="13320" width="7.6640625" style="707" customWidth="1"/>
    <col min="13321" max="13325" width="0" style="707" hidden="1" customWidth="1"/>
    <col min="13326" max="13327" width="7.44140625" style="707" customWidth="1"/>
    <col min="13328" max="13328" width="0" style="707" hidden="1" customWidth="1"/>
    <col min="13329" max="13329" width="7.44140625" style="707" customWidth="1"/>
    <col min="13330" max="13568" width="8.88671875" style="707"/>
    <col min="13569" max="13569" width="3.88671875" style="707" customWidth="1"/>
    <col min="13570" max="13570" width="13.33203125" style="707" customWidth="1"/>
    <col min="13571" max="13571" width="11.88671875" style="707" customWidth="1"/>
    <col min="13572" max="13572" width="55.109375" style="707" bestFit="1" customWidth="1"/>
    <col min="13573" max="13573" width="10.6640625" style="707" customWidth="1"/>
    <col min="13574" max="13574" width="0" style="707" hidden="1" customWidth="1"/>
    <col min="13575" max="13575" width="35" style="707" customWidth="1"/>
    <col min="13576" max="13576" width="7.6640625" style="707" customWidth="1"/>
    <col min="13577" max="13581" width="0" style="707" hidden="1" customWidth="1"/>
    <col min="13582" max="13583" width="7.44140625" style="707" customWidth="1"/>
    <col min="13584" max="13584" width="0" style="707" hidden="1" customWidth="1"/>
    <col min="13585" max="13585" width="7.44140625" style="707" customWidth="1"/>
    <col min="13586" max="13824" width="8.88671875" style="707"/>
    <col min="13825" max="13825" width="3.88671875" style="707" customWidth="1"/>
    <col min="13826" max="13826" width="13.33203125" style="707" customWidth="1"/>
    <col min="13827" max="13827" width="11.88671875" style="707" customWidth="1"/>
    <col min="13828" max="13828" width="55.109375" style="707" bestFit="1" customWidth="1"/>
    <col min="13829" max="13829" width="10.6640625" style="707" customWidth="1"/>
    <col min="13830" max="13830" width="0" style="707" hidden="1" customWidth="1"/>
    <col min="13831" max="13831" width="35" style="707" customWidth="1"/>
    <col min="13832" max="13832" width="7.6640625" style="707" customWidth="1"/>
    <col min="13833" max="13837" width="0" style="707" hidden="1" customWidth="1"/>
    <col min="13838" max="13839" width="7.44140625" style="707" customWidth="1"/>
    <col min="13840" max="13840" width="0" style="707" hidden="1" customWidth="1"/>
    <col min="13841" max="13841" width="7.44140625" style="707" customWidth="1"/>
    <col min="13842" max="14080" width="8.88671875" style="707"/>
    <col min="14081" max="14081" width="3.88671875" style="707" customWidth="1"/>
    <col min="14082" max="14082" width="13.33203125" style="707" customWidth="1"/>
    <col min="14083" max="14083" width="11.88671875" style="707" customWidth="1"/>
    <col min="14084" max="14084" width="55.109375" style="707" bestFit="1" customWidth="1"/>
    <col min="14085" max="14085" width="10.6640625" style="707" customWidth="1"/>
    <col min="14086" max="14086" width="0" style="707" hidden="1" customWidth="1"/>
    <col min="14087" max="14087" width="35" style="707" customWidth="1"/>
    <col min="14088" max="14088" width="7.6640625" style="707" customWidth="1"/>
    <col min="14089" max="14093" width="0" style="707" hidden="1" customWidth="1"/>
    <col min="14094" max="14095" width="7.44140625" style="707" customWidth="1"/>
    <col min="14096" max="14096" width="0" style="707" hidden="1" customWidth="1"/>
    <col min="14097" max="14097" width="7.44140625" style="707" customWidth="1"/>
    <col min="14098" max="14336" width="8.88671875" style="707"/>
    <col min="14337" max="14337" width="3.88671875" style="707" customWidth="1"/>
    <col min="14338" max="14338" width="13.33203125" style="707" customWidth="1"/>
    <col min="14339" max="14339" width="11.88671875" style="707" customWidth="1"/>
    <col min="14340" max="14340" width="55.109375" style="707" bestFit="1" customWidth="1"/>
    <col min="14341" max="14341" width="10.6640625" style="707" customWidth="1"/>
    <col min="14342" max="14342" width="0" style="707" hidden="1" customWidth="1"/>
    <col min="14343" max="14343" width="35" style="707" customWidth="1"/>
    <col min="14344" max="14344" width="7.6640625" style="707" customWidth="1"/>
    <col min="14345" max="14349" width="0" style="707" hidden="1" customWidth="1"/>
    <col min="14350" max="14351" width="7.44140625" style="707" customWidth="1"/>
    <col min="14352" max="14352" width="0" style="707" hidden="1" customWidth="1"/>
    <col min="14353" max="14353" width="7.44140625" style="707" customWidth="1"/>
    <col min="14354" max="14592" width="8.88671875" style="707"/>
    <col min="14593" max="14593" width="3.88671875" style="707" customWidth="1"/>
    <col min="14594" max="14594" width="13.33203125" style="707" customWidth="1"/>
    <col min="14595" max="14595" width="11.88671875" style="707" customWidth="1"/>
    <col min="14596" max="14596" width="55.109375" style="707" bestFit="1" customWidth="1"/>
    <col min="14597" max="14597" width="10.6640625" style="707" customWidth="1"/>
    <col min="14598" max="14598" width="0" style="707" hidden="1" customWidth="1"/>
    <col min="14599" max="14599" width="35" style="707" customWidth="1"/>
    <col min="14600" max="14600" width="7.6640625" style="707" customWidth="1"/>
    <col min="14601" max="14605" width="0" style="707" hidden="1" customWidth="1"/>
    <col min="14606" max="14607" width="7.44140625" style="707" customWidth="1"/>
    <col min="14608" max="14608" width="0" style="707" hidden="1" customWidth="1"/>
    <col min="14609" max="14609" width="7.44140625" style="707" customWidth="1"/>
    <col min="14610" max="14848" width="8.88671875" style="707"/>
    <col min="14849" max="14849" width="3.88671875" style="707" customWidth="1"/>
    <col min="14850" max="14850" width="13.33203125" style="707" customWidth="1"/>
    <col min="14851" max="14851" width="11.88671875" style="707" customWidth="1"/>
    <col min="14852" max="14852" width="55.109375" style="707" bestFit="1" customWidth="1"/>
    <col min="14853" max="14853" width="10.6640625" style="707" customWidth="1"/>
    <col min="14854" max="14854" width="0" style="707" hidden="1" customWidth="1"/>
    <col min="14855" max="14855" width="35" style="707" customWidth="1"/>
    <col min="14856" max="14856" width="7.6640625" style="707" customWidth="1"/>
    <col min="14857" max="14861" width="0" style="707" hidden="1" customWidth="1"/>
    <col min="14862" max="14863" width="7.44140625" style="707" customWidth="1"/>
    <col min="14864" max="14864" width="0" style="707" hidden="1" customWidth="1"/>
    <col min="14865" max="14865" width="7.44140625" style="707" customWidth="1"/>
    <col min="14866" max="15104" width="8.88671875" style="707"/>
    <col min="15105" max="15105" width="3.88671875" style="707" customWidth="1"/>
    <col min="15106" max="15106" width="13.33203125" style="707" customWidth="1"/>
    <col min="15107" max="15107" width="11.88671875" style="707" customWidth="1"/>
    <col min="15108" max="15108" width="55.109375" style="707" bestFit="1" customWidth="1"/>
    <col min="15109" max="15109" width="10.6640625" style="707" customWidth="1"/>
    <col min="15110" max="15110" width="0" style="707" hidden="1" customWidth="1"/>
    <col min="15111" max="15111" width="35" style="707" customWidth="1"/>
    <col min="15112" max="15112" width="7.6640625" style="707" customWidth="1"/>
    <col min="15113" max="15117" width="0" style="707" hidden="1" customWidth="1"/>
    <col min="15118" max="15119" width="7.44140625" style="707" customWidth="1"/>
    <col min="15120" max="15120" width="0" style="707" hidden="1" customWidth="1"/>
    <col min="15121" max="15121" width="7.44140625" style="707" customWidth="1"/>
    <col min="15122" max="15360" width="8.88671875" style="707"/>
    <col min="15361" max="15361" width="3.88671875" style="707" customWidth="1"/>
    <col min="15362" max="15362" width="13.33203125" style="707" customWidth="1"/>
    <col min="15363" max="15363" width="11.88671875" style="707" customWidth="1"/>
    <col min="15364" max="15364" width="55.109375" style="707" bestFit="1" customWidth="1"/>
    <col min="15365" max="15365" width="10.6640625" style="707" customWidth="1"/>
    <col min="15366" max="15366" width="0" style="707" hidden="1" customWidth="1"/>
    <col min="15367" max="15367" width="35" style="707" customWidth="1"/>
    <col min="15368" max="15368" width="7.6640625" style="707" customWidth="1"/>
    <col min="15369" max="15373" width="0" style="707" hidden="1" customWidth="1"/>
    <col min="15374" max="15375" width="7.44140625" style="707" customWidth="1"/>
    <col min="15376" max="15376" width="0" style="707" hidden="1" customWidth="1"/>
    <col min="15377" max="15377" width="7.44140625" style="707" customWidth="1"/>
    <col min="15378" max="15616" width="8.88671875" style="707"/>
    <col min="15617" max="15617" width="3.88671875" style="707" customWidth="1"/>
    <col min="15618" max="15618" width="13.33203125" style="707" customWidth="1"/>
    <col min="15619" max="15619" width="11.88671875" style="707" customWidth="1"/>
    <col min="15620" max="15620" width="55.109375" style="707" bestFit="1" customWidth="1"/>
    <col min="15621" max="15621" width="10.6640625" style="707" customWidth="1"/>
    <col min="15622" max="15622" width="0" style="707" hidden="1" customWidth="1"/>
    <col min="15623" max="15623" width="35" style="707" customWidth="1"/>
    <col min="15624" max="15624" width="7.6640625" style="707" customWidth="1"/>
    <col min="15625" max="15629" width="0" style="707" hidden="1" customWidth="1"/>
    <col min="15630" max="15631" width="7.44140625" style="707" customWidth="1"/>
    <col min="15632" max="15632" width="0" style="707" hidden="1" customWidth="1"/>
    <col min="15633" max="15633" width="7.44140625" style="707" customWidth="1"/>
    <col min="15634" max="15872" width="8.88671875" style="707"/>
    <col min="15873" max="15873" width="3.88671875" style="707" customWidth="1"/>
    <col min="15874" max="15874" width="13.33203125" style="707" customWidth="1"/>
    <col min="15875" max="15875" width="11.88671875" style="707" customWidth="1"/>
    <col min="15876" max="15876" width="55.109375" style="707" bestFit="1" customWidth="1"/>
    <col min="15877" max="15877" width="10.6640625" style="707" customWidth="1"/>
    <col min="15878" max="15878" width="0" style="707" hidden="1" customWidth="1"/>
    <col min="15879" max="15879" width="35" style="707" customWidth="1"/>
    <col min="15880" max="15880" width="7.6640625" style="707" customWidth="1"/>
    <col min="15881" max="15885" width="0" style="707" hidden="1" customWidth="1"/>
    <col min="15886" max="15887" width="7.44140625" style="707" customWidth="1"/>
    <col min="15888" max="15888" width="0" style="707" hidden="1" customWidth="1"/>
    <col min="15889" max="15889" width="7.44140625" style="707" customWidth="1"/>
    <col min="15890" max="16128" width="8.88671875" style="707"/>
    <col min="16129" max="16129" width="3.88671875" style="707" customWidth="1"/>
    <col min="16130" max="16130" width="13.33203125" style="707" customWidth="1"/>
    <col min="16131" max="16131" width="11.88671875" style="707" customWidth="1"/>
    <col min="16132" max="16132" width="55.109375" style="707" bestFit="1" customWidth="1"/>
    <col min="16133" max="16133" width="10.6640625" style="707" customWidth="1"/>
    <col min="16134" max="16134" width="0" style="707" hidden="1" customWidth="1"/>
    <col min="16135" max="16135" width="35" style="707" customWidth="1"/>
    <col min="16136" max="16136" width="7.6640625" style="707" customWidth="1"/>
    <col min="16137" max="16141" width="0" style="707" hidden="1" customWidth="1"/>
    <col min="16142" max="16143" width="7.44140625" style="707" customWidth="1"/>
    <col min="16144" max="16144" width="0" style="707" hidden="1" customWidth="1"/>
    <col min="16145" max="16145" width="7.44140625" style="707" customWidth="1"/>
    <col min="16146" max="16384" width="8.88671875" style="707"/>
  </cols>
  <sheetData>
    <row r="1" spans="1:17" ht="24.6" x14ac:dyDescent="0.4">
      <c r="A1" s="698" t="e">
        <f>[4]Altalanos!$A$6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[4]Altalanos!$B$8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[4]Altalanos!$A$10</f>
        <v>#REF!</v>
      </c>
      <c r="B5" s="734"/>
      <c r="C5" s="735" t="e">
        <f>[4]Altalanos!$C$10</f>
        <v>#REF!</v>
      </c>
      <c r="D5" s="736" t="e">
        <f>[4]Altalanos!$D$10</f>
        <v>#REF!</v>
      </c>
      <c r="E5" s="736"/>
      <c r="F5" s="736"/>
      <c r="G5" s="736"/>
      <c r="H5" s="737" t="e">
        <f>[4]Altalanos!$E$10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489</v>
      </c>
      <c r="C7" s="755" t="s">
        <v>462</v>
      </c>
      <c r="D7" s="756" t="s">
        <v>355</v>
      </c>
      <c r="E7" s="757" t="s">
        <v>490</v>
      </c>
      <c r="F7" s="758"/>
      <c r="G7" s="759"/>
      <c r="H7" s="756"/>
      <c r="I7" s="756"/>
      <c r="J7" s="760"/>
      <c r="K7" s="761"/>
      <c r="L7" s="762"/>
      <c r="M7" s="761"/>
      <c r="N7" s="763"/>
      <c r="O7" s="756"/>
      <c r="P7" s="764"/>
      <c r="Q7" s="765"/>
    </row>
    <row r="8" spans="1:17" s="766" customFormat="1" ht="18.899999999999999" customHeight="1" x14ac:dyDescent="0.25">
      <c r="A8" s="754">
        <v>2</v>
      </c>
      <c r="B8" s="755" t="s">
        <v>363</v>
      </c>
      <c r="C8" s="755" t="s">
        <v>491</v>
      </c>
      <c r="D8" s="756" t="s">
        <v>492</v>
      </c>
      <c r="E8" s="757" t="s">
        <v>493</v>
      </c>
      <c r="F8" s="767"/>
      <c r="G8" s="768"/>
      <c r="H8" s="756"/>
      <c r="I8" s="756"/>
      <c r="J8" s="760"/>
      <c r="K8" s="761"/>
      <c r="L8" s="762"/>
      <c r="M8" s="761"/>
      <c r="N8" s="763"/>
      <c r="O8" s="756"/>
      <c r="P8" s="764"/>
      <c r="Q8" s="765"/>
    </row>
    <row r="9" spans="1:17" s="766" customFormat="1" ht="18.899999999999999" customHeight="1" x14ac:dyDescent="0.25">
      <c r="A9" s="754">
        <v>3</v>
      </c>
      <c r="B9" s="755"/>
      <c r="C9" s="755"/>
      <c r="D9" s="756"/>
      <c r="E9" s="757"/>
      <c r="F9" s="767"/>
      <c r="G9" s="768"/>
      <c r="H9" s="756"/>
      <c r="I9" s="756"/>
      <c r="J9" s="760"/>
      <c r="K9" s="761"/>
      <c r="L9" s="762"/>
      <c r="M9" s="761"/>
      <c r="N9" s="763"/>
      <c r="O9" s="756"/>
      <c r="P9" s="769"/>
      <c r="Q9" s="770"/>
    </row>
    <row r="10" spans="1:17" s="766" customFormat="1" ht="18.899999999999999" customHeight="1" x14ac:dyDescent="0.25">
      <c r="A10" s="754">
        <v>4</v>
      </c>
      <c r="B10" s="755"/>
      <c r="C10" s="755"/>
      <c r="D10" s="756"/>
      <c r="E10" s="757"/>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50" priority="14" stopIfTrue="1">
      <formula>$Q7&gt;=1</formula>
    </cfRule>
  </conditionalFormatting>
  <conditionalFormatting sqref="B7:D37">
    <cfRule type="expression" dxfId="49" priority="1" stopIfTrue="1">
      <formula>$Q7&gt;=1</formula>
    </cfRule>
  </conditionalFormatting>
  <conditionalFormatting sqref="E7:E14">
    <cfRule type="expression" dxfId="48" priority="6" stopIfTrue="1">
      <formula>AND(ROUNDDOWN(($A$4-E7)/365.25,0)&lt;=13,G7&lt;&gt;"OK")</formula>
    </cfRule>
    <cfRule type="expression" dxfId="47" priority="7" stopIfTrue="1">
      <formula>AND(ROUNDDOWN(($A$4-E7)/365.25,0)&lt;=14,G7&lt;&gt;"OK")</formula>
    </cfRule>
    <cfRule type="expression" dxfId="46" priority="8" stopIfTrue="1">
      <formula>AND(ROUNDDOWN(($A$4-E7)/365.25,0)&lt;=17,G7&lt;&gt;"OK")</formula>
    </cfRule>
    <cfRule type="expression" dxfId="45" priority="11" stopIfTrue="1">
      <formula>AND(ROUNDDOWN(($A$4-E7)/365.25,0)&lt;=13,G7&lt;&gt;"OK")</formula>
    </cfRule>
    <cfRule type="expression" dxfId="44" priority="12" stopIfTrue="1">
      <formula>AND(ROUNDDOWN(($A$4-E7)/365.25,0)&lt;=14,G7&lt;&gt;"OK")</formula>
    </cfRule>
    <cfRule type="expression" dxfId="43" priority="13" stopIfTrue="1">
      <formula>AND(ROUNDDOWN(($A$4-E7)/365.25,0)&lt;=17,G7&lt;&gt;"OK")</formula>
    </cfRule>
  </conditionalFormatting>
  <conditionalFormatting sqref="E7:E27 E29:E37">
    <cfRule type="expression" dxfId="42" priority="2" stopIfTrue="1">
      <formula>AND(ROUNDDOWN(($A$4-E7)/365.25,0)&lt;=13,G7&lt;&gt;"OK")</formula>
    </cfRule>
    <cfRule type="expression" dxfId="41" priority="3" stopIfTrue="1">
      <formula>AND(ROUNDDOWN(($A$4-E7)/365.25,0)&lt;=14,G7&lt;&gt;"OK")</formula>
    </cfRule>
    <cfRule type="expression" dxfId="40" priority="4" stopIfTrue="1">
      <formula>AND(ROUNDDOWN(($A$4-E7)/365.25,0)&lt;=17,G7&lt;&gt;"OK")</formula>
    </cfRule>
  </conditionalFormatting>
  <conditionalFormatting sqref="E7:E156">
    <cfRule type="expression" dxfId="39" priority="16" stopIfTrue="1">
      <formula>AND(ROUNDDOWN(($A$4-E7)/365.25,0)&lt;=13,G7&lt;&gt;"OK")</formula>
    </cfRule>
    <cfRule type="expression" dxfId="38" priority="17" stopIfTrue="1">
      <formula>AND(ROUNDDOWN(($A$4-E7)/365.25,0)&lt;=14,G7&lt;&gt;"OK")</formula>
    </cfRule>
    <cfRule type="expression" dxfId="37" priority="18" stopIfTrue="1">
      <formula>AND(ROUNDDOWN(($A$4-E7)/365.25,0)&lt;=17,G7&lt;&gt;"OK")</formula>
    </cfRule>
  </conditionalFormatting>
  <conditionalFormatting sqref="J7:J156">
    <cfRule type="cellIs" dxfId="36"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03841" r:id="rId4" name="Button 1">
              <controlPr defaultSize="0" print="0" autoFill="0" autoPict="0" macro="[4]!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7C1C-42FE-4A4F-B01C-A5399B27A050}">
  <sheetPr codeName="Munka13">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24.7773437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256" width="8.88671875" style="707"/>
    <col min="257" max="257" width="5.44140625" style="707" customWidth="1"/>
    <col min="258" max="258" width="4.44140625" style="707" customWidth="1"/>
    <col min="259" max="259" width="8.33203125" style="707" customWidth="1"/>
    <col min="260" max="260" width="7.109375" style="707" customWidth="1"/>
    <col min="261" max="261" width="9.33203125" style="707" customWidth="1"/>
    <col min="262" max="262" width="7.109375" style="707" customWidth="1"/>
    <col min="263" max="263" width="9.33203125" style="707" customWidth="1"/>
    <col min="264" max="264" width="7.109375" style="707" customWidth="1"/>
    <col min="265" max="265" width="9.33203125" style="707" customWidth="1"/>
    <col min="266" max="266" width="24.77734375" style="707" customWidth="1"/>
    <col min="267" max="269" width="8.5546875" style="707" customWidth="1"/>
    <col min="270" max="270" width="8.88671875" style="707"/>
    <col min="271" max="271" width="5.5546875" style="707" customWidth="1"/>
    <col min="272" max="272" width="4.5546875" style="707" customWidth="1"/>
    <col min="273" max="273" width="11.6640625" style="707" customWidth="1"/>
    <col min="274" max="280" width="8.88671875" style="707"/>
    <col min="281" max="293" width="0" style="707" hidden="1" customWidth="1"/>
    <col min="294" max="512" width="8.88671875" style="707"/>
    <col min="513" max="513" width="5.44140625" style="707" customWidth="1"/>
    <col min="514" max="514" width="4.44140625" style="707" customWidth="1"/>
    <col min="515" max="515" width="8.33203125" style="707" customWidth="1"/>
    <col min="516" max="516" width="7.109375" style="707" customWidth="1"/>
    <col min="517" max="517" width="9.33203125" style="707" customWidth="1"/>
    <col min="518" max="518" width="7.109375" style="707" customWidth="1"/>
    <col min="519" max="519" width="9.33203125" style="707" customWidth="1"/>
    <col min="520" max="520" width="7.109375" style="707" customWidth="1"/>
    <col min="521" max="521" width="9.33203125" style="707" customWidth="1"/>
    <col min="522" max="522" width="24.77734375" style="707" customWidth="1"/>
    <col min="523" max="525" width="8.5546875" style="707" customWidth="1"/>
    <col min="526" max="526" width="8.88671875" style="707"/>
    <col min="527" max="527" width="5.5546875" style="707" customWidth="1"/>
    <col min="528" max="528" width="4.5546875" style="707" customWidth="1"/>
    <col min="529" max="529" width="11.6640625" style="707" customWidth="1"/>
    <col min="530" max="536" width="8.88671875" style="707"/>
    <col min="537" max="549" width="0" style="707" hidden="1" customWidth="1"/>
    <col min="550" max="768" width="8.88671875" style="707"/>
    <col min="769" max="769" width="5.44140625" style="707" customWidth="1"/>
    <col min="770" max="770" width="4.44140625" style="707" customWidth="1"/>
    <col min="771" max="771" width="8.33203125" style="707" customWidth="1"/>
    <col min="772" max="772" width="7.109375" style="707" customWidth="1"/>
    <col min="773" max="773" width="9.33203125" style="707" customWidth="1"/>
    <col min="774" max="774" width="7.109375" style="707" customWidth="1"/>
    <col min="775" max="775" width="9.33203125" style="707" customWidth="1"/>
    <col min="776" max="776" width="7.109375" style="707" customWidth="1"/>
    <col min="777" max="777" width="9.33203125" style="707" customWidth="1"/>
    <col min="778" max="778" width="24.77734375" style="707" customWidth="1"/>
    <col min="779" max="781" width="8.5546875" style="707" customWidth="1"/>
    <col min="782" max="782" width="8.88671875" style="707"/>
    <col min="783" max="783" width="5.5546875" style="707" customWidth="1"/>
    <col min="784" max="784" width="4.5546875" style="707" customWidth="1"/>
    <col min="785" max="785" width="11.6640625" style="707" customWidth="1"/>
    <col min="786" max="792" width="8.88671875" style="707"/>
    <col min="793" max="805" width="0" style="707" hidden="1" customWidth="1"/>
    <col min="806" max="1024" width="8.88671875" style="707"/>
    <col min="1025" max="1025" width="5.44140625" style="707" customWidth="1"/>
    <col min="1026" max="1026" width="4.44140625" style="707" customWidth="1"/>
    <col min="1027" max="1027" width="8.33203125" style="707" customWidth="1"/>
    <col min="1028" max="1028" width="7.109375" style="707" customWidth="1"/>
    <col min="1029" max="1029" width="9.33203125" style="707" customWidth="1"/>
    <col min="1030" max="1030" width="7.109375" style="707" customWidth="1"/>
    <col min="1031" max="1031" width="9.33203125" style="707" customWidth="1"/>
    <col min="1032" max="1032" width="7.109375" style="707" customWidth="1"/>
    <col min="1033" max="1033" width="9.33203125" style="707" customWidth="1"/>
    <col min="1034" max="1034" width="24.77734375" style="707" customWidth="1"/>
    <col min="1035" max="1037" width="8.5546875" style="707" customWidth="1"/>
    <col min="1038" max="1038" width="8.88671875" style="707"/>
    <col min="1039" max="1039" width="5.5546875" style="707" customWidth="1"/>
    <col min="1040" max="1040" width="4.5546875" style="707" customWidth="1"/>
    <col min="1041" max="1041" width="11.6640625" style="707" customWidth="1"/>
    <col min="1042" max="1048" width="8.88671875" style="707"/>
    <col min="1049" max="1061" width="0" style="707" hidden="1" customWidth="1"/>
    <col min="1062" max="1280" width="8.88671875" style="707"/>
    <col min="1281" max="1281" width="5.44140625" style="707" customWidth="1"/>
    <col min="1282" max="1282" width="4.44140625" style="707" customWidth="1"/>
    <col min="1283" max="1283" width="8.33203125" style="707" customWidth="1"/>
    <col min="1284" max="1284" width="7.109375" style="707" customWidth="1"/>
    <col min="1285" max="1285" width="9.33203125" style="707" customWidth="1"/>
    <col min="1286" max="1286" width="7.109375" style="707" customWidth="1"/>
    <col min="1287" max="1287" width="9.33203125" style="707" customWidth="1"/>
    <col min="1288" max="1288" width="7.109375" style="707" customWidth="1"/>
    <col min="1289" max="1289" width="9.33203125" style="707" customWidth="1"/>
    <col min="1290" max="1290" width="24.77734375" style="707" customWidth="1"/>
    <col min="1291" max="1293" width="8.5546875" style="707" customWidth="1"/>
    <col min="1294" max="1294" width="8.88671875" style="707"/>
    <col min="1295" max="1295" width="5.5546875" style="707" customWidth="1"/>
    <col min="1296" max="1296" width="4.5546875" style="707" customWidth="1"/>
    <col min="1297" max="1297" width="11.6640625" style="707" customWidth="1"/>
    <col min="1298" max="1304" width="8.88671875" style="707"/>
    <col min="1305" max="1317" width="0" style="707" hidden="1" customWidth="1"/>
    <col min="1318" max="1536" width="8.88671875" style="707"/>
    <col min="1537" max="1537" width="5.44140625" style="707" customWidth="1"/>
    <col min="1538" max="1538" width="4.44140625" style="707" customWidth="1"/>
    <col min="1539" max="1539" width="8.33203125" style="707" customWidth="1"/>
    <col min="1540" max="1540" width="7.109375" style="707" customWidth="1"/>
    <col min="1541" max="1541" width="9.33203125" style="707" customWidth="1"/>
    <col min="1542" max="1542" width="7.109375" style="707" customWidth="1"/>
    <col min="1543" max="1543" width="9.33203125" style="707" customWidth="1"/>
    <col min="1544" max="1544" width="7.109375" style="707" customWidth="1"/>
    <col min="1545" max="1545" width="9.33203125" style="707" customWidth="1"/>
    <col min="1546" max="1546" width="24.77734375" style="707" customWidth="1"/>
    <col min="1547" max="1549" width="8.5546875" style="707" customWidth="1"/>
    <col min="1550" max="1550" width="8.88671875" style="707"/>
    <col min="1551" max="1551" width="5.5546875" style="707" customWidth="1"/>
    <col min="1552" max="1552" width="4.5546875" style="707" customWidth="1"/>
    <col min="1553" max="1553" width="11.6640625" style="707" customWidth="1"/>
    <col min="1554" max="1560" width="8.88671875" style="707"/>
    <col min="1561" max="1573" width="0" style="707" hidden="1" customWidth="1"/>
    <col min="1574" max="1792" width="8.88671875" style="707"/>
    <col min="1793" max="1793" width="5.44140625" style="707" customWidth="1"/>
    <col min="1794" max="1794" width="4.44140625" style="707" customWidth="1"/>
    <col min="1795" max="1795" width="8.33203125" style="707" customWidth="1"/>
    <col min="1796" max="1796" width="7.109375" style="707" customWidth="1"/>
    <col min="1797" max="1797" width="9.33203125" style="707" customWidth="1"/>
    <col min="1798" max="1798" width="7.109375" style="707" customWidth="1"/>
    <col min="1799" max="1799" width="9.33203125" style="707" customWidth="1"/>
    <col min="1800" max="1800" width="7.109375" style="707" customWidth="1"/>
    <col min="1801" max="1801" width="9.33203125" style="707" customWidth="1"/>
    <col min="1802" max="1802" width="24.77734375" style="707" customWidth="1"/>
    <col min="1803" max="1805" width="8.5546875" style="707" customWidth="1"/>
    <col min="1806" max="1806" width="8.88671875" style="707"/>
    <col min="1807" max="1807" width="5.5546875" style="707" customWidth="1"/>
    <col min="1808" max="1808" width="4.5546875" style="707" customWidth="1"/>
    <col min="1809" max="1809" width="11.6640625" style="707" customWidth="1"/>
    <col min="1810" max="1816" width="8.88671875" style="707"/>
    <col min="1817" max="1829" width="0" style="707" hidden="1" customWidth="1"/>
    <col min="1830" max="2048" width="8.88671875" style="707"/>
    <col min="2049" max="2049" width="5.44140625" style="707" customWidth="1"/>
    <col min="2050" max="2050" width="4.44140625" style="707" customWidth="1"/>
    <col min="2051" max="2051" width="8.33203125" style="707" customWidth="1"/>
    <col min="2052" max="2052" width="7.109375" style="707" customWidth="1"/>
    <col min="2053" max="2053" width="9.33203125" style="707" customWidth="1"/>
    <col min="2054" max="2054" width="7.109375" style="707" customWidth="1"/>
    <col min="2055" max="2055" width="9.33203125" style="707" customWidth="1"/>
    <col min="2056" max="2056" width="7.109375" style="707" customWidth="1"/>
    <col min="2057" max="2057" width="9.33203125" style="707" customWidth="1"/>
    <col min="2058" max="2058" width="24.77734375" style="707" customWidth="1"/>
    <col min="2059" max="2061" width="8.5546875" style="707" customWidth="1"/>
    <col min="2062" max="2062" width="8.88671875" style="707"/>
    <col min="2063" max="2063" width="5.5546875" style="707" customWidth="1"/>
    <col min="2064" max="2064" width="4.5546875" style="707" customWidth="1"/>
    <col min="2065" max="2065" width="11.6640625" style="707" customWidth="1"/>
    <col min="2066" max="2072" width="8.88671875" style="707"/>
    <col min="2073" max="2085" width="0" style="707" hidden="1" customWidth="1"/>
    <col min="2086" max="2304" width="8.88671875" style="707"/>
    <col min="2305" max="2305" width="5.44140625" style="707" customWidth="1"/>
    <col min="2306" max="2306" width="4.44140625" style="707" customWidth="1"/>
    <col min="2307" max="2307" width="8.33203125" style="707" customWidth="1"/>
    <col min="2308" max="2308" width="7.109375" style="707" customWidth="1"/>
    <col min="2309" max="2309" width="9.33203125" style="707" customWidth="1"/>
    <col min="2310" max="2310" width="7.109375" style="707" customWidth="1"/>
    <col min="2311" max="2311" width="9.33203125" style="707" customWidth="1"/>
    <col min="2312" max="2312" width="7.109375" style="707" customWidth="1"/>
    <col min="2313" max="2313" width="9.33203125" style="707" customWidth="1"/>
    <col min="2314" max="2314" width="24.77734375" style="707" customWidth="1"/>
    <col min="2315" max="2317" width="8.5546875" style="707" customWidth="1"/>
    <col min="2318" max="2318" width="8.88671875" style="707"/>
    <col min="2319" max="2319" width="5.5546875" style="707" customWidth="1"/>
    <col min="2320" max="2320" width="4.5546875" style="707" customWidth="1"/>
    <col min="2321" max="2321" width="11.6640625" style="707" customWidth="1"/>
    <col min="2322" max="2328" width="8.88671875" style="707"/>
    <col min="2329" max="2341" width="0" style="707" hidden="1" customWidth="1"/>
    <col min="2342" max="2560" width="8.88671875" style="707"/>
    <col min="2561" max="2561" width="5.44140625" style="707" customWidth="1"/>
    <col min="2562" max="2562" width="4.44140625" style="707" customWidth="1"/>
    <col min="2563" max="2563" width="8.33203125" style="707" customWidth="1"/>
    <col min="2564" max="2564" width="7.109375" style="707" customWidth="1"/>
    <col min="2565" max="2565" width="9.33203125" style="707" customWidth="1"/>
    <col min="2566" max="2566" width="7.109375" style="707" customWidth="1"/>
    <col min="2567" max="2567" width="9.33203125" style="707" customWidth="1"/>
    <col min="2568" max="2568" width="7.109375" style="707" customWidth="1"/>
    <col min="2569" max="2569" width="9.33203125" style="707" customWidth="1"/>
    <col min="2570" max="2570" width="24.77734375" style="707" customWidth="1"/>
    <col min="2571" max="2573" width="8.5546875" style="707" customWidth="1"/>
    <col min="2574" max="2574" width="8.88671875" style="707"/>
    <col min="2575" max="2575" width="5.5546875" style="707" customWidth="1"/>
    <col min="2576" max="2576" width="4.5546875" style="707" customWidth="1"/>
    <col min="2577" max="2577" width="11.6640625" style="707" customWidth="1"/>
    <col min="2578" max="2584" width="8.88671875" style="707"/>
    <col min="2585" max="2597" width="0" style="707" hidden="1" customWidth="1"/>
    <col min="2598" max="2816" width="8.88671875" style="707"/>
    <col min="2817" max="2817" width="5.44140625" style="707" customWidth="1"/>
    <col min="2818" max="2818" width="4.44140625" style="707" customWidth="1"/>
    <col min="2819" max="2819" width="8.33203125" style="707" customWidth="1"/>
    <col min="2820" max="2820" width="7.109375" style="707" customWidth="1"/>
    <col min="2821" max="2821" width="9.33203125" style="707" customWidth="1"/>
    <col min="2822" max="2822" width="7.109375" style="707" customWidth="1"/>
    <col min="2823" max="2823" width="9.33203125" style="707" customWidth="1"/>
    <col min="2824" max="2824" width="7.109375" style="707" customWidth="1"/>
    <col min="2825" max="2825" width="9.33203125" style="707" customWidth="1"/>
    <col min="2826" max="2826" width="24.77734375" style="707" customWidth="1"/>
    <col min="2827" max="2829" width="8.5546875" style="707" customWidth="1"/>
    <col min="2830" max="2830" width="8.88671875" style="707"/>
    <col min="2831" max="2831" width="5.5546875" style="707" customWidth="1"/>
    <col min="2832" max="2832" width="4.5546875" style="707" customWidth="1"/>
    <col min="2833" max="2833" width="11.6640625" style="707" customWidth="1"/>
    <col min="2834" max="2840" width="8.88671875" style="707"/>
    <col min="2841" max="2853" width="0" style="707" hidden="1" customWidth="1"/>
    <col min="2854" max="3072" width="8.88671875" style="707"/>
    <col min="3073" max="3073" width="5.44140625" style="707" customWidth="1"/>
    <col min="3074" max="3074" width="4.44140625" style="707" customWidth="1"/>
    <col min="3075" max="3075" width="8.33203125" style="707" customWidth="1"/>
    <col min="3076" max="3076" width="7.109375" style="707" customWidth="1"/>
    <col min="3077" max="3077" width="9.33203125" style="707" customWidth="1"/>
    <col min="3078" max="3078" width="7.109375" style="707" customWidth="1"/>
    <col min="3079" max="3079" width="9.33203125" style="707" customWidth="1"/>
    <col min="3080" max="3080" width="7.109375" style="707" customWidth="1"/>
    <col min="3081" max="3081" width="9.33203125" style="707" customWidth="1"/>
    <col min="3082" max="3082" width="24.77734375" style="707" customWidth="1"/>
    <col min="3083" max="3085" width="8.5546875" style="707" customWidth="1"/>
    <col min="3086" max="3086" width="8.88671875" style="707"/>
    <col min="3087" max="3087" width="5.5546875" style="707" customWidth="1"/>
    <col min="3088" max="3088" width="4.5546875" style="707" customWidth="1"/>
    <col min="3089" max="3089" width="11.6640625" style="707" customWidth="1"/>
    <col min="3090" max="3096" width="8.88671875" style="707"/>
    <col min="3097" max="3109" width="0" style="707" hidden="1" customWidth="1"/>
    <col min="3110" max="3328" width="8.88671875" style="707"/>
    <col min="3329" max="3329" width="5.44140625" style="707" customWidth="1"/>
    <col min="3330" max="3330" width="4.44140625" style="707" customWidth="1"/>
    <col min="3331" max="3331" width="8.33203125" style="707" customWidth="1"/>
    <col min="3332" max="3332" width="7.109375" style="707" customWidth="1"/>
    <col min="3333" max="3333" width="9.33203125" style="707" customWidth="1"/>
    <col min="3334" max="3334" width="7.109375" style="707" customWidth="1"/>
    <col min="3335" max="3335" width="9.33203125" style="707" customWidth="1"/>
    <col min="3336" max="3336" width="7.109375" style="707" customWidth="1"/>
    <col min="3337" max="3337" width="9.33203125" style="707" customWidth="1"/>
    <col min="3338" max="3338" width="24.77734375" style="707" customWidth="1"/>
    <col min="3339" max="3341" width="8.5546875" style="707" customWidth="1"/>
    <col min="3342" max="3342" width="8.88671875" style="707"/>
    <col min="3343" max="3343" width="5.5546875" style="707" customWidth="1"/>
    <col min="3344" max="3344" width="4.5546875" style="707" customWidth="1"/>
    <col min="3345" max="3345" width="11.6640625" style="707" customWidth="1"/>
    <col min="3346" max="3352" width="8.88671875" style="707"/>
    <col min="3353" max="3365" width="0" style="707" hidden="1" customWidth="1"/>
    <col min="3366" max="3584" width="8.88671875" style="707"/>
    <col min="3585" max="3585" width="5.44140625" style="707" customWidth="1"/>
    <col min="3586" max="3586" width="4.44140625" style="707" customWidth="1"/>
    <col min="3587" max="3587" width="8.33203125" style="707" customWidth="1"/>
    <col min="3588" max="3588" width="7.109375" style="707" customWidth="1"/>
    <col min="3589" max="3589" width="9.33203125" style="707" customWidth="1"/>
    <col min="3590" max="3590" width="7.109375" style="707" customWidth="1"/>
    <col min="3591" max="3591" width="9.33203125" style="707" customWidth="1"/>
    <col min="3592" max="3592" width="7.109375" style="707" customWidth="1"/>
    <col min="3593" max="3593" width="9.33203125" style="707" customWidth="1"/>
    <col min="3594" max="3594" width="24.77734375" style="707" customWidth="1"/>
    <col min="3595" max="3597" width="8.5546875" style="707" customWidth="1"/>
    <col min="3598" max="3598" width="8.88671875" style="707"/>
    <col min="3599" max="3599" width="5.5546875" style="707" customWidth="1"/>
    <col min="3600" max="3600" width="4.5546875" style="707" customWidth="1"/>
    <col min="3601" max="3601" width="11.6640625" style="707" customWidth="1"/>
    <col min="3602" max="3608" width="8.88671875" style="707"/>
    <col min="3609" max="3621" width="0" style="707" hidden="1" customWidth="1"/>
    <col min="3622" max="3840" width="8.88671875" style="707"/>
    <col min="3841" max="3841" width="5.44140625" style="707" customWidth="1"/>
    <col min="3842" max="3842" width="4.44140625" style="707" customWidth="1"/>
    <col min="3843" max="3843" width="8.33203125" style="707" customWidth="1"/>
    <col min="3844" max="3844" width="7.109375" style="707" customWidth="1"/>
    <col min="3845" max="3845" width="9.33203125" style="707" customWidth="1"/>
    <col min="3846" max="3846" width="7.109375" style="707" customWidth="1"/>
    <col min="3847" max="3847" width="9.33203125" style="707" customWidth="1"/>
    <col min="3848" max="3848" width="7.109375" style="707" customWidth="1"/>
    <col min="3849" max="3849" width="9.33203125" style="707" customWidth="1"/>
    <col min="3850" max="3850" width="24.77734375" style="707" customWidth="1"/>
    <col min="3851" max="3853" width="8.5546875" style="707" customWidth="1"/>
    <col min="3854" max="3854" width="8.88671875" style="707"/>
    <col min="3855" max="3855" width="5.5546875" style="707" customWidth="1"/>
    <col min="3856" max="3856" width="4.5546875" style="707" customWidth="1"/>
    <col min="3857" max="3857" width="11.6640625" style="707" customWidth="1"/>
    <col min="3858" max="3864" width="8.88671875" style="707"/>
    <col min="3865" max="3877" width="0" style="707" hidden="1" customWidth="1"/>
    <col min="3878" max="4096" width="8.88671875" style="707"/>
    <col min="4097" max="4097" width="5.44140625" style="707" customWidth="1"/>
    <col min="4098" max="4098" width="4.44140625" style="707" customWidth="1"/>
    <col min="4099" max="4099" width="8.33203125" style="707" customWidth="1"/>
    <col min="4100" max="4100" width="7.109375" style="707" customWidth="1"/>
    <col min="4101" max="4101" width="9.33203125" style="707" customWidth="1"/>
    <col min="4102" max="4102" width="7.109375" style="707" customWidth="1"/>
    <col min="4103" max="4103" width="9.33203125" style="707" customWidth="1"/>
    <col min="4104" max="4104" width="7.109375" style="707" customWidth="1"/>
    <col min="4105" max="4105" width="9.33203125" style="707" customWidth="1"/>
    <col min="4106" max="4106" width="24.77734375" style="707" customWidth="1"/>
    <col min="4107" max="4109" width="8.5546875" style="707" customWidth="1"/>
    <col min="4110" max="4110" width="8.88671875" style="707"/>
    <col min="4111" max="4111" width="5.5546875" style="707" customWidth="1"/>
    <col min="4112" max="4112" width="4.5546875" style="707" customWidth="1"/>
    <col min="4113" max="4113" width="11.6640625" style="707" customWidth="1"/>
    <col min="4114" max="4120" width="8.88671875" style="707"/>
    <col min="4121" max="4133" width="0" style="707" hidden="1" customWidth="1"/>
    <col min="4134" max="4352" width="8.88671875" style="707"/>
    <col min="4353" max="4353" width="5.44140625" style="707" customWidth="1"/>
    <col min="4354" max="4354" width="4.44140625" style="707" customWidth="1"/>
    <col min="4355" max="4355" width="8.33203125" style="707" customWidth="1"/>
    <col min="4356" max="4356" width="7.109375" style="707" customWidth="1"/>
    <col min="4357" max="4357" width="9.33203125" style="707" customWidth="1"/>
    <col min="4358" max="4358" width="7.109375" style="707" customWidth="1"/>
    <col min="4359" max="4359" width="9.33203125" style="707" customWidth="1"/>
    <col min="4360" max="4360" width="7.109375" style="707" customWidth="1"/>
    <col min="4361" max="4361" width="9.33203125" style="707" customWidth="1"/>
    <col min="4362" max="4362" width="24.77734375" style="707" customWidth="1"/>
    <col min="4363" max="4365" width="8.5546875" style="707" customWidth="1"/>
    <col min="4366" max="4366" width="8.88671875" style="707"/>
    <col min="4367" max="4367" width="5.5546875" style="707" customWidth="1"/>
    <col min="4368" max="4368" width="4.5546875" style="707" customWidth="1"/>
    <col min="4369" max="4369" width="11.6640625" style="707" customWidth="1"/>
    <col min="4370" max="4376" width="8.88671875" style="707"/>
    <col min="4377" max="4389" width="0" style="707" hidden="1" customWidth="1"/>
    <col min="4390" max="4608" width="8.88671875" style="707"/>
    <col min="4609" max="4609" width="5.44140625" style="707" customWidth="1"/>
    <col min="4610" max="4610" width="4.44140625" style="707" customWidth="1"/>
    <col min="4611" max="4611" width="8.33203125" style="707" customWidth="1"/>
    <col min="4612" max="4612" width="7.109375" style="707" customWidth="1"/>
    <col min="4613" max="4613" width="9.33203125" style="707" customWidth="1"/>
    <col min="4614" max="4614" width="7.109375" style="707" customWidth="1"/>
    <col min="4615" max="4615" width="9.33203125" style="707" customWidth="1"/>
    <col min="4616" max="4616" width="7.109375" style="707" customWidth="1"/>
    <col min="4617" max="4617" width="9.33203125" style="707" customWidth="1"/>
    <col min="4618" max="4618" width="24.77734375" style="707" customWidth="1"/>
    <col min="4619" max="4621" width="8.5546875" style="707" customWidth="1"/>
    <col min="4622" max="4622" width="8.88671875" style="707"/>
    <col min="4623" max="4623" width="5.5546875" style="707" customWidth="1"/>
    <col min="4624" max="4624" width="4.5546875" style="707" customWidth="1"/>
    <col min="4625" max="4625" width="11.6640625" style="707" customWidth="1"/>
    <col min="4626" max="4632" width="8.88671875" style="707"/>
    <col min="4633" max="4645" width="0" style="707" hidden="1" customWidth="1"/>
    <col min="4646" max="4864" width="8.88671875" style="707"/>
    <col min="4865" max="4865" width="5.44140625" style="707" customWidth="1"/>
    <col min="4866" max="4866" width="4.44140625" style="707" customWidth="1"/>
    <col min="4867" max="4867" width="8.33203125" style="707" customWidth="1"/>
    <col min="4868" max="4868" width="7.109375" style="707" customWidth="1"/>
    <col min="4869" max="4869" width="9.33203125" style="707" customWidth="1"/>
    <col min="4870" max="4870" width="7.109375" style="707" customWidth="1"/>
    <col min="4871" max="4871" width="9.33203125" style="707" customWidth="1"/>
    <col min="4872" max="4872" width="7.109375" style="707" customWidth="1"/>
    <col min="4873" max="4873" width="9.33203125" style="707" customWidth="1"/>
    <col min="4874" max="4874" width="24.77734375" style="707" customWidth="1"/>
    <col min="4875" max="4877" width="8.5546875" style="707" customWidth="1"/>
    <col min="4878" max="4878" width="8.88671875" style="707"/>
    <col min="4879" max="4879" width="5.5546875" style="707" customWidth="1"/>
    <col min="4880" max="4880" width="4.5546875" style="707" customWidth="1"/>
    <col min="4881" max="4881" width="11.6640625" style="707" customWidth="1"/>
    <col min="4882" max="4888" width="8.88671875" style="707"/>
    <col min="4889" max="4901" width="0" style="707" hidden="1" customWidth="1"/>
    <col min="4902" max="5120" width="8.88671875" style="707"/>
    <col min="5121" max="5121" width="5.44140625" style="707" customWidth="1"/>
    <col min="5122" max="5122" width="4.44140625" style="707" customWidth="1"/>
    <col min="5123" max="5123" width="8.33203125" style="707" customWidth="1"/>
    <col min="5124" max="5124" width="7.109375" style="707" customWidth="1"/>
    <col min="5125" max="5125" width="9.33203125" style="707" customWidth="1"/>
    <col min="5126" max="5126" width="7.109375" style="707" customWidth="1"/>
    <col min="5127" max="5127" width="9.33203125" style="707" customWidth="1"/>
    <col min="5128" max="5128" width="7.109375" style="707" customWidth="1"/>
    <col min="5129" max="5129" width="9.33203125" style="707" customWidth="1"/>
    <col min="5130" max="5130" width="24.77734375" style="707" customWidth="1"/>
    <col min="5131" max="5133" width="8.5546875" style="707" customWidth="1"/>
    <col min="5134" max="5134" width="8.88671875" style="707"/>
    <col min="5135" max="5135" width="5.5546875" style="707" customWidth="1"/>
    <col min="5136" max="5136" width="4.5546875" style="707" customWidth="1"/>
    <col min="5137" max="5137" width="11.6640625" style="707" customWidth="1"/>
    <col min="5138" max="5144" width="8.88671875" style="707"/>
    <col min="5145" max="5157" width="0" style="707" hidden="1" customWidth="1"/>
    <col min="5158" max="5376" width="8.88671875" style="707"/>
    <col min="5377" max="5377" width="5.44140625" style="707" customWidth="1"/>
    <col min="5378" max="5378" width="4.44140625" style="707" customWidth="1"/>
    <col min="5379" max="5379" width="8.33203125" style="707" customWidth="1"/>
    <col min="5380" max="5380" width="7.109375" style="707" customWidth="1"/>
    <col min="5381" max="5381" width="9.33203125" style="707" customWidth="1"/>
    <col min="5382" max="5382" width="7.109375" style="707" customWidth="1"/>
    <col min="5383" max="5383" width="9.33203125" style="707" customWidth="1"/>
    <col min="5384" max="5384" width="7.109375" style="707" customWidth="1"/>
    <col min="5385" max="5385" width="9.33203125" style="707" customWidth="1"/>
    <col min="5386" max="5386" width="24.77734375" style="707" customWidth="1"/>
    <col min="5387" max="5389" width="8.5546875" style="707" customWidth="1"/>
    <col min="5390" max="5390" width="8.88671875" style="707"/>
    <col min="5391" max="5391" width="5.5546875" style="707" customWidth="1"/>
    <col min="5392" max="5392" width="4.5546875" style="707" customWidth="1"/>
    <col min="5393" max="5393" width="11.6640625" style="707" customWidth="1"/>
    <col min="5394" max="5400" width="8.88671875" style="707"/>
    <col min="5401" max="5413" width="0" style="707" hidden="1" customWidth="1"/>
    <col min="5414" max="5632" width="8.88671875" style="707"/>
    <col min="5633" max="5633" width="5.44140625" style="707" customWidth="1"/>
    <col min="5634" max="5634" width="4.44140625" style="707" customWidth="1"/>
    <col min="5635" max="5635" width="8.33203125" style="707" customWidth="1"/>
    <col min="5636" max="5636" width="7.109375" style="707" customWidth="1"/>
    <col min="5637" max="5637" width="9.33203125" style="707" customWidth="1"/>
    <col min="5638" max="5638" width="7.109375" style="707" customWidth="1"/>
    <col min="5639" max="5639" width="9.33203125" style="707" customWidth="1"/>
    <col min="5640" max="5640" width="7.109375" style="707" customWidth="1"/>
    <col min="5641" max="5641" width="9.33203125" style="707" customWidth="1"/>
    <col min="5642" max="5642" width="24.77734375" style="707" customWidth="1"/>
    <col min="5643" max="5645" width="8.5546875" style="707" customWidth="1"/>
    <col min="5646" max="5646" width="8.88671875" style="707"/>
    <col min="5647" max="5647" width="5.5546875" style="707" customWidth="1"/>
    <col min="5648" max="5648" width="4.5546875" style="707" customWidth="1"/>
    <col min="5649" max="5649" width="11.6640625" style="707" customWidth="1"/>
    <col min="5650" max="5656" width="8.88671875" style="707"/>
    <col min="5657" max="5669" width="0" style="707" hidden="1" customWidth="1"/>
    <col min="5670" max="5888" width="8.88671875" style="707"/>
    <col min="5889" max="5889" width="5.44140625" style="707" customWidth="1"/>
    <col min="5890" max="5890" width="4.44140625" style="707" customWidth="1"/>
    <col min="5891" max="5891" width="8.33203125" style="707" customWidth="1"/>
    <col min="5892" max="5892" width="7.109375" style="707" customWidth="1"/>
    <col min="5893" max="5893" width="9.33203125" style="707" customWidth="1"/>
    <col min="5894" max="5894" width="7.109375" style="707" customWidth="1"/>
    <col min="5895" max="5895" width="9.33203125" style="707" customWidth="1"/>
    <col min="5896" max="5896" width="7.109375" style="707" customWidth="1"/>
    <col min="5897" max="5897" width="9.33203125" style="707" customWidth="1"/>
    <col min="5898" max="5898" width="24.77734375" style="707" customWidth="1"/>
    <col min="5899" max="5901" width="8.5546875" style="707" customWidth="1"/>
    <col min="5902" max="5902" width="8.88671875" style="707"/>
    <col min="5903" max="5903" width="5.5546875" style="707" customWidth="1"/>
    <col min="5904" max="5904" width="4.5546875" style="707" customWidth="1"/>
    <col min="5905" max="5905" width="11.6640625" style="707" customWidth="1"/>
    <col min="5906" max="5912" width="8.88671875" style="707"/>
    <col min="5913" max="5925" width="0" style="707" hidden="1" customWidth="1"/>
    <col min="5926" max="6144" width="8.88671875" style="707"/>
    <col min="6145" max="6145" width="5.44140625" style="707" customWidth="1"/>
    <col min="6146" max="6146" width="4.44140625" style="707" customWidth="1"/>
    <col min="6147" max="6147" width="8.33203125" style="707" customWidth="1"/>
    <col min="6148" max="6148" width="7.109375" style="707" customWidth="1"/>
    <col min="6149" max="6149" width="9.33203125" style="707" customWidth="1"/>
    <col min="6150" max="6150" width="7.109375" style="707" customWidth="1"/>
    <col min="6151" max="6151" width="9.33203125" style="707" customWidth="1"/>
    <col min="6152" max="6152" width="7.109375" style="707" customWidth="1"/>
    <col min="6153" max="6153" width="9.33203125" style="707" customWidth="1"/>
    <col min="6154" max="6154" width="24.77734375" style="707" customWidth="1"/>
    <col min="6155" max="6157" width="8.5546875" style="707" customWidth="1"/>
    <col min="6158" max="6158" width="8.88671875" style="707"/>
    <col min="6159" max="6159" width="5.5546875" style="707" customWidth="1"/>
    <col min="6160" max="6160" width="4.5546875" style="707" customWidth="1"/>
    <col min="6161" max="6161" width="11.6640625" style="707" customWidth="1"/>
    <col min="6162" max="6168" width="8.88671875" style="707"/>
    <col min="6169" max="6181" width="0" style="707" hidden="1" customWidth="1"/>
    <col min="6182" max="6400" width="8.88671875" style="707"/>
    <col min="6401" max="6401" width="5.44140625" style="707" customWidth="1"/>
    <col min="6402" max="6402" width="4.44140625" style="707" customWidth="1"/>
    <col min="6403" max="6403" width="8.33203125" style="707" customWidth="1"/>
    <col min="6404" max="6404" width="7.109375" style="707" customWidth="1"/>
    <col min="6405" max="6405" width="9.33203125" style="707" customWidth="1"/>
    <col min="6406" max="6406" width="7.109375" style="707" customWidth="1"/>
    <col min="6407" max="6407" width="9.33203125" style="707" customWidth="1"/>
    <col min="6408" max="6408" width="7.109375" style="707" customWidth="1"/>
    <col min="6409" max="6409" width="9.33203125" style="707" customWidth="1"/>
    <col min="6410" max="6410" width="24.77734375" style="707" customWidth="1"/>
    <col min="6411" max="6413" width="8.5546875" style="707" customWidth="1"/>
    <col min="6414" max="6414" width="8.88671875" style="707"/>
    <col min="6415" max="6415" width="5.5546875" style="707" customWidth="1"/>
    <col min="6416" max="6416" width="4.5546875" style="707" customWidth="1"/>
    <col min="6417" max="6417" width="11.6640625" style="707" customWidth="1"/>
    <col min="6418" max="6424" width="8.88671875" style="707"/>
    <col min="6425" max="6437" width="0" style="707" hidden="1" customWidth="1"/>
    <col min="6438" max="6656" width="8.88671875" style="707"/>
    <col min="6657" max="6657" width="5.44140625" style="707" customWidth="1"/>
    <col min="6658" max="6658" width="4.44140625" style="707" customWidth="1"/>
    <col min="6659" max="6659" width="8.33203125" style="707" customWidth="1"/>
    <col min="6660" max="6660" width="7.109375" style="707" customWidth="1"/>
    <col min="6661" max="6661" width="9.33203125" style="707" customWidth="1"/>
    <col min="6662" max="6662" width="7.109375" style="707" customWidth="1"/>
    <col min="6663" max="6663" width="9.33203125" style="707" customWidth="1"/>
    <col min="6664" max="6664" width="7.109375" style="707" customWidth="1"/>
    <col min="6665" max="6665" width="9.33203125" style="707" customWidth="1"/>
    <col min="6666" max="6666" width="24.77734375" style="707" customWidth="1"/>
    <col min="6667" max="6669" width="8.5546875" style="707" customWidth="1"/>
    <col min="6670" max="6670" width="8.88671875" style="707"/>
    <col min="6671" max="6671" width="5.5546875" style="707" customWidth="1"/>
    <col min="6672" max="6672" width="4.5546875" style="707" customWidth="1"/>
    <col min="6673" max="6673" width="11.6640625" style="707" customWidth="1"/>
    <col min="6674" max="6680" width="8.88671875" style="707"/>
    <col min="6681" max="6693" width="0" style="707" hidden="1" customWidth="1"/>
    <col min="6694" max="6912" width="8.88671875" style="707"/>
    <col min="6913" max="6913" width="5.44140625" style="707" customWidth="1"/>
    <col min="6914" max="6914" width="4.44140625" style="707" customWidth="1"/>
    <col min="6915" max="6915" width="8.33203125" style="707" customWidth="1"/>
    <col min="6916" max="6916" width="7.109375" style="707" customWidth="1"/>
    <col min="6917" max="6917" width="9.33203125" style="707" customWidth="1"/>
    <col min="6918" max="6918" width="7.109375" style="707" customWidth="1"/>
    <col min="6919" max="6919" width="9.33203125" style="707" customWidth="1"/>
    <col min="6920" max="6920" width="7.109375" style="707" customWidth="1"/>
    <col min="6921" max="6921" width="9.33203125" style="707" customWidth="1"/>
    <col min="6922" max="6922" width="24.77734375" style="707" customWidth="1"/>
    <col min="6923" max="6925" width="8.5546875" style="707" customWidth="1"/>
    <col min="6926" max="6926" width="8.88671875" style="707"/>
    <col min="6927" max="6927" width="5.5546875" style="707" customWidth="1"/>
    <col min="6928" max="6928" width="4.5546875" style="707" customWidth="1"/>
    <col min="6929" max="6929" width="11.6640625" style="707" customWidth="1"/>
    <col min="6930" max="6936" width="8.88671875" style="707"/>
    <col min="6937" max="6949" width="0" style="707" hidden="1" customWidth="1"/>
    <col min="6950" max="7168" width="8.88671875" style="707"/>
    <col min="7169" max="7169" width="5.44140625" style="707" customWidth="1"/>
    <col min="7170" max="7170" width="4.44140625" style="707" customWidth="1"/>
    <col min="7171" max="7171" width="8.33203125" style="707" customWidth="1"/>
    <col min="7172" max="7172" width="7.109375" style="707" customWidth="1"/>
    <col min="7173" max="7173" width="9.33203125" style="707" customWidth="1"/>
    <col min="7174" max="7174" width="7.109375" style="707" customWidth="1"/>
    <col min="7175" max="7175" width="9.33203125" style="707" customWidth="1"/>
    <col min="7176" max="7176" width="7.109375" style="707" customWidth="1"/>
    <col min="7177" max="7177" width="9.33203125" style="707" customWidth="1"/>
    <col min="7178" max="7178" width="24.77734375" style="707" customWidth="1"/>
    <col min="7179" max="7181" width="8.5546875" style="707" customWidth="1"/>
    <col min="7182" max="7182" width="8.88671875" style="707"/>
    <col min="7183" max="7183" width="5.5546875" style="707" customWidth="1"/>
    <col min="7184" max="7184" width="4.5546875" style="707" customWidth="1"/>
    <col min="7185" max="7185" width="11.6640625" style="707" customWidth="1"/>
    <col min="7186" max="7192" width="8.88671875" style="707"/>
    <col min="7193" max="7205" width="0" style="707" hidden="1" customWidth="1"/>
    <col min="7206" max="7424" width="8.88671875" style="707"/>
    <col min="7425" max="7425" width="5.44140625" style="707" customWidth="1"/>
    <col min="7426" max="7426" width="4.44140625" style="707" customWidth="1"/>
    <col min="7427" max="7427" width="8.33203125" style="707" customWidth="1"/>
    <col min="7428" max="7428" width="7.109375" style="707" customWidth="1"/>
    <col min="7429" max="7429" width="9.33203125" style="707" customWidth="1"/>
    <col min="7430" max="7430" width="7.109375" style="707" customWidth="1"/>
    <col min="7431" max="7431" width="9.33203125" style="707" customWidth="1"/>
    <col min="7432" max="7432" width="7.109375" style="707" customWidth="1"/>
    <col min="7433" max="7433" width="9.33203125" style="707" customWidth="1"/>
    <col min="7434" max="7434" width="24.77734375" style="707" customWidth="1"/>
    <col min="7435" max="7437" width="8.5546875" style="707" customWidth="1"/>
    <col min="7438" max="7438" width="8.88671875" style="707"/>
    <col min="7439" max="7439" width="5.5546875" style="707" customWidth="1"/>
    <col min="7440" max="7440" width="4.5546875" style="707" customWidth="1"/>
    <col min="7441" max="7441" width="11.6640625" style="707" customWidth="1"/>
    <col min="7442" max="7448" width="8.88671875" style="707"/>
    <col min="7449" max="7461" width="0" style="707" hidden="1" customWidth="1"/>
    <col min="7462" max="7680" width="8.88671875" style="707"/>
    <col min="7681" max="7681" width="5.44140625" style="707" customWidth="1"/>
    <col min="7682" max="7682" width="4.44140625" style="707" customWidth="1"/>
    <col min="7683" max="7683" width="8.33203125" style="707" customWidth="1"/>
    <col min="7684" max="7684" width="7.109375" style="707" customWidth="1"/>
    <col min="7685" max="7685" width="9.33203125" style="707" customWidth="1"/>
    <col min="7686" max="7686" width="7.109375" style="707" customWidth="1"/>
    <col min="7687" max="7687" width="9.33203125" style="707" customWidth="1"/>
    <col min="7688" max="7688" width="7.109375" style="707" customWidth="1"/>
    <col min="7689" max="7689" width="9.33203125" style="707" customWidth="1"/>
    <col min="7690" max="7690" width="24.77734375" style="707" customWidth="1"/>
    <col min="7691" max="7693" width="8.5546875" style="707" customWidth="1"/>
    <col min="7694" max="7694" width="8.88671875" style="707"/>
    <col min="7695" max="7695" width="5.5546875" style="707" customWidth="1"/>
    <col min="7696" max="7696" width="4.5546875" style="707" customWidth="1"/>
    <col min="7697" max="7697" width="11.6640625" style="707" customWidth="1"/>
    <col min="7698" max="7704" width="8.88671875" style="707"/>
    <col min="7705" max="7717" width="0" style="707" hidden="1" customWidth="1"/>
    <col min="7718" max="7936" width="8.88671875" style="707"/>
    <col min="7937" max="7937" width="5.44140625" style="707" customWidth="1"/>
    <col min="7938" max="7938" width="4.44140625" style="707" customWidth="1"/>
    <col min="7939" max="7939" width="8.33203125" style="707" customWidth="1"/>
    <col min="7940" max="7940" width="7.109375" style="707" customWidth="1"/>
    <col min="7941" max="7941" width="9.33203125" style="707" customWidth="1"/>
    <col min="7942" max="7942" width="7.109375" style="707" customWidth="1"/>
    <col min="7943" max="7943" width="9.33203125" style="707" customWidth="1"/>
    <col min="7944" max="7944" width="7.109375" style="707" customWidth="1"/>
    <col min="7945" max="7945" width="9.33203125" style="707" customWidth="1"/>
    <col min="7946" max="7946" width="24.77734375" style="707" customWidth="1"/>
    <col min="7947" max="7949" width="8.5546875" style="707" customWidth="1"/>
    <col min="7950" max="7950" width="8.88671875" style="707"/>
    <col min="7951" max="7951" width="5.5546875" style="707" customWidth="1"/>
    <col min="7952" max="7952" width="4.5546875" style="707" customWidth="1"/>
    <col min="7953" max="7953" width="11.6640625" style="707" customWidth="1"/>
    <col min="7954" max="7960" width="8.88671875" style="707"/>
    <col min="7961" max="7973" width="0" style="707" hidden="1" customWidth="1"/>
    <col min="7974" max="8192" width="8.88671875" style="707"/>
    <col min="8193" max="8193" width="5.44140625" style="707" customWidth="1"/>
    <col min="8194" max="8194" width="4.44140625" style="707" customWidth="1"/>
    <col min="8195" max="8195" width="8.33203125" style="707" customWidth="1"/>
    <col min="8196" max="8196" width="7.109375" style="707" customWidth="1"/>
    <col min="8197" max="8197" width="9.33203125" style="707" customWidth="1"/>
    <col min="8198" max="8198" width="7.109375" style="707" customWidth="1"/>
    <col min="8199" max="8199" width="9.33203125" style="707" customWidth="1"/>
    <col min="8200" max="8200" width="7.109375" style="707" customWidth="1"/>
    <col min="8201" max="8201" width="9.33203125" style="707" customWidth="1"/>
    <col min="8202" max="8202" width="24.77734375" style="707" customWidth="1"/>
    <col min="8203" max="8205" width="8.5546875" style="707" customWidth="1"/>
    <col min="8206" max="8206" width="8.88671875" style="707"/>
    <col min="8207" max="8207" width="5.5546875" style="707" customWidth="1"/>
    <col min="8208" max="8208" width="4.5546875" style="707" customWidth="1"/>
    <col min="8209" max="8209" width="11.6640625" style="707" customWidth="1"/>
    <col min="8210" max="8216" width="8.88671875" style="707"/>
    <col min="8217" max="8229" width="0" style="707" hidden="1" customWidth="1"/>
    <col min="8230" max="8448" width="8.88671875" style="707"/>
    <col min="8449" max="8449" width="5.44140625" style="707" customWidth="1"/>
    <col min="8450" max="8450" width="4.44140625" style="707" customWidth="1"/>
    <col min="8451" max="8451" width="8.33203125" style="707" customWidth="1"/>
    <col min="8452" max="8452" width="7.109375" style="707" customWidth="1"/>
    <col min="8453" max="8453" width="9.33203125" style="707" customWidth="1"/>
    <col min="8454" max="8454" width="7.109375" style="707" customWidth="1"/>
    <col min="8455" max="8455" width="9.33203125" style="707" customWidth="1"/>
    <col min="8456" max="8456" width="7.109375" style="707" customWidth="1"/>
    <col min="8457" max="8457" width="9.33203125" style="707" customWidth="1"/>
    <col min="8458" max="8458" width="24.77734375" style="707" customWidth="1"/>
    <col min="8459" max="8461" width="8.5546875" style="707" customWidth="1"/>
    <col min="8462" max="8462" width="8.88671875" style="707"/>
    <col min="8463" max="8463" width="5.5546875" style="707" customWidth="1"/>
    <col min="8464" max="8464" width="4.5546875" style="707" customWidth="1"/>
    <col min="8465" max="8465" width="11.6640625" style="707" customWidth="1"/>
    <col min="8466" max="8472" width="8.88671875" style="707"/>
    <col min="8473" max="8485" width="0" style="707" hidden="1" customWidth="1"/>
    <col min="8486" max="8704" width="8.88671875" style="707"/>
    <col min="8705" max="8705" width="5.44140625" style="707" customWidth="1"/>
    <col min="8706" max="8706" width="4.44140625" style="707" customWidth="1"/>
    <col min="8707" max="8707" width="8.33203125" style="707" customWidth="1"/>
    <col min="8708" max="8708" width="7.109375" style="707" customWidth="1"/>
    <col min="8709" max="8709" width="9.33203125" style="707" customWidth="1"/>
    <col min="8710" max="8710" width="7.109375" style="707" customWidth="1"/>
    <col min="8711" max="8711" width="9.33203125" style="707" customWidth="1"/>
    <col min="8712" max="8712" width="7.109375" style="707" customWidth="1"/>
    <col min="8713" max="8713" width="9.33203125" style="707" customWidth="1"/>
    <col min="8714" max="8714" width="24.77734375" style="707" customWidth="1"/>
    <col min="8715" max="8717" width="8.5546875" style="707" customWidth="1"/>
    <col min="8718" max="8718" width="8.88671875" style="707"/>
    <col min="8719" max="8719" width="5.5546875" style="707" customWidth="1"/>
    <col min="8720" max="8720" width="4.5546875" style="707" customWidth="1"/>
    <col min="8721" max="8721" width="11.6640625" style="707" customWidth="1"/>
    <col min="8722" max="8728" width="8.88671875" style="707"/>
    <col min="8729" max="8741" width="0" style="707" hidden="1" customWidth="1"/>
    <col min="8742" max="8960" width="8.88671875" style="707"/>
    <col min="8961" max="8961" width="5.44140625" style="707" customWidth="1"/>
    <col min="8962" max="8962" width="4.44140625" style="707" customWidth="1"/>
    <col min="8963" max="8963" width="8.33203125" style="707" customWidth="1"/>
    <col min="8964" max="8964" width="7.109375" style="707" customWidth="1"/>
    <col min="8965" max="8965" width="9.33203125" style="707" customWidth="1"/>
    <col min="8966" max="8966" width="7.109375" style="707" customWidth="1"/>
    <col min="8967" max="8967" width="9.33203125" style="707" customWidth="1"/>
    <col min="8968" max="8968" width="7.109375" style="707" customWidth="1"/>
    <col min="8969" max="8969" width="9.33203125" style="707" customWidth="1"/>
    <col min="8970" max="8970" width="24.77734375" style="707" customWidth="1"/>
    <col min="8971" max="8973" width="8.5546875" style="707" customWidth="1"/>
    <col min="8974" max="8974" width="8.88671875" style="707"/>
    <col min="8975" max="8975" width="5.5546875" style="707" customWidth="1"/>
    <col min="8976" max="8976" width="4.5546875" style="707" customWidth="1"/>
    <col min="8977" max="8977" width="11.6640625" style="707" customWidth="1"/>
    <col min="8978" max="8984" width="8.88671875" style="707"/>
    <col min="8985" max="8997" width="0" style="707" hidden="1" customWidth="1"/>
    <col min="8998" max="9216" width="8.88671875" style="707"/>
    <col min="9217" max="9217" width="5.44140625" style="707" customWidth="1"/>
    <col min="9218" max="9218" width="4.44140625" style="707" customWidth="1"/>
    <col min="9219" max="9219" width="8.33203125" style="707" customWidth="1"/>
    <col min="9220" max="9220" width="7.109375" style="707" customWidth="1"/>
    <col min="9221" max="9221" width="9.33203125" style="707" customWidth="1"/>
    <col min="9222" max="9222" width="7.109375" style="707" customWidth="1"/>
    <col min="9223" max="9223" width="9.33203125" style="707" customWidth="1"/>
    <col min="9224" max="9224" width="7.109375" style="707" customWidth="1"/>
    <col min="9225" max="9225" width="9.33203125" style="707" customWidth="1"/>
    <col min="9226" max="9226" width="24.77734375" style="707" customWidth="1"/>
    <col min="9227" max="9229" width="8.5546875" style="707" customWidth="1"/>
    <col min="9230" max="9230" width="8.88671875" style="707"/>
    <col min="9231" max="9231" width="5.5546875" style="707" customWidth="1"/>
    <col min="9232" max="9232" width="4.5546875" style="707" customWidth="1"/>
    <col min="9233" max="9233" width="11.6640625" style="707" customWidth="1"/>
    <col min="9234" max="9240" width="8.88671875" style="707"/>
    <col min="9241" max="9253" width="0" style="707" hidden="1" customWidth="1"/>
    <col min="9254" max="9472" width="8.88671875" style="707"/>
    <col min="9473" max="9473" width="5.44140625" style="707" customWidth="1"/>
    <col min="9474" max="9474" width="4.44140625" style="707" customWidth="1"/>
    <col min="9475" max="9475" width="8.33203125" style="707" customWidth="1"/>
    <col min="9476" max="9476" width="7.109375" style="707" customWidth="1"/>
    <col min="9477" max="9477" width="9.33203125" style="707" customWidth="1"/>
    <col min="9478" max="9478" width="7.109375" style="707" customWidth="1"/>
    <col min="9479" max="9479" width="9.33203125" style="707" customWidth="1"/>
    <col min="9480" max="9480" width="7.109375" style="707" customWidth="1"/>
    <col min="9481" max="9481" width="9.33203125" style="707" customWidth="1"/>
    <col min="9482" max="9482" width="24.77734375" style="707" customWidth="1"/>
    <col min="9483" max="9485" width="8.5546875" style="707" customWidth="1"/>
    <col min="9486" max="9486" width="8.88671875" style="707"/>
    <col min="9487" max="9487" width="5.5546875" style="707" customWidth="1"/>
    <col min="9488" max="9488" width="4.5546875" style="707" customWidth="1"/>
    <col min="9489" max="9489" width="11.6640625" style="707" customWidth="1"/>
    <col min="9490" max="9496" width="8.88671875" style="707"/>
    <col min="9497" max="9509" width="0" style="707" hidden="1" customWidth="1"/>
    <col min="9510" max="9728" width="8.88671875" style="707"/>
    <col min="9729" max="9729" width="5.44140625" style="707" customWidth="1"/>
    <col min="9730" max="9730" width="4.44140625" style="707" customWidth="1"/>
    <col min="9731" max="9731" width="8.33203125" style="707" customWidth="1"/>
    <col min="9732" max="9732" width="7.109375" style="707" customWidth="1"/>
    <col min="9733" max="9733" width="9.33203125" style="707" customWidth="1"/>
    <col min="9734" max="9734" width="7.109375" style="707" customWidth="1"/>
    <col min="9735" max="9735" width="9.33203125" style="707" customWidth="1"/>
    <col min="9736" max="9736" width="7.109375" style="707" customWidth="1"/>
    <col min="9737" max="9737" width="9.33203125" style="707" customWidth="1"/>
    <col min="9738" max="9738" width="24.77734375" style="707" customWidth="1"/>
    <col min="9739" max="9741" width="8.5546875" style="707" customWidth="1"/>
    <col min="9742" max="9742" width="8.88671875" style="707"/>
    <col min="9743" max="9743" width="5.5546875" style="707" customWidth="1"/>
    <col min="9744" max="9744" width="4.5546875" style="707" customWidth="1"/>
    <col min="9745" max="9745" width="11.6640625" style="707" customWidth="1"/>
    <col min="9746" max="9752" width="8.88671875" style="707"/>
    <col min="9753" max="9765" width="0" style="707" hidden="1" customWidth="1"/>
    <col min="9766" max="9984" width="8.88671875" style="707"/>
    <col min="9985" max="9985" width="5.44140625" style="707" customWidth="1"/>
    <col min="9986" max="9986" width="4.44140625" style="707" customWidth="1"/>
    <col min="9987" max="9987" width="8.33203125" style="707" customWidth="1"/>
    <col min="9988" max="9988" width="7.109375" style="707" customWidth="1"/>
    <col min="9989" max="9989" width="9.33203125" style="707" customWidth="1"/>
    <col min="9990" max="9990" width="7.109375" style="707" customWidth="1"/>
    <col min="9991" max="9991" width="9.33203125" style="707" customWidth="1"/>
    <col min="9992" max="9992" width="7.109375" style="707" customWidth="1"/>
    <col min="9993" max="9993" width="9.33203125" style="707" customWidth="1"/>
    <col min="9994" max="9994" width="24.77734375" style="707" customWidth="1"/>
    <col min="9995" max="9997" width="8.5546875" style="707" customWidth="1"/>
    <col min="9998" max="9998" width="8.88671875" style="707"/>
    <col min="9999" max="9999" width="5.5546875" style="707" customWidth="1"/>
    <col min="10000" max="10000" width="4.5546875" style="707" customWidth="1"/>
    <col min="10001" max="10001" width="11.6640625" style="707" customWidth="1"/>
    <col min="10002" max="10008" width="8.88671875" style="707"/>
    <col min="10009" max="10021" width="0" style="707" hidden="1" customWidth="1"/>
    <col min="10022" max="10240" width="8.88671875" style="707"/>
    <col min="10241" max="10241" width="5.44140625" style="707" customWidth="1"/>
    <col min="10242" max="10242" width="4.44140625" style="707" customWidth="1"/>
    <col min="10243" max="10243" width="8.33203125" style="707" customWidth="1"/>
    <col min="10244" max="10244" width="7.109375" style="707" customWidth="1"/>
    <col min="10245" max="10245" width="9.33203125" style="707" customWidth="1"/>
    <col min="10246" max="10246" width="7.109375" style="707" customWidth="1"/>
    <col min="10247" max="10247" width="9.33203125" style="707" customWidth="1"/>
    <col min="10248" max="10248" width="7.109375" style="707" customWidth="1"/>
    <col min="10249" max="10249" width="9.33203125" style="707" customWidth="1"/>
    <col min="10250" max="10250" width="24.77734375" style="707" customWidth="1"/>
    <col min="10251" max="10253" width="8.5546875" style="707" customWidth="1"/>
    <col min="10254" max="10254" width="8.88671875" style="707"/>
    <col min="10255" max="10255" width="5.5546875" style="707" customWidth="1"/>
    <col min="10256" max="10256" width="4.5546875" style="707" customWidth="1"/>
    <col min="10257" max="10257" width="11.6640625" style="707" customWidth="1"/>
    <col min="10258" max="10264" width="8.88671875" style="707"/>
    <col min="10265" max="10277" width="0" style="707" hidden="1" customWidth="1"/>
    <col min="10278" max="10496" width="8.88671875" style="707"/>
    <col min="10497" max="10497" width="5.44140625" style="707" customWidth="1"/>
    <col min="10498" max="10498" width="4.44140625" style="707" customWidth="1"/>
    <col min="10499" max="10499" width="8.33203125" style="707" customWidth="1"/>
    <col min="10500" max="10500" width="7.109375" style="707" customWidth="1"/>
    <col min="10501" max="10501" width="9.33203125" style="707" customWidth="1"/>
    <col min="10502" max="10502" width="7.109375" style="707" customWidth="1"/>
    <col min="10503" max="10503" width="9.33203125" style="707" customWidth="1"/>
    <col min="10504" max="10504" width="7.109375" style="707" customWidth="1"/>
    <col min="10505" max="10505" width="9.33203125" style="707" customWidth="1"/>
    <col min="10506" max="10506" width="24.77734375" style="707" customWidth="1"/>
    <col min="10507" max="10509" width="8.5546875" style="707" customWidth="1"/>
    <col min="10510" max="10510" width="8.88671875" style="707"/>
    <col min="10511" max="10511" width="5.5546875" style="707" customWidth="1"/>
    <col min="10512" max="10512" width="4.5546875" style="707" customWidth="1"/>
    <col min="10513" max="10513" width="11.6640625" style="707" customWidth="1"/>
    <col min="10514" max="10520" width="8.88671875" style="707"/>
    <col min="10521" max="10533" width="0" style="707" hidden="1" customWidth="1"/>
    <col min="10534" max="10752" width="8.88671875" style="707"/>
    <col min="10753" max="10753" width="5.44140625" style="707" customWidth="1"/>
    <col min="10754" max="10754" width="4.44140625" style="707" customWidth="1"/>
    <col min="10755" max="10755" width="8.33203125" style="707" customWidth="1"/>
    <col min="10756" max="10756" width="7.109375" style="707" customWidth="1"/>
    <col min="10757" max="10757" width="9.33203125" style="707" customWidth="1"/>
    <col min="10758" max="10758" width="7.109375" style="707" customWidth="1"/>
    <col min="10759" max="10759" width="9.33203125" style="707" customWidth="1"/>
    <col min="10760" max="10760" width="7.109375" style="707" customWidth="1"/>
    <col min="10761" max="10761" width="9.33203125" style="707" customWidth="1"/>
    <col min="10762" max="10762" width="24.77734375" style="707" customWidth="1"/>
    <col min="10763" max="10765" width="8.5546875" style="707" customWidth="1"/>
    <col min="10766" max="10766" width="8.88671875" style="707"/>
    <col min="10767" max="10767" width="5.5546875" style="707" customWidth="1"/>
    <col min="10768" max="10768" width="4.5546875" style="707" customWidth="1"/>
    <col min="10769" max="10769" width="11.6640625" style="707" customWidth="1"/>
    <col min="10770" max="10776" width="8.88671875" style="707"/>
    <col min="10777" max="10789" width="0" style="707" hidden="1" customWidth="1"/>
    <col min="10790" max="11008" width="8.88671875" style="707"/>
    <col min="11009" max="11009" width="5.44140625" style="707" customWidth="1"/>
    <col min="11010" max="11010" width="4.44140625" style="707" customWidth="1"/>
    <col min="11011" max="11011" width="8.33203125" style="707" customWidth="1"/>
    <col min="11012" max="11012" width="7.109375" style="707" customWidth="1"/>
    <col min="11013" max="11013" width="9.33203125" style="707" customWidth="1"/>
    <col min="11014" max="11014" width="7.109375" style="707" customWidth="1"/>
    <col min="11015" max="11015" width="9.33203125" style="707" customWidth="1"/>
    <col min="11016" max="11016" width="7.109375" style="707" customWidth="1"/>
    <col min="11017" max="11017" width="9.33203125" style="707" customWidth="1"/>
    <col min="11018" max="11018" width="24.77734375" style="707" customWidth="1"/>
    <col min="11019" max="11021" width="8.5546875" style="707" customWidth="1"/>
    <col min="11022" max="11022" width="8.88671875" style="707"/>
    <col min="11023" max="11023" width="5.5546875" style="707" customWidth="1"/>
    <col min="11024" max="11024" width="4.5546875" style="707" customWidth="1"/>
    <col min="11025" max="11025" width="11.6640625" style="707" customWidth="1"/>
    <col min="11026" max="11032" width="8.88671875" style="707"/>
    <col min="11033" max="11045" width="0" style="707" hidden="1" customWidth="1"/>
    <col min="11046" max="11264" width="8.88671875" style="707"/>
    <col min="11265" max="11265" width="5.44140625" style="707" customWidth="1"/>
    <col min="11266" max="11266" width="4.44140625" style="707" customWidth="1"/>
    <col min="11267" max="11267" width="8.33203125" style="707" customWidth="1"/>
    <col min="11268" max="11268" width="7.109375" style="707" customWidth="1"/>
    <col min="11269" max="11269" width="9.33203125" style="707" customWidth="1"/>
    <col min="11270" max="11270" width="7.109375" style="707" customWidth="1"/>
    <col min="11271" max="11271" width="9.33203125" style="707" customWidth="1"/>
    <col min="11272" max="11272" width="7.109375" style="707" customWidth="1"/>
    <col min="11273" max="11273" width="9.33203125" style="707" customWidth="1"/>
    <col min="11274" max="11274" width="24.77734375" style="707" customWidth="1"/>
    <col min="11275" max="11277" width="8.5546875" style="707" customWidth="1"/>
    <col min="11278" max="11278" width="8.88671875" style="707"/>
    <col min="11279" max="11279" width="5.5546875" style="707" customWidth="1"/>
    <col min="11280" max="11280" width="4.5546875" style="707" customWidth="1"/>
    <col min="11281" max="11281" width="11.6640625" style="707" customWidth="1"/>
    <col min="11282" max="11288" width="8.88671875" style="707"/>
    <col min="11289" max="11301" width="0" style="707" hidden="1" customWidth="1"/>
    <col min="11302" max="11520" width="8.88671875" style="707"/>
    <col min="11521" max="11521" width="5.44140625" style="707" customWidth="1"/>
    <col min="11522" max="11522" width="4.44140625" style="707" customWidth="1"/>
    <col min="11523" max="11523" width="8.33203125" style="707" customWidth="1"/>
    <col min="11524" max="11524" width="7.109375" style="707" customWidth="1"/>
    <col min="11525" max="11525" width="9.33203125" style="707" customWidth="1"/>
    <col min="11526" max="11526" width="7.109375" style="707" customWidth="1"/>
    <col min="11527" max="11527" width="9.33203125" style="707" customWidth="1"/>
    <col min="11528" max="11528" width="7.109375" style="707" customWidth="1"/>
    <col min="11529" max="11529" width="9.33203125" style="707" customWidth="1"/>
    <col min="11530" max="11530" width="24.77734375" style="707" customWidth="1"/>
    <col min="11531" max="11533" width="8.5546875" style="707" customWidth="1"/>
    <col min="11534" max="11534" width="8.88671875" style="707"/>
    <col min="11535" max="11535" width="5.5546875" style="707" customWidth="1"/>
    <col min="11536" max="11536" width="4.5546875" style="707" customWidth="1"/>
    <col min="11537" max="11537" width="11.6640625" style="707" customWidth="1"/>
    <col min="11538" max="11544" width="8.88671875" style="707"/>
    <col min="11545" max="11557" width="0" style="707" hidden="1" customWidth="1"/>
    <col min="11558" max="11776" width="8.88671875" style="707"/>
    <col min="11777" max="11777" width="5.44140625" style="707" customWidth="1"/>
    <col min="11778" max="11778" width="4.44140625" style="707" customWidth="1"/>
    <col min="11779" max="11779" width="8.33203125" style="707" customWidth="1"/>
    <col min="11780" max="11780" width="7.109375" style="707" customWidth="1"/>
    <col min="11781" max="11781" width="9.33203125" style="707" customWidth="1"/>
    <col min="11782" max="11782" width="7.109375" style="707" customWidth="1"/>
    <col min="11783" max="11783" width="9.33203125" style="707" customWidth="1"/>
    <col min="11784" max="11784" width="7.109375" style="707" customWidth="1"/>
    <col min="11785" max="11785" width="9.33203125" style="707" customWidth="1"/>
    <col min="11786" max="11786" width="24.77734375" style="707" customWidth="1"/>
    <col min="11787" max="11789" width="8.5546875" style="707" customWidth="1"/>
    <col min="11790" max="11790" width="8.88671875" style="707"/>
    <col min="11791" max="11791" width="5.5546875" style="707" customWidth="1"/>
    <col min="11792" max="11792" width="4.5546875" style="707" customWidth="1"/>
    <col min="11793" max="11793" width="11.6640625" style="707" customWidth="1"/>
    <col min="11794" max="11800" width="8.88671875" style="707"/>
    <col min="11801" max="11813" width="0" style="707" hidden="1" customWidth="1"/>
    <col min="11814" max="12032" width="8.88671875" style="707"/>
    <col min="12033" max="12033" width="5.44140625" style="707" customWidth="1"/>
    <col min="12034" max="12034" width="4.44140625" style="707" customWidth="1"/>
    <col min="12035" max="12035" width="8.33203125" style="707" customWidth="1"/>
    <col min="12036" max="12036" width="7.109375" style="707" customWidth="1"/>
    <col min="12037" max="12037" width="9.33203125" style="707" customWidth="1"/>
    <col min="12038" max="12038" width="7.109375" style="707" customWidth="1"/>
    <col min="12039" max="12039" width="9.33203125" style="707" customWidth="1"/>
    <col min="12040" max="12040" width="7.109375" style="707" customWidth="1"/>
    <col min="12041" max="12041" width="9.33203125" style="707" customWidth="1"/>
    <col min="12042" max="12042" width="24.77734375" style="707" customWidth="1"/>
    <col min="12043" max="12045" width="8.5546875" style="707" customWidth="1"/>
    <col min="12046" max="12046" width="8.88671875" style="707"/>
    <col min="12047" max="12047" width="5.5546875" style="707" customWidth="1"/>
    <col min="12048" max="12048" width="4.5546875" style="707" customWidth="1"/>
    <col min="12049" max="12049" width="11.6640625" style="707" customWidth="1"/>
    <col min="12050" max="12056" width="8.88671875" style="707"/>
    <col min="12057" max="12069" width="0" style="707" hidden="1" customWidth="1"/>
    <col min="12070" max="12288" width="8.88671875" style="707"/>
    <col min="12289" max="12289" width="5.44140625" style="707" customWidth="1"/>
    <col min="12290" max="12290" width="4.44140625" style="707" customWidth="1"/>
    <col min="12291" max="12291" width="8.33203125" style="707" customWidth="1"/>
    <col min="12292" max="12292" width="7.109375" style="707" customWidth="1"/>
    <col min="12293" max="12293" width="9.33203125" style="707" customWidth="1"/>
    <col min="12294" max="12294" width="7.109375" style="707" customWidth="1"/>
    <col min="12295" max="12295" width="9.33203125" style="707" customWidth="1"/>
    <col min="12296" max="12296" width="7.109375" style="707" customWidth="1"/>
    <col min="12297" max="12297" width="9.33203125" style="707" customWidth="1"/>
    <col min="12298" max="12298" width="24.77734375" style="707" customWidth="1"/>
    <col min="12299" max="12301" width="8.5546875" style="707" customWidth="1"/>
    <col min="12302" max="12302" width="8.88671875" style="707"/>
    <col min="12303" max="12303" width="5.5546875" style="707" customWidth="1"/>
    <col min="12304" max="12304" width="4.5546875" style="707" customWidth="1"/>
    <col min="12305" max="12305" width="11.6640625" style="707" customWidth="1"/>
    <col min="12306" max="12312" width="8.88671875" style="707"/>
    <col min="12313" max="12325" width="0" style="707" hidden="1" customWidth="1"/>
    <col min="12326" max="12544" width="8.88671875" style="707"/>
    <col min="12545" max="12545" width="5.44140625" style="707" customWidth="1"/>
    <col min="12546" max="12546" width="4.44140625" style="707" customWidth="1"/>
    <col min="12547" max="12547" width="8.33203125" style="707" customWidth="1"/>
    <col min="12548" max="12548" width="7.109375" style="707" customWidth="1"/>
    <col min="12549" max="12549" width="9.33203125" style="707" customWidth="1"/>
    <col min="12550" max="12550" width="7.109375" style="707" customWidth="1"/>
    <col min="12551" max="12551" width="9.33203125" style="707" customWidth="1"/>
    <col min="12552" max="12552" width="7.109375" style="707" customWidth="1"/>
    <col min="12553" max="12553" width="9.33203125" style="707" customWidth="1"/>
    <col min="12554" max="12554" width="24.77734375" style="707" customWidth="1"/>
    <col min="12555" max="12557" width="8.5546875" style="707" customWidth="1"/>
    <col min="12558" max="12558" width="8.88671875" style="707"/>
    <col min="12559" max="12559" width="5.5546875" style="707" customWidth="1"/>
    <col min="12560" max="12560" width="4.5546875" style="707" customWidth="1"/>
    <col min="12561" max="12561" width="11.6640625" style="707" customWidth="1"/>
    <col min="12562" max="12568" width="8.88671875" style="707"/>
    <col min="12569" max="12581" width="0" style="707" hidden="1" customWidth="1"/>
    <col min="12582" max="12800" width="8.88671875" style="707"/>
    <col min="12801" max="12801" width="5.44140625" style="707" customWidth="1"/>
    <col min="12802" max="12802" width="4.44140625" style="707" customWidth="1"/>
    <col min="12803" max="12803" width="8.33203125" style="707" customWidth="1"/>
    <col min="12804" max="12804" width="7.109375" style="707" customWidth="1"/>
    <col min="12805" max="12805" width="9.33203125" style="707" customWidth="1"/>
    <col min="12806" max="12806" width="7.109375" style="707" customWidth="1"/>
    <col min="12807" max="12807" width="9.33203125" style="707" customWidth="1"/>
    <col min="12808" max="12808" width="7.109375" style="707" customWidth="1"/>
    <col min="12809" max="12809" width="9.33203125" style="707" customWidth="1"/>
    <col min="12810" max="12810" width="24.77734375" style="707" customWidth="1"/>
    <col min="12811" max="12813" width="8.5546875" style="707" customWidth="1"/>
    <col min="12814" max="12814" width="8.88671875" style="707"/>
    <col min="12815" max="12815" width="5.5546875" style="707" customWidth="1"/>
    <col min="12816" max="12816" width="4.5546875" style="707" customWidth="1"/>
    <col min="12817" max="12817" width="11.6640625" style="707" customWidth="1"/>
    <col min="12818" max="12824" width="8.88671875" style="707"/>
    <col min="12825" max="12837" width="0" style="707" hidden="1" customWidth="1"/>
    <col min="12838" max="13056" width="8.88671875" style="707"/>
    <col min="13057" max="13057" width="5.44140625" style="707" customWidth="1"/>
    <col min="13058" max="13058" width="4.44140625" style="707" customWidth="1"/>
    <col min="13059" max="13059" width="8.33203125" style="707" customWidth="1"/>
    <col min="13060" max="13060" width="7.109375" style="707" customWidth="1"/>
    <col min="13061" max="13061" width="9.33203125" style="707" customWidth="1"/>
    <col min="13062" max="13062" width="7.109375" style="707" customWidth="1"/>
    <col min="13063" max="13063" width="9.33203125" style="707" customWidth="1"/>
    <col min="13064" max="13064" width="7.109375" style="707" customWidth="1"/>
    <col min="13065" max="13065" width="9.33203125" style="707" customWidth="1"/>
    <col min="13066" max="13066" width="24.77734375" style="707" customWidth="1"/>
    <col min="13067" max="13069" width="8.5546875" style="707" customWidth="1"/>
    <col min="13070" max="13070" width="8.88671875" style="707"/>
    <col min="13071" max="13071" width="5.5546875" style="707" customWidth="1"/>
    <col min="13072" max="13072" width="4.5546875" style="707" customWidth="1"/>
    <col min="13073" max="13073" width="11.6640625" style="707" customWidth="1"/>
    <col min="13074" max="13080" width="8.88671875" style="707"/>
    <col min="13081" max="13093" width="0" style="707" hidden="1" customWidth="1"/>
    <col min="13094" max="13312" width="8.88671875" style="707"/>
    <col min="13313" max="13313" width="5.44140625" style="707" customWidth="1"/>
    <col min="13314" max="13314" width="4.44140625" style="707" customWidth="1"/>
    <col min="13315" max="13315" width="8.33203125" style="707" customWidth="1"/>
    <col min="13316" max="13316" width="7.109375" style="707" customWidth="1"/>
    <col min="13317" max="13317" width="9.33203125" style="707" customWidth="1"/>
    <col min="13318" max="13318" width="7.109375" style="707" customWidth="1"/>
    <col min="13319" max="13319" width="9.33203125" style="707" customWidth="1"/>
    <col min="13320" max="13320" width="7.109375" style="707" customWidth="1"/>
    <col min="13321" max="13321" width="9.33203125" style="707" customWidth="1"/>
    <col min="13322" max="13322" width="24.77734375" style="707" customWidth="1"/>
    <col min="13323" max="13325" width="8.5546875" style="707" customWidth="1"/>
    <col min="13326" max="13326" width="8.88671875" style="707"/>
    <col min="13327" max="13327" width="5.5546875" style="707" customWidth="1"/>
    <col min="13328" max="13328" width="4.5546875" style="707" customWidth="1"/>
    <col min="13329" max="13329" width="11.6640625" style="707" customWidth="1"/>
    <col min="13330" max="13336" width="8.88671875" style="707"/>
    <col min="13337" max="13349" width="0" style="707" hidden="1" customWidth="1"/>
    <col min="13350" max="13568" width="8.88671875" style="707"/>
    <col min="13569" max="13569" width="5.44140625" style="707" customWidth="1"/>
    <col min="13570" max="13570" width="4.44140625" style="707" customWidth="1"/>
    <col min="13571" max="13571" width="8.33203125" style="707" customWidth="1"/>
    <col min="13572" max="13572" width="7.109375" style="707" customWidth="1"/>
    <col min="13573" max="13573" width="9.33203125" style="707" customWidth="1"/>
    <col min="13574" max="13574" width="7.109375" style="707" customWidth="1"/>
    <col min="13575" max="13575" width="9.33203125" style="707" customWidth="1"/>
    <col min="13576" max="13576" width="7.109375" style="707" customWidth="1"/>
    <col min="13577" max="13577" width="9.33203125" style="707" customWidth="1"/>
    <col min="13578" max="13578" width="24.77734375" style="707" customWidth="1"/>
    <col min="13579" max="13581" width="8.5546875" style="707" customWidth="1"/>
    <col min="13582" max="13582" width="8.88671875" style="707"/>
    <col min="13583" max="13583" width="5.5546875" style="707" customWidth="1"/>
    <col min="13584" max="13584" width="4.5546875" style="707" customWidth="1"/>
    <col min="13585" max="13585" width="11.6640625" style="707" customWidth="1"/>
    <col min="13586" max="13592" width="8.88671875" style="707"/>
    <col min="13593" max="13605" width="0" style="707" hidden="1" customWidth="1"/>
    <col min="13606" max="13824" width="8.88671875" style="707"/>
    <col min="13825" max="13825" width="5.44140625" style="707" customWidth="1"/>
    <col min="13826" max="13826" width="4.44140625" style="707" customWidth="1"/>
    <col min="13827" max="13827" width="8.33203125" style="707" customWidth="1"/>
    <col min="13828" max="13828" width="7.109375" style="707" customWidth="1"/>
    <col min="13829" max="13829" width="9.33203125" style="707" customWidth="1"/>
    <col min="13830" max="13830" width="7.109375" style="707" customWidth="1"/>
    <col min="13831" max="13831" width="9.33203125" style="707" customWidth="1"/>
    <col min="13832" max="13832" width="7.109375" style="707" customWidth="1"/>
    <col min="13833" max="13833" width="9.33203125" style="707" customWidth="1"/>
    <col min="13834" max="13834" width="24.77734375" style="707" customWidth="1"/>
    <col min="13835" max="13837" width="8.5546875" style="707" customWidth="1"/>
    <col min="13838" max="13838" width="8.88671875" style="707"/>
    <col min="13839" max="13839" width="5.5546875" style="707" customWidth="1"/>
    <col min="13840" max="13840" width="4.5546875" style="707" customWidth="1"/>
    <col min="13841" max="13841" width="11.6640625" style="707" customWidth="1"/>
    <col min="13842" max="13848" width="8.88671875" style="707"/>
    <col min="13849" max="13861" width="0" style="707" hidden="1" customWidth="1"/>
    <col min="13862" max="14080" width="8.88671875" style="707"/>
    <col min="14081" max="14081" width="5.44140625" style="707" customWidth="1"/>
    <col min="14082" max="14082" width="4.44140625" style="707" customWidth="1"/>
    <col min="14083" max="14083" width="8.33203125" style="707" customWidth="1"/>
    <col min="14084" max="14084" width="7.109375" style="707" customWidth="1"/>
    <col min="14085" max="14085" width="9.33203125" style="707" customWidth="1"/>
    <col min="14086" max="14086" width="7.109375" style="707" customWidth="1"/>
    <col min="14087" max="14087" width="9.33203125" style="707" customWidth="1"/>
    <col min="14088" max="14088" width="7.109375" style="707" customWidth="1"/>
    <col min="14089" max="14089" width="9.33203125" style="707" customWidth="1"/>
    <col min="14090" max="14090" width="24.77734375" style="707" customWidth="1"/>
    <col min="14091" max="14093" width="8.5546875" style="707" customWidth="1"/>
    <col min="14094" max="14094" width="8.88671875" style="707"/>
    <col min="14095" max="14095" width="5.5546875" style="707" customWidth="1"/>
    <col min="14096" max="14096" width="4.5546875" style="707" customWidth="1"/>
    <col min="14097" max="14097" width="11.6640625" style="707" customWidth="1"/>
    <col min="14098" max="14104" width="8.88671875" style="707"/>
    <col min="14105" max="14117" width="0" style="707" hidden="1" customWidth="1"/>
    <col min="14118" max="14336" width="8.88671875" style="707"/>
    <col min="14337" max="14337" width="5.44140625" style="707" customWidth="1"/>
    <col min="14338" max="14338" width="4.44140625" style="707" customWidth="1"/>
    <col min="14339" max="14339" width="8.33203125" style="707" customWidth="1"/>
    <col min="14340" max="14340" width="7.109375" style="707" customWidth="1"/>
    <col min="14341" max="14341" width="9.33203125" style="707" customWidth="1"/>
    <col min="14342" max="14342" width="7.109375" style="707" customWidth="1"/>
    <col min="14343" max="14343" width="9.33203125" style="707" customWidth="1"/>
    <col min="14344" max="14344" width="7.109375" style="707" customWidth="1"/>
    <col min="14345" max="14345" width="9.33203125" style="707" customWidth="1"/>
    <col min="14346" max="14346" width="24.77734375" style="707" customWidth="1"/>
    <col min="14347" max="14349" width="8.5546875" style="707" customWidth="1"/>
    <col min="14350" max="14350" width="8.88671875" style="707"/>
    <col min="14351" max="14351" width="5.5546875" style="707" customWidth="1"/>
    <col min="14352" max="14352" width="4.5546875" style="707" customWidth="1"/>
    <col min="14353" max="14353" width="11.6640625" style="707" customWidth="1"/>
    <col min="14354" max="14360" width="8.88671875" style="707"/>
    <col min="14361" max="14373" width="0" style="707" hidden="1" customWidth="1"/>
    <col min="14374" max="14592" width="8.88671875" style="707"/>
    <col min="14593" max="14593" width="5.44140625" style="707" customWidth="1"/>
    <col min="14594" max="14594" width="4.44140625" style="707" customWidth="1"/>
    <col min="14595" max="14595" width="8.33203125" style="707" customWidth="1"/>
    <col min="14596" max="14596" width="7.109375" style="707" customWidth="1"/>
    <col min="14597" max="14597" width="9.33203125" style="707" customWidth="1"/>
    <col min="14598" max="14598" width="7.109375" style="707" customWidth="1"/>
    <col min="14599" max="14599" width="9.33203125" style="707" customWidth="1"/>
    <col min="14600" max="14600" width="7.109375" style="707" customWidth="1"/>
    <col min="14601" max="14601" width="9.33203125" style="707" customWidth="1"/>
    <col min="14602" max="14602" width="24.77734375" style="707" customWidth="1"/>
    <col min="14603" max="14605" width="8.5546875" style="707" customWidth="1"/>
    <col min="14606" max="14606" width="8.88671875" style="707"/>
    <col min="14607" max="14607" width="5.5546875" style="707" customWidth="1"/>
    <col min="14608" max="14608" width="4.5546875" style="707" customWidth="1"/>
    <col min="14609" max="14609" width="11.6640625" style="707" customWidth="1"/>
    <col min="14610" max="14616" width="8.88671875" style="707"/>
    <col min="14617" max="14629" width="0" style="707" hidden="1" customWidth="1"/>
    <col min="14630" max="14848" width="8.88671875" style="707"/>
    <col min="14849" max="14849" width="5.44140625" style="707" customWidth="1"/>
    <col min="14850" max="14850" width="4.44140625" style="707" customWidth="1"/>
    <col min="14851" max="14851" width="8.33203125" style="707" customWidth="1"/>
    <col min="14852" max="14852" width="7.109375" style="707" customWidth="1"/>
    <col min="14853" max="14853" width="9.33203125" style="707" customWidth="1"/>
    <col min="14854" max="14854" width="7.109375" style="707" customWidth="1"/>
    <col min="14855" max="14855" width="9.33203125" style="707" customWidth="1"/>
    <col min="14856" max="14856" width="7.109375" style="707" customWidth="1"/>
    <col min="14857" max="14857" width="9.33203125" style="707" customWidth="1"/>
    <col min="14858" max="14858" width="24.77734375" style="707" customWidth="1"/>
    <col min="14859" max="14861" width="8.5546875" style="707" customWidth="1"/>
    <col min="14862" max="14862" width="8.88671875" style="707"/>
    <col min="14863" max="14863" width="5.5546875" style="707" customWidth="1"/>
    <col min="14864" max="14864" width="4.5546875" style="707" customWidth="1"/>
    <col min="14865" max="14865" width="11.6640625" style="707" customWidth="1"/>
    <col min="14866" max="14872" width="8.88671875" style="707"/>
    <col min="14873" max="14885" width="0" style="707" hidden="1" customWidth="1"/>
    <col min="14886" max="15104" width="8.88671875" style="707"/>
    <col min="15105" max="15105" width="5.44140625" style="707" customWidth="1"/>
    <col min="15106" max="15106" width="4.44140625" style="707" customWidth="1"/>
    <col min="15107" max="15107" width="8.33203125" style="707" customWidth="1"/>
    <col min="15108" max="15108" width="7.109375" style="707" customWidth="1"/>
    <col min="15109" max="15109" width="9.33203125" style="707" customWidth="1"/>
    <col min="15110" max="15110" width="7.109375" style="707" customWidth="1"/>
    <col min="15111" max="15111" width="9.33203125" style="707" customWidth="1"/>
    <col min="15112" max="15112" width="7.109375" style="707" customWidth="1"/>
    <col min="15113" max="15113" width="9.33203125" style="707" customWidth="1"/>
    <col min="15114" max="15114" width="24.77734375" style="707" customWidth="1"/>
    <col min="15115" max="15117" width="8.5546875" style="707" customWidth="1"/>
    <col min="15118" max="15118" width="8.88671875" style="707"/>
    <col min="15119" max="15119" width="5.5546875" style="707" customWidth="1"/>
    <col min="15120" max="15120" width="4.5546875" style="707" customWidth="1"/>
    <col min="15121" max="15121" width="11.6640625" style="707" customWidth="1"/>
    <col min="15122" max="15128" width="8.88671875" style="707"/>
    <col min="15129" max="15141" width="0" style="707" hidden="1" customWidth="1"/>
    <col min="15142" max="15360" width="8.88671875" style="707"/>
    <col min="15361" max="15361" width="5.44140625" style="707" customWidth="1"/>
    <col min="15362" max="15362" width="4.44140625" style="707" customWidth="1"/>
    <col min="15363" max="15363" width="8.33203125" style="707" customWidth="1"/>
    <col min="15364" max="15364" width="7.109375" style="707" customWidth="1"/>
    <col min="15365" max="15365" width="9.33203125" style="707" customWidth="1"/>
    <col min="15366" max="15366" width="7.109375" style="707" customWidth="1"/>
    <col min="15367" max="15367" width="9.33203125" style="707" customWidth="1"/>
    <col min="15368" max="15368" width="7.109375" style="707" customWidth="1"/>
    <col min="15369" max="15369" width="9.33203125" style="707" customWidth="1"/>
    <col min="15370" max="15370" width="24.77734375" style="707" customWidth="1"/>
    <col min="15371" max="15373" width="8.5546875" style="707" customWidth="1"/>
    <col min="15374" max="15374" width="8.88671875" style="707"/>
    <col min="15375" max="15375" width="5.5546875" style="707" customWidth="1"/>
    <col min="15376" max="15376" width="4.5546875" style="707" customWidth="1"/>
    <col min="15377" max="15377" width="11.6640625" style="707" customWidth="1"/>
    <col min="15378" max="15384" width="8.88671875" style="707"/>
    <col min="15385" max="15397" width="0" style="707" hidden="1" customWidth="1"/>
    <col min="15398" max="15616" width="8.88671875" style="707"/>
    <col min="15617" max="15617" width="5.44140625" style="707" customWidth="1"/>
    <col min="15618" max="15618" width="4.44140625" style="707" customWidth="1"/>
    <col min="15619" max="15619" width="8.33203125" style="707" customWidth="1"/>
    <col min="15620" max="15620" width="7.109375" style="707" customWidth="1"/>
    <col min="15621" max="15621" width="9.33203125" style="707" customWidth="1"/>
    <col min="15622" max="15622" width="7.109375" style="707" customWidth="1"/>
    <col min="15623" max="15623" width="9.33203125" style="707" customWidth="1"/>
    <col min="15624" max="15624" width="7.109375" style="707" customWidth="1"/>
    <col min="15625" max="15625" width="9.33203125" style="707" customWidth="1"/>
    <col min="15626" max="15626" width="24.77734375" style="707" customWidth="1"/>
    <col min="15627" max="15629" width="8.5546875" style="707" customWidth="1"/>
    <col min="15630" max="15630" width="8.88671875" style="707"/>
    <col min="15631" max="15631" width="5.5546875" style="707" customWidth="1"/>
    <col min="15632" max="15632" width="4.5546875" style="707" customWidth="1"/>
    <col min="15633" max="15633" width="11.6640625" style="707" customWidth="1"/>
    <col min="15634" max="15640" width="8.88671875" style="707"/>
    <col min="15641" max="15653" width="0" style="707" hidden="1" customWidth="1"/>
    <col min="15654" max="15872" width="8.88671875" style="707"/>
    <col min="15873" max="15873" width="5.44140625" style="707" customWidth="1"/>
    <col min="15874" max="15874" width="4.44140625" style="707" customWidth="1"/>
    <col min="15875" max="15875" width="8.33203125" style="707" customWidth="1"/>
    <col min="15876" max="15876" width="7.109375" style="707" customWidth="1"/>
    <col min="15877" max="15877" width="9.33203125" style="707" customWidth="1"/>
    <col min="15878" max="15878" width="7.109375" style="707" customWidth="1"/>
    <col min="15879" max="15879" width="9.33203125" style="707" customWidth="1"/>
    <col min="15880" max="15880" width="7.109375" style="707" customWidth="1"/>
    <col min="15881" max="15881" width="9.33203125" style="707" customWidth="1"/>
    <col min="15882" max="15882" width="24.77734375" style="707" customWidth="1"/>
    <col min="15883" max="15885" width="8.5546875" style="707" customWidth="1"/>
    <col min="15886" max="15886" width="8.88671875" style="707"/>
    <col min="15887" max="15887" width="5.5546875" style="707" customWidth="1"/>
    <col min="15888" max="15888" width="4.5546875" style="707" customWidth="1"/>
    <col min="15889" max="15889" width="11.6640625" style="707" customWidth="1"/>
    <col min="15890" max="15896" width="8.88671875" style="707"/>
    <col min="15897" max="15909" width="0" style="707" hidden="1" customWidth="1"/>
    <col min="15910" max="16128" width="8.88671875" style="707"/>
    <col min="16129" max="16129" width="5.44140625" style="707" customWidth="1"/>
    <col min="16130" max="16130" width="4.44140625" style="707" customWidth="1"/>
    <col min="16131" max="16131" width="8.33203125" style="707" customWidth="1"/>
    <col min="16132" max="16132" width="7.109375" style="707" customWidth="1"/>
    <col min="16133" max="16133" width="9.33203125" style="707" customWidth="1"/>
    <col min="16134" max="16134" width="7.109375" style="707" customWidth="1"/>
    <col min="16135" max="16135" width="9.33203125" style="707" customWidth="1"/>
    <col min="16136" max="16136" width="7.109375" style="707" customWidth="1"/>
    <col min="16137" max="16137" width="9.33203125" style="707" customWidth="1"/>
    <col min="16138" max="16138" width="24.77734375" style="707" customWidth="1"/>
    <col min="16139" max="16141" width="8.5546875" style="707" customWidth="1"/>
    <col min="16142" max="16142" width="8.88671875" style="707"/>
    <col min="16143" max="16143" width="5.5546875" style="707" customWidth="1"/>
    <col min="16144" max="16144" width="4.5546875" style="707" customWidth="1"/>
    <col min="16145" max="16145" width="11.6640625" style="707" customWidth="1"/>
    <col min="16146" max="16152" width="8.88671875" style="707"/>
    <col min="16153" max="16165" width="0" style="707" hidden="1" customWidth="1"/>
    <col min="16166" max="16384" width="8.88671875" style="707"/>
  </cols>
  <sheetData>
    <row r="1" spans="1:37" ht="24.6" x14ac:dyDescent="0.25">
      <c r="A1" s="1124" t="e">
        <f>[4]Altalanos!$A$6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e">
        <f>[4]Altalanos!$B$8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[4]Altalanos!$A$10</f>
        <v>#REF!</v>
      </c>
      <c r="B4" s="1125"/>
      <c r="C4" s="1125"/>
      <c r="D4" s="806"/>
      <c r="E4" s="807" t="e">
        <f>[4]Altalanos!$C$10</f>
        <v>#REF!</v>
      </c>
      <c r="F4" s="807"/>
      <c r="G4" s="807"/>
      <c r="H4" s="595"/>
      <c r="I4" s="807"/>
      <c r="J4" s="808"/>
      <c r="K4" s="595"/>
      <c r="L4" s="810" t="e">
        <f>[4]Altalanos!$E$10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IF(OR([4]Altalanos!$A$8="F1",[4]Altalanos!$A$8="F2",[4]Altalanos!$A$8="N1",[4]Altalanos!$A$8="N2"),1,2)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88" t="str">
        <f>IF($B7="","",VLOOKUP($B7,'B-VI.kcs-U16-L elo'!$A$7:$O$22,5))</f>
        <v>100609</v>
      </c>
      <c r="D7" s="888">
        <f>IF($B7="","",VLOOKUP($B7,'B-VI.kcs-U16-L elo'!$A$7:$O$22,15))</f>
        <v>0</v>
      </c>
      <c r="E7" s="889" t="str">
        <f>UPPER(IF($B7="","",VLOOKUP($B7,'B-VI.kcs-U16-L elo'!$A$7:$O$22,2)))</f>
        <v>CSERVENKA</v>
      </c>
      <c r="F7" s="828"/>
      <c r="G7" s="889" t="str">
        <f>IF($B7="","",VLOOKUP($B7,'B-VI.kcs-U16-L elo'!$A$7:$O$22,3))</f>
        <v>Luca</v>
      </c>
      <c r="H7" s="828"/>
      <c r="I7" s="889" t="str">
        <f>IF($B7="","",VLOOKUP($B7,'B-VI.kcs-U16-L elo'!$A$7:$O$22,4))</f>
        <v>PTE Gyakorló Ált.Isk.,Gimn. és Óvoda</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88" t="str">
        <f>IF($B9="","",VLOOKUP($B9,'B-VI.kcs-U16-L elo'!$A$7:$O$22,5))</f>
        <v>100126</v>
      </c>
      <c r="D9" s="888">
        <f>IF($B9="","",VLOOKUP($B9,'B-VI.kcs-U16-L elo'!$A$7:$O$22,15))</f>
        <v>0</v>
      </c>
      <c r="E9" s="889" t="str">
        <f>UPPER(IF($B9="","",VLOOKUP($B9,'B-VI.kcs-U16-L elo'!$A$7:$O$22,2)))</f>
        <v>PÉTER</v>
      </c>
      <c r="F9" s="828"/>
      <c r="G9" s="889" t="str">
        <f>IF($B9="","",VLOOKUP($B9,'B-VI.kcs-U16-L elo'!$A$7:$O$22,3))</f>
        <v>Nóra</v>
      </c>
      <c r="H9" s="828"/>
      <c r="I9" s="1079" t="str">
        <f>IF($B9="","",VLOOKUP($B9,'B-VI.kcs-U16-L elo'!$A$7:$O$22,4))</f>
        <v>Pécsi Ref.Koll.Gimn.,Techn.,Szakképző Isk., Ált.Isk.,Óvodája,AMI</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c r="C11" s="888" t="str">
        <f>IF($B11="","",VLOOKUP($B11,'B-VI.kcs-U16-L elo'!$A$7:$O$22,5))</f>
        <v/>
      </c>
      <c r="D11" s="888" t="str">
        <f>IF($B11="","",VLOOKUP($B11,'B-VI.kcs-U16-L elo'!$A$7:$O$22,15))</f>
        <v/>
      </c>
      <c r="E11" s="889" t="str">
        <f>UPPER(IF($B11="","",VLOOKUP($B11,'B-VI.kcs-U16-L elo'!$A$7:$O$22,2)))</f>
        <v/>
      </c>
      <c r="F11" s="828"/>
      <c r="G11" s="889" t="str">
        <f>IF($B11="","",VLOOKUP($B11,'B-VI.kcs-U16-L elo'!$A$7:$O$22,3))</f>
        <v/>
      </c>
      <c r="H11" s="828"/>
      <c r="I11" s="889" t="str">
        <f>IF($B11="","",VLOOKUP($B11,'B-VI.kcs-U16-L elo'!$A$7:$O$22,4))</f>
        <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CSERVENKA</v>
      </c>
      <c r="E18" s="1119"/>
      <c r="F18" s="1119" t="str">
        <f>E9</f>
        <v>PÉTER</v>
      </c>
      <c r="G18" s="1119"/>
      <c r="H18" s="1119" t="str">
        <f>E11</f>
        <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CSERVENKA</v>
      </c>
      <c r="C19" s="1117"/>
      <c r="D19" s="1120"/>
      <c r="E19" s="1120"/>
      <c r="F19" s="1118"/>
      <c r="G19" s="1118"/>
      <c r="H19" s="1118"/>
      <c r="I19" s="1118"/>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PÉTER</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35" priority="2" stopIfTrue="1" operator="equal">
      <formula>"Bye"</formula>
    </cfRule>
  </conditionalFormatting>
  <conditionalFormatting sqref="R41">
    <cfRule type="expression" dxfId="34"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A414-0EC8-4B65-A661-5688FC384E78}">
  <sheetPr codeName="Sheet27">
    <tabColor indexed="42"/>
  </sheetPr>
  <dimension ref="A1:Q156"/>
  <sheetViews>
    <sheetView showGridLines="0" showZeros="0"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6.5546875" style="707" customWidth="1"/>
    <col min="3" max="3" width="14" style="707" customWidth="1"/>
    <col min="4" max="4" width="35.88671875" style="780" bestFit="1" customWidth="1"/>
    <col min="5" max="5" width="12.109375" style="781" customWidth="1"/>
    <col min="6" max="6" width="6.109375" style="782" hidden="1" customWidth="1"/>
    <col min="7" max="7" width="29.8867187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256" width="8.88671875" style="707"/>
    <col min="257" max="257" width="3.88671875" style="707" customWidth="1"/>
    <col min="258" max="258" width="16.5546875" style="707" customWidth="1"/>
    <col min="259" max="259" width="14" style="707" customWidth="1"/>
    <col min="260" max="260" width="35.88671875" style="707" bestFit="1" customWidth="1"/>
    <col min="261" max="261" width="12.109375" style="707" customWidth="1"/>
    <col min="262" max="262" width="0" style="707" hidden="1" customWidth="1"/>
    <col min="263" max="263" width="29.88671875" style="707" customWidth="1"/>
    <col min="264" max="264" width="7.6640625" style="707" customWidth="1"/>
    <col min="265" max="269" width="0" style="707" hidden="1" customWidth="1"/>
    <col min="270" max="271" width="7.44140625" style="707" customWidth="1"/>
    <col min="272" max="272" width="0" style="707" hidden="1" customWidth="1"/>
    <col min="273" max="273" width="7.44140625" style="707" customWidth="1"/>
    <col min="274" max="512" width="8.88671875" style="707"/>
    <col min="513" max="513" width="3.88671875" style="707" customWidth="1"/>
    <col min="514" max="514" width="16.5546875" style="707" customWidth="1"/>
    <col min="515" max="515" width="14" style="707" customWidth="1"/>
    <col min="516" max="516" width="35.88671875" style="707" bestFit="1" customWidth="1"/>
    <col min="517" max="517" width="12.109375" style="707" customWidth="1"/>
    <col min="518" max="518" width="0" style="707" hidden="1" customWidth="1"/>
    <col min="519" max="519" width="29.88671875" style="707" customWidth="1"/>
    <col min="520" max="520" width="7.6640625" style="707" customWidth="1"/>
    <col min="521" max="525" width="0" style="707" hidden="1" customWidth="1"/>
    <col min="526" max="527" width="7.44140625" style="707" customWidth="1"/>
    <col min="528" max="528" width="0" style="707" hidden="1" customWidth="1"/>
    <col min="529" max="529" width="7.44140625" style="707" customWidth="1"/>
    <col min="530" max="768" width="8.88671875" style="707"/>
    <col min="769" max="769" width="3.88671875" style="707" customWidth="1"/>
    <col min="770" max="770" width="16.5546875" style="707" customWidth="1"/>
    <col min="771" max="771" width="14" style="707" customWidth="1"/>
    <col min="772" max="772" width="35.88671875" style="707" bestFit="1" customWidth="1"/>
    <col min="773" max="773" width="12.109375" style="707" customWidth="1"/>
    <col min="774" max="774" width="0" style="707" hidden="1" customWidth="1"/>
    <col min="775" max="775" width="29.88671875" style="707" customWidth="1"/>
    <col min="776" max="776" width="7.6640625" style="707" customWidth="1"/>
    <col min="777" max="781" width="0" style="707" hidden="1" customWidth="1"/>
    <col min="782" max="783" width="7.44140625" style="707" customWidth="1"/>
    <col min="784" max="784" width="0" style="707" hidden="1" customWidth="1"/>
    <col min="785" max="785" width="7.44140625" style="707" customWidth="1"/>
    <col min="786" max="1024" width="8.88671875" style="707"/>
    <col min="1025" max="1025" width="3.88671875" style="707" customWidth="1"/>
    <col min="1026" max="1026" width="16.5546875" style="707" customWidth="1"/>
    <col min="1027" max="1027" width="14" style="707" customWidth="1"/>
    <col min="1028" max="1028" width="35.88671875" style="707" bestFit="1" customWidth="1"/>
    <col min="1029" max="1029" width="12.109375" style="707" customWidth="1"/>
    <col min="1030" max="1030" width="0" style="707" hidden="1" customWidth="1"/>
    <col min="1031" max="1031" width="29.88671875" style="707" customWidth="1"/>
    <col min="1032" max="1032" width="7.6640625" style="707" customWidth="1"/>
    <col min="1033" max="1037" width="0" style="707" hidden="1" customWidth="1"/>
    <col min="1038" max="1039" width="7.44140625" style="707" customWidth="1"/>
    <col min="1040" max="1040" width="0" style="707" hidden="1" customWidth="1"/>
    <col min="1041" max="1041" width="7.44140625" style="707" customWidth="1"/>
    <col min="1042" max="1280" width="8.88671875" style="707"/>
    <col min="1281" max="1281" width="3.88671875" style="707" customWidth="1"/>
    <col min="1282" max="1282" width="16.5546875" style="707" customWidth="1"/>
    <col min="1283" max="1283" width="14" style="707" customWidth="1"/>
    <col min="1284" max="1284" width="35.88671875" style="707" bestFit="1" customWidth="1"/>
    <col min="1285" max="1285" width="12.109375" style="707" customWidth="1"/>
    <col min="1286" max="1286" width="0" style="707" hidden="1" customWidth="1"/>
    <col min="1287" max="1287" width="29.88671875" style="707" customWidth="1"/>
    <col min="1288" max="1288" width="7.6640625" style="707" customWidth="1"/>
    <col min="1289" max="1293" width="0" style="707" hidden="1" customWidth="1"/>
    <col min="1294" max="1295" width="7.44140625" style="707" customWidth="1"/>
    <col min="1296" max="1296" width="0" style="707" hidden="1" customWidth="1"/>
    <col min="1297" max="1297" width="7.44140625" style="707" customWidth="1"/>
    <col min="1298" max="1536" width="8.88671875" style="707"/>
    <col min="1537" max="1537" width="3.88671875" style="707" customWidth="1"/>
    <col min="1538" max="1538" width="16.5546875" style="707" customWidth="1"/>
    <col min="1539" max="1539" width="14" style="707" customWidth="1"/>
    <col min="1540" max="1540" width="35.88671875" style="707" bestFit="1" customWidth="1"/>
    <col min="1541" max="1541" width="12.109375" style="707" customWidth="1"/>
    <col min="1542" max="1542" width="0" style="707" hidden="1" customWidth="1"/>
    <col min="1543" max="1543" width="29.88671875" style="707" customWidth="1"/>
    <col min="1544" max="1544" width="7.6640625" style="707" customWidth="1"/>
    <col min="1545" max="1549" width="0" style="707" hidden="1" customWidth="1"/>
    <col min="1550" max="1551" width="7.44140625" style="707" customWidth="1"/>
    <col min="1552" max="1552" width="0" style="707" hidden="1" customWidth="1"/>
    <col min="1553" max="1553" width="7.44140625" style="707" customWidth="1"/>
    <col min="1554" max="1792" width="8.88671875" style="707"/>
    <col min="1793" max="1793" width="3.88671875" style="707" customWidth="1"/>
    <col min="1794" max="1794" width="16.5546875" style="707" customWidth="1"/>
    <col min="1795" max="1795" width="14" style="707" customWidth="1"/>
    <col min="1796" max="1796" width="35.88671875" style="707" bestFit="1" customWidth="1"/>
    <col min="1797" max="1797" width="12.109375" style="707" customWidth="1"/>
    <col min="1798" max="1798" width="0" style="707" hidden="1" customWidth="1"/>
    <col min="1799" max="1799" width="29.88671875" style="707" customWidth="1"/>
    <col min="1800" max="1800" width="7.6640625" style="707" customWidth="1"/>
    <col min="1801" max="1805" width="0" style="707" hidden="1" customWidth="1"/>
    <col min="1806" max="1807" width="7.44140625" style="707" customWidth="1"/>
    <col min="1808" max="1808" width="0" style="707" hidden="1" customWidth="1"/>
    <col min="1809" max="1809" width="7.44140625" style="707" customWidth="1"/>
    <col min="1810" max="2048" width="8.88671875" style="707"/>
    <col min="2049" max="2049" width="3.88671875" style="707" customWidth="1"/>
    <col min="2050" max="2050" width="16.5546875" style="707" customWidth="1"/>
    <col min="2051" max="2051" width="14" style="707" customWidth="1"/>
    <col min="2052" max="2052" width="35.88671875" style="707" bestFit="1" customWidth="1"/>
    <col min="2053" max="2053" width="12.109375" style="707" customWidth="1"/>
    <col min="2054" max="2054" width="0" style="707" hidden="1" customWidth="1"/>
    <col min="2055" max="2055" width="29.88671875" style="707" customWidth="1"/>
    <col min="2056" max="2056" width="7.6640625" style="707" customWidth="1"/>
    <col min="2057" max="2061" width="0" style="707" hidden="1" customWidth="1"/>
    <col min="2062" max="2063" width="7.44140625" style="707" customWidth="1"/>
    <col min="2064" max="2064" width="0" style="707" hidden="1" customWidth="1"/>
    <col min="2065" max="2065" width="7.44140625" style="707" customWidth="1"/>
    <col min="2066" max="2304" width="8.88671875" style="707"/>
    <col min="2305" max="2305" width="3.88671875" style="707" customWidth="1"/>
    <col min="2306" max="2306" width="16.5546875" style="707" customWidth="1"/>
    <col min="2307" max="2307" width="14" style="707" customWidth="1"/>
    <col min="2308" max="2308" width="35.88671875" style="707" bestFit="1" customWidth="1"/>
    <col min="2309" max="2309" width="12.109375" style="707" customWidth="1"/>
    <col min="2310" max="2310" width="0" style="707" hidden="1" customWidth="1"/>
    <col min="2311" max="2311" width="29.88671875" style="707" customWidth="1"/>
    <col min="2312" max="2312" width="7.6640625" style="707" customWidth="1"/>
    <col min="2313" max="2317" width="0" style="707" hidden="1" customWidth="1"/>
    <col min="2318" max="2319" width="7.44140625" style="707" customWidth="1"/>
    <col min="2320" max="2320" width="0" style="707" hidden="1" customWidth="1"/>
    <col min="2321" max="2321" width="7.44140625" style="707" customWidth="1"/>
    <col min="2322" max="2560" width="8.88671875" style="707"/>
    <col min="2561" max="2561" width="3.88671875" style="707" customWidth="1"/>
    <col min="2562" max="2562" width="16.5546875" style="707" customWidth="1"/>
    <col min="2563" max="2563" width="14" style="707" customWidth="1"/>
    <col min="2564" max="2564" width="35.88671875" style="707" bestFit="1" customWidth="1"/>
    <col min="2565" max="2565" width="12.109375" style="707" customWidth="1"/>
    <col min="2566" max="2566" width="0" style="707" hidden="1" customWidth="1"/>
    <col min="2567" max="2567" width="29.88671875" style="707" customWidth="1"/>
    <col min="2568" max="2568" width="7.6640625" style="707" customWidth="1"/>
    <col min="2569" max="2573" width="0" style="707" hidden="1" customWidth="1"/>
    <col min="2574" max="2575" width="7.44140625" style="707" customWidth="1"/>
    <col min="2576" max="2576" width="0" style="707" hidden="1" customWidth="1"/>
    <col min="2577" max="2577" width="7.44140625" style="707" customWidth="1"/>
    <col min="2578" max="2816" width="8.88671875" style="707"/>
    <col min="2817" max="2817" width="3.88671875" style="707" customWidth="1"/>
    <col min="2818" max="2818" width="16.5546875" style="707" customWidth="1"/>
    <col min="2819" max="2819" width="14" style="707" customWidth="1"/>
    <col min="2820" max="2820" width="35.88671875" style="707" bestFit="1" customWidth="1"/>
    <col min="2821" max="2821" width="12.109375" style="707" customWidth="1"/>
    <col min="2822" max="2822" width="0" style="707" hidden="1" customWidth="1"/>
    <col min="2823" max="2823" width="29.88671875" style="707" customWidth="1"/>
    <col min="2824" max="2824" width="7.6640625" style="707" customWidth="1"/>
    <col min="2825" max="2829" width="0" style="707" hidden="1" customWidth="1"/>
    <col min="2830" max="2831" width="7.44140625" style="707" customWidth="1"/>
    <col min="2832" max="2832" width="0" style="707" hidden="1" customWidth="1"/>
    <col min="2833" max="2833" width="7.44140625" style="707" customWidth="1"/>
    <col min="2834" max="3072" width="8.88671875" style="707"/>
    <col min="3073" max="3073" width="3.88671875" style="707" customWidth="1"/>
    <col min="3074" max="3074" width="16.5546875" style="707" customWidth="1"/>
    <col min="3075" max="3075" width="14" style="707" customWidth="1"/>
    <col min="3076" max="3076" width="35.88671875" style="707" bestFit="1" customWidth="1"/>
    <col min="3077" max="3077" width="12.109375" style="707" customWidth="1"/>
    <col min="3078" max="3078" width="0" style="707" hidden="1" customWidth="1"/>
    <col min="3079" max="3079" width="29.88671875" style="707" customWidth="1"/>
    <col min="3080" max="3080" width="7.6640625" style="707" customWidth="1"/>
    <col min="3081" max="3085" width="0" style="707" hidden="1" customWidth="1"/>
    <col min="3086" max="3087" width="7.44140625" style="707" customWidth="1"/>
    <col min="3088" max="3088" width="0" style="707" hidden="1" customWidth="1"/>
    <col min="3089" max="3089" width="7.44140625" style="707" customWidth="1"/>
    <col min="3090" max="3328" width="8.88671875" style="707"/>
    <col min="3329" max="3329" width="3.88671875" style="707" customWidth="1"/>
    <col min="3330" max="3330" width="16.5546875" style="707" customWidth="1"/>
    <col min="3331" max="3331" width="14" style="707" customWidth="1"/>
    <col min="3332" max="3332" width="35.88671875" style="707" bestFit="1" customWidth="1"/>
    <col min="3333" max="3333" width="12.109375" style="707" customWidth="1"/>
    <col min="3334" max="3334" width="0" style="707" hidden="1" customWidth="1"/>
    <col min="3335" max="3335" width="29.88671875" style="707" customWidth="1"/>
    <col min="3336" max="3336" width="7.6640625" style="707" customWidth="1"/>
    <col min="3337" max="3341" width="0" style="707" hidden="1" customWidth="1"/>
    <col min="3342" max="3343" width="7.44140625" style="707" customWidth="1"/>
    <col min="3344" max="3344" width="0" style="707" hidden="1" customWidth="1"/>
    <col min="3345" max="3345" width="7.44140625" style="707" customWidth="1"/>
    <col min="3346" max="3584" width="8.88671875" style="707"/>
    <col min="3585" max="3585" width="3.88671875" style="707" customWidth="1"/>
    <col min="3586" max="3586" width="16.5546875" style="707" customWidth="1"/>
    <col min="3587" max="3587" width="14" style="707" customWidth="1"/>
    <col min="3588" max="3588" width="35.88671875" style="707" bestFit="1" customWidth="1"/>
    <col min="3589" max="3589" width="12.109375" style="707" customWidth="1"/>
    <col min="3590" max="3590" width="0" style="707" hidden="1" customWidth="1"/>
    <col min="3591" max="3591" width="29.88671875" style="707" customWidth="1"/>
    <col min="3592" max="3592" width="7.6640625" style="707" customWidth="1"/>
    <col min="3593" max="3597" width="0" style="707" hidden="1" customWidth="1"/>
    <col min="3598" max="3599" width="7.44140625" style="707" customWidth="1"/>
    <col min="3600" max="3600" width="0" style="707" hidden="1" customWidth="1"/>
    <col min="3601" max="3601" width="7.44140625" style="707" customWidth="1"/>
    <col min="3602" max="3840" width="8.88671875" style="707"/>
    <col min="3841" max="3841" width="3.88671875" style="707" customWidth="1"/>
    <col min="3842" max="3842" width="16.5546875" style="707" customWidth="1"/>
    <col min="3843" max="3843" width="14" style="707" customWidth="1"/>
    <col min="3844" max="3844" width="35.88671875" style="707" bestFit="1" customWidth="1"/>
    <col min="3845" max="3845" width="12.109375" style="707" customWidth="1"/>
    <col min="3846" max="3846" width="0" style="707" hidden="1" customWidth="1"/>
    <col min="3847" max="3847" width="29.88671875" style="707" customWidth="1"/>
    <col min="3848" max="3848" width="7.6640625" style="707" customWidth="1"/>
    <col min="3849" max="3853" width="0" style="707" hidden="1" customWidth="1"/>
    <col min="3854" max="3855" width="7.44140625" style="707" customWidth="1"/>
    <col min="3856" max="3856" width="0" style="707" hidden="1" customWidth="1"/>
    <col min="3857" max="3857" width="7.44140625" style="707" customWidth="1"/>
    <col min="3858" max="4096" width="8.88671875" style="707"/>
    <col min="4097" max="4097" width="3.88671875" style="707" customWidth="1"/>
    <col min="4098" max="4098" width="16.5546875" style="707" customWidth="1"/>
    <col min="4099" max="4099" width="14" style="707" customWidth="1"/>
    <col min="4100" max="4100" width="35.88671875" style="707" bestFit="1" customWidth="1"/>
    <col min="4101" max="4101" width="12.109375" style="707" customWidth="1"/>
    <col min="4102" max="4102" width="0" style="707" hidden="1" customWidth="1"/>
    <col min="4103" max="4103" width="29.88671875" style="707" customWidth="1"/>
    <col min="4104" max="4104" width="7.6640625" style="707" customWidth="1"/>
    <col min="4105" max="4109" width="0" style="707" hidden="1" customWidth="1"/>
    <col min="4110" max="4111" width="7.44140625" style="707" customWidth="1"/>
    <col min="4112" max="4112" width="0" style="707" hidden="1" customWidth="1"/>
    <col min="4113" max="4113" width="7.44140625" style="707" customWidth="1"/>
    <col min="4114" max="4352" width="8.88671875" style="707"/>
    <col min="4353" max="4353" width="3.88671875" style="707" customWidth="1"/>
    <col min="4354" max="4354" width="16.5546875" style="707" customWidth="1"/>
    <col min="4355" max="4355" width="14" style="707" customWidth="1"/>
    <col min="4356" max="4356" width="35.88671875" style="707" bestFit="1" customWidth="1"/>
    <col min="4357" max="4357" width="12.109375" style="707" customWidth="1"/>
    <col min="4358" max="4358" width="0" style="707" hidden="1" customWidth="1"/>
    <col min="4359" max="4359" width="29.88671875" style="707" customWidth="1"/>
    <col min="4360" max="4360" width="7.6640625" style="707" customWidth="1"/>
    <col min="4361" max="4365" width="0" style="707" hidden="1" customWidth="1"/>
    <col min="4366" max="4367" width="7.44140625" style="707" customWidth="1"/>
    <col min="4368" max="4368" width="0" style="707" hidden="1" customWidth="1"/>
    <col min="4369" max="4369" width="7.44140625" style="707" customWidth="1"/>
    <col min="4370" max="4608" width="8.88671875" style="707"/>
    <col min="4609" max="4609" width="3.88671875" style="707" customWidth="1"/>
    <col min="4610" max="4610" width="16.5546875" style="707" customWidth="1"/>
    <col min="4611" max="4611" width="14" style="707" customWidth="1"/>
    <col min="4612" max="4612" width="35.88671875" style="707" bestFit="1" customWidth="1"/>
    <col min="4613" max="4613" width="12.109375" style="707" customWidth="1"/>
    <col min="4614" max="4614" width="0" style="707" hidden="1" customWidth="1"/>
    <col min="4615" max="4615" width="29.88671875" style="707" customWidth="1"/>
    <col min="4616" max="4616" width="7.6640625" style="707" customWidth="1"/>
    <col min="4617" max="4621" width="0" style="707" hidden="1" customWidth="1"/>
    <col min="4622" max="4623" width="7.44140625" style="707" customWidth="1"/>
    <col min="4624" max="4624" width="0" style="707" hidden="1" customWidth="1"/>
    <col min="4625" max="4625" width="7.44140625" style="707" customWidth="1"/>
    <col min="4626" max="4864" width="8.88671875" style="707"/>
    <col min="4865" max="4865" width="3.88671875" style="707" customWidth="1"/>
    <col min="4866" max="4866" width="16.5546875" style="707" customWidth="1"/>
    <col min="4867" max="4867" width="14" style="707" customWidth="1"/>
    <col min="4868" max="4868" width="35.88671875" style="707" bestFit="1" customWidth="1"/>
    <col min="4869" max="4869" width="12.109375" style="707" customWidth="1"/>
    <col min="4870" max="4870" width="0" style="707" hidden="1" customWidth="1"/>
    <col min="4871" max="4871" width="29.88671875" style="707" customWidth="1"/>
    <col min="4872" max="4872" width="7.6640625" style="707" customWidth="1"/>
    <col min="4873" max="4877" width="0" style="707" hidden="1" customWidth="1"/>
    <col min="4878" max="4879" width="7.44140625" style="707" customWidth="1"/>
    <col min="4880" max="4880" width="0" style="707" hidden="1" customWidth="1"/>
    <col min="4881" max="4881" width="7.44140625" style="707" customWidth="1"/>
    <col min="4882" max="5120" width="8.88671875" style="707"/>
    <col min="5121" max="5121" width="3.88671875" style="707" customWidth="1"/>
    <col min="5122" max="5122" width="16.5546875" style="707" customWidth="1"/>
    <col min="5123" max="5123" width="14" style="707" customWidth="1"/>
    <col min="5124" max="5124" width="35.88671875" style="707" bestFit="1" customWidth="1"/>
    <col min="5125" max="5125" width="12.109375" style="707" customWidth="1"/>
    <col min="5126" max="5126" width="0" style="707" hidden="1" customWidth="1"/>
    <col min="5127" max="5127" width="29.88671875" style="707" customWidth="1"/>
    <col min="5128" max="5128" width="7.6640625" style="707" customWidth="1"/>
    <col min="5129" max="5133" width="0" style="707" hidden="1" customWidth="1"/>
    <col min="5134" max="5135" width="7.44140625" style="707" customWidth="1"/>
    <col min="5136" max="5136" width="0" style="707" hidden="1" customWidth="1"/>
    <col min="5137" max="5137" width="7.44140625" style="707" customWidth="1"/>
    <col min="5138" max="5376" width="8.88671875" style="707"/>
    <col min="5377" max="5377" width="3.88671875" style="707" customWidth="1"/>
    <col min="5378" max="5378" width="16.5546875" style="707" customWidth="1"/>
    <col min="5379" max="5379" width="14" style="707" customWidth="1"/>
    <col min="5380" max="5380" width="35.88671875" style="707" bestFit="1" customWidth="1"/>
    <col min="5381" max="5381" width="12.109375" style="707" customWidth="1"/>
    <col min="5382" max="5382" width="0" style="707" hidden="1" customWidth="1"/>
    <col min="5383" max="5383" width="29.88671875" style="707" customWidth="1"/>
    <col min="5384" max="5384" width="7.6640625" style="707" customWidth="1"/>
    <col min="5385" max="5389" width="0" style="707" hidden="1" customWidth="1"/>
    <col min="5390" max="5391" width="7.44140625" style="707" customWidth="1"/>
    <col min="5392" max="5392" width="0" style="707" hidden="1" customWidth="1"/>
    <col min="5393" max="5393" width="7.44140625" style="707" customWidth="1"/>
    <col min="5394" max="5632" width="8.88671875" style="707"/>
    <col min="5633" max="5633" width="3.88671875" style="707" customWidth="1"/>
    <col min="5634" max="5634" width="16.5546875" style="707" customWidth="1"/>
    <col min="5635" max="5635" width="14" style="707" customWidth="1"/>
    <col min="5636" max="5636" width="35.88671875" style="707" bestFit="1" customWidth="1"/>
    <col min="5637" max="5637" width="12.109375" style="707" customWidth="1"/>
    <col min="5638" max="5638" width="0" style="707" hidden="1" customWidth="1"/>
    <col min="5639" max="5639" width="29.88671875" style="707" customWidth="1"/>
    <col min="5640" max="5640" width="7.6640625" style="707" customWidth="1"/>
    <col min="5641" max="5645" width="0" style="707" hidden="1" customWidth="1"/>
    <col min="5646" max="5647" width="7.44140625" style="707" customWidth="1"/>
    <col min="5648" max="5648" width="0" style="707" hidden="1" customWidth="1"/>
    <col min="5649" max="5649" width="7.44140625" style="707" customWidth="1"/>
    <col min="5650" max="5888" width="8.88671875" style="707"/>
    <col min="5889" max="5889" width="3.88671875" style="707" customWidth="1"/>
    <col min="5890" max="5890" width="16.5546875" style="707" customWidth="1"/>
    <col min="5891" max="5891" width="14" style="707" customWidth="1"/>
    <col min="5892" max="5892" width="35.88671875" style="707" bestFit="1" customWidth="1"/>
    <col min="5893" max="5893" width="12.109375" style="707" customWidth="1"/>
    <col min="5894" max="5894" width="0" style="707" hidden="1" customWidth="1"/>
    <col min="5895" max="5895" width="29.88671875" style="707" customWidth="1"/>
    <col min="5896" max="5896" width="7.6640625" style="707" customWidth="1"/>
    <col min="5897" max="5901" width="0" style="707" hidden="1" customWidth="1"/>
    <col min="5902" max="5903" width="7.44140625" style="707" customWidth="1"/>
    <col min="5904" max="5904" width="0" style="707" hidden="1" customWidth="1"/>
    <col min="5905" max="5905" width="7.44140625" style="707" customWidth="1"/>
    <col min="5906" max="6144" width="8.88671875" style="707"/>
    <col min="6145" max="6145" width="3.88671875" style="707" customWidth="1"/>
    <col min="6146" max="6146" width="16.5546875" style="707" customWidth="1"/>
    <col min="6147" max="6147" width="14" style="707" customWidth="1"/>
    <col min="6148" max="6148" width="35.88671875" style="707" bestFit="1" customWidth="1"/>
    <col min="6149" max="6149" width="12.109375" style="707" customWidth="1"/>
    <col min="6150" max="6150" width="0" style="707" hidden="1" customWidth="1"/>
    <col min="6151" max="6151" width="29.88671875" style="707" customWidth="1"/>
    <col min="6152" max="6152" width="7.6640625" style="707" customWidth="1"/>
    <col min="6153" max="6157" width="0" style="707" hidden="1" customWidth="1"/>
    <col min="6158" max="6159" width="7.44140625" style="707" customWidth="1"/>
    <col min="6160" max="6160" width="0" style="707" hidden="1" customWidth="1"/>
    <col min="6161" max="6161" width="7.44140625" style="707" customWidth="1"/>
    <col min="6162" max="6400" width="8.88671875" style="707"/>
    <col min="6401" max="6401" width="3.88671875" style="707" customWidth="1"/>
    <col min="6402" max="6402" width="16.5546875" style="707" customWidth="1"/>
    <col min="6403" max="6403" width="14" style="707" customWidth="1"/>
    <col min="6404" max="6404" width="35.88671875" style="707" bestFit="1" customWidth="1"/>
    <col min="6405" max="6405" width="12.109375" style="707" customWidth="1"/>
    <col min="6406" max="6406" width="0" style="707" hidden="1" customWidth="1"/>
    <col min="6407" max="6407" width="29.88671875" style="707" customWidth="1"/>
    <col min="6408" max="6408" width="7.6640625" style="707" customWidth="1"/>
    <col min="6409" max="6413" width="0" style="707" hidden="1" customWidth="1"/>
    <col min="6414" max="6415" width="7.44140625" style="707" customWidth="1"/>
    <col min="6416" max="6416" width="0" style="707" hidden="1" customWidth="1"/>
    <col min="6417" max="6417" width="7.44140625" style="707" customWidth="1"/>
    <col min="6418" max="6656" width="8.88671875" style="707"/>
    <col min="6657" max="6657" width="3.88671875" style="707" customWidth="1"/>
    <col min="6658" max="6658" width="16.5546875" style="707" customWidth="1"/>
    <col min="6659" max="6659" width="14" style="707" customWidth="1"/>
    <col min="6660" max="6660" width="35.88671875" style="707" bestFit="1" customWidth="1"/>
    <col min="6661" max="6661" width="12.109375" style="707" customWidth="1"/>
    <col min="6662" max="6662" width="0" style="707" hidden="1" customWidth="1"/>
    <col min="6663" max="6663" width="29.88671875" style="707" customWidth="1"/>
    <col min="6664" max="6664" width="7.6640625" style="707" customWidth="1"/>
    <col min="6665" max="6669" width="0" style="707" hidden="1" customWidth="1"/>
    <col min="6670" max="6671" width="7.44140625" style="707" customWidth="1"/>
    <col min="6672" max="6672" width="0" style="707" hidden="1" customWidth="1"/>
    <col min="6673" max="6673" width="7.44140625" style="707" customWidth="1"/>
    <col min="6674" max="6912" width="8.88671875" style="707"/>
    <col min="6913" max="6913" width="3.88671875" style="707" customWidth="1"/>
    <col min="6914" max="6914" width="16.5546875" style="707" customWidth="1"/>
    <col min="6915" max="6915" width="14" style="707" customWidth="1"/>
    <col min="6916" max="6916" width="35.88671875" style="707" bestFit="1" customWidth="1"/>
    <col min="6917" max="6917" width="12.109375" style="707" customWidth="1"/>
    <col min="6918" max="6918" width="0" style="707" hidden="1" customWidth="1"/>
    <col min="6919" max="6919" width="29.88671875" style="707" customWidth="1"/>
    <col min="6920" max="6920" width="7.6640625" style="707" customWidth="1"/>
    <col min="6921" max="6925" width="0" style="707" hidden="1" customWidth="1"/>
    <col min="6926" max="6927" width="7.44140625" style="707" customWidth="1"/>
    <col min="6928" max="6928" width="0" style="707" hidden="1" customWidth="1"/>
    <col min="6929" max="6929" width="7.44140625" style="707" customWidth="1"/>
    <col min="6930" max="7168" width="8.88671875" style="707"/>
    <col min="7169" max="7169" width="3.88671875" style="707" customWidth="1"/>
    <col min="7170" max="7170" width="16.5546875" style="707" customWidth="1"/>
    <col min="7171" max="7171" width="14" style="707" customWidth="1"/>
    <col min="7172" max="7172" width="35.88671875" style="707" bestFit="1" customWidth="1"/>
    <col min="7173" max="7173" width="12.109375" style="707" customWidth="1"/>
    <col min="7174" max="7174" width="0" style="707" hidden="1" customWidth="1"/>
    <col min="7175" max="7175" width="29.88671875" style="707" customWidth="1"/>
    <col min="7176" max="7176" width="7.6640625" style="707" customWidth="1"/>
    <col min="7177" max="7181" width="0" style="707" hidden="1" customWidth="1"/>
    <col min="7182" max="7183" width="7.44140625" style="707" customWidth="1"/>
    <col min="7184" max="7184" width="0" style="707" hidden="1" customWidth="1"/>
    <col min="7185" max="7185" width="7.44140625" style="707" customWidth="1"/>
    <col min="7186" max="7424" width="8.88671875" style="707"/>
    <col min="7425" max="7425" width="3.88671875" style="707" customWidth="1"/>
    <col min="7426" max="7426" width="16.5546875" style="707" customWidth="1"/>
    <col min="7427" max="7427" width="14" style="707" customWidth="1"/>
    <col min="7428" max="7428" width="35.88671875" style="707" bestFit="1" customWidth="1"/>
    <col min="7429" max="7429" width="12.109375" style="707" customWidth="1"/>
    <col min="7430" max="7430" width="0" style="707" hidden="1" customWidth="1"/>
    <col min="7431" max="7431" width="29.88671875" style="707" customWidth="1"/>
    <col min="7432" max="7432" width="7.6640625" style="707" customWidth="1"/>
    <col min="7433" max="7437" width="0" style="707" hidden="1" customWidth="1"/>
    <col min="7438" max="7439" width="7.44140625" style="707" customWidth="1"/>
    <col min="7440" max="7440" width="0" style="707" hidden="1" customWidth="1"/>
    <col min="7441" max="7441" width="7.44140625" style="707" customWidth="1"/>
    <col min="7442" max="7680" width="8.88671875" style="707"/>
    <col min="7681" max="7681" width="3.88671875" style="707" customWidth="1"/>
    <col min="7682" max="7682" width="16.5546875" style="707" customWidth="1"/>
    <col min="7683" max="7683" width="14" style="707" customWidth="1"/>
    <col min="7684" max="7684" width="35.88671875" style="707" bestFit="1" customWidth="1"/>
    <col min="7685" max="7685" width="12.109375" style="707" customWidth="1"/>
    <col min="7686" max="7686" width="0" style="707" hidden="1" customWidth="1"/>
    <col min="7687" max="7687" width="29.88671875" style="707" customWidth="1"/>
    <col min="7688" max="7688" width="7.6640625" style="707" customWidth="1"/>
    <col min="7689" max="7693" width="0" style="707" hidden="1" customWidth="1"/>
    <col min="7694" max="7695" width="7.44140625" style="707" customWidth="1"/>
    <col min="7696" max="7696" width="0" style="707" hidden="1" customWidth="1"/>
    <col min="7697" max="7697" width="7.44140625" style="707" customWidth="1"/>
    <col min="7698" max="7936" width="8.88671875" style="707"/>
    <col min="7937" max="7937" width="3.88671875" style="707" customWidth="1"/>
    <col min="7938" max="7938" width="16.5546875" style="707" customWidth="1"/>
    <col min="7939" max="7939" width="14" style="707" customWidth="1"/>
    <col min="7940" max="7940" width="35.88671875" style="707" bestFit="1" customWidth="1"/>
    <col min="7941" max="7941" width="12.109375" style="707" customWidth="1"/>
    <col min="7942" max="7942" width="0" style="707" hidden="1" customWidth="1"/>
    <col min="7943" max="7943" width="29.88671875" style="707" customWidth="1"/>
    <col min="7944" max="7944" width="7.6640625" style="707" customWidth="1"/>
    <col min="7945" max="7949" width="0" style="707" hidden="1" customWidth="1"/>
    <col min="7950" max="7951" width="7.44140625" style="707" customWidth="1"/>
    <col min="7952" max="7952" width="0" style="707" hidden="1" customWidth="1"/>
    <col min="7953" max="7953" width="7.44140625" style="707" customWidth="1"/>
    <col min="7954" max="8192" width="8.88671875" style="707"/>
    <col min="8193" max="8193" width="3.88671875" style="707" customWidth="1"/>
    <col min="8194" max="8194" width="16.5546875" style="707" customWidth="1"/>
    <col min="8195" max="8195" width="14" style="707" customWidth="1"/>
    <col min="8196" max="8196" width="35.88671875" style="707" bestFit="1" customWidth="1"/>
    <col min="8197" max="8197" width="12.109375" style="707" customWidth="1"/>
    <col min="8198" max="8198" width="0" style="707" hidden="1" customWidth="1"/>
    <col min="8199" max="8199" width="29.88671875" style="707" customWidth="1"/>
    <col min="8200" max="8200" width="7.6640625" style="707" customWidth="1"/>
    <col min="8201" max="8205" width="0" style="707" hidden="1" customWidth="1"/>
    <col min="8206" max="8207" width="7.44140625" style="707" customWidth="1"/>
    <col min="8208" max="8208" width="0" style="707" hidden="1" customWidth="1"/>
    <col min="8209" max="8209" width="7.44140625" style="707" customWidth="1"/>
    <col min="8210" max="8448" width="8.88671875" style="707"/>
    <col min="8449" max="8449" width="3.88671875" style="707" customWidth="1"/>
    <col min="8450" max="8450" width="16.5546875" style="707" customWidth="1"/>
    <col min="8451" max="8451" width="14" style="707" customWidth="1"/>
    <col min="8452" max="8452" width="35.88671875" style="707" bestFit="1" customWidth="1"/>
    <col min="8453" max="8453" width="12.109375" style="707" customWidth="1"/>
    <col min="8454" max="8454" width="0" style="707" hidden="1" customWidth="1"/>
    <col min="8455" max="8455" width="29.88671875" style="707" customWidth="1"/>
    <col min="8456" max="8456" width="7.6640625" style="707" customWidth="1"/>
    <col min="8457" max="8461" width="0" style="707" hidden="1" customWidth="1"/>
    <col min="8462" max="8463" width="7.44140625" style="707" customWidth="1"/>
    <col min="8464" max="8464" width="0" style="707" hidden="1" customWidth="1"/>
    <col min="8465" max="8465" width="7.44140625" style="707" customWidth="1"/>
    <col min="8466" max="8704" width="8.88671875" style="707"/>
    <col min="8705" max="8705" width="3.88671875" style="707" customWidth="1"/>
    <col min="8706" max="8706" width="16.5546875" style="707" customWidth="1"/>
    <col min="8707" max="8707" width="14" style="707" customWidth="1"/>
    <col min="8708" max="8708" width="35.88671875" style="707" bestFit="1" customWidth="1"/>
    <col min="8709" max="8709" width="12.109375" style="707" customWidth="1"/>
    <col min="8710" max="8710" width="0" style="707" hidden="1" customWidth="1"/>
    <col min="8711" max="8711" width="29.88671875" style="707" customWidth="1"/>
    <col min="8712" max="8712" width="7.6640625" style="707" customWidth="1"/>
    <col min="8713" max="8717" width="0" style="707" hidden="1" customWidth="1"/>
    <col min="8718" max="8719" width="7.44140625" style="707" customWidth="1"/>
    <col min="8720" max="8720" width="0" style="707" hidden="1" customWidth="1"/>
    <col min="8721" max="8721" width="7.44140625" style="707" customWidth="1"/>
    <col min="8722" max="8960" width="8.88671875" style="707"/>
    <col min="8961" max="8961" width="3.88671875" style="707" customWidth="1"/>
    <col min="8962" max="8962" width="16.5546875" style="707" customWidth="1"/>
    <col min="8963" max="8963" width="14" style="707" customWidth="1"/>
    <col min="8964" max="8964" width="35.88671875" style="707" bestFit="1" customWidth="1"/>
    <col min="8965" max="8965" width="12.109375" style="707" customWidth="1"/>
    <col min="8966" max="8966" width="0" style="707" hidden="1" customWidth="1"/>
    <col min="8967" max="8967" width="29.88671875" style="707" customWidth="1"/>
    <col min="8968" max="8968" width="7.6640625" style="707" customWidth="1"/>
    <col min="8969" max="8973" width="0" style="707" hidden="1" customWidth="1"/>
    <col min="8974" max="8975" width="7.44140625" style="707" customWidth="1"/>
    <col min="8976" max="8976" width="0" style="707" hidden="1" customWidth="1"/>
    <col min="8977" max="8977" width="7.44140625" style="707" customWidth="1"/>
    <col min="8978" max="9216" width="8.88671875" style="707"/>
    <col min="9217" max="9217" width="3.88671875" style="707" customWidth="1"/>
    <col min="9218" max="9218" width="16.5546875" style="707" customWidth="1"/>
    <col min="9219" max="9219" width="14" style="707" customWidth="1"/>
    <col min="9220" max="9220" width="35.88671875" style="707" bestFit="1" customWidth="1"/>
    <col min="9221" max="9221" width="12.109375" style="707" customWidth="1"/>
    <col min="9222" max="9222" width="0" style="707" hidden="1" customWidth="1"/>
    <col min="9223" max="9223" width="29.88671875" style="707" customWidth="1"/>
    <col min="9224" max="9224" width="7.6640625" style="707" customWidth="1"/>
    <col min="9225" max="9229" width="0" style="707" hidden="1" customWidth="1"/>
    <col min="9230" max="9231" width="7.44140625" style="707" customWidth="1"/>
    <col min="9232" max="9232" width="0" style="707" hidden="1" customWidth="1"/>
    <col min="9233" max="9233" width="7.44140625" style="707" customWidth="1"/>
    <col min="9234" max="9472" width="8.88671875" style="707"/>
    <col min="9473" max="9473" width="3.88671875" style="707" customWidth="1"/>
    <col min="9474" max="9474" width="16.5546875" style="707" customWidth="1"/>
    <col min="9475" max="9475" width="14" style="707" customWidth="1"/>
    <col min="9476" max="9476" width="35.88671875" style="707" bestFit="1" customWidth="1"/>
    <col min="9477" max="9477" width="12.109375" style="707" customWidth="1"/>
    <col min="9478" max="9478" width="0" style="707" hidden="1" customWidth="1"/>
    <col min="9479" max="9479" width="29.88671875" style="707" customWidth="1"/>
    <col min="9480" max="9480" width="7.6640625" style="707" customWidth="1"/>
    <col min="9481" max="9485" width="0" style="707" hidden="1" customWidth="1"/>
    <col min="9486" max="9487" width="7.44140625" style="707" customWidth="1"/>
    <col min="9488" max="9488" width="0" style="707" hidden="1" customWidth="1"/>
    <col min="9489" max="9489" width="7.44140625" style="707" customWidth="1"/>
    <col min="9490" max="9728" width="8.88671875" style="707"/>
    <col min="9729" max="9729" width="3.88671875" style="707" customWidth="1"/>
    <col min="9730" max="9730" width="16.5546875" style="707" customWidth="1"/>
    <col min="9731" max="9731" width="14" style="707" customWidth="1"/>
    <col min="9732" max="9732" width="35.88671875" style="707" bestFit="1" customWidth="1"/>
    <col min="9733" max="9733" width="12.109375" style="707" customWidth="1"/>
    <col min="9734" max="9734" width="0" style="707" hidden="1" customWidth="1"/>
    <col min="9735" max="9735" width="29.88671875" style="707" customWidth="1"/>
    <col min="9736" max="9736" width="7.6640625" style="707" customWidth="1"/>
    <col min="9737" max="9741" width="0" style="707" hidden="1" customWidth="1"/>
    <col min="9742" max="9743" width="7.44140625" style="707" customWidth="1"/>
    <col min="9744" max="9744" width="0" style="707" hidden="1" customWidth="1"/>
    <col min="9745" max="9745" width="7.44140625" style="707" customWidth="1"/>
    <col min="9746" max="9984" width="8.88671875" style="707"/>
    <col min="9985" max="9985" width="3.88671875" style="707" customWidth="1"/>
    <col min="9986" max="9986" width="16.5546875" style="707" customWidth="1"/>
    <col min="9987" max="9987" width="14" style="707" customWidth="1"/>
    <col min="9988" max="9988" width="35.88671875" style="707" bestFit="1" customWidth="1"/>
    <col min="9989" max="9989" width="12.109375" style="707" customWidth="1"/>
    <col min="9990" max="9990" width="0" style="707" hidden="1" customWidth="1"/>
    <col min="9991" max="9991" width="29.88671875" style="707" customWidth="1"/>
    <col min="9992" max="9992" width="7.6640625" style="707" customWidth="1"/>
    <col min="9993" max="9997" width="0" style="707" hidden="1" customWidth="1"/>
    <col min="9998" max="9999" width="7.44140625" style="707" customWidth="1"/>
    <col min="10000" max="10000" width="0" style="707" hidden="1" customWidth="1"/>
    <col min="10001" max="10001" width="7.44140625" style="707" customWidth="1"/>
    <col min="10002" max="10240" width="8.88671875" style="707"/>
    <col min="10241" max="10241" width="3.88671875" style="707" customWidth="1"/>
    <col min="10242" max="10242" width="16.5546875" style="707" customWidth="1"/>
    <col min="10243" max="10243" width="14" style="707" customWidth="1"/>
    <col min="10244" max="10244" width="35.88671875" style="707" bestFit="1" customWidth="1"/>
    <col min="10245" max="10245" width="12.109375" style="707" customWidth="1"/>
    <col min="10246" max="10246" width="0" style="707" hidden="1" customWidth="1"/>
    <col min="10247" max="10247" width="29.88671875" style="707" customWidth="1"/>
    <col min="10248" max="10248" width="7.6640625" style="707" customWidth="1"/>
    <col min="10249" max="10253" width="0" style="707" hidden="1" customWidth="1"/>
    <col min="10254" max="10255" width="7.44140625" style="707" customWidth="1"/>
    <col min="10256" max="10256" width="0" style="707" hidden="1" customWidth="1"/>
    <col min="10257" max="10257" width="7.44140625" style="707" customWidth="1"/>
    <col min="10258" max="10496" width="8.88671875" style="707"/>
    <col min="10497" max="10497" width="3.88671875" style="707" customWidth="1"/>
    <col min="10498" max="10498" width="16.5546875" style="707" customWidth="1"/>
    <col min="10499" max="10499" width="14" style="707" customWidth="1"/>
    <col min="10500" max="10500" width="35.88671875" style="707" bestFit="1" customWidth="1"/>
    <col min="10501" max="10501" width="12.109375" style="707" customWidth="1"/>
    <col min="10502" max="10502" width="0" style="707" hidden="1" customWidth="1"/>
    <col min="10503" max="10503" width="29.88671875" style="707" customWidth="1"/>
    <col min="10504" max="10504" width="7.6640625" style="707" customWidth="1"/>
    <col min="10505" max="10509" width="0" style="707" hidden="1" customWidth="1"/>
    <col min="10510" max="10511" width="7.44140625" style="707" customWidth="1"/>
    <col min="10512" max="10512" width="0" style="707" hidden="1" customWidth="1"/>
    <col min="10513" max="10513" width="7.44140625" style="707" customWidth="1"/>
    <col min="10514" max="10752" width="8.88671875" style="707"/>
    <col min="10753" max="10753" width="3.88671875" style="707" customWidth="1"/>
    <col min="10754" max="10754" width="16.5546875" style="707" customWidth="1"/>
    <col min="10755" max="10755" width="14" style="707" customWidth="1"/>
    <col min="10756" max="10756" width="35.88671875" style="707" bestFit="1" customWidth="1"/>
    <col min="10757" max="10757" width="12.109375" style="707" customWidth="1"/>
    <col min="10758" max="10758" width="0" style="707" hidden="1" customWidth="1"/>
    <col min="10759" max="10759" width="29.88671875" style="707" customWidth="1"/>
    <col min="10760" max="10760" width="7.6640625" style="707" customWidth="1"/>
    <col min="10761" max="10765" width="0" style="707" hidden="1" customWidth="1"/>
    <col min="10766" max="10767" width="7.44140625" style="707" customWidth="1"/>
    <col min="10768" max="10768" width="0" style="707" hidden="1" customWidth="1"/>
    <col min="10769" max="10769" width="7.44140625" style="707" customWidth="1"/>
    <col min="10770" max="11008" width="8.88671875" style="707"/>
    <col min="11009" max="11009" width="3.88671875" style="707" customWidth="1"/>
    <col min="11010" max="11010" width="16.5546875" style="707" customWidth="1"/>
    <col min="11011" max="11011" width="14" style="707" customWidth="1"/>
    <col min="11012" max="11012" width="35.88671875" style="707" bestFit="1" customWidth="1"/>
    <col min="11013" max="11013" width="12.109375" style="707" customWidth="1"/>
    <col min="11014" max="11014" width="0" style="707" hidden="1" customWidth="1"/>
    <col min="11015" max="11015" width="29.88671875" style="707" customWidth="1"/>
    <col min="11016" max="11016" width="7.6640625" style="707" customWidth="1"/>
    <col min="11017" max="11021" width="0" style="707" hidden="1" customWidth="1"/>
    <col min="11022" max="11023" width="7.44140625" style="707" customWidth="1"/>
    <col min="11024" max="11024" width="0" style="707" hidden="1" customWidth="1"/>
    <col min="11025" max="11025" width="7.44140625" style="707" customWidth="1"/>
    <col min="11026" max="11264" width="8.88671875" style="707"/>
    <col min="11265" max="11265" width="3.88671875" style="707" customWidth="1"/>
    <col min="11266" max="11266" width="16.5546875" style="707" customWidth="1"/>
    <col min="11267" max="11267" width="14" style="707" customWidth="1"/>
    <col min="11268" max="11268" width="35.88671875" style="707" bestFit="1" customWidth="1"/>
    <col min="11269" max="11269" width="12.109375" style="707" customWidth="1"/>
    <col min="11270" max="11270" width="0" style="707" hidden="1" customWidth="1"/>
    <col min="11271" max="11271" width="29.88671875" style="707" customWidth="1"/>
    <col min="11272" max="11272" width="7.6640625" style="707" customWidth="1"/>
    <col min="11273" max="11277" width="0" style="707" hidden="1" customWidth="1"/>
    <col min="11278" max="11279" width="7.44140625" style="707" customWidth="1"/>
    <col min="11280" max="11280" width="0" style="707" hidden="1" customWidth="1"/>
    <col min="11281" max="11281" width="7.44140625" style="707" customWidth="1"/>
    <col min="11282" max="11520" width="8.88671875" style="707"/>
    <col min="11521" max="11521" width="3.88671875" style="707" customWidth="1"/>
    <col min="11522" max="11522" width="16.5546875" style="707" customWidth="1"/>
    <col min="11523" max="11523" width="14" style="707" customWidth="1"/>
    <col min="11524" max="11524" width="35.88671875" style="707" bestFit="1" customWidth="1"/>
    <col min="11525" max="11525" width="12.109375" style="707" customWidth="1"/>
    <col min="11526" max="11526" width="0" style="707" hidden="1" customWidth="1"/>
    <col min="11527" max="11527" width="29.88671875" style="707" customWidth="1"/>
    <col min="11528" max="11528" width="7.6640625" style="707" customWidth="1"/>
    <col min="11529" max="11533" width="0" style="707" hidden="1" customWidth="1"/>
    <col min="11534" max="11535" width="7.44140625" style="707" customWidth="1"/>
    <col min="11536" max="11536" width="0" style="707" hidden="1" customWidth="1"/>
    <col min="11537" max="11537" width="7.44140625" style="707" customWidth="1"/>
    <col min="11538" max="11776" width="8.88671875" style="707"/>
    <col min="11777" max="11777" width="3.88671875" style="707" customWidth="1"/>
    <col min="11778" max="11778" width="16.5546875" style="707" customWidth="1"/>
    <col min="11779" max="11779" width="14" style="707" customWidth="1"/>
    <col min="11780" max="11780" width="35.88671875" style="707" bestFit="1" customWidth="1"/>
    <col min="11781" max="11781" width="12.109375" style="707" customWidth="1"/>
    <col min="11782" max="11782" width="0" style="707" hidden="1" customWidth="1"/>
    <col min="11783" max="11783" width="29.88671875" style="707" customWidth="1"/>
    <col min="11784" max="11784" width="7.6640625" style="707" customWidth="1"/>
    <col min="11785" max="11789" width="0" style="707" hidden="1" customWidth="1"/>
    <col min="11790" max="11791" width="7.44140625" style="707" customWidth="1"/>
    <col min="11792" max="11792" width="0" style="707" hidden="1" customWidth="1"/>
    <col min="11793" max="11793" width="7.44140625" style="707" customWidth="1"/>
    <col min="11794" max="12032" width="8.88671875" style="707"/>
    <col min="12033" max="12033" width="3.88671875" style="707" customWidth="1"/>
    <col min="12034" max="12034" width="16.5546875" style="707" customWidth="1"/>
    <col min="12035" max="12035" width="14" style="707" customWidth="1"/>
    <col min="12036" max="12036" width="35.88671875" style="707" bestFit="1" customWidth="1"/>
    <col min="12037" max="12037" width="12.109375" style="707" customWidth="1"/>
    <col min="12038" max="12038" width="0" style="707" hidden="1" customWidth="1"/>
    <col min="12039" max="12039" width="29.88671875" style="707" customWidth="1"/>
    <col min="12040" max="12040" width="7.6640625" style="707" customWidth="1"/>
    <col min="12041" max="12045" width="0" style="707" hidden="1" customWidth="1"/>
    <col min="12046" max="12047" width="7.44140625" style="707" customWidth="1"/>
    <col min="12048" max="12048" width="0" style="707" hidden="1" customWidth="1"/>
    <col min="12049" max="12049" width="7.44140625" style="707" customWidth="1"/>
    <col min="12050" max="12288" width="8.88671875" style="707"/>
    <col min="12289" max="12289" width="3.88671875" style="707" customWidth="1"/>
    <col min="12290" max="12290" width="16.5546875" style="707" customWidth="1"/>
    <col min="12291" max="12291" width="14" style="707" customWidth="1"/>
    <col min="12292" max="12292" width="35.88671875" style="707" bestFit="1" customWidth="1"/>
    <col min="12293" max="12293" width="12.109375" style="707" customWidth="1"/>
    <col min="12294" max="12294" width="0" style="707" hidden="1" customWidth="1"/>
    <col min="12295" max="12295" width="29.88671875" style="707" customWidth="1"/>
    <col min="12296" max="12296" width="7.6640625" style="707" customWidth="1"/>
    <col min="12297" max="12301" width="0" style="707" hidden="1" customWidth="1"/>
    <col min="12302" max="12303" width="7.44140625" style="707" customWidth="1"/>
    <col min="12304" max="12304" width="0" style="707" hidden="1" customWidth="1"/>
    <col min="12305" max="12305" width="7.44140625" style="707" customWidth="1"/>
    <col min="12306" max="12544" width="8.88671875" style="707"/>
    <col min="12545" max="12545" width="3.88671875" style="707" customWidth="1"/>
    <col min="12546" max="12546" width="16.5546875" style="707" customWidth="1"/>
    <col min="12547" max="12547" width="14" style="707" customWidth="1"/>
    <col min="12548" max="12548" width="35.88671875" style="707" bestFit="1" customWidth="1"/>
    <col min="12549" max="12549" width="12.109375" style="707" customWidth="1"/>
    <col min="12550" max="12550" width="0" style="707" hidden="1" customWidth="1"/>
    <col min="12551" max="12551" width="29.88671875" style="707" customWidth="1"/>
    <col min="12552" max="12552" width="7.6640625" style="707" customWidth="1"/>
    <col min="12553" max="12557" width="0" style="707" hidden="1" customWidth="1"/>
    <col min="12558" max="12559" width="7.44140625" style="707" customWidth="1"/>
    <col min="12560" max="12560" width="0" style="707" hidden="1" customWidth="1"/>
    <col min="12561" max="12561" width="7.44140625" style="707" customWidth="1"/>
    <col min="12562" max="12800" width="8.88671875" style="707"/>
    <col min="12801" max="12801" width="3.88671875" style="707" customWidth="1"/>
    <col min="12802" max="12802" width="16.5546875" style="707" customWidth="1"/>
    <col min="12803" max="12803" width="14" style="707" customWidth="1"/>
    <col min="12804" max="12804" width="35.88671875" style="707" bestFit="1" customWidth="1"/>
    <col min="12805" max="12805" width="12.109375" style="707" customWidth="1"/>
    <col min="12806" max="12806" width="0" style="707" hidden="1" customWidth="1"/>
    <col min="12807" max="12807" width="29.88671875" style="707" customWidth="1"/>
    <col min="12808" max="12808" width="7.6640625" style="707" customWidth="1"/>
    <col min="12809" max="12813" width="0" style="707" hidden="1" customWidth="1"/>
    <col min="12814" max="12815" width="7.44140625" style="707" customWidth="1"/>
    <col min="12816" max="12816" width="0" style="707" hidden="1" customWidth="1"/>
    <col min="12817" max="12817" width="7.44140625" style="707" customWidth="1"/>
    <col min="12818" max="13056" width="8.88671875" style="707"/>
    <col min="13057" max="13057" width="3.88671875" style="707" customWidth="1"/>
    <col min="13058" max="13058" width="16.5546875" style="707" customWidth="1"/>
    <col min="13059" max="13059" width="14" style="707" customWidth="1"/>
    <col min="13060" max="13060" width="35.88671875" style="707" bestFit="1" customWidth="1"/>
    <col min="13061" max="13061" width="12.109375" style="707" customWidth="1"/>
    <col min="13062" max="13062" width="0" style="707" hidden="1" customWidth="1"/>
    <col min="13063" max="13063" width="29.88671875" style="707" customWidth="1"/>
    <col min="13064" max="13064" width="7.6640625" style="707" customWidth="1"/>
    <col min="13065" max="13069" width="0" style="707" hidden="1" customWidth="1"/>
    <col min="13070" max="13071" width="7.44140625" style="707" customWidth="1"/>
    <col min="13072" max="13072" width="0" style="707" hidden="1" customWidth="1"/>
    <col min="13073" max="13073" width="7.44140625" style="707" customWidth="1"/>
    <col min="13074" max="13312" width="8.88671875" style="707"/>
    <col min="13313" max="13313" width="3.88671875" style="707" customWidth="1"/>
    <col min="13314" max="13314" width="16.5546875" style="707" customWidth="1"/>
    <col min="13315" max="13315" width="14" style="707" customWidth="1"/>
    <col min="13316" max="13316" width="35.88671875" style="707" bestFit="1" customWidth="1"/>
    <col min="13317" max="13317" width="12.109375" style="707" customWidth="1"/>
    <col min="13318" max="13318" width="0" style="707" hidden="1" customWidth="1"/>
    <col min="13319" max="13319" width="29.88671875" style="707" customWidth="1"/>
    <col min="13320" max="13320" width="7.6640625" style="707" customWidth="1"/>
    <col min="13321" max="13325" width="0" style="707" hidden="1" customWidth="1"/>
    <col min="13326" max="13327" width="7.44140625" style="707" customWidth="1"/>
    <col min="13328" max="13328" width="0" style="707" hidden="1" customWidth="1"/>
    <col min="13329" max="13329" width="7.44140625" style="707" customWidth="1"/>
    <col min="13330" max="13568" width="8.88671875" style="707"/>
    <col min="13569" max="13569" width="3.88671875" style="707" customWidth="1"/>
    <col min="13570" max="13570" width="16.5546875" style="707" customWidth="1"/>
    <col min="13571" max="13571" width="14" style="707" customWidth="1"/>
    <col min="13572" max="13572" width="35.88671875" style="707" bestFit="1" customWidth="1"/>
    <col min="13573" max="13573" width="12.109375" style="707" customWidth="1"/>
    <col min="13574" max="13574" width="0" style="707" hidden="1" customWidth="1"/>
    <col min="13575" max="13575" width="29.88671875" style="707" customWidth="1"/>
    <col min="13576" max="13576" width="7.6640625" style="707" customWidth="1"/>
    <col min="13577" max="13581" width="0" style="707" hidden="1" customWidth="1"/>
    <col min="13582" max="13583" width="7.44140625" style="707" customWidth="1"/>
    <col min="13584" max="13584" width="0" style="707" hidden="1" customWidth="1"/>
    <col min="13585" max="13585" width="7.44140625" style="707" customWidth="1"/>
    <col min="13586" max="13824" width="8.88671875" style="707"/>
    <col min="13825" max="13825" width="3.88671875" style="707" customWidth="1"/>
    <col min="13826" max="13826" width="16.5546875" style="707" customWidth="1"/>
    <col min="13827" max="13827" width="14" style="707" customWidth="1"/>
    <col min="13828" max="13828" width="35.88671875" style="707" bestFit="1" customWidth="1"/>
    <col min="13829" max="13829" width="12.109375" style="707" customWidth="1"/>
    <col min="13830" max="13830" width="0" style="707" hidden="1" customWidth="1"/>
    <col min="13831" max="13831" width="29.88671875" style="707" customWidth="1"/>
    <col min="13832" max="13832" width="7.6640625" style="707" customWidth="1"/>
    <col min="13833" max="13837" width="0" style="707" hidden="1" customWidth="1"/>
    <col min="13838" max="13839" width="7.44140625" style="707" customWidth="1"/>
    <col min="13840" max="13840" width="0" style="707" hidden="1" customWidth="1"/>
    <col min="13841" max="13841" width="7.44140625" style="707" customWidth="1"/>
    <col min="13842" max="14080" width="8.88671875" style="707"/>
    <col min="14081" max="14081" width="3.88671875" style="707" customWidth="1"/>
    <col min="14082" max="14082" width="16.5546875" style="707" customWidth="1"/>
    <col min="14083" max="14083" width="14" style="707" customWidth="1"/>
    <col min="14084" max="14084" width="35.88671875" style="707" bestFit="1" customWidth="1"/>
    <col min="14085" max="14085" width="12.109375" style="707" customWidth="1"/>
    <col min="14086" max="14086" width="0" style="707" hidden="1" customWidth="1"/>
    <col min="14087" max="14087" width="29.88671875" style="707" customWidth="1"/>
    <col min="14088" max="14088" width="7.6640625" style="707" customWidth="1"/>
    <col min="14089" max="14093" width="0" style="707" hidden="1" customWidth="1"/>
    <col min="14094" max="14095" width="7.44140625" style="707" customWidth="1"/>
    <col min="14096" max="14096" width="0" style="707" hidden="1" customWidth="1"/>
    <col min="14097" max="14097" width="7.44140625" style="707" customWidth="1"/>
    <col min="14098" max="14336" width="8.88671875" style="707"/>
    <col min="14337" max="14337" width="3.88671875" style="707" customWidth="1"/>
    <col min="14338" max="14338" width="16.5546875" style="707" customWidth="1"/>
    <col min="14339" max="14339" width="14" style="707" customWidth="1"/>
    <col min="14340" max="14340" width="35.88671875" style="707" bestFit="1" customWidth="1"/>
    <col min="14341" max="14341" width="12.109375" style="707" customWidth="1"/>
    <col min="14342" max="14342" width="0" style="707" hidden="1" customWidth="1"/>
    <col min="14343" max="14343" width="29.88671875" style="707" customWidth="1"/>
    <col min="14344" max="14344" width="7.6640625" style="707" customWidth="1"/>
    <col min="14345" max="14349" width="0" style="707" hidden="1" customWidth="1"/>
    <col min="14350" max="14351" width="7.44140625" style="707" customWidth="1"/>
    <col min="14352" max="14352" width="0" style="707" hidden="1" customWidth="1"/>
    <col min="14353" max="14353" width="7.44140625" style="707" customWidth="1"/>
    <col min="14354" max="14592" width="8.88671875" style="707"/>
    <col min="14593" max="14593" width="3.88671875" style="707" customWidth="1"/>
    <col min="14594" max="14594" width="16.5546875" style="707" customWidth="1"/>
    <col min="14595" max="14595" width="14" style="707" customWidth="1"/>
    <col min="14596" max="14596" width="35.88671875" style="707" bestFit="1" customWidth="1"/>
    <col min="14597" max="14597" width="12.109375" style="707" customWidth="1"/>
    <col min="14598" max="14598" width="0" style="707" hidden="1" customWidth="1"/>
    <col min="14599" max="14599" width="29.88671875" style="707" customWidth="1"/>
    <col min="14600" max="14600" width="7.6640625" style="707" customWidth="1"/>
    <col min="14601" max="14605" width="0" style="707" hidden="1" customWidth="1"/>
    <col min="14606" max="14607" width="7.44140625" style="707" customWidth="1"/>
    <col min="14608" max="14608" width="0" style="707" hidden="1" customWidth="1"/>
    <col min="14609" max="14609" width="7.44140625" style="707" customWidth="1"/>
    <col min="14610" max="14848" width="8.88671875" style="707"/>
    <col min="14849" max="14849" width="3.88671875" style="707" customWidth="1"/>
    <col min="14850" max="14850" width="16.5546875" style="707" customWidth="1"/>
    <col min="14851" max="14851" width="14" style="707" customWidth="1"/>
    <col min="14852" max="14852" width="35.88671875" style="707" bestFit="1" customWidth="1"/>
    <col min="14853" max="14853" width="12.109375" style="707" customWidth="1"/>
    <col min="14854" max="14854" width="0" style="707" hidden="1" customWidth="1"/>
    <col min="14855" max="14855" width="29.88671875" style="707" customWidth="1"/>
    <col min="14856" max="14856" width="7.6640625" style="707" customWidth="1"/>
    <col min="14857" max="14861" width="0" style="707" hidden="1" customWidth="1"/>
    <col min="14862" max="14863" width="7.44140625" style="707" customWidth="1"/>
    <col min="14864" max="14864" width="0" style="707" hidden="1" customWidth="1"/>
    <col min="14865" max="14865" width="7.44140625" style="707" customWidth="1"/>
    <col min="14866" max="15104" width="8.88671875" style="707"/>
    <col min="15105" max="15105" width="3.88671875" style="707" customWidth="1"/>
    <col min="15106" max="15106" width="16.5546875" style="707" customWidth="1"/>
    <col min="15107" max="15107" width="14" style="707" customWidth="1"/>
    <col min="15108" max="15108" width="35.88671875" style="707" bestFit="1" customWidth="1"/>
    <col min="15109" max="15109" width="12.109375" style="707" customWidth="1"/>
    <col min="15110" max="15110" width="0" style="707" hidden="1" customWidth="1"/>
    <col min="15111" max="15111" width="29.88671875" style="707" customWidth="1"/>
    <col min="15112" max="15112" width="7.6640625" style="707" customWidth="1"/>
    <col min="15113" max="15117" width="0" style="707" hidden="1" customWidth="1"/>
    <col min="15118" max="15119" width="7.44140625" style="707" customWidth="1"/>
    <col min="15120" max="15120" width="0" style="707" hidden="1" customWidth="1"/>
    <col min="15121" max="15121" width="7.44140625" style="707" customWidth="1"/>
    <col min="15122" max="15360" width="8.88671875" style="707"/>
    <col min="15361" max="15361" width="3.88671875" style="707" customWidth="1"/>
    <col min="15362" max="15362" width="16.5546875" style="707" customWidth="1"/>
    <col min="15363" max="15363" width="14" style="707" customWidth="1"/>
    <col min="15364" max="15364" width="35.88671875" style="707" bestFit="1" customWidth="1"/>
    <col min="15365" max="15365" width="12.109375" style="707" customWidth="1"/>
    <col min="15366" max="15366" width="0" style="707" hidden="1" customWidth="1"/>
    <col min="15367" max="15367" width="29.88671875" style="707" customWidth="1"/>
    <col min="15368" max="15368" width="7.6640625" style="707" customWidth="1"/>
    <col min="15369" max="15373" width="0" style="707" hidden="1" customWidth="1"/>
    <col min="15374" max="15375" width="7.44140625" style="707" customWidth="1"/>
    <col min="15376" max="15376" width="0" style="707" hidden="1" customWidth="1"/>
    <col min="15377" max="15377" width="7.44140625" style="707" customWidth="1"/>
    <col min="15378" max="15616" width="8.88671875" style="707"/>
    <col min="15617" max="15617" width="3.88671875" style="707" customWidth="1"/>
    <col min="15618" max="15618" width="16.5546875" style="707" customWidth="1"/>
    <col min="15619" max="15619" width="14" style="707" customWidth="1"/>
    <col min="15620" max="15620" width="35.88671875" style="707" bestFit="1" customWidth="1"/>
    <col min="15621" max="15621" width="12.109375" style="707" customWidth="1"/>
    <col min="15622" max="15622" width="0" style="707" hidden="1" customWidth="1"/>
    <col min="15623" max="15623" width="29.88671875" style="707" customWidth="1"/>
    <col min="15624" max="15624" width="7.6640625" style="707" customWidth="1"/>
    <col min="15625" max="15629" width="0" style="707" hidden="1" customWidth="1"/>
    <col min="15630" max="15631" width="7.44140625" style="707" customWidth="1"/>
    <col min="15632" max="15632" width="0" style="707" hidden="1" customWidth="1"/>
    <col min="15633" max="15633" width="7.44140625" style="707" customWidth="1"/>
    <col min="15634" max="15872" width="8.88671875" style="707"/>
    <col min="15873" max="15873" width="3.88671875" style="707" customWidth="1"/>
    <col min="15874" max="15874" width="16.5546875" style="707" customWidth="1"/>
    <col min="15875" max="15875" width="14" style="707" customWidth="1"/>
    <col min="15876" max="15876" width="35.88671875" style="707" bestFit="1" customWidth="1"/>
    <col min="15877" max="15877" width="12.109375" style="707" customWidth="1"/>
    <col min="15878" max="15878" width="0" style="707" hidden="1" customWidth="1"/>
    <col min="15879" max="15879" width="29.88671875" style="707" customWidth="1"/>
    <col min="15880" max="15880" width="7.6640625" style="707" customWidth="1"/>
    <col min="15881" max="15885" width="0" style="707" hidden="1" customWidth="1"/>
    <col min="15886" max="15887" width="7.44140625" style="707" customWidth="1"/>
    <col min="15888" max="15888" width="0" style="707" hidden="1" customWidth="1"/>
    <col min="15889" max="15889" width="7.44140625" style="707" customWidth="1"/>
    <col min="15890" max="16128" width="8.88671875" style="707"/>
    <col min="16129" max="16129" width="3.88671875" style="707" customWidth="1"/>
    <col min="16130" max="16130" width="16.5546875" style="707" customWidth="1"/>
    <col min="16131" max="16131" width="14" style="707" customWidth="1"/>
    <col min="16132" max="16132" width="35.88671875" style="707" bestFit="1" customWidth="1"/>
    <col min="16133" max="16133" width="12.109375" style="707" customWidth="1"/>
    <col min="16134" max="16134" width="0" style="707" hidden="1" customWidth="1"/>
    <col min="16135" max="16135" width="29.88671875" style="707" customWidth="1"/>
    <col min="16136" max="16136" width="7.6640625" style="707" customWidth="1"/>
    <col min="16137" max="16141" width="0" style="707" hidden="1" customWidth="1"/>
    <col min="16142" max="16143" width="7.44140625" style="707" customWidth="1"/>
    <col min="16144" max="16144" width="0" style="707" hidden="1" customWidth="1"/>
    <col min="16145" max="16145" width="7.44140625" style="707" customWidth="1"/>
    <col min="16146" max="16384" width="8.88671875" style="707"/>
  </cols>
  <sheetData>
    <row r="1" spans="1:17" ht="24.6" x14ac:dyDescent="0.4">
      <c r="A1" s="698" t="e">
        <f>[4]Altalanos!$A$6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[4]Altalanos!$C$8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[4]Altalanos!$A$10</f>
        <v>#REF!</v>
      </c>
      <c r="B5" s="734"/>
      <c r="C5" s="735" t="e">
        <f>[4]Altalanos!$C$10</f>
        <v>#REF!</v>
      </c>
      <c r="D5" s="736" t="e">
        <f>[4]Altalanos!$D$10</f>
        <v>#REF!</v>
      </c>
      <c r="E5" s="736"/>
      <c r="F5" s="736"/>
      <c r="G5" s="736"/>
      <c r="H5" s="737" t="e">
        <f>[4]Altalanos!$E$10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494</v>
      </c>
      <c r="C7" s="755" t="s">
        <v>495</v>
      </c>
      <c r="D7" s="756" t="s">
        <v>484</v>
      </c>
      <c r="E7" s="757" t="s">
        <v>496</v>
      </c>
      <c r="F7" s="758"/>
      <c r="G7" s="759"/>
      <c r="H7" s="756"/>
      <c r="I7" s="756"/>
      <c r="J7" s="760"/>
      <c r="K7" s="761"/>
      <c r="L7" s="762"/>
      <c r="M7" s="761"/>
      <c r="N7" s="763"/>
      <c r="O7" s="756"/>
      <c r="P7" s="764"/>
      <c r="Q7" s="765"/>
    </row>
    <row r="8" spans="1:17" s="766" customFormat="1" ht="18.899999999999999" customHeight="1" x14ac:dyDescent="0.25">
      <c r="A8" s="754">
        <v>2</v>
      </c>
      <c r="B8" s="755" t="s">
        <v>497</v>
      </c>
      <c r="C8" s="755" t="s">
        <v>498</v>
      </c>
      <c r="D8" s="756" t="s">
        <v>402</v>
      </c>
      <c r="E8" s="757" t="s">
        <v>499</v>
      </c>
      <c r="F8" s="767"/>
      <c r="G8" s="768"/>
      <c r="H8" s="756"/>
      <c r="I8" s="756"/>
      <c r="J8" s="760"/>
      <c r="K8" s="761"/>
      <c r="L8" s="762"/>
      <c r="M8" s="761"/>
      <c r="N8" s="763"/>
      <c r="O8" s="756"/>
      <c r="P8" s="764"/>
      <c r="Q8" s="765"/>
    </row>
    <row r="9" spans="1:17" s="766" customFormat="1" ht="18.899999999999999" customHeight="1" x14ac:dyDescent="0.25">
      <c r="A9" s="754">
        <v>3</v>
      </c>
      <c r="B9" s="755" t="s">
        <v>500</v>
      </c>
      <c r="C9" s="755" t="s">
        <v>501</v>
      </c>
      <c r="D9" s="756" t="s">
        <v>402</v>
      </c>
      <c r="E9" s="757" t="s">
        <v>502</v>
      </c>
      <c r="F9" s="767"/>
      <c r="G9" s="768"/>
      <c r="H9" s="756"/>
      <c r="I9" s="756"/>
      <c r="J9" s="760"/>
      <c r="K9" s="761"/>
      <c r="L9" s="762"/>
      <c r="M9" s="761"/>
      <c r="N9" s="763"/>
      <c r="O9" s="756"/>
      <c r="P9" s="769"/>
      <c r="Q9" s="770"/>
    </row>
    <row r="10" spans="1:17" s="766" customFormat="1" ht="18.899999999999999" customHeight="1" x14ac:dyDescent="0.25">
      <c r="A10" s="754">
        <v>4</v>
      </c>
      <c r="B10" s="755" t="s">
        <v>503</v>
      </c>
      <c r="C10" s="755" t="s">
        <v>468</v>
      </c>
      <c r="D10" s="756" t="s">
        <v>484</v>
      </c>
      <c r="E10" s="757" t="s">
        <v>504</v>
      </c>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33" priority="14" stopIfTrue="1">
      <formula>$Q7&gt;=1</formula>
    </cfRule>
  </conditionalFormatting>
  <conditionalFormatting sqref="B7:D37">
    <cfRule type="expression" dxfId="32" priority="1" stopIfTrue="1">
      <formula>$Q7&gt;=1</formula>
    </cfRule>
  </conditionalFormatting>
  <conditionalFormatting sqref="E7:E14">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fRule type="expression" dxfId="28" priority="11" stopIfTrue="1">
      <formula>AND(ROUNDDOWN(($A$4-E7)/365.25,0)&lt;=13,G7&lt;&gt;"OK")</formula>
    </cfRule>
    <cfRule type="expression" dxfId="27" priority="12" stopIfTrue="1">
      <formula>AND(ROUNDDOWN(($A$4-E7)/365.25,0)&lt;=14,G7&lt;&gt;"OK")</formula>
    </cfRule>
    <cfRule type="expression" dxfId="26" priority="13" stopIfTrue="1">
      <formula>AND(ROUNDDOWN(($A$4-E7)/365.25,0)&lt;=17,G7&lt;&gt;"OK")</formula>
    </cfRule>
  </conditionalFormatting>
  <conditionalFormatting sqref="E7:E27 E29:E37">
    <cfRule type="expression" dxfId="25" priority="2" stopIfTrue="1">
      <formula>AND(ROUNDDOWN(($A$4-E7)/365.25,0)&lt;=13,G7&lt;&gt;"OK")</formula>
    </cfRule>
    <cfRule type="expression" dxfId="24" priority="3" stopIfTrue="1">
      <formula>AND(ROUNDDOWN(($A$4-E7)/365.25,0)&lt;=14,G7&lt;&gt;"OK")</formula>
    </cfRule>
    <cfRule type="expression" dxfId="23" priority="4" stopIfTrue="1">
      <formula>AND(ROUNDDOWN(($A$4-E7)/365.25,0)&lt;=17,G7&lt;&gt;"OK")</formula>
    </cfRule>
  </conditionalFormatting>
  <conditionalFormatting sqref="E7:E156">
    <cfRule type="expression" dxfId="22" priority="16" stopIfTrue="1">
      <formula>AND(ROUNDDOWN(($A$4-E7)/365.25,0)&lt;=13,G7&lt;&gt;"OK")</formula>
    </cfRule>
    <cfRule type="expression" dxfId="21" priority="17" stopIfTrue="1">
      <formula>AND(ROUNDDOWN(($A$4-E7)/365.25,0)&lt;=14,G7&lt;&gt;"OK")</formula>
    </cfRule>
    <cfRule type="expression" dxfId="20" priority="18" stopIfTrue="1">
      <formula>AND(ROUNDDOWN(($A$4-E7)/365.25,0)&lt;=17,G7&lt;&gt;"OK")</formula>
    </cfRule>
  </conditionalFormatting>
  <conditionalFormatting sqref="J7:J156">
    <cfRule type="cellIs" dxfId="19"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05889" r:id="rId4" name="Button 1">
              <controlPr defaultSize="0" print="0" autoFill="0" autoPict="0" macro="[4]!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111E-E18D-4D37-8734-1572870CCDDE}">
  <sheetPr codeName="Munka24">
    <tabColor indexed="11"/>
  </sheetPr>
  <dimension ref="A1:AK41"/>
  <sheetViews>
    <sheetView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11.44140625" style="707" customWidth="1"/>
    <col min="10" max="10" width="10.109375" style="707" customWidth="1"/>
    <col min="11" max="12" width="8.5546875" style="707" customWidth="1"/>
    <col min="13" max="13" width="7.88671875" style="707" customWidth="1"/>
    <col min="14" max="14" width="8.88671875" style="707"/>
    <col min="15" max="16" width="4.44140625" style="707" customWidth="1"/>
    <col min="17" max="17" width="12.109375" style="707" customWidth="1"/>
    <col min="18" max="18" width="7.88671875" style="707" customWidth="1"/>
    <col min="19" max="19" width="7.44140625" style="707" customWidth="1"/>
    <col min="20" max="24" width="8.88671875" style="707"/>
    <col min="25" max="37" width="0" style="707" hidden="1" customWidth="1"/>
    <col min="38" max="256" width="8.88671875" style="707"/>
    <col min="257" max="257" width="5.44140625" style="707" customWidth="1"/>
    <col min="258" max="258" width="4.44140625" style="707" customWidth="1"/>
    <col min="259" max="259" width="8.33203125" style="707" customWidth="1"/>
    <col min="260" max="260" width="7.109375" style="707" customWidth="1"/>
    <col min="261" max="261" width="9.33203125" style="707" customWidth="1"/>
    <col min="262" max="262" width="7.109375" style="707" customWidth="1"/>
    <col min="263" max="263" width="9.33203125" style="707" customWidth="1"/>
    <col min="264" max="264" width="7.109375" style="707" customWidth="1"/>
    <col min="265" max="265" width="11.44140625" style="707" customWidth="1"/>
    <col min="266" max="266" width="10.109375" style="707" customWidth="1"/>
    <col min="267" max="268" width="8.5546875" style="707" customWidth="1"/>
    <col min="269" max="269" width="7.88671875" style="707" customWidth="1"/>
    <col min="270" max="270" width="8.88671875" style="707"/>
    <col min="271" max="272" width="4.44140625" style="707" customWidth="1"/>
    <col min="273" max="273" width="12.109375" style="707" customWidth="1"/>
    <col min="274" max="274" width="7.88671875" style="707" customWidth="1"/>
    <col min="275" max="275" width="7.44140625" style="707" customWidth="1"/>
    <col min="276" max="280" width="8.88671875" style="707"/>
    <col min="281" max="293" width="0" style="707" hidden="1" customWidth="1"/>
    <col min="294" max="512" width="8.88671875" style="707"/>
    <col min="513" max="513" width="5.44140625" style="707" customWidth="1"/>
    <col min="514" max="514" width="4.44140625" style="707" customWidth="1"/>
    <col min="515" max="515" width="8.33203125" style="707" customWidth="1"/>
    <col min="516" max="516" width="7.109375" style="707" customWidth="1"/>
    <col min="517" max="517" width="9.33203125" style="707" customWidth="1"/>
    <col min="518" max="518" width="7.109375" style="707" customWidth="1"/>
    <col min="519" max="519" width="9.33203125" style="707" customWidth="1"/>
    <col min="520" max="520" width="7.109375" style="707" customWidth="1"/>
    <col min="521" max="521" width="11.44140625" style="707" customWidth="1"/>
    <col min="522" max="522" width="10.109375" style="707" customWidth="1"/>
    <col min="523" max="524" width="8.5546875" style="707" customWidth="1"/>
    <col min="525" max="525" width="7.88671875" style="707" customWidth="1"/>
    <col min="526" max="526" width="8.88671875" style="707"/>
    <col min="527" max="528" width="4.44140625" style="707" customWidth="1"/>
    <col min="529" max="529" width="12.109375" style="707" customWidth="1"/>
    <col min="530" max="530" width="7.88671875" style="707" customWidth="1"/>
    <col min="531" max="531" width="7.44140625" style="707" customWidth="1"/>
    <col min="532" max="536" width="8.88671875" style="707"/>
    <col min="537" max="549" width="0" style="707" hidden="1" customWidth="1"/>
    <col min="550" max="768" width="8.88671875" style="707"/>
    <col min="769" max="769" width="5.44140625" style="707" customWidth="1"/>
    <col min="770" max="770" width="4.44140625" style="707" customWidth="1"/>
    <col min="771" max="771" width="8.33203125" style="707" customWidth="1"/>
    <col min="772" max="772" width="7.109375" style="707" customWidth="1"/>
    <col min="773" max="773" width="9.33203125" style="707" customWidth="1"/>
    <col min="774" max="774" width="7.109375" style="707" customWidth="1"/>
    <col min="775" max="775" width="9.33203125" style="707" customWidth="1"/>
    <col min="776" max="776" width="7.109375" style="707" customWidth="1"/>
    <col min="777" max="777" width="11.44140625" style="707" customWidth="1"/>
    <col min="778" max="778" width="10.109375" style="707" customWidth="1"/>
    <col min="779" max="780" width="8.5546875" style="707" customWidth="1"/>
    <col min="781" max="781" width="7.88671875" style="707" customWidth="1"/>
    <col min="782" max="782" width="8.88671875" style="707"/>
    <col min="783" max="784" width="4.44140625" style="707" customWidth="1"/>
    <col min="785" max="785" width="12.109375" style="707" customWidth="1"/>
    <col min="786" max="786" width="7.88671875" style="707" customWidth="1"/>
    <col min="787" max="787" width="7.44140625" style="707" customWidth="1"/>
    <col min="788" max="792" width="8.88671875" style="707"/>
    <col min="793" max="805" width="0" style="707" hidden="1" customWidth="1"/>
    <col min="806" max="1024" width="8.88671875" style="707"/>
    <col min="1025" max="1025" width="5.44140625" style="707" customWidth="1"/>
    <col min="1026" max="1026" width="4.44140625" style="707" customWidth="1"/>
    <col min="1027" max="1027" width="8.33203125" style="707" customWidth="1"/>
    <col min="1028" max="1028" width="7.109375" style="707" customWidth="1"/>
    <col min="1029" max="1029" width="9.33203125" style="707" customWidth="1"/>
    <col min="1030" max="1030" width="7.109375" style="707" customWidth="1"/>
    <col min="1031" max="1031" width="9.33203125" style="707" customWidth="1"/>
    <col min="1032" max="1032" width="7.109375" style="707" customWidth="1"/>
    <col min="1033" max="1033" width="11.44140625" style="707" customWidth="1"/>
    <col min="1034" max="1034" width="10.109375" style="707" customWidth="1"/>
    <col min="1035" max="1036" width="8.5546875" style="707" customWidth="1"/>
    <col min="1037" max="1037" width="7.88671875" style="707" customWidth="1"/>
    <col min="1038" max="1038" width="8.88671875" style="707"/>
    <col min="1039" max="1040" width="4.44140625" style="707" customWidth="1"/>
    <col min="1041" max="1041" width="12.109375" style="707" customWidth="1"/>
    <col min="1042" max="1042" width="7.88671875" style="707" customWidth="1"/>
    <col min="1043" max="1043" width="7.44140625" style="707" customWidth="1"/>
    <col min="1044" max="1048" width="8.88671875" style="707"/>
    <col min="1049" max="1061" width="0" style="707" hidden="1" customWidth="1"/>
    <col min="1062" max="1280" width="8.88671875" style="707"/>
    <col min="1281" max="1281" width="5.44140625" style="707" customWidth="1"/>
    <col min="1282" max="1282" width="4.44140625" style="707" customWidth="1"/>
    <col min="1283" max="1283" width="8.33203125" style="707" customWidth="1"/>
    <col min="1284" max="1284" width="7.109375" style="707" customWidth="1"/>
    <col min="1285" max="1285" width="9.33203125" style="707" customWidth="1"/>
    <col min="1286" max="1286" width="7.109375" style="707" customWidth="1"/>
    <col min="1287" max="1287" width="9.33203125" style="707" customWidth="1"/>
    <col min="1288" max="1288" width="7.109375" style="707" customWidth="1"/>
    <col min="1289" max="1289" width="11.44140625" style="707" customWidth="1"/>
    <col min="1290" max="1290" width="10.109375" style="707" customWidth="1"/>
    <col min="1291" max="1292" width="8.5546875" style="707" customWidth="1"/>
    <col min="1293" max="1293" width="7.88671875" style="707" customWidth="1"/>
    <col min="1294" max="1294" width="8.88671875" style="707"/>
    <col min="1295" max="1296" width="4.44140625" style="707" customWidth="1"/>
    <col min="1297" max="1297" width="12.109375" style="707" customWidth="1"/>
    <col min="1298" max="1298" width="7.88671875" style="707" customWidth="1"/>
    <col min="1299" max="1299" width="7.44140625" style="707" customWidth="1"/>
    <col min="1300" max="1304" width="8.88671875" style="707"/>
    <col min="1305" max="1317" width="0" style="707" hidden="1" customWidth="1"/>
    <col min="1318" max="1536" width="8.88671875" style="707"/>
    <col min="1537" max="1537" width="5.44140625" style="707" customWidth="1"/>
    <col min="1538" max="1538" width="4.44140625" style="707" customWidth="1"/>
    <col min="1539" max="1539" width="8.33203125" style="707" customWidth="1"/>
    <col min="1540" max="1540" width="7.109375" style="707" customWidth="1"/>
    <col min="1541" max="1541" width="9.33203125" style="707" customWidth="1"/>
    <col min="1542" max="1542" width="7.109375" style="707" customWidth="1"/>
    <col min="1543" max="1543" width="9.33203125" style="707" customWidth="1"/>
    <col min="1544" max="1544" width="7.109375" style="707" customWidth="1"/>
    <col min="1545" max="1545" width="11.44140625" style="707" customWidth="1"/>
    <col min="1546" max="1546" width="10.109375" style="707" customWidth="1"/>
    <col min="1547" max="1548" width="8.5546875" style="707" customWidth="1"/>
    <col min="1549" max="1549" width="7.88671875" style="707" customWidth="1"/>
    <col min="1550" max="1550" width="8.88671875" style="707"/>
    <col min="1551" max="1552" width="4.44140625" style="707" customWidth="1"/>
    <col min="1553" max="1553" width="12.109375" style="707" customWidth="1"/>
    <col min="1554" max="1554" width="7.88671875" style="707" customWidth="1"/>
    <col min="1555" max="1555" width="7.44140625" style="707" customWidth="1"/>
    <col min="1556" max="1560" width="8.88671875" style="707"/>
    <col min="1561" max="1573" width="0" style="707" hidden="1" customWidth="1"/>
    <col min="1574" max="1792" width="8.88671875" style="707"/>
    <col min="1793" max="1793" width="5.44140625" style="707" customWidth="1"/>
    <col min="1794" max="1794" width="4.44140625" style="707" customWidth="1"/>
    <col min="1795" max="1795" width="8.33203125" style="707" customWidth="1"/>
    <col min="1796" max="1796" width="7.109375" style="707" customWidth="1"/>
    <col min="1797" max="1797" width="9.33203125" style="707" customWidth="1"/>
    <col min="1798" max="1798" width="7.109375" style="707" customWidth="1"/>
    <col min="1799" max="1799" width="9.33203125" style="707" customWidth="1"/>
    <col min="1800" max="1800" width="7.109375" style="707" customWidth="1"/>
    <col min="1801" max="1801" width="11.44140625" style="707" customWidth="1"/>
    <col min="1802" max="1802" width="10.109375" style="707" customWidth="1"/>
    <col min="1803" max="1804" width="8.5546875" style="707" customWidth="1"/>
    <col min="1805" max="1805" width="7.88671875" style="707" customWidth="1"/>
    <col min="1806" max="1806" width="8.88671875" style="707"/>
    <col min="1807" max="1808" width="4.44140625" style="707" customWidth="1"/>
    <col min="1809" max="1809" width="12.109375" style="707" customWidth="1"/>
    <col min="1810" max="1810" width="7.88671875" style="707" customWidth="1"/>
    <col min="1811" max="1811" width="7.44140625" style="707" customWidth="1"/>
    <col min="1812" max="1816" width="8.88671875" style="707"/>
    <col min="1817" max="1829" width="0" style="707" hidden="1" customWidth="1"/>
    <col min="1830" max="2048" width="8.88671875" style="707"/>
    <col min="2049" max="2049" width="5.44140625" style="707" customWidth="1"/>
    <col min="2050" max="2050" width="4.44140625" style="707" customWidth="1"/>
    <col min="2051" max="2051" width="8.33203125" style="707" customWidth="1"/>
    <col min="2052" max="2052" width="7.109375" style="707" customWidth="1"/>
    <col min="2053" max="2053" width="9.33203125" style="707" customWidth="1"/>
    <col min="2054" max="2054" width="7.109375" style="707" customWidth="1"/>
    <col min="2055" max="2055" width="9.33203125" style="707" customWidth="1"/>
    <col min="2056" max="2056" width="7.109375" style="707" customWidth="1"/>
    <col min="2057" max="2057" width="11.44140625" style="707" customWidth="1"/>
    <col min="2058" max="2058" width="10.109375" style="707" customWidth="1"/>
    <col min="2059" max="2060" width="8.5546875" style="707" customWidth="1"/>
    <col min="2061" max="2061" width="7.88671875" style="707" customWidth="1"/>
    <col min="2062" max="2062" width="8.88671875" style="707"/>
    <col min="2063" max="2064" width="4.44140625" style="707" customWidth="1"/>
    <col min="2065" max="2065" width="12.109375" style="707" customWidth="1"/>
    <col min="2066" max="2066" width="7.88671875" style="707" customWidth="1"/>
    <col min="2067" max="2067" width="7.44140625" style="707" customWidth="1"/>
    <col min="2068" max="2072" width="8.88671875" style="707"/>
    <col min="2073" max="2085" width="0" style="707" hidden="1" customWidth="1"/>
    <col min="2086" max="2304" width="8.88671875" style="707"/>
    <col min="2305" max="2305" width="5.44140625" style="707" customWidth="1"/>
    <col min="2306" max="2306" width="4.44140625" style="707" customWidth="1"/>
    <col min="2307" max="2307" width="8.33203125" style="707" customWidth="1"/>
    <col min="2308" max="2308" width="7.109375" style="707" customWidth="1"/>
    <col min="2309" max="2309" width="9.33203125" style="707" customWidth="1"/>
    <col min="2310" max="2310" width="7.109375" style="707" customWidth="1"/>
    <col min="2311" max="2311" width="9.33203125" style="707" customWidth="1"/>
    <col min="2312" max="2312" width="7.109375" style="707" customWidth="1"/>
    <col min="2313" max="2313" width="11.44140625" style="707" customWidth="1"/>
    <col min="2314" max="2314" width="10.109375" style="707" customWidth="1"/>
    <col min="2315" max="2316" width="8.5546875" style="707" customWidth="1"/>
    <col min="2317" max="2317" width="7.88671875" style="707" customWidth="1"/>
    <col min="2318" max="2318" width="8.88671875" style="707"/>
    <col min="2319" max="2320" width="4.44140625" style="707" customWidth="1"/>
    <col min="2321" max="2321" width="12.109375" style="707" customWidth="1"/>
    <col min="2322" max="2322" width="7.88671875" style="707" customWidth="1"/>
    <col min="2323" max="2323" width="7.44140625" style="707" customWidth="1"/>
    <col min="2324" max="2328" width="8.88671875" style="707"/>
    <col min="2329" max="2341" width="0" style="707" hidden="1" customWidth="1"/>
    <col min="2342" max="2560" width="8.88671875" style="707"/>
    <col min="2561" max="2561" width="5.44140625" style="707" customWidth="1"/>
    <col min="2562" max="2562" width="4.44140625" style="707" customWidth="1"/>
    <col min="2563" max="2563" width="8.33203125" style="707" customWidth="1"/>
    <col min="2564" max="2564" width="7.109375" style="707" customWidth="1"/>
    <col min="2565" max="2565" width="9.33203125" style="707" customWidth="1"/>
    <col min="2566" max="2566" width="7.109375" style="707" customWidth="1"/>
    <col min="2567" max="2567" width="9.33203125" style="707" customWidth="1"/>
    <col min="2568" max="2568" width="7.109375" style="707" customWidth="1"/>
    <col min="2569" max="2569" width="11.44140625" style="707" customWidth="1"/>
    <col min="2570" max="2570" width="10.109375" style="707" customWidth="1"/>
    <col min="2571" max="2572" width="8.5546875" style="707" customWidth="1"/>
    <col min="2573" max="2573" width="7.88671875" style="707" customWidth="1"/>
    <col min="2574" max="2574" width="8.88671875" style="707"/>
    <col min="2575" max="2576" width="4.44140625" style="707" customWidth="1"/>
    <col min="2577" max="2577" width="12.109375" style="707" customWidth="1"/>
    <col min="2578" max="2578" width="7.88671875" style="707" customWidth="1"/>
    <col min="2579" max="2579" width="7.44140625" style="707" customWidth="1"/>
    <col min="2580" max="2584" width="8.88671875" style="707"/>
    <col min="2585" max="2597" width="0" style="707" hidden="1" customWidth="1"/>
    <col min="2598" max="2816" width="8.88671875" style="707"/>
    <col min="2817" max="2817" width="5.44140625" style="707" customWidth="1"/>
    <col min="2818" max="2818" width="4.44140625" style="707" customWidth="1"/>
    <col min="2819" max="2819" width="8.33203125" style="707" customWidth="1"/>
    <col min="2820" max="2820" width="7.109375" style="707" customWidth="1"/>
    <col min="2821" max="2821" width="9.33203125" style="707" customWidth="1"/>
    <col min="2822" max="2822" width="7.109375" style="707" customWidth="1"/>
    <col min="2823" max="2823" width="9.33203125" style="707" customWidth="1"/>
    <col min="2824" max="2824" width="7.109375" style="707" customWidth="1"/>
    <col min="2825" max="2825" width="11.44140625" style="707" customWidth="1"/>
    <col min="2826" max="2826" width="10.109375" style="707" customWidth="1"/>
    <col min="2827" max="2828" width="8.5546875" style="707" customWidth="1"/>
    <col min="2829" max="2829" width="7.88671875" style="707" customWidth="1"/>
    <col min="2830" max="2830" width="8.88671875" style="707"/>
    <col min="2831" max="2832" width="4.44140625" style="707" customWidth="1"/>
    <col min="2833" max="2833" width="12.109375" style="707" customWidth="1"/>
    <col min="2834" max="2834" width="7.88671875" style="707" customWidth="1"/>
    <col min="2835" max="2835" width="7.44140625" style="707" customWidth="1"/>
    <col min="2836" max="2840" width="8.88671875" style="707"/>
    <col min="2841" max="2853" width="0" style="707" hidden="1" customWidth="1"/>
    <col min="2854" max="3072" width="8.88671875" style="707"/>
    <col min="3073" max="3073" width="5.44140625" style="707" customWidth="1"/>
    <col min="3074" max="3074" width="4.44140625" style="707" customWidth="1"/>
    <col min="3075" max="3075" width="8.33203125" style="707" customWidth="1"/>
    <col min="3076" max="3076" width="7.109375" style="707" customWidth="1"/>
    <col min="3077" max="3077" width="9.33203125" style="707" customWidth="1"/>
    <col min="3078" max="3078" width="7.109375" style="707" customWidth="1"/>
    <col min="3079" max="3079" width="9.33203125" style="707" customWidth="1"/>
    <col min="3080" max="3080" width="7.109375" style="707" customWidth="1"/>
    <col min="3081" max="3081" width="11.44140625" style="707" customWidth="1"/>
    <col min="3082" max="3082" width="10.109375" style="707" customWidth="1"/>
    <col min="3083" max="3084" width="8.5546875" style="707" customWidth="1"/>
    <col min="3085" max="3085" width="7.88671875" style="707" customWidth="1"/>
    <col min="3086" max="3086" width="8.88671875" style="707"/>
    <col min="3087" max="3088" width="4.44140625" style="707" customWidth="1"/>
    <col min="3089" max="3089" width="12.109375" style="707" customWidth="1"/>
    <col min="3090" max="3090" width="7.88671875" style="707" customWidth="1"/>
    <col min="3091" max="3091" width="7.44140625" style="707" customWidth="1"/>
    <col min="3092" max="3096" width="8.88671875" style="707"/>
    <col min="3097" max="3109" width="0" style="707" hidden="1" customWidth="1"/>
    <col min="3110" max="3328" width="8.88671875" style="707"/>
    <col min="3329" max="3329" width="5.44140625" style="707" customWidth="1"/>
    <col min="3330" max="3330" width="4.44140625" style="707" customWidth="1"/>
    <col min="3331" max="3331" width="8.33203125" style="707" customWidth="1"/>
    <col min="3332" max="3332" width="7.109375" style="707" customWidth="1"/>
    <col min="3333" max="3333" width="9.33203125" style="707" customWidth="1"/>
    <col min="3334" max="3334" width="7.109375" style="707" customWidth="1"/>
    <col min="3335" max="3335" width="9.33203125" style="707" customWidth="1"/>
    <col min="3336" max="3336" width="7.109375" style="707" customWidth="1"/>
    <col min="3337" max="3337" width="11.44140625" style="707" customWidth="1"/>
    <col min="3338" max="3338" width="10.109375" style="707" customWidth="1"/>
    <col min="3339" max="3340" width="8.5546875" style="707" customWidth="1"/>
    <col min="3341" max="3341" width="7.88671875" style="707" customWidth="1"/>
    <col min="3342" max="3342" width="8.88671875" style="707"/>
    <col min="3343" max="3344" width="4.44140625" style="707" customWidth="1"/>
    <col min="3345" max="3345" width="12.109375" style="707" customWidth="1"/>
    <col min="3346" max="3346" width="7.88671875" style="707" customWidth="1"/>
    <col min="3347" max="3347" width="7.44140625" style="707" customWidth="1"/>
    <col min="3348" max="3352" width="8.88671875" style="707"/>
    <col min="3353" max="3365" width="0" style="707" hidden="1" customWidth="1"/>
    <col min="3366" max="3584" width="8.88671875" style="707"/>
    <col min="3585" max="3585" width="5.44140625" style="707" customWidth="1"/>
    <col min="3586" max="3586" width="4.44140625" style="707" customWidth="1"/>
    <col min="3587" max="3587" width="8.33203125" style="707" customWidth="1"/>
    <col min="3588" max="3588" width="7.109375" style="707" customWidth="1"/>
    <col min="3589" max="3589" width="9.33203125" style="707" customWidth="1"/>
    <col min="3590" max="3590" width="7.109375" style="707" customWidth="1"/>
    <col min="3591" max="3591" width="9.33203125" style="707" customWidth="1"/>
    <col min="3592" max="3592" width="7.109375" style="707" customWidth="1"/>
    <col min="3593" max="3593" width="11.44140625" style="707" customWidth="1"/>
    <col min="3594" max="3594" width="10.109375" style="707" customWidth="1"/>
    <col min="3595" max="3596" width="8.5546875" style="707" customWidth="1"/>
    <col min="3597" max="3597" width="7.88671875" style="707" customWidth="1"/>
    <col min="3598" max="3598" width="8.88671875" style="707"/>
    <col min="3599" max="3600" width="4.44140625" style="707" customWidth="1"/>
    <col min="3601" max="3601" width="12.109375" style="707" customWidth="1"/>
    <col min="3602" max="3602" width="7.88671875" style="707" customWidth="1"/>
    <col min="3603" max="3603" width="7.44140625" style="707" customWidth="1"/>
    <col min="3604" max="3608" width="8.88671875" style="707"/>
    <col min="3609" max="3621" width="0" style="707" hidden="1" customWidth="1"/>
    <col min="3622" max="3840" width="8.88671875" style="707"/>
    <col min="3841" max="3841" width="5.44140625" style="707" customWidth="1"/>
    <col min="3842" max="3842" width="4.44140625" style="707" customWidth="1"/>
    <col min="3843" max="3843" width="8.33203125" style="707" customWidth="1"/>
    <col min="3844" max="3844" width="7.109375" style="707" customWidth="1"/>
    <col min="3845" max="3845" width="9.33203125" style="707" customWidth="1"/>
    <col min="3846" max="3846" width="7.109375" style="707" customWidth="1"/>
    <col min="3847" max="3847" width="9.33203125" style="707" customWidth="1"/>
    <col min="3848" max="3848" width="7.109375" style="707" customWidth="1"/>
    <col min="3849" max="3849" width="11.44140625" style="707" customWidth="1"/>
    <col min="3850" max="3850" width="10.109375" style="707" customWidth="1"/>
    <col min="3851" max="3852" width="8.5546875" style="707" customWidth="1"/>
    <col min="3853" max="3853" width="7.88671875" style="707" customWidth="1"/>
    <col min="3854" max="3854" width="8.88671875" style="707"/>
    <col min="3855" max="3856" width="4.44140625" style="707" customWidth="1"/>
    <col min="3857" max="3857" width="12.109375" style="707" customWidth="1"/>
    <col min="3858" max="3858" width="7.88671875" style="707" customWidth="1"/>
    <col min="3859" max="3859" width="7.44140625" style="707" customWidth="1"/>
    <col min="3860" max="3864" width="8.88671875" style="707"/>
    <col min="3865" max="3877" width="0" style="707" hidden="1" customWidth="1"/>
    <col min="3878" max="4096" width="8.88671875" style="707"/>
    <col min="4097" max="4097" width="5.44140625" style="707" customWidth="1"/>
    <col min="4098" max="4098" width="4.44140625" style="707" customWidth="1"/>
    <col min="4099" max="4099" width="8.33203125" style="707" customWidth="1"/>
    <col min="4100" max="4100" width="7.109375" style="707" customWidth="1"/>
    <col min="4101" max="4101" width="9.33203125" style="707" customWidth="1"/>
    <col min="4102" max="4102" width="7.109375" style="707" customWidth="1"/>
    <col min="4103" max="4103" width="9.33203125" style="707" customWidth="1"/>
    <col min="4104" max="4104" width="7.109375" style="707" customWidth="1"/>
    <col min="4105" max="4105" width="11.44140625" style="707" customWidth="1"/>
    <col min="4106" max="4106" width="10.109375" style="707" customWidth="1"/>
    <col min="4107" max="4108" width="8.5546875" style="707" customWidth="1"/>
    <col min="4109" max="4109" width="7.88671875" style="707" customWidth="1"/>
    <col min="4110" max="4110" width="8.88671875" style="707"/>
    <col min="4111" max="4112" width="4.44140625" style="707" customWidth="1"/>
    <col min="4113" max="4113" width="12.109375" style="707" customWidth="1"/>
    <col min="4114" max="4114" width="7.88671875" style="707" customWidth="1"/>
    <col min="4115" max="4115" width="7.44140625" style="707" customWidth="1"/>
    <col min="4116" max="4120" width="8.88671875" style="707"/>
    <col min="4121" max="4133" width="0" style="707" hidden="1" customWidth="1"/>
    <col min="4134" max="4352" width="8.88671875" style="707"/>
    <col min="4353" max="4353" width="5.44140625" style="707" customWidth="1"/>
    <col min="4354" max="4354" width="4.44140625" style="707" customWidth="1"/>
    <col min="4355" max="4355" width="8.33203125" style="707" customWidth="1"/>
    <col min="4356" max="4356" width="7.109375" style="707" customWidth="1"/>
    <col min="4357" max="4357" width="9.33203125" style="707" customWidth="1"/>
    <col min="4358" max="4358" width="7.109375" style="707" customWidth="1"/>
    <col min="4359" max="4359" width="9.33203125" style="707" customWidth="1"/>
    <col min="4360" max="4360" width="7.109375" style="707" customWidth="1"/>
    <col min="4361" max="4361" width="11.44140625" style="707" customWidth="1"/>
    <col min="4362" max="4362" width="10.109375" style="707" customWidth="1"/>
    <col min="4363" max="4364" width="8.5546875" style="707" customWidth="1"/>
    <col min="4365" max="4365" width="7.88671875" style="707" customWidth="1"/>
    <col min="4366" max="4366" width="8.88671875" style="707"/>
    <col min="4367" max="4368" width="4.44140625" style="707" customWidth="1"/>
    <col min="4369" max="4369" width="12.109375" style="707" customWidth="1"/>
    <col min="4370" max="4370" width="7.88671875" style="707" customWidth="1"/>
    <col min="4371" max="4371" width="7.44140625" style="707" customWidth="1"/>
    <col min="4372" max="4376" width="8.88671875" style="707"/>
    <col min="4377" max="4389" width="0" style="707" hidden="1" customWidth="1"/>
    <col min="4390" max="4608" width="8.88671875" style="707"/>
    <col min="4609" max="4609" width="5.44140625" style="707" customWidth="1"/>
    <col min="4610" max="4610" width="4.44140625" style="707" customWidth="1"/>
    <col min="4611" max="4611" width="8.33203125" style="707" customWidth="1"/>
    <col min="4612" max="4612" width="7.109375" style="707" customWidth="1"/>
    <col min="4613" max="4613" width="9.33203125" style="707" customWidth="1"/>
    <col min="4614" max="4614" width="7.109375" style="707" customWidth="1"/>
    <col min="4615" max="4615" width="9.33203125" style="707" customWidth="1"/>
    <col min="4616" max="4616" width="7.109375" style="707" customWidth="1"/>
    <col min="4617" max="4617" width="11.44140625" style="707" customWidth="1"/>
    <col min="4618" max="4618" width="10.109375" style="707" customWidth="1"/>
    <col min="4619" max="4620" width="8.5546875" style="707" customWidth="1"/>
    <col min="4621" max="4621" width="7.88671875" style="707" customWidth="1"/>
    <col min="4622" max="4622" width="8.88671875" style="707"/>
    <col min="4623" max="4624" width="4.44140625" style="707" customWidth="1"/>
    <col min="4625" max="4625" width="12.109375" style="707" customWidth="1"/>
    <col min="4626" max="4626" width="7.88671875" style="707" customWidth="1"/>
    <col min="4627" max="4627" width="7.44140625" style="707" customWidth="1"/>
    <col min="4628" max="4632" width="8.88671875" style="707"/>
    <col min="4633" max="4645" width="0" style="707" hidden="1" customWidth="1"/>
    <col min="4646" max="4864" width="8.88671875" style="707"/>
    <col min="4865" max="4865" width="5.44140625" style="707" customWidth="1"/>
    <col min="4866" max="4866" width="4.44140625" style="707" customWidth="1"/>
    <col min="4867" max="4867" width="8.33203125" style="707" customWidth="1"/>
    <col min="4868" max="4868" width="7.109375" style="707" customWidth="1"/>
    <col min="4869" max="4869" width="9.33203125" style="707" customWidth="1"/>
    <col min="4870" max="4870" width="7.109375" style="707" customWidth="1"/>
    <col min="4871" max="4871" width="9.33203125" style="707" customWidth="1"/>
    <col min="4872" max="4872" width="7.109375" style="707" customWidth="1"/>
    <col min="4873" max="4873" width="11.44140625" style="707" customWidth="1"/>
    <col min="4874" max="4874" width="10.109375" style="707" customWidth="1"/>
    <col min="4875" max="4876" width="8.5546875" style="707" customWidth="1"/>
    <col min="4877" max="4877" width="7.88671875" style="707" customWidth="1"/>
    <col min="4878" max="4878" width="8.88671875" style="707"/>
    <col min="4879" max="4880" width="4.44140625" style="707" customWidth="1"/>
    <col min="4881" max="4881" width="12.109375" style="707" customWidth="1"/>
    <col min="4882" max="4882" width="7.88671875" style="707" customWidth="1"/>
    <col min="4883" max="4883" width="7.44140625" style="707" customWidth="1"/>
    <col min="4884" max="4888" width="8.88671875" style="707"/>
    <col min="4889" max="4901" width="0" style="707" hidden="1" customWidth="1"/>
    <col min="4902" max="5120" width="8.88671875" style="707"/>
    <col min="5121" max="5121" width="5.44140625" style="707" customWidth="1"/>
    <col min="5122" max="5122" width="4.44140625" style="707" customWidth="1"/>
    <col min="5123" max="5123" width="8.33203125" style="707" customWidth="1"/>
    <col min="5124" max="5124" width="7.109375" style="707" customWidth="1"/>
    <col min="5125" max="5125" width="9.33203125" style="707" customWidth="1"/>
    <col min="5126" max="5126" width="7.109375" style="707" customWidth="1"/>
    <col min="5127" max="5127" width="9.33203125" style="707" customWidth="1"/>
    <col min="5128" max="5128" width="7.109375" style="707" customWidth="1"/>
    <col min="5129" max="5129" width="11.44140625" style="707" customWidth="1"/>
    <col min="5130" max="5130" width="10.109375" style="707" customWidth="1"/>
    <col min="5131" max="5132" width="8.5546875" style="707" customWidth="1"/>
    <col min="5133" max="5133" width="7.88671875" style="707" customWidth="1"/>
    <col min="5134" max="5134" width="8.88671875" style="707"/>
    <col min="5135" max="5136" width="4.44140625" style="707" customWidth="1"/>
    <col min="5137" max="5137" width="12.109375" style="707" customWidth="1"/>
    <col min="5138" max="5138" width="7.88671875" style="707" customWidth="1"/>
    <col min="5139" max="5139" width="7.44140625" style="707" customWidth="1"/>
    <col min="5140" max="5144" width="8.88671875" style="707"/>
    <col min="5145" max="5157" width="0" style="707" hidden="1" customWidth="1"/>
    <col min="5158" max="5376" width="8.88671875" style="707"/>
    <col min="5377" max="5377" width="5.44140625" style="707" customWidth="1"/>
    <col min="5378" max="5378" width="4.44140625" style="707" customWidth="1"/>
    <col min="5379" max="5379" width="8.33203125" style="707" customWidth="1"/>
    <col min="5380" max="5380" width="7.109375" style="707" customWidth="1"/>
    <col min="5381" max="5381" width="9.33203125" style="707" customWidth="1"/>
    <col min="5382" max="5382" width="7.109375" style="707" customWidth="1"/>
    <col min="5383" max="5383" width="9.33203125" style="707" customWidth="1"/>
    <col min="5384" max="5384" width="7.109375" style="707" customWidth="1"/>
    <col min="5385" max="5385" width="11.44140625" style="707" customWidth="1"/>
    <col min="5386" max="5386" width="10.109375" style="707" customWidth="1"/>
    <col min="5387" max="5388" width="8.5546875" style="707" customWidth="1"/>
    <col min="5389" max="5389" width="7.88671875" style="707" customWidth="1"/>
    <col min="5390" max="5390" width="8.88671875" style="707"/>
    <col min="5391" max="5392" width="4.44140625" style="707" customWidth="1"/>
    <col min="5393" max="5393" width="12.109375" style="707" customWidth="1"/>
    <col min="5394" max="5394" width="7.88671875" style="707" customWidth="1"/>
    <col min="5395" max="5395" width="7.44140625" style="707" customWidth="1"/>
    <col min="5396" max="5400" width="8.88671875" style="707"/>
    <col min="5401" max="5413" width="0" style="707" hidden="1" customWidth="1"/>
    <col min="5414" max="5632" width="8.88671875" style="707"/>
    <col min="5633" max="5633" width="5.44140625" style="707" customWidth="1"/>
    <col min="5634" max="5634" width="4.44140625" style="707" customWidth="1"/>
    <col min="5635" max="5635" width="8.33203125" style="707" customWidth="1"/>
    <col min="5636" max="5636" width="7.109375" style="707" customWidth="1"/>
    <col min="5637" max="5637" width="9.33203125" style="707" customWidth="1"/>
    <col min="5638" max="5638" width="7.109375" style="707" customWidth="1"/>
    <col min="5639" max="5639" width="9.33203125" style="707" customWidth="1"/>
    <col min="5640" max="5640" width="7.109375" style="707" customWidth="1"/>
    <col min="5641" max="5641" width="11.44140625" style="707" customWidth="1"/>
    <col min="5642" max="5642" width="10.109375" style="707" customWidth="1"/>
    <col min="5643" max="5644" width="8.5546875" style="707" customWidth="1"/>
    <col min="5645" max="5645" width="7.88671875" style="707" customWidth="1"/>
    <col min="5646" max="5646" width="8.88671875" style="707"/>
    <col min="5647" max="5648" width="4.44140625" style="707" customWidth="1"/>
    <col min="5649" max="5649" width="12.109375" style="707" customWidth="1"/>
    <col min="5650" max="5650" width="7.88671875" style="707" customWidth="1"/>
    <col min="5651" max="5651" width="7.44140625" style="707" customWidth="1"/>
    <col min="5652" max="5656" width="8.88671875" style="707"/>
    <col min="5657" max="5669" width="0" style="707" hidden="1" customWidth="1"/>
    <col min="5670" max="5888" width="8.88671875" style="707"/>
    <col min="5889" max="5889" width="5.44140625" style="707" customWidth="1"/>
    <col min="5890" max="5890" width="4.44140625" style="707" customWidth="1"/>
    <col min="5891" max="5891" width="8.33203125" style="707" customWidth="1"/>
    <col min="5892" max="5892" width="7.109375" style="707" customWidth="1"/>
    <col min="5893" max="5893" width="9.33203125" style="707" customWidth="1"/>
    <col min="5894" max="5894" width="7.109375" style="707" customWidth="1"/>
    <col min="5895" max="5895" width="9.33203125" style="707" customWidth="1"/>
    <col min="5896" max="5896" width="7.109375" style="707" customWidth="1"/>
    <col min="5897" max="5897" width="11.44140625" style="707" customWidth="1"/>
    <col min="5898" max="5898" width="10.109375" style="707" customWidth="1"/>
    <col min="5899" max="5900" width="8.5546875" style="707" customWidth="1"/>
    <col min="5901" max="5901" width="7.88671875" style="707" customWidth="1"/>
    <col min="5902" max="5902" width="8.88671875" style="707"/>
    <col min="5903" max="5904" width="4.44140625" style="707" customWidth="1"/>
    <col min="5905" max="5905" width="12.109375" style="707" customWidth="1"/>
    <col min="5906" max="5906" width="7.88671875" style="707" customWidth="1"/>
    <col min="5907" max="5907" width="7.44140625" style="707" customWidth="1"/>
    <col min="5908" max="5912" width="8.88671875" style="707"/>
    <col min="5913" max="5925" width="0" style="707" hidden="1" customWidth="1"/>
    <col min="5926" max="6144" width="8.88671875" style="707"/>
    <col min="6145" max="6145" width="5.44140625" style="707" customWidth="1"/>
    <col min="6146" max="6146" width="4.44140625" style="707" customWidth="1"/>
    <col min="6147" max="6147" width="8.33203125" style="707" customWidth="1"/>
    <col min="6148" max="6148" width="7.109375" style="707" customWidth="1"/>
    <col min="6149" max="6149" width="9.33203125" style="707" customWidth="1"/>
    <col min="6150" max="6150" width="7.109375" style="707" customWidth="1"/>
    <col min="6151" max="6151" width="9.33203125" style="707" customWidth="1"/>
    <col min="6152" max="6152" width="7.109375" style="707" customWidth="1"/>
    <col min="6153" max="6153" width="11.44140625" style="707" customWidth="1"/>
    <col min="6154" max="6154" width="10.109375" style="707" customWidth="1"/>
    <col min="6155" max="6156" width="8.5546875" style="707" customWidth="1"/>
    <col min="6157" max="6157" width="7.88671875" style="707" customWidth="1"/>
    <col min="6158" max="6158" width="8.88671875" style="707"/>
    <col min="6159" max="6160" width="4.44140625" style="707" customWidth="1"/>
    <col min="6161" max="6161" width="12.109375" style="707" customWidth="1"/>
    <col min="6162" max="6162" width="7.88671875" style="707" customWidth="1"/>
    <col min="6163" max="6163" width="7.44140625" style="707" customWidth="1"/>
    <col min="6164" max="6168" width="8.88671875" style="707"/>
    <col min="6169" max="6181" width="0" style="707" hidden="1" customWidth="1"/>
    <col min="6182" max="6400" width="8.88671875" style="707"/>
    <col min="6401" max="6401" width="5.44140625" style="707" customWidth="1"/>
    <col min="6402" max="6402" width="4.44140625" style="707" customWidth="1"/>
    <col min="6403" max="6403" width="8.33203125" style="707" customWidth="1"/>
    <col min="6404" max="6404" width="7.109375" style="707" customWidth="1"/>
    <col min="6405" max="6405" width="9.33203125" style="707" customWidth="1"/>
    <col min="6406" max="6406" width="7.109375" style="707" customWidth="1"/>
    <col min="6407" max="6407" width="9.33203125" style="707" customWidth="1"/>
    <col min="6408" max="6408" width="7.109375" style="707" customWidth="1"/>
    <col min="6409" max="6409" width="11.44140625" style="707" customWidth="1"/>
    <col min="6410" max="6410" width="10.109375" style="707" customWidth="1"/>
    <col min="6411" max="6412" width="8.5546875" style="707" customWidth="1"/>
    <col min="6413" max="6413" width="7.88671875" style="707" customWidth="1"/>
    <col min="6414" max="6414" width="8.88671875" style="707"/>
    <col min="6415" max="6416" width="4.44140625" style="707" customWidth="1"/>
    <col min="6417" max="6417" width="12.109375" style="707" customWidth="1"/>
    <col min="6418" max="6418" width="7.88671875" style="707" customWidth="1"/>
    <col min="6419" max="6419" width="7.44140625" style="707" customWidth="1"/>
    <col min="6420" max="6424" width="8.88671875" style="707"/>
    <col min="6425" max="6437" width="0" style="707" hidden="1" customWidth="1"/>
    <col min="6438" max="6656" width="8.88671875" style="707"/>
    <col min="6657" max="6657" width="5.44140625" style="707" customWidth="1"/>
    <col min="6658" max="6658" width="4.44140625" style="707" customWidth="1"/>
    <col min="6659" max="6659" width="8.33203125" style="707" customWidth="1"/>
    <col min="6660" max="6660" width="7.109375" style="707" customWidth="1"/>
    <col min="6661" max="6661" width="9.33203125" style="707" customWidth="1"/>
    <col min="6662" max="6662" width="7.109375" style="707" customWidth="1"/>
    <col min="6663" max="6663" width="9.33203125" style="707" customWidth="1"/>
    <col min="6664" max="6664" width="7.109375" style="707" customWidth="1"/>
    <col min="6665" max="6665" width="11.44140625" style="707" customWidth="1"/>
    <col min="6666" max="6666" width="10.109375" style="707" customWidth="1"/>
    <col min="6667" max="6668" width="8.5546875" style="707" customWidth="1"/>
    <col min="6669" max="6669" width="7.88671875" style="707" customWidth="1"/>
    <col min="6670" max="6670" width="8.88671875" style="707"/>
    <col min="6671" max="6672" width="4.44140625" style="707" customWidth="1"/>
    <col min="6673" max="6673" width="12.109375" style="707" customWidth="1"/>
    <col min="6674" max="6674" width="7.88671875" style="707" customWidth="1"/>
    <col min="6675" max="6675" width="7.44140625" style="707" customWidth="1"/>
    <col min="6676" max="6680" width="8.88671875" style="707"/>
    <col min="6681" max="6693" width="0" style="707" hidden="1" customWidth="1"/>
    <col min="6694" max="6912" width="8.88671875" style="707"/>
    <col min="6913" max="6913" width="5.44140625" style="707" customWidth="1"/>
    <col min="6914" max="6914" width="4.44140625" style="707" customWidth="1"/>
    <col min="6915" max="6915" width="8.33203125" style="707" customWidth="1"/>
    <col min="6916" max="6916" width="7.109375" style="707" customWidth="1"/>
    <col min="6917" max="6917" width="9.33203125" style="707" customWidth="1"/>
    <col min="6918" max="6918" width="7.109375" style="707" customWidth="1"/>
    <col min="6919" max="6919" width="9.33203125" style="707" customWidth="1"/>
    <col min="6920" max="6920" width="7.109375" style="707" customWidth="1"/>
    <col min="6921" max="6921" width="11.44140625" style="707" customWidth="1"/>
    <col min="6922" max="6922" width="10.109375" style="707" customWidth="1"/>
    <col min="6923" max="6924" width="8.5546875" style="707" customWidth="1"/>
    <col min="6925" max="6925" width="7.88671875" style="707" customWidth="1"/>
    <col min="6926" max="6926" width="8.88671875" style="707"/>
    <col min="6927" max="6928" width="4.44140625" style="707" customWidth="1"/>
    <col min="6929" max="6929" width="12.109375" style="707" customWidth="1"/>
    <col min="6930" max="6930" width="7.88671875" style="707" customWidth="1"/>
    <col min="6931" max="6931" width="7.44140625" style="707" customWidth="1"/>
    <col min="6932" max="6936" width="8.88671875" style="707"/>
    <col min="6937" max="6949" width="0" style="707" hidden="1" customWidth="1"/>
    <col min="6950" max="7168" width="8.88671875" style="707"/>
    <col min="7169" max="7169" width="5.44140625" style="707" customWidth="1"/>
    <col min="7170" max="7170" width="4.44140625" style="707" customWidth="1"/>
    <col min="7171" max="7171" width="8.33203125" style="707" customWidth="1"/>
    <col min="7172" max="7172" width="7.109375" style="707" customWidth="1"/>
    <col min="7173" max="7173" width="9.33203125" style="707" customWidth="1"/>
    <col min="7174" max="7174" width="7.109375" style="707" customWidth="1"/>
    <col min="7175" max="7175" width="9.33203125" style="707" customWidth="1"/>
    <col min="7176" max="7176" width="7.109375" style="707" customWidth="1"/>
    <col min="7177" max="7177" width="11.44140625" style="707" customWidth="1"/>
    <col min="7178" max="7178" width="10.109375" style="707" customWidth="1"/>
    <col min="7179" max="7180" width="8.5546875" style="707" customWidth="1"/>
    <col min="7181" max="7181" width="7.88671875" style="707" customWidth="1"/>
    <col min="7182" max="7182" width="8.88671875" style="707"/>
    <col min="7183" max="7184" width="4.44140625" style="707" customWidth="1"/>
    <col min="7185" max="7185" width="12.109375" style="707" customWidth="1"/>
    <col min="7186" max="7186" width="7.88671875" style="707" customWidth="1"/>
    <col min="7187" max="7187" width="7.44140625" style="707" customWidth="1"/>
    <col min="7188" max="7192" width="8.88671875" style="707"/>
    <col min="7193" max="7205" width="0" style="707" hidden="1" customWidth="1"/>
    <col min="7206" max="7424" width="8.88671875" style="707"/>
    <col min="7425" max="7425" width="5.44140625" style="707" customWidth="1"/>
    <col min="7426" max="7426" width="4.44140625" style="707" customWidth="1"/>
    <col min="7427" max="7427" width="8.33203125" style="707" customWidth="1"/>
    <col min="7428" max="7428" width="7.109375" style="707" customWidth="1"/>
    <col min="7429" max="7429" width="9.33203125" style="707" customWidth="1"/>
    <col min="7430" max="7430" width="7.109375" style="707" customWidth="1"/>
    <col min="7431" max="7431" width="9.33203125" style="707" customWidth="1"/>
    <col min="7432" max="7432" width="7.109375" style="707" customWidth="1"/>
    <col min="7433" max="7433" width="11.44140625" style="707" customWidth="1"/>
    <col min="7434" max="7434" width="10.109375" style="707" customWidth="1"/>
    <col min="7435" max="7436" width="8.5546875" style="707" customWidth="1"/>
    <col min="7437" max="7437" width="7.88671875" style="707" customWidth="1"/>
    <col min="7438" max="7438" width="8.88671875" style="707"/>
    <col min="7439" max="7440" width="4.44140625" style="707" customWidth="1"/>
    <col min="7441" max="7441" width="12.109375" style="707" customWidth="1"/>
    <col min="7442" max="7442" width="7.88671875" style="707" customWidth="1"/>
    <col min="7443" max="7443" width="7.44140625" style="707" customWidth="1"/>
    <col min="7444" max="7448" width="8.88671875" style="707"/>
    <col min="7449" max="7461" width="0" style="707" hidden="1" customWidth="1"/>
    <col min="7462" max="7680" width="8.88671875" style="707"/>
    <col min="7681" max="7681" width="5.44140625" style="707" customWidth="1"/>
    <col min="7682" max="7682" width="4.44140625" style="707" customWidth="1"/>
    <col min="7683" max="7683" width="8.33203125" style="707" customWidth="1"/>
    <col min="7684" max="7684" width="7.109375" style="707" customWidth="1"/>
    <col min="7685" max="7685" width="9.33203125" style="707" customWidth="1"/>
    <col min="7686" max="7686" width="7.109375" style="707" customWidth="1"/>
    <col min="7687" max="7687" width="9.33203125" style="707" customWidth="1"/>
    <col min="7688" max="7688" width="7.109375" style="707" customWidth="1"/>
    <col min="7689" max="7689" width="11.44140625" style="707" customWidth="1"/>
    <col min="7690" max="7690" width="10.109375" style="707" customWidth="1"/>
    <col min="7691" max="7692" width="8.5546875" style="707" customWidth="1"/>
    <col min="7693" max="7693" width="7.88671875" style="707" customWidth="1"/>
    <col min="7694" max="7694" width="8.88671875" style="707"/>
    <col min="7695" max="7696" width="4.44140625" style="707" customWidth="1"/>
    <col min="7697" max="7697" width="12.109375" style="707" customWidth="1"/>
    <col min="7698" max="7698" width="7.88671875" style="707" customWidth="1"/>
    <col min="7699" max="7699" width="7.44140625" style="707" customWidth="1"/>
    <col min="7700" max="7704" width="8.88671875" style="707"/>
    <col min="7705" max="7717" width="0" style="707" hidden="1" customWidth="1"/>
    <col min="7718" max="7936" width="8.88671875" style="707"/>
    <col min="7937" max="7937" width="5.44140625" style="707" customWidth="1"/>
    <col min="7938" max="7938" width="4.44140625" style="707" customWidth="1"/>
    <col min="7939" max="7939" width="8.33203125" style="707" customWidth="1"/>
    <col min="7940" max="7940" width="7.109375" style="707" customWidth="1"/>
    <col min="7941" max="7941" width="9.33203125" style="707" customWidth="1"/>
    <col min="7942" max="7942" width="7.109375" style="707" customWidth="1"/>
    <col min="7943" max="7943" width="9.33203125" style="707" customWidth="1"/>
    <col min="7944" max="7944" width="7.109375" style="707" customWidth="1"/>
    <col min="7945" max="7945" width="11.44140625" style="707" customWidth="1"/>
    <col min="7946" max="7946" width="10.109375" style="707" customWidth="1"/>
    <col min="7947" max="7948" width="8.5546875" style="707" customWidth="1"/>
    <col min="7949" max="7949" width="7.88671875" style="707" customWidth="1"/>
    <col min="7950" max="7950" width="8.88671875" style="707"/>
    <col min="7951" max="7952" width="4.44140625" style="707" customWidth="1"/>
    <col min="7953" max="7953" width="12.109375" style="707" customWidth="1"/>
    <col min="7954" max="7954" width="7.88671875" style="707" customWidth="1"/>
    <col min="7955" max="7955" width="7.44140625" style="707" customWidth="1"/>
    <col min="7956" max="7960" width="8.88671875" style="707"/>
    <col min="7961" max="7973" width="0" style="707" hidden="1" customWidth="1"/>
    <col min="7974" max="8192" width="8.88671875" style="707"/>
    <col min="8193" max="8193" width="5.44140625" style="707" customWidth="1"/>
    <col min="8194" max="8194" width="4.44140625" style="707" customWidth="1"/>
    <col min="8195" max="8195" width="8.33203125" style="707" customWidth="1"/>
    <col min="8196" max="8196" width="7.109375" style="707" customWidth="1"/>
    <col min="8197" max="8197" width="9.33203125" style="707" customWidth="1"/>
    <col min="8198" max="8198" width="7.109375" style="707" customWidth="1"/>
    <col min="8199" max="8199" width="9.33203125" style="707" customWidth="1"/>
    <col min="8200" max="8200" width="7.109375" style="707" customWidth="1"/>
    <col min="8201" max="8201" width="11.44140625" style="707" customWidth="1"/>
    <col min="8202" max="8202" width="10.109375" style="707" customWidth="1"/>
    <col min="8203" max="8204" width="8.5546875" style="707" customWidth="1"/>
    <col min="8205" max="8205" width="7.88671875" style="707" customWidth="1"/>
    <col min="8206" max="8206" width="8.88671875" style="707"/>
    <col min="8207" max="8208" width="4.44140625" style="707" customWidth="1"/>
    <col min="8209" max="8209" width="12.109375" style="707" customWidth="1"/>
    <col min="8210" max="8210" width="7.88671875" style="707" customWidth="1"/>
    <col min="8211" max="8211" width="7.44140625" style="707" customWidth="1"/>
    <col min="8212" max="8216" width="8.88671875" style="707"/>
    <col min="8217" max="8229" width="0" style="707" hidden="1" customWidth="1"/>
    <col min="8230" max="8448" width="8.88671875" style="707"/>
    <col min="8449" max="8449" width="5.44140625" style="707" customWidth="1"/>
    <col min="8450" max="8450" width="4.44140625" style="707" customWidth="1"/>
    <col min="8451" max="8451" width="8.33203125" style="707" customWidth="1"/>
    <col min="8452" max="8452" width="7.109375" style="707" customWidth="1"/>
    <col min="8453" max="8453" width="9.33203125" style="707" customWidth="1"/>
    <col min="8454" max="8454" width="7.109375" style="707" customWidth="1"/>
    <col min="8455" max="8455" width="9.33203125" style="707" customWidth="1"/>
    <col min="8456" max="8456" width="7.109375" style="707" customWidth="1"/>
    <col min="8457" max="8457" width="11.44140625" style="707" customWidth="1"/>
    <col min="8458" max="8458" width="10.109375" style="707" customWidth="1"/>
    <col min="8459" max="8460" width="8.5546875" style="707" customWidth="1"/>
    <col min="8461" max="8461" width="7.88671875" style="707" customWidth="1"/>
    <col min="8462" max="8462" width="8.88671875" style="707"/>
    <col min="8463" max="8464" width="4.44140625" style="707" customWidth="1"/>
    <col min="8465" max="8465" width="12.109375" style="707" customWidth="1"/>
    <col min="8466" max="8466" width="7.88671875" style="707" customWidth="1"/>
    <col min="8467" max="8467" width="7.44140625" style="707" customWidth="1"/>
    <col min="8468" max="8472" width="8.88671875" style="707"/>
    <col min="8473" max="8485" width="0" style="707" hidden="1" customWidth="1"/>
    <col min="8486" max="8704" width="8.88671875" style="707"/>
    <col min="8705" max="8705" width="5.44140625" style="707" customWidth="1"/>
    <col min="8706" max="8706" width="4.44140625" style="707" customWidth="1"/>
    <col min="8707" max="8707" width="8.33203125" style="707" customWidth="1"/>
    <col min="8708" max="8708" width="7.109375" style="707" customWidth="1"/>
    <col min="8709" max="8709" width="9.33203125" style="707" customWidth="1"/>
    <col min="8710" max="8710" width="7.109375" style="707" customWidth="1"/>
    <col min="8711" max="8711" width="9.33203125" style="707" customWidth="1"/>
    <col min="8712" max="8712" width="7.109375" style="707" customWidth="1"/>
    <col min="8713" max="8713" width="11.44140625" style="707" customWidth="1"/>
    <col min="8714" max="8714" width="10.109375" style="707" customWidth="1"/>
    <col min="8715" max="8716" width="8.5546875" style="707" customWidth="1"/>
    <col min="8717" max="8717" width="7.88671875" style="707" customWidth="1"/>
    <col min="8718" max="8718" width="8.88671875" style="707"/>
    <col min="8719" max="8720" width="4.44140625" style="707" customWidth="1"/>
    <col min="8721" max="8721" width="12.109375" style="707" customWidth="1"/>
    <col min="8722" max="8722" width="7.88671875" style="707" customWidth="1"/>
    <col min="8723" max="8723" width="7.44140625" style="707" customWidth="1"/>
    <col min="8724" max="8728" width="8.88671875" style="707"/>
    <col min="8729" max="8741" width="0" style="707" hidden="1" customWidth="1"/>
    <col min="8742" max="8960" width="8.88671875" style="707"/>
    <col min="8961" max="8961" width="5.44140625" style="707" customWidth="1"/>
    <col min="8962" max="8962" width="4.44140625" style="707" customWidth="1"/>
    <col min="8963" max="8963" width="8.33203125" style="707" customWidth="1"/>
    <col min="8964" max="8964" width="7.109375" style="707" customWidth="1"/>
    <col min="8965" max="8965" width="9.33203125" style="707" customWidth="1"/>
    <col min="8966" max="8966" width="7.109375" style="707" customWidth="1"/>
    <col min="8967" max="8967" width="9.33203125" style="707" customWidth="1"/>
    <col min="8968" max="8968" width="7.109375" style="707" customWidth="1"/>
    <col min="8969" max="8969" width="11.44140625" style="707" customWidth="1"/>
    <col min="8970" max="8970" width="10.109375" style="707" customWidth="1"/>
    <col min="8971" max="8972" width="8.5546875" style="707" customWidth="1"/>
    <col min="8973" max="8973" width="7.88671875" style="707" customWidth="1"/>
    <col min="8974" max="8974" width="8.88671875" style="707"/>
    <col min="8975" max="8976" width="4.44140625" style="707" customWidth="1"/>
    <col min="8977" max="8977" width="12.109375" style="707" customWidth="1"/>
    <col min="8978" max="8978" width="7.88671875" style="707" customWidth="1"/>
    <col min="8979" max="8979" width="7.44140625" style="707" customWidth="1"/>
    <col min="8980" max="8984" width="8.88671875" style="707"/>
    <col min="8985" max="8997" width="0" style="707" hidden="1" customWidth="1"/>
    <col min="8998" max="9216" width="8.88671875" style="707"/>
    <col min="9217" max="9217" width="5.44140625" style="707" customWidth="1"/>
    <col min="9218" max="9218" width="4.44140625" style="707" customWidth="1"/>
    <col min="9219" max="9219" width="8.33203125" style="707" customWidth="1"/>
    <col min="9220" max="9220" width="7.109375" style="707" customWidth="1"/>
    <col min="9221" max="9221" width="9.33203125" style="707" customWidth="1"/>
    <col min="9222" max="9222" width="7.109375" style="707" customWidth="1"/>
    <col min="9223" max="9223" width="9.33203125" style="707" customWidth="1"/>
    <col min="9224" max="9224" width="7.109375" style="707" customWidth="1"/>
    <col min="9225" max="9225" width="11.44140625" style="707" customWidth="1"/>
    <col min="9226" max="9226" width="10.109375" style="707" customWidth="1"/>
    <col min="9227" max="9228" width="8.5546875" style="707" customWidth="1"/>
    <col min="9229" max="9229" width="7.88671875" style="707" customWidth="1"/>
    <col min="9230" max="9230" width="8.88671875" style="707"/>
    <col min="9231" max="9232" width="4.44140625" style="707" customWidth="1"/>
    <col min="9233" max="9233" width="12.109375" style="707" customWidth="1"/>
    <col min="9234" max="9234" width="7.88671875" style="707" customWidth="1"/>
    <col min="9235" max="9235" width="7.44140625" style="707" customWidth="1"/>
    <col min="9236" max="9240" width="8.88671875" style="707"/>
    <col min="9241" max="9253" width="0" style="707" hidden="1" customWidth="1"/>
    <col min="9254" max="9472" width="8.88671875" style="707"/>
    <col min="9473" max="9473" width="5.44140625" style="707" customWidth="1"/>
    <col min="9474" max="9474" width="4.44140625" style="707" customWidth="1"/>
    <col min="9475" max="9475" width="8.33203125" style="707" customWidth="1"/>
    <col min="9476" max="9476" width="7.109375" style="707" customWidth="1"/>
    <col min="9477" max="9477" width="9.33203125" style="707" customWidth="1"/>
    <col min="9478" max="9478" width="7.109375" style="707" customWidth="1"/>
    <col min="9479" max="9479" width="9.33203125" style="707" customWidth="1"/>
    <col min="9480" max="9480" width="7.109375" style="707" customWidth="1"/>
    <col min="9481" max="9481" width="11.44140625" style="707" customWidth="1"/>
    <col min="9482" max="9482" width="10.109375" style="707" customWidth="1"/>
    <col min="9483" max="9484" width="8.5546875" style="707" customWidth="1"/>
    <col min="9485" max="9485" width="7.88671875" style="707" customWidth="1"/>
    <col min="9486" max="9486" width="8.88671875" style="707"/>
    <col min="9487" max="9488" width="4.44140625" style="707" customWidth="1"/>
    <col min="9489" max="9489" width="12.109375" style="707" customWidth="1"/>
    <col min="9490" max="9490" width="7.88671875" style="707" customWidth="1"/>
    <col min="9491" max="9491" width="7.44140625" style="707" customWidth="1"/>
    <col min="9492" max="9496" width="8.88671875" style="707"/>
    <col min="9497" max="9509" width="0" style="707" hidden="1" customWidth="1"/>
    <col min="9510" max="9728" width="8.88671875" style="707"/>
    <col min="9729" max="9729" width="5.44140625" style="707" customWidth="1"/>
    <col min="9730" max="9730" width="4.44140625" style="707" customWidth="1"/>
    <col min="9731" max="9731" width="8.33203125" style="707" customWidth="1"/>
    <col min="9732" max="9732" width="7.109375" style="707" customWidth="1"/>
    <col min="9733" max="9733" width="9.33203125" style="707" customWidth="1"/>
    <col min="9734" max="9734" width="7.109375" style="707" customWidth="1"/>
    <col min="9735" max="9735" width="9.33203125" style="707" customWidth="1"/>
    <col min="9736" max="9736" width="7.109375" style="707" customWidth="1"/>
    <col min="9737" max="9737" width="11.44140625" style="707" customWidth="1"/>
    <col min="9738" max="9738" width="10.109375" style="707" customWidth="1"/>
    <col min="9739" max="9740" width="8.5546875" style="707" customWidth="1"/>
    <col min="9741" max="9741" width="7.88671875" style="707" customWidth="1"/>
    <col min="9742" max="9742" width="8.88671875" style="707"/>
    <col min="9743" max="9744" width="4.44140625" style="707" customWidth="1"/>
    <col min="9745" max="9745" width="12.109375" style="707" customWidth="1"/>
    <col min="9746" max="9746" width="7.88671875" style="707" customWidth="1"/>
    <col min="9747" max="9747" width="7.44140625" style="707" customWidth="1"/>
    <col min="9748" max="9752" width="8.88671875" style="707"/>
    <col min="9753" max="9765" width="0" style="707" hidden="1" customWidth="1"/>
    <col min="9766" max="9984" width="8.88671875" style="707"/>
    <col min="9985" max="9985" width="5.44140625" style="707" customWidth="1"/>
    <col min="9986" max="9986" width="4.44140625" style="707" customWidth="1"/>
    <col min="9987" max="9987" width="8.33203125" style="707" customWidth="1"/>
    <col min="9988" max="9988" width="7.109375" style="707" customWidth="1"/>
    <col min="9989" max="9989" width="9.33203125" style="707" customWidth="1"/>
    <col min="9990" max="9990" width="7.109375" style="707" customWidth="1"/>
    <col min="9991" max="9991" width="9.33203125" style="707" customWidth="1"/>
    <col min="9992" max="9992" width="7.109375" style="707" customWidth="1"/>
    <col min="9993" max="9993" width="11.44140625" style="707" customWidth="1"/>
    <col min="9994" max="9994" width="10.109375" style="707" customWidth="1"/>
    <col min="9995" max="9996" width="8.5546875" style="707" customWidth="1"/>
    <col min="9997" max="9997" width="7.88671875" style="707" customWidth="1"/>
    <col min="9998" max="9998" width="8.88671875" style="707"/>
    <col min="9999" max="10000" width="4.44140625" style="707" customWidth="1"/>
    <col min="10001" max="10001" width="12.109375" style="707" customWidth="1"/>
    <col min="10002" max="10002" width="7.88671875" style="707" customWidth="1"/>
    <col min="10003" max="10003" width="7.44140625" style="707" customWidth="1"/>
    <col min="10004" max="10008" width="8.88671875" style="707"/>
    <col min="10009" max="10021" width="0" style="707" hidden="1" customWidth="1"/>
    <col min="10022" max="10240" width="8.88671875" style="707"/>
    <col min="10241" max="10241" width="5.44140625" style="707" customWidth="1"/>
    <col min="10242" max="10242" width="4.44140625" style="707" customWidth="1"/>
    <col min="10243" max="10243" width="8.33203125" style="707" customWidth="1"/>
    <col min="10244" max="10244" width="7.109375" style="707" customWidth="1"/>
    <col min="10245" max="10245" width="9.33203125" style="707" customWidth="1"/>
    <col min="10246" max="10246" width="7.109375" style="707" customWidth="1"/>
    <col min="10247" max="10247" width="9.33203125" style="707" customWidth="1"/>
    <col min="10248" max="10248" width="7.109375" style="707" customWidth="1"/>
    <col min="10249" max="10249" width="11.44140625" style="707" customWidth="1"/>
    <col min="10250" max="10250" width="10.109375" style="707" customWidth="1"/>
    <col min="10251" max="10252" width="8.5546875" style="707" customWidth="1"/>
    <col min="10253" max="10253" width="7.88671875" style="707" customWidth="1"/>
    <col min="10254" max="10254" width="8.88671875" style="707"/>
    <col min="10255" max="10256" width="4.44140625" style="707" customWidth="1"/>
    <col min="10257" max="10257" width="12.109375" style="707" customWidth="1"/>
    <col min="10258" max="10258" width="7.88671875" style="707" customWidth="1"/>
    <col min="10259" max="10259" width="7.44140625" style="707" customWidth="1"/>
    <col min="10260" max="10264" width="8.88671875" style="707"/>
    <col min="10265" max="10277" width="0" style="707" hidden="1" customWidth="1"/>
    <col min="10278" max="10496" width="8.88671875" style="707"/>
    <col min="10497" max="10497" width="5.44140625" style="707" customWidth="1"/>
    <col min="10498" max="10498" width="4.44140625" style="707" customWidth="1"/>
    <col min="10499" max="10499" width="8.33203125" style="707" customWidth="1"/>
    <col min="10500" max="10500" width="7.109375" style="707" customWidth="1"/>
    <col min="10501" max="10501" width="9.33203125" style="707" customWidth="1"/>
    <col min="10502" max="10502" width="7.109375" style="707" customWidth="1"/>
    <col min="10503" max="10503" width="9.33203125" style="707" customWidth="1"/>
    <col min="10504" max="10504" width="7.109375" style="707" customWidth="1"/>
    <col min="10505" max="10505" width="11.44140625" style="707" customWidth="1"/>
    <col min="10506" max="10506" width="10.109375" style="707" customWidth="1"/>
    <col min="10507" max="10508" width="8.5546875" style="707" customWidth="1"/>
    <col min="10509" max="10509" width="7.88671875" style="707" customWidth="1"/>
    <col min="10510" max="10510" width="8.88671875" style="707"/>
    <col min="10511" max="10512" width="4.44140625" style="707" customWidth="1"/>
    <col min="10513" max="10513" width="12.109375" style="707" customWidth="1"/>
    <col min="10514" max="10514" width="7.88671875" style="707" customWidth="1"/>
    <col min="10515" max="10515" width="7.44140625" style="707" customWidth="1"/>
    <col min="10516" max="10520" width="8.88671875" style="707"/>
    <col min="10521" max="10533" width="0" style="707" hidden="1" customWidth="1"/>
    <col min="10534" max="10752" width="8.88671875" style="707"/>
    <col min="10753" max="10753" width="5.44140625" style="707" customWidth="1"/>
    <col min="10754" max="10754" width="4.44140625" style="707" customWidth="1"/>
    <col min="10755" max="10755" width="8.33203125" style="707" customWidth="1"/>
    <col min="10756" max="10756" width="7.109375" style="707" customWidth="1"/>
    <col min="10757" max="10757" width="9.33203125" style="707" customWidth="1"/>
    <col min="10758" max="10758" width="7.109375" style="707" customWidth="1"/>
    <col min="10759" max="10759" width="9.33203125" style="707" customWidth="1"/>
    <col min="10760" max="10760" width="7.109375" style="707" customWidth="1"/>
    <col min="10761" max="10761" width="11.44140625" style="707" customWidth="1"/>
    <col min="10762" max="10762" width="10.109375" style="707" customWidth="1"/>
    <col min="10763" max="10764" width="8.5546875" style="707" customWidth="1"/>
    <col min="10765" max="10765" width="7.88671875" style="707" customWidth="1"/>
    <col min="10766" max="10766" width="8.88671875" style="707"/>
    <col min="10767" max="10768" width="4.44140625" style="707" customWidth="1"/>
    <col min="10769" max="10769" width="12.109375" style="707" customWidth="1"/>
    <col min="10770" max="10770" width="7.88671875" style="707" customWidth="1"/>
    <col min="10771" max="10771" width="7.44140625" style="707" customWidth="1"/>
    <col min="10772" max="10776" width="8.88671875" style="707"/>
    <col min="10777" max="10789" width="0" style="707" hidden="1" customWidth="1"/>
    <col min="10790" max="11008" width="8.88671875" style="707"/>
    <col min="11009" max="11009" width="5.44140625" style="707" customWidth="1"/>
    <col min="11010" max="11010" width="4.44140625" style="707" customWidth="1"/>
    <col min="11011" max="11011" width="8.33203125" style="707" customWidth="1"/>
    <col min="11012" max="11012" width="7.109375" style="707" customWidth="1"/>
    <col min="11013" max="11013" width="9.33203125" style="707" customWidth="1"/>
    <col min="11014" max="11014" width="7.109375" style="707" customWidth="1"/>
    <col min="11015" max="11015" width="9.33203125" style="707" customWidth="1"/>
    <col min="11016" max="11016" width="7.109375" style="707" customWidth="1"/>
    <col min="11017" max="11017" width="11.44140625" style="707" customWidth="1"/>
    <col min="11018" max="11018" width="10.109375" style="707" customWidth="1"/>
    <col min="11019" max="11020" width="8.5546875" style="707" customWidth="1"/>
    <col min="11021" max="11021" width="7.88671875" style="707" customWidth="1"/>
    <col min="11022" max="11022" width="8.88671875" style="707"/>
    <col min="11023" max="11024" width="4.44140625" style="707" customWidth="1"/>
    <col min="11025" max="11025" width="12.109375" style="707" customWidth="1"/>
    <col min="11026" max="11026" width="7.88671875" style="707" customWidth="1"/>
    <col min="11027" max="11027" width="7.44140625" style="707" customWidth="1"/>
    <col min="11028" max="11032" width="8.88671875" style="707"/>
    <col min="11033" max="11045" width="0" style="707" hidden="1" customWidth="1"/>
    <col min="11046" max="11264" width="8.88671875" style="707"/>
    <col min="11265" max="11265" width="5.44140625" style="707" customWidth="1"/>
    <col min="11266" max="11266" width="4.44140625" style="707" customWidth="1"/>
    <col min="11267" max="11267" width="8.33203125" style="707" customWidth="1"/>
    <col min="11268" max="11268" width="7.109375" style="707" customWidth="1"/>
    <col min="11269" max="11269" width="9.33203125" style="707" customWidth="1"/>
    <col min="11270" max="11270" width="7.109375" style="707" customWidth="1"/>
    <col min="11271" max="11271" width="9.33203125" style="707" customWidth="1"/>
    <col min="11272" max="11272" width="7.109375" style="707" customWidth="1"/>
    <col min="11273" max="11273" width="11.44140625" style="707" customWidth="1"/>
    <col min="11274" max="11274" width="10.109375" style="707" customWidth="1"/>
    <col min="11275" max="11276" width="8.5546875" style="707" customWidth="1"/>
    <col min="11277" max="11277" width="7.88671875" style="707" customWidth="1"/>
    <col min="11278" max="11278" width="8.88671875" style="707"/>
    <col min="11279" max="11280" width="4.44140625" style="707" customWidth="1"/>
    <col min="11281" max="11281" width="12.109375" style="707" customWidth="1"/>
    <col min="11282" max="11282" width="7.88671875" style="707" customWidth="1"/>
    <col min="11283" max="11283" width="7.44140625" style="707" customWidth="1"/>
    <col min="11284" max="11288" width="8.88671875" style="707"/>
    <col min="11289" max="11301" width="0" style="707" hidden="1" customWidth="1"/>
    <col min="11302" max="11520" width="8.88671875" style="707"/>
    <col min="11521" max="11521" width="5.44140625" style="707" customWidth="1"/>
    <col min="11522" max="11522" width="4.44140625" style="707" customWidth="1"/>
    <col min="11523" max="11523" width="8.33203125" style="707" customWidth="1"/>
    <col min="11524" max="11524" width="7.109375" style="707" customWidth="1"/>
    <col min="11525" max="11525" width="9.33203125" style="707" customWidth="1"/>
    <col min="11526" max="11526" width="7.109375" style="707" customWidth="1"/>
    <col min="11527" max="11527" width="9.33203125" style="707" customWidth="1"/>
    <col min="11528" max="11528" width="7.109375" style="707" customWidth="1"/>
    <col min="11529" max="11529" width="11.44140625" style="707" customWidth="1"/>
    <col min="11530" max="11530" width="10.109375" style="707" customWidth="1"/>
    <col min="11531" max="11532" width="8.5546875" style="707" customWidth="1"/>
    <col min="11533" max="11533" width="7.88671875" style="707" customWidth="1"/>
    <col min="11534" max="11534" width="8.88671875" style="707"/>
    <col min="11535" max="11536" width="4.44140625" style="707" customWidth="1"/>
    <col min="11537" max="11537" width="12.109375" style="707" customWidth="1"/>
    <col min="11538" max="11538" width="7.88671875" style="707" customWidth="1"/>
    <col min="11539" max="11539" width="7.44140625" style="707" customWidth="1"/>
    <col min="11540" max="11544" width="8.88671875" style="707"/>
    <col min="11545" max="11557" width="0" style="707" hidden="1" customWidth="1"/>
    <col min="11558" max="11776" width="8.88671875" style="707"/>
    <col min="11777" max="11777" width="5.44140625" style="707" customWidth="1"/>
    <col min="11778" max="11778" width="4.44140625" style="707" customWidth="1"/>
    <col min="11779" max="11779" width="8.33203125" style="707" customWidth="1"/>
    <col min="11780" max="11780" width="7.109375" style="707" customWidth="1"/>
    <col min="11781" max="11781" width="9.33203125" style="707" customWidth="1"/>
    <col min="11782" max="11782" width="7.109375" style="707" customWidth="1"/>
    <col min="11783" max="11783" width="9.33203125" style="707" customWidth="1"/>
    <col min="11784" max="11784" width="7.109375" style="707" customWidth="1"/>
    <col min="11785" max="11785" width="11.44140625" style="707" customWidth="1"/>
    <col min="11786" max="11786" width="10.109375" style="707" customWidth="1"/>
    <col min="11787" max="11788" width="8.5546875" style="707" customWidth="1"/>
    <col min="11789" max="11789" width="7.88671875" style="707" customWidth="1"/>
    <col min="11790" max="11790" width="8.88671875" style="707"/>
    <col min="11791" max="11792" width="4.44140625" style="707" customWidth="1"/>
    <col min="11793" max="11793" width="12.109375" style="707" customWidth="1"/>
    <col min="11794" max="11794" width="7.88671875" style="707" customWidth="1"/>
    <col min="11795" max="11795" width="7.44140625" style="707" customWidth="1"/>
    <col min="11796" max="11800" width="8.88671875" style="707"/>
    <col min="11801" max="11813" width="0" style="707" hidden="1" customWidth="1"/>
    <col min="11814" max="12032" width="8.88671875" style="707"/>
    <col min="12033" max="12033" width="5.44140625" style="707" customWidth="1"/>
    <col min="12034" max="12034" width="4.44140625" style="707" customWidth="1"/>
    <col min="12035" max="12035" width="8.33203125" style="707" customWidth="1"/>
    <col min="12036" max="12036" width="7.109375" style="707" customWidth="1"/>
    <col min="12037" max="12037" width="9.33203125" style="707" customWidth="1"/>
    <col min="12038" max="12038" width="7.109375" style="707" customWidth="1"/>
    <col min="12039" max="12039" width="9.33203125" style="707" customWidth="1"/>
    <col min="12040" max="12040" width="7.109375" style="707" customWidth="1"/>
    <col min="12041" max="12041" width="11.44140625" style="707" customWidth="1"/>
    <col min="12042" max="12042" width="10.109375" style="707" customWidth="1"/>
    <col min="12043" max="12044" width="8.5546875" style="707" customWidth="1"/>
    <col min="12045" max="12045" width="7.88671875" style="707" customWidth="1"/>
    <col min="12046" max="12046" width="8.88671875" style="707"/>
    <col min="12047" max="12048" width="4.44140625" style="707" customWidth="1"/>
    <col min="12049" max="12049" width="12.109375" style="707" customWidth="1"/>
    <col min="12050" max="12050" width="7.88671875" style="707" customWidth="1"/>
    <col min="12051" max="12051" width="7.44140625" style="707" customWidth="1"/>
    <col min="12052" max="12056" width="8.88671875" style="707"/>
    <col min="12057" max="12069" width="0" style="707" hidden="1" customWidth="1"/>
    <col min="12070" max="12288" width="8.88671875" style="707"/>
    <col min="12289" max="12289" width="5.44140625" style="707" customWidth="1"/>
    <col min="12290" max="12290" width="4.44140625" style="707" customWidth="1"/>
    <col min="12291" max="12291" width="8.33203125" style="707" customWidth="1"/>
    <col min="12292" max="12292" width="7.109375" style="707" customWidth="1"/>
    <col min="12293" max="12293" width="9.33203125" style="707" customWidth="1"/>
    <col min="12294" max="12294" width="7.109375" style="707" customWidth="1"/>
    <col min="12295" max="12295" width="9.33203125" style="707" customWidth="1"/>
    <col min="12296" max="12296" width="7.109375" style="707" customWidth="1"/>
    <col min="12297" max="12297" width="11.44140625" style="707" customWidth="1"/>
    <col min="12298" max="12298" width="10.109375" style="707" customWidth="1"/>
    <col min="12299" max="12300" width="8.5546875" style="707" customWidth="1"/>
    <col min="12301" max="12301" width="7.88671875" style="707" customWidth="1"/>
    <col min="12302" max="12302" width="8.88671875" style="707"/>
    <col min="12303" max="12304" width="4.44140625" style="707" customWidth="1"/>
    <col min="12305" max="12305" width="12.109375" style="707" customWidth="1"/>
    <col min="12306" max="12306" width="7.88671875" style="707" customWidth="1"/>
    <col min="12307" max="12307" width="7.44140625" style="707" customWidth="1"/>
    <col min="12308" max="12312" width="8.88671875" style="707"/>
    <col min="12313" max="12325" width="0" style="707" hidden="1" customWidth="1"/>
    <col min="12326" max="12544" width="8.88671875" style="707"/>
    <col min="12545" max="12545" width="5.44140625" style="707" customWidth="1"/>
    <col min="12546" max="12546" width="4.44140625" style="707" customWidth="1"/>
    <col min="12547" max="12547" width="8.33203125" style="707" customWidth="1"/>
    <col min="12548" max="12548" width="7.109375" style="707" customWidth="1"/>
    <col min="12549" max="12549" width="9.33203125" style="707" customWidth="1"/>
    <col min="12550" max="12550" width="7.109375" style="707" customWidth="1"/>
    <col min="12551" max="12551" width="9.33203125" style="707" customWidth="1"/>
    <col min="12552" max="12552" width="7.109375" style="707" customWidth="1"/>
    <col min="12553" max="12553" width="11.44140625" style="707" customWidth="1"/>
    <col min="12554" max="12554" width="10.109375" style="707" customWidth="1"/>
    <col min="12555" max="12556" width="8.5546875" style="707" customWidth="1"/>
    <col min="12557" max="12557" width="7.88671875" style="707" customWidth="1"/>
    <col min="12558" max="12558" width="8.88671875" style="707"/>
    <col min="12559" max="12560" width="4.44140625" style="707" customWidth="1"/>
    <col min="12561" max="12561" width="12.109375" style="707" customWidth="1"/>
    <col min="12562" max="12562" width="7.88671875" style="707" customWidth="1"/>
    <col min="12563" max="12563" width="7.44140625" style="707" customWidth="1"/>
    <col min="12564" max="12568" width="8.88671875" style="707"/>
    <col min="12569" max="12581" width="0" style="707" hidden="1" customWidth="1"/>
    <col min="12582" max="12800" width="8.88671875" style="707"/>
    <col min="12801" max="12801" width="5.44140625" style="707" customWidth="1"/>
    <col min="12802" max="12802" width="4.44140625" style="707" customWidth="1"/>
    <col min="12803" max="12803" width="8.33203125" style="707" customWidth="1"/>
    <col min="12804" max="12804" width="7.109375" style="707" customWidth="1"/>
    <col min="12805" max="12805" width="9.33203125" style="707" customWidth="1"/>
    <col min="12806" max="12806" width="7.109375" style="707" customWidth="1"/>
    <col min="12807" max="12807" width="9.33203125" style="707" customWidth="1"/>
    <col min="12808" max="12808" width="7.109375" style="707" customWidth="1"/>
    <col min="12809" max="12809" width="11.44140625" style="707" customWidth="1"/>
    <col min="12810" max="12810" width="10.109375" style="707" customWidth="1"/>
    <col min="12811" max="12812" width="8.5546875" style="707" customWidth="1"/>
    <col min="12813" max="12813" width="7.88671875" style="707" customWidth="1"/>
    <col min="12814" max="12814" width="8.88671875" style="707"/>
    <col min="12815" max="12816" width="4.44140625" style="707" customWidth="1"/>
    <col min="12817" max="12817" width="12.109375" style="707" customWidth="1"/>
    <col min="12818" max="12818" width="7.88671875" style="707" customWidth="1"/>
    <col min="12819" max="12819" width="7.44140625" style="707" customWidth="1"/>
    <col min="12820" max="12824" width="8.88671875" style="707"/>
    <col min="12825" max="12837" width="0" style="707" hidden="1" customWidth="1"/>
    <col min="12838" max="13056" width="8.88671875" style="707"/>
    <col min="13057" max="13057" width="5.44140625" style="707" customWidth="1"/>
    <col min="13058" max="13058" width="4.44140625" style="707" customWidth="1"/>
    <col min="13059" max="13059" width="8.33203125" style="707" customWidth="1"/>
    <col min="13060" max="13060" width="7.109375" style="707" customWidth="1"/>
    <col min="13061" max="13061" width="9.33203125" style="707" customWidth="1"/>
    <col min="13062" max="13062" width="7.109375" style="707" customWidth="1"/>
    <col min="13063" max="13063" width="9.33203125" style="707" customWidth="1"/>
    <col min="13064" max="13064" width="7.109375" style="707" customWidth="1"/>
    <col min="13065" max="13065" width="11.44140625" style="707" customWidth="1"/>
    <col min="13066" max="13066" width="10.109375" style="707" customWidth="1"/>
    <col min="13067" max="13068" width="8.5546875" style="707" customWidth="1"/>
    <col min="13069" max="13069" width="7.88671875" style="707" customWidth="1"/>
    <col min="13070" max="13070" width="8.88671875" style="707"/>
    <col min="13071" max="13072" width="4.44140625" style="707" customWidth="1"/>
    <col min="13073" max="13073" width="12.109375" style="707" customWidth="1"/>
    <col min="13074" max="13074" width="7.88671875" style="707" customWidth="1"/>
    <col min="13075" max="13075" width="7.44140625" style="707" customWidth="1"/>
    <col min="13076" max="13080" width="8.88671875" style="707"/>
    <col min="13081" max="13093" width="0" style="707" hidden="1" customWidth="1"/>
    <col min="13094" max="13312" width="8.88671875" style="707"/>
    <col min="13313" max="13313" width="5.44140625" style="707" customWidth="1"/>
    <col min="13314" max="13314" width="4.44140625" style="707" customWidth="1"/>
    <col min="13315" max="13315" width="8.33203125" style="707" customWidth="1"/>
    <col min="13316" max="13316" width="7.109375" style="707" customWidth="1"/>
    <col min="13317" max="13317" width="9.33203125" style="707" customWidth="1"/>
    <col min="13318" max="13318" width="7.109375" style="707" customWidth="1"/>
    <col min="13319" max="13319" width="9.33203125" style="707" customWidth="1"/>
    <col min="13320" max="13320" width="7.109375" style="707" customWidth="1"/>
    <col min="13321" max="13321" width="11.44140625" style="707" customWidth="1"/>
    <col min="13322" max="13322" width="10.109375" style="707" customWidth="1"/>
    <col min="13323" max="13324" width="8.5546875" style="707" customWidth="1"/>
    <col min="13325" max="13325" width="7.88671875" style="707" customWidth="1"/>
    <col min="13326" max="13326" width="8.88671875" style="707"/>
    <col min="13327" max="13328" width="4.44140625" style="707" customWidth="1"/>
    <col min="13329" max="13329" width="12.109375" style="707" customWidth="1"/>
    <col min="13330" max="13330" width="7.88671875" style="707" customWidth="1"/>
    <col min="13331" max="13331" width="7.44140625" style="707" customWidth="1"/>
    <col min="13332" max="13336" width="8.88671875" style="707"/>
    <col min="13337" max="13349" width="0" style="707" hidden="1" customWidth="1"/>
    <col min="13350" max="13568" width="8.88671875" style="707"/>
    <col min="13569" max="13569" width="5.44140625" style="707" customWidth="1"/>
    <col min="13570" max="13570" width="4.44140625" style="707" customWidth="1"/>
    <col min="13571" max="13571" width="8.33203125" style="707" customWidth="1"/>
    <col min="13572" max="13572" width="7.109375" style="707" customWidth="1"/>
    <col min="13573" max="13573" width="9.33203125" style="707" customWidth="1"/>
    <col min="13574" max="13574" width="7.109375" style="707" customWidth="1"/>
    <col min="13575" max="13575" width="9.33203125" style="707" customWidth="1"/>
    <col min="13576" max="13576" width="7.109375" style="707" customWidth="1"/>
    <col min="13577" max="13577" width="11.44140625" style="707" customWidth="1"/>
    <col min="13578" max="13578" width="10.109375" style="707" customWidth="1"/>
    <col min="13579" max="13580" width="8.5546875" style="707" customWidth="1"/>
    <col min="13581" max="13581" width="7.88671875" style="707" customWidth="1"/>
    <col min="13582" max="13582" width="8.88671875" style="707"/>
    <col min="13583" max="13584" width="4.44140625" style="707" customWidth="1"/>
    <col min="13585" max="13585" width="12.109375" style="707" customWidth="1"/>
    <col min="13586" max="13586" width="7.88671875" style="707" customWidth="1"/>
    <col min="13587" max="13587" width="7.44140625" style="707" customWidth="1"/>
    <col min="13588" max="13592" width="8.88671875" style="707"/>
    <col min="13593" max="13605" width="0" style="707" hidden="1" customWidth="1"/>
    <col min="13606" max="13824" width="8.88671875" style="707"/>
    <col min="13825" max="13825" width="5.44140625" style="707" customWidth="1"/>
    <col min="13826" max="13826" width="4.44140625" style="707" customWidth="1"/>
    <col min="13827" max="13827" width="8.33203125" style="707" customWidth="1"/>
    <col min="13828" max="13828" width="7.109375" style="707" customWidth="1"/>
    <col min="13829" max="13829" width="9.33203125" style="707" customWidth="1"/>
    <col min="13830" max="13830" width="7.109375" style="707" customWidth="1"/>
    <col min="13831" max="13831" width="9.33203125" style="707" customWidth="1"/>
    <col min="13832" max="13832" width="7.109375" style="707" customWidth="1"/>
    <col min="13833" max="13833" width="11.44140625" style="707" customWidth="1"/>
    <col min="13834" max="13834" width="10.109375" style="707" customWidth="1"/>
    <col min="13835" max="13836" width="8.5546875" style="707" customWidth="1"/>
    <col min="13837" max="13837" width="7.88671875" style="707" customWidth="1"/>
    <col min="13838" max="13838" width="8.88671875" style="707"/>
    <col min="13839" max="13840" width="4.44140625" style="707" customWidth="1"/>
    <col min="13841" max="13841" width="12.109375" style="707" customWidth="1"/>
    <col min="13842" max="13842" width="7.88671875" style="707" customWidth="1"/>
    <col min="13843" max="13843" width="7.44140625" style="707" customWidth="1"/>
    <col min="13844" max="13848" width="8.88671875" style="707"/>
    <col min="13849" max="13861" width="0" style="707" hidden="1" customWidth="1"/>
    <col min="13862" max="14080" width="8.88671875" style="707"/>
    <col min="14081" max="14081" width="5.44140625" style="707" customWidth="1"/>
    <col min="14082" max="14082" width="4.44140625" style="707" customWidth="1"/>
    <col min="14083" max="14083" width="8.33203125" style="707" customWidth="1"/>
    <col min="14084" max="14084" width="7.109375" style="707" customWidth="1"/>
    <col min="14085" max="14085" width="9.33203125" style="707" customWidth="1"/>
    <col min="14086" max="14086" width="7.109375" style="707" customWidth="1"/>
    <col min="14087" max="14087" width="9.33203125" style="707" customWidth="1"/>
    <col min="14088" max="14088" width="7.109375" style="707" customWidth="1"/>
    <col min="14089" max="14089" width="11.44140625" style="707" customWidth="1"/>
    <col min="14090" max="14090" width="10.109375" style="707" customWidth="1"/>
    <col min="14091" max="14092" width="8.5546875" style="707" customWidth="1"/>
    <col min="14093" max="14093" width="7.88671875" style="707" customWidth="1"/>
    <col min="14094" max="14094" width="8.88671875" style="707"/>
    <col min="14095" max="14096" width="4.44140625" style="707" customWidth="1"/>
    <col min="14097" max="14097" width="12.109375" style="707" customWidth="1"/>
    <col min="14098" max="14098" width="7.88671875" style="707" customWidth="1"/>
    <col min="14099" max="14099" width="7.44140625" style="707" customWidth="1"/>
    <col min="14100" max="14104" width="8.88671875" style="707"/>
    <col min="14105" max="14117" width="0" style="707" hidden="1" customWidth="1"/>
    <col min="14118" max="14336" width="8.88671875" style="707"/>
    <col min="14337" max="14337" width="5.44140625" style="707" customWidth="1"/>
    <col min="14338" max="14338" width="4.44140625" style="707" customWidth="1"/>
    <col min="14339" max="14339" width="8.33203125" style="707" customWidth="1"/>
    <col min="14340" max="14340" width="7.109375" style="707" customWidth="1"/>
    <col min="14341" max="14341" width="9.33203125" style="707" customWidth="1"/>
    <col min="14342" max="14342" width="7.109375" style="707" customWidth="1"/>
    <col min="14343" max="14343" width="9.33203125" style="707" customWidth="1"/>
    <col min="14344" max="14344" width="7.109375" style="707" customWidth="1"/>
    <col min="14345" max="14345" width="11.44140625" style="707" customWidth="1"/>
    <col min="14346" max="14346" width="10.109375" style="707" customWidth="1"/>
    <col min="14347" max="14348" width="8.5546875" style="707" customWidth="1"/>
    <col min="14349" max="14349" width="7.88671875" style="707" customWidth="1"/>
    <col min="14350" max="14350" width="8.88671875" style="707"/>
    <col min="14351" max="14352" width="4.44140625" style="707" customWidth="1"/>
    <col min="14353" max="14353" width="12.109375" style="707" customWidth="1"/>
    <col min="14354" max="14354" width="7.88671875" style="707" customWidth="1"/>
    <col min="14355" max="14355" width="7.44140625" style="707" customWidth="1"/>
    <col min="14356" max="14360" width="8.88671875" style="707"/>
    <col min="14361" max="14373" width="0" style="707" hidden="1" customWidth="1"/>
    <col min="14374" max="14592" width="8.88671875" style="707"/>
    <col min="14593" max="14593" width="5.44140625" style="707" customWidth="1"/>
    <col min="14594" max="14594" width="4.44140625" style="707" customWidth="1"/>
    <col min="14595" max="14595" width="8.33203125" style="707" customWidth="1"/>
    <col min="14596" max="14596" width="7.109375" style="707" customWidth="1"/>
    <col min="14597" max="14597" width="9.33203125" style="707" customWidth="1"/>
    <col min="14598" max="14598" width="7.109375" style="707" customWidth="1"/>
    <col min="14599" max="14599" width="9.33203125" style="707" customWidth="1"/>
    <col min="14600" max="14600" width="7.109375" style="707" customWidth="1"/>
    <col min="14601" max="14601" width="11.44140625" style="707" customWidth="1"/>
    <col min="14602" max="14602" width="10.109375" style="707" customWidth="1"/>
    <col min="14603" max="14604" width="8.5546875" style="707" customWidth="1"/>
    <col min="14605" max="14605" width="7.88671875" style="707" customWidth="1"/>
    <col min="14606" max="14606" width="8.88671875" style="707"/>
    <col min="14607" max="14608" width="4.44140625" style="707" customWidth="1"/>
    <col min="14609" max="14609" width="12.109375" style="707" customWidth="1"/>
    <col min="14610" max="14610" width="7.88671875" style="707" customWidth="1"/>
    <col min="14611" max="14611" width="7.44140625" style="707" customWidth="1"/>
    <col min="14612" max="14616" width="8.88671875" style="707"/>
    <col min="14617" max="14629" width="0" style="707" hidden="1" customWidth="1"/>
    <col min="14630" max="14848" width="8.88671875" style="707"/>
    <col min="14849" max="14849" width="5.44140625" style="707" customWidth="1"/>
    <col min="14850" max="14850" width="4.44140625" style="707" customWidth="1"/>
    <col min="14851" max="14851" width="8.33203125" style="707" customWidth="1"/>
    <col min="14852" max="14852" width="7.109375" style="707" customWidth="1"/>
    <col min="14853" max="14853" width="9.33203125" style="707" customWidth="1"/>
    <col min="14854" max="14854" width="7.109375" style="707" customWidth="1"/>
    <col min="14855" max="14855" width="9.33203125" style="707" customWidth="1"/>
    <col min="14856" max="14856" width="7.109375" style="707" customWidth="1"/>
    <col min="14857" max="14857" width="11.44140625" style="707" customWidth="1"/>
    <col min="14858" max="14858" width="10.109375" style="707" customWidth="1"/>
    <col min="14859" max="14860" width="8.5546875" style="707" customWidth="1"/>
    <col min="14861" max="14861" width="7.88671875" style="707" customWidth="1"/>
    <col min="14862" max="14862" width="8.88671875" style="707"/>
    <col min="14863" max="14864" width="4.44140625" style="707" customWidth="1"/>
    <col min="14865" max="14865" width="12.109375" style="707" customWidth="1"/>
    <col min="14866" max="14866" width="7.88671875" style="707" customWidth="1"/>
    <col min="14867" max="14867" width="7.44140625" style="707" customWidth="1"/>
    <col min="14868" max="14872" width="8.88671875" style="707"/>
    <col min="14873" max="14885" width="0" style="707" hidden="1" customWidth="1"/>
    <col min="14886" max="15104" width="8.88671875" style="707"/>
    <col min="15105" max="15105" width="5.44140625" style="707" customWidth="1"/>
    <col min="15106" max="15106" width="4.44140625" style="707" customWidth="1"/>
    <col min="15107" max="15107" width="8.33203125" style="707" customWidth="1"/>
    <col min="15108" max="15108" width="7.109375" style="707" customWidth="1"/>
    <col min="15109" max="15109" width="9.33203125" style="707" customWidth="1"/>
    <col min="15110" max="15110" width="7.109375" style="707" customWidth="1"/>
    <col min="15111" max="15111" width="9.33203125" style="707" customWidth="1"/>
    <col min="15112" max="15112" width="7.109375" style="707" customWidth="1"/>
    <col min="15113" max="15113" width="11.44140625" style="707" customWidth="1"/>
    <col min="15114" max="15114" width="10.109375" style="707" customWidth="1"/>
    <col min="15115" max="15116" width="8.5546875" style="707" customWidth="1"/>
    <col min="15117" max="15117" width="7.88671875" style="707" customWidth="1"/>
    <col min="15118" max="15118" width="8.88671875" style="707"/>
    <col min="15119" max="15120" width="4.44140625" style="707" customWidth="1"/>
    <col min="15121" max="15121" width="12.109375" style="707" customWidth="1"/>
    <col min="15122" max="15122" width="7.88671875" style="707" customWidth="1"/>
    <col min="15123" max="15123" width="7.44140625" style="707" customWidth="1"/>
    <col min="15124" max="15128" width="8.88671875" style="707"/>
    <col min="15129" max="15141" width="0" style="707" hidden="1" customWidth="1"/>
    <col min="15142" max="15360" width="8.88671875" style="707"/>
    <col min="15361" max="15361" width="5.44140625" style="707" customWidth="1"/>
    <col min="15362" max="15362" width="4.44140625" style="707" customWidth="1"/>
    <col min="15363" max="15363" width="8.33203125" style="707" customWidth="1"/>
    <col min="15364" max="15364" width="7.109375" style="707" customWidth="1"/>
    <col min="15365" max="15365" width="9.33203125" style="707" customWidth="1"/>
    <col min="15366" max="15366" width="7.109375" style="707" customWidth="1"/>
    <col min="15367" max="15367" width="9.33203125" style="707" customWidth="1"/>
    <col min="15368" max="15368" width="7.109375" style="707" customWidth="1"/>
    <col min="15369" max="15369" width="11.44140625" style="707" customWidth="1"/>
    <col min="15370" max="15370" width="10.109375" style="707" customWidth="1"/>
    <col min="15371" max="15372" width="8.5546875" style="707" customWidth="1"/>
    <col min="15373" max="15373" width="7.88671875" style="707" customWidth="1"/>
    <col min="15374" max="15374" width="8.88671875" style="707"/>
    <col min="15375" max="15376" width="4.44140625" style="707" customWidth="1"/>
    <col min="15377" max="15377" width="12.109375" style="707" customWidth="1"/>
    <col min="15378" max="15378" width="7.88671875" style="707" customWidth="1"/>
    <col min="15379" max="15379" width="7.44140625" style="707" customWidth="1"/>
    <col min="15380" max="15384" width="8.88671875" style="707"/>
    <col min="15385" max="15397" width="0" style="707" hidden="1" customWidth="1"/>
    <col min="15398" max="15616" width="8.88671875" style="707"/>
    <col min="15617" max="15617" width="5.44140625" style="707" customWidth="1"/>
    <col min="15618" max="15618" width="4.44140625" style="707" customWidth="1"/>
    <col min="15619" max="15619" width="8.33203125" style="707" customWidth="1"/>
    <col min="15620" max="15620" width="7.109375" style="707" customWidth="1"/>
    <col min="15621" max="15621" width="9.33203125" style="707" customWidth="1"/>
    <col min="15622" max="15622" width="7.109375" style="707" customWidth="1"/>
    <col min="15623" max="15623" width="9.33203125" style="707" customWidth="1"/>
    <col min="15624" max="15624" width="7.109375" style="707" customWidth="1"/>
    <col min="15625" max="15625" width="11.44140625" style="707" customWidth="1"/>
    <col min="15626" max="15626" width="10.109375" style="707" customWidth="1"/>
    <col min="15627" max="15628" width="8.5546875" style="707" customWidth="1"/>
    <col min="15629" max="15629" width="7.88671875" style="707" customWidth="1"/>
    <col min="15630" max="15630" width="8.88671875" style="707"/>
    <col min="15631" max="15632" width="4.44140625" style="707" customWidth="1"/>
    <col min="15633" max="15633" width="12.109375" style="707" customWidth="1"/>
    <col min="15634" max="15634" width="7.88671875" style="707" customWidth="1"/>
    <col min="15635" max="15635" width="7.44140625" style="707" customWidth="1"/>
    <col min="15636" max="15640" width="8.88671875" style="707"/>
    <col min="15641" max="15653" width="0" style="707" hidden="1" customWidth="1"/>
    <col min="15654" max="15872" width="8.88671875" style="707"/>
    <col min="15873" max="15873" width="5.44140625" style="707" customWidth="1"/>
    <col min="15874" max="15874" width="4.44140625" style="707" customWidth="1"/>
    <col min="15875" max="15875" width="8.33203125" style="707" customWidth="1"/>
    <col min="15876" max="15876" width="7.109375" style="707" customWidth="1"/>
    <col min="15877" max="15877" width="9.33203125" style="707" customWidth="1"/>
    <col min="15878" max="15878" width="7.109375" style="707" customWidth="1"/>
    <col min="15879" max="15879" width="9.33203125" style="707" customWidth="1"/>
    <col min="15880" max="15880" width="7.109375" style="707" customWidth="1"/>
    <col min="15881" max="15881" width="11.44140625" style="707" customWidth="1"/>
    <col min="15882" max="15882" width="10.109375" style="707" customWidth="1"/>
    <col min="15883" max="15884" width="8.5546875" style="707" customWidth="1"/>
    <col min="15885" max="15885" width="7.88671875" style="707" customWidth="1"/>
    <col min="15886" max="15886" width="8.88671875" style="707"/>
    <col min="15887" max="15888" width="4.44140625" style="707" customWidth="1"/>
    <col min="15889" max="15889" width="12.109375" style="707" customWidth="1"/>
    <col min="15890" max="15890" width="7.88671875" style="707" customWidth="1"/>
    <col min="15891" max="15891" width="7.44140625" style="707" customWidth="1"/>
    <col min="15892" max="15896" width="8.88671875" style="707"/>
    <col min="15897" max="15909" width="0" style="707" hidden="1" customWidth="1"/>
    <col min="15910" max="16128" width="8.88671875" style="707"/>
    <col min="16129" max="16129" width="5.44140625" style="707" customWidth="1"/>
    <col min="16130" max="16130" width="4.44140625" style="707" customWidth="1"/>
    <col min="16131" max="16131" width="8.33203125" style="707" customWidth="1"/>
    <col min="16132" max="16132" width="7.109375" style="707" customWidth="1"/>
    <col min="16133" max="16133" width="9.33203125" style="707" customWidth="1"/>
    <col min="16134" max="16134" width="7.109375" style="707" customWidth="1"/>
    <col min="16135" max="16135" width="9.33203125" style="707" customWidth="1"/>
    <col min="16136" max="16136" width="7.109375" style="707" customWidth="1"/>
    <col min="16137" max="16137" width="11.44140625" style="707" customWidth="1"/>
    <col min="16138" max="16138" width="10.109375" style="707" customWidth="1"/>
    <col min="16139" max="16140" width="8.5546875" style="707" customWidth="1"/>
    <col min="16141" max="16141" width="7.88671875" style="707" customWidth="1"/>
    <col min="16142" max="16142" width="8.88671875" style="707"/>
    <col min="16143" max="16144" width="4.44140625" style="707" customWidth="1"/>
    <col min="16145" max="16145" width="12.109375" style="707" customWidth="1"/>
    <col min="16146" max="16146" width="7.88671875" style="707" customWidth="1"/>
    <col min="16147" max="16147" width="7.44140625" style="707" customWidth="1"/>
    <col min="16148" max="16152" width="8.88671875" style="707"/>
    <col min="16153" max="16165" width="0" style="707" hidden="1" customWidth="1"/>
    <col min="16166" max="16384" width="8.88671875" style="707"/>
  </cols>
  <sheetData>
    <row r="1" spans="1:37" ht="24.6" x14ac:dyDescent="0.25">
      <c r="A1" s="1124" t="e">
        <f>[4]Altalanos!$A$6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e">
        <f>[4]Altalanos!$C$8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c r="M3" s="803" t="s">
        <v>25</v>
      </c>
      <c r="N3" s="804"/>
      <c r="O3" s="805"/>
      <c r="P3" s="804"/>
      <c r="Q3" s="683" t="s">
        <v>66</v>
      </c>
      <c r="R3" s="684" t="s">
        <v>72</v>
      </c>
      <c r="S3" s="684" t="s">
        <v>67</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[4]Altalanos!$A$10</f>
        <v>#REF!</v>
      </c>
      <c r="B4" s="1125"/>
      <c r="C4" s="1125"/>
      <c r="D4" s="806"/>
      <c r="E4" s="807" t="e">
        <f>[4]Altalanos!$C$10</f>
        <v>#REF!</v>
      </c>
      <c r="F4" s="807"/>
      <c r="G4" s="807"/>
      <c r="H4" s="595"/>
      <c r="I4" s="807"/>
      <c r="J4" s="808"/>
      <c r="K4" s="595"/>
      <c r="L4" s="809"/>
      <c r="M4" s="810" t="e">
        <f>[4]Altalanos!$E$10</f>
        <v>#REF!</v>
      </c>
      <c r="N4" s="811"/>
      <c r="O4" s="812"/>
      <c r="P4" s="811"/>
      <c r="Q4" s="686" t="s">
        <v>73</v>
      </c>
      <c r="R4" s="687" t="s">
        <v>68</v>
      </c>
      <c r="S4" s="687" t="s">
        <v>69</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S5" s="693" t="s">
        <v>71</v>
      </c>
      <c r="Y5" s="801" t="e">
        <f>IF(OR([4]Altalanos!$A$8="F1",[4]Altalanos!$A$8="F2",[4]Altalanos!$A$8="N1",[4]Altalanos!$A$8="N2"),1,2)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18" t="str">
        <f>IF($B7="","",VLOOKUP($B7,'B-VII.kcs-U18-F elo'!$A$7:$O$22,5))</f>
        <v>080807</v>
      </c>
      <c r="D7" s="818">
        <f>IF($B7="","",VLOOKUP($B7,'B-VII.kcs-U18-F elo'!$A$7:$O$22,15))</f>
        <v>0</v>
      </c>
      <c r="E7" s="1122" t="str">
        <f>UPPER(IF($B7="","",VLOOKUP($B7,'B-VII.kcs-U18-F elo'!$A$7:$O$22,2)))</f>
        <v>B. GARAI</v>
      </c>
      <c r="F7" s="1122"/>
      <c r="G7" s="1122" t="str">
        <f>IF($B7="","",VLOOKUP($B7,'B-VII.kcs-U18-F elo'!$A$7:$O$22,3))</f>
        <v>Lehel</v>
      </c>
      <c r="H7" s="1122"/>
      <c r="I7" s="1122" t="str">
        <f>IF($B7="","",VLOOKUP($B7,'B-VII.kcs-U18-F elo'!$A$7:$O$22,4))</f>
        <v>Szent Mór Kat. Óvoda,Ált.Isk.,AMI és Gim.</v>
      </c>
      <c r="J7" s="1122"/>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c r="C8" s="824"/>
      <c r="D8" s="824"/>
      <c r="E8" s="824"/>
      <c r="F8" s="824"/>
      <c r="G8" s="824"/>
      <c r="H8" s="824"/>
      <c r="I8" s="824"/>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18" t="str">
        <f>IF($B9="","",VLOOKUP($B9,'B-VII.kcs-U18-F elo'!$A$7:$O$22,5))</f>
        <v>090920</v>
      </c>
      <c r="D9" s="818">
        <f>IF($B9="","",VLOOKUP($B9,'B-VII.kcs-U18-F elo'!$A$7:$O$22,15))</f>
        <v>0</v>
      </c>
      <c r="E9" s="1122" t="str">
        <f>UPPER(IF($B9="","",VLOOKUP($B9,'B-VII.kcs-U18-F elo'!$A$7:$O$22,2)))</f>
        <v>SZÁNTÓ</v>
      </c>
      <c r="F9" s="1122"/>
      <c r="G9" s="1122" t="str">
        <f>IF($B9="","",VLOOKUP($B9,'B-VII.kcs-U18-F elo'!$A$7:$O$22,3))</f>
        <v>Péter Benedek</v>
      </c>
      <c r="H9" s="1122"/>
      <c r="I9" s="1122" t="str">
        <f>IF($B9="","",VLOOKUP($B9,'B-VII.kcs-U18-F elo'!$A$7:$O$22,4))</f>
        <v>Koch Valéria Gimn.,Ált.Isk.,Óvoda és Koll.</v>
      </c>
      <c r="J9" s="1122"/>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24"/>
      <c r="D10" s="824"/>
      <c r="E10" s="824"/>
      <c r="F10" s="824"/>
      <c r="G10" s="824"/>
      <c r="H10" s="824"/>
      <c r="I10" s="824"/>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3</v>
      </c>
      <c r="C11" s="818" t="str">
        <f>IF($B11="","",VLOOKUP($B11,'B-VII.kcs-U18-F elo'!$A$7:$O$22,5))</f>
        <v>091113</v>
      </c>
      <c r="D11" s="818">
        <f>IF($B11="","",VLOOKUP($B11,'B-VII.kcs-U18-F elo'!$A$7:$O$22,15))</f>
        <v>0</v>
      </c>
      <c r="E11" s="1122" t="str">
        <f>UPPER(IF($B11="","",VLOOKUP($B11,'B-VII.kcs-U18-F elo'!$A$7:$O$22,2)))</f>
        <v>TERNBACH</v>
      </c>
      <c r="F11" s="1122"/>
      <c r="G11" s="1122" t="str">
        <f>IF($B11="","",VLOOKUP($B11,'B-VII.kcs-U18-F elo'!$A$7:$O$22,3))</f>
        <v>Albert</v>
      </c>
      <c r="H11" s="1122"/>
      <c r="I11" s="1122" t="str">
        <f>IF($B11="","",VLOOKUP($B11,'B-VII.kcs-U18-F elo'!$A$7:$O$22,4))</f>
        <v>Koch Valéria Gimn.,Ált.Isk.,Óvoda és Koll.</v>
      </c>
      <c r="J11" s="1122"/>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6"/>
      <c r="B12" s="823"/>
      <c r="C12" s="824"/>
      <c r="D12" s="824"/>
      <c r="E12" s="824"/>
      <c r="F12" s="824"/>
      <c r="G12" s="824"/>
      <c r="H12" s="824"/>
      <c r="I12" s="824"/>
      <c r="J12" s="815"/>
      <c r="K12" s="815"/>
      <c r="L12" s="815"/>
      <c r="M12" s="82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6" t="s">
        <v>60</v>
      </c>
      <c r="B13" s="817">
        <v>4</v>
      </c>
      <c r="C13" s="818" t="str">
        <f>IF($B13="","",VLOOKUP($B13,'B-VII.kcs-U18-F elo'!$A$7:$O$22,5))</f>
        <v>080618</v>
      </c>
      <c r="D13" s="818">
        <f>IF($B13="","",VLOOKUP($B13,'B-VII.kcs-U18-F elo'!$A$7:$O$22,15))</f>
        <v>0</v>
      </c>
      <c r="E13" s="1122" t="str">
        <f>UPPER(IF($B13="","",VLOOKUP($B13,'B-VII.kcs-U18-F elo'!$A$7:$O$22,2)))</f>
        <v>VASS</v>
      </c>
      <c r="F13" s="1122"/>
      <c r="G13" s="1122" t="str">
        <f>IF($B13="","",VLOOKUP($B13,'B-VII.kcs-U18-F elo'!$A$7:$O$22,3))</f>
        <v>Bertalan</v>
      </c>
      <c r="H13" s="1122"/>
      <c r="I13" s="1122" t="str">
        <f>IF($B13="","",VLOOKUP($B13,'B-VII.kcs-U18-F elo'!$A$7:$O$22,4))</f>
        <v>Szent Mór Kat. Óvoda,Ált.Isk.,AMI és Gim.</v>
      </c>
      <c r="J13" s="1122"/>
      <c r="K13" s="820"/>
      <c r="L13" s="821" t="str">
        <f>IF(K13="","",CONCATENATE(VLOOKUP($Y$3,$AB$1:$AK$1,K13)," pont"))</f>
        <v/>
      </c>
      <c r="M13" s="822"/>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B. GARAI</v>
      </c>
      <c r="E18" s="1119"/>
      <c r="F18" s="1119" t="str">
        <f>E9</f>
        <v>SZÁNTÓ</v>
      </c>
      <c r="G18" s="1119"/>
      <c r="H18" s="1119" t="str">
        <f>E11</f>
        <v>TERNBACH</v>
      </c>
      <c r="I18" s="1119"/>
      <c r="J18" s="1119" t="str">
        <f>E13</f>
        <v>VASS</v>
      </c>
      <c r="K18" s="1119"/>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B. GARAI</v>
      </c>
      <c r="C19" s="1117"/>
      <c r="D19" s="1120"/>
      <c r="E19" s="1120"/>
      <c r="F19" s="1118"/>
      <c r="G19" s="1118"/>
      <c r="H19" s="1118"/>
      <c r="I19" s="1118"/>
      <c r="J19" s="1119"/>
      <c r="K19" s="1119"/>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SZÁNTÓ</v>
      </c>
      <c r="C20" s="1117"/>
      <c r="D20" s="1118"/>
      <c r="E20" s="1118"/>
      <c r="F20" s="1120"/>
      <c r="G20" s="1120"/>
      <c r="H20" s="1118"/>
      <c r="I20" s="1118"/>
      <c r="J20" s="1118"/>
      <c r="K20" s="1118"/>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TERNBACH</v>
      </c>
      <c r="C21" s="1117"/>
      <c r="D21" s="1118"/>
      <c r="E21" s="1118"/>
      <c r="F21" s="1118"/>
      <c r="G21" s="1118"/>
      <c r="H21" s="1120"/>
      <c r="I21" s="1120"/>
      <c r="J21" s="1118"/>
      <c r="K21" s="1118"/>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ht="18.75" customHeight="1" x14ac:dyDescent="0.25">
      <c r="A22" s="827" t="s">
        <v>60</v>
      </c>
      <c r="B22" s="1117" t="str">
        <f>E13</f>
        <v>VASS</v>
      </c>
      <c r="C22" s="1117"/>
      <c r="D22" s="1118"/>
      <c r="E22" s="1118"/>
      <c r="F22" s="1118"/>
      <c r="G22" s="1118"/>
      <c r="H22" s="1119"/>
      <c r="I22" s="1119"/>
      <c r="J22" s="1120"/>
      <c r="K22" s="1120"/>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815"/>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15"/>
    </row>
    <row r="33" spans="1:18" x14ac:dyDescent="0.25">
      <c r="A33" s="829" t="s">
        <v>35</v>
      </c>
      <c r="B33" s="830"/>
      <c r="C33" s="831"/>
      <c r="D33" s="832" t="s">
        <v>2</v>
      </c>
      <c r="E33" s="833" t="s">
        <v>37</v>
      </c>
      <c r="F33" s="834"/>
      <c r="G33" s="832" t="s">
        <v>2</v>
      </c>
      <c r="H33" s="833" t="s">
        <v>46</v>
      </c>
      <c r="I33" s="835"/>
      <c r="J33" s="833" t="s">
        <v>47</v>
      </c>
      <c r="K33" s="836" t="s">
        <v>48</v>
      </c>
      <c r="L33" s="813"/>
      <c r="M33" s="834"/>
      <c r="P33" s="837"/>
      <c r="Q33" s="837"/>
      <c r="R33" s="838"/>
    </row>
    <row r="34" spans="1:18" x14ac:dyDescent="0.25">
      <c r="A34" s="839" t="s">
        <v>36</v>
      </c>
      <c r="B34" s="840"/>
      <c r="C34" s="841"/>
      <c r="D34" s="842"/>
      <c r="E34" s="1121"/>
      <c r="F34" s="1121"/>
      <c r="G34" s="843" t="s">
        <v>3</v>
      </c>
      <c r="H34" s="840"/>
      <c r="I34" s="844"/>
      <c r="J34" s="845"/>
      <c r="K34" s="846" t="s">
        <v>38</v>
      </c>
      <c r="L34" s="847"/>
      <c r="M34" s="848"/>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M4</f>
        <v>#REF!</v>
      </c>
      <c r="L41" s="828"/>
      <c r="M41" s="860"/>
      <c r="P41" s="850"/>
      <c r="Q41" s="861"/>
      <c r="R41" s="885"/>
    </row>
  </sheetData>
  <mergeCells count="41">
    <mergeCell ref="E9:F9"/>
    <mergeCell ref="G9:H9"/>
    <mergeCell ref="I9:J9"/>
    <mergeCell ref="A1:F1"/>
    <mergeCell ref="A4:C4"/>
    <mergeCell ref="E7:F7"/>
    <mergeCell ref="G7:H7"/>
    <mergeCell ref="I7:J7"/>
    <mergeCell ref="E11:F11"/>
    <mergeCell ref="G11:H11"/>
    <mergeCell ref="I11:J11"/>
    <mergeCell ref="E13:F13"/>
    <mergeCell ref="G13:H13"/>
    <mergeCell ref="I13:J13"/>
    <mergeCell ref="B19:C19"/>
    <mergeCell ref="D19:E19"/>
    <mergeCell ref="F19:G19"/>
    <mergeCell ref="H19:I19"/>
    <mergeCell ref="J19:K19"/>
    <mergeCell ref="B18:C18"/>
    <mergeCell ref="D18:E18"/>
    <mergeCell ref="F18:G18"/>
    <mergeCell ref="H18:I18"/>
    <mergeCell ref="J18:K18"/>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8" priority="2" stopIfTrue="1" operator="equal">
      <formula>"Bye"</formula>
    </cfRule>
  </conditionalFormatting>
  <conditionalFormatting sqref="R41">
    <cfRule type="expression" dxfId="1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8784A-0254-44B1-9FC8-C37977840695}">
  <sheetPr codeName="Sheet28">
    <tabColor indexed="42"/>
  </sheetPr>
  <dimension ref="A1:Q156"/>
  <sheetViews>
    <sheetView showGridLines="0" showZeros="0" zoomScale="115" zoomScaleNormal="115" workbookViewId="0">
      <pane ySplit="6" topLeftCell="A7" activePane="bottomLeft" state="frozen"/>
      <selection activeCell="C9" sqref="C9"/>
      <selection pane="bottomLeft" activeCell="C9" sqref="C9"/>
    </sheetView>
  </sheetViews>
  <sheetFormatPr defaultRowHeight="13.2" x14ac:dyDescent="0.25"/>
  <cols>
    <col min="1" max="1" width="3.88671875" style="707" customWidth="1"/>
    <col min="2" max="2" width="14" style="707" customWidth="1"/>
    <col min="3" max="3" width="12.44140625" style="707" customWidth="1"/>
    <col min="4" max="4" width="51.109375" style="780" bestFit="1" customWidth="1"/>
    <col min="5" max="5" width="12.109375" style="781" customWidth="1"/>
    <col min="6" max="6" width="6.109375" style="782" hidden="1" customWidth="1"/>
    <col min="7" max="7" width="31.44140625" style="782" customWidth="1"/>
    <col min="8" max="8" width="7.6640625" style="780" customWidth="1"/>
    <col min="9" max="13" width="7.44140625" style="780" hidden="1" customWidth="1"/>
    <col min="14" max="15" width="7.44140625" style="780" customWidth="1"/>
    <col min="16" max="16" width="7.44140625" style="780" hidden="1" customWidth="1"/>
    <col min="17" max="17" width="7.44140625" style="780" customWidth="1"/>
    <col min="18" max="256" width="8.88671875" style="707"/>
    <col min="257" max="257" width="3.88671875" style="707" customWidth="1"/>
    <col min="258" max="258" width="14" style="707" customWidth="1"/>
    <col min="259" max="259" width="12.44140625" style="707" customWidth="1"/>
    <col min="260" max="260" width="51.109375" style="707" bestFit="1" customWidth="1"/>
    <col min="261" max="261" width="12.109375" style="707" customWidth="1"/>
    <col min="262" max="262" width="0" style="707" hidden="1" customWidth="1"/>
    <col min="263" max="263" width="31.44140625" style="707" customWidth="1"/>
    <col min="264" max="264" width="7.6640625" style="707" customWidth="1"/>
    <col min="265" max="269" width="0" style="707" hidden="1" customWidth="1"/>
    <col min="270" max="271" width="7.44140625" style="707" customWidth="1"/>
    <col min="272" max="272" width="0" style="707" hidden="1" customWidth="1"/>
    <col min="273" max="273" width="7.44140625" style="707" customWidth="1"/>
    <col min="274" max="512" width="8.88671875" style="707"/>
    <col min="513" max="513" width="3.88671875" style="707" customWidth="1"/>
    <col min="514" max="514" width="14" style="707" customWidth="1"/>
    <col min="515" max="515" width="12.44140625" style="707" customWidth="1"/>
    <col min="516" max="516" width="51.109375" style="707" bestFit="1" customWidth="1"/>
    <col min="517" max="517" width="12.109375" style="707" customWidth="1"/>
    <col min="518" max="518" width="0" style="707" hidden="1" customWidth="1"/>
    <col min="519" max="519" width="31.44140625" style="707" customWidth="1"/>
    <col min="520" max="520" width="7.6640625" style="707" customWidth="1"/>
    <col min="521" max="525" width="0" style="707" hidden="1" customWidth="1"/>
    <col min="526" max="527" width="7.44140625" style="707" customWidth="1"/>
    <col min="528" max="528" width="0" style="707" hidden="1" customWidth="1"/>
    <col min="529" max="529" width="7.44140625" style="707" customWidth="1"/>
    <col min="530" max="768" width="8.88671875" style="707"/>
    <col min="769" max="769" width="3.88671875" style="707" customWidth="1"/>
    <col min="770" max="770" width="14" style="707" customWidth="1"/>
    <col min="771" max="771" width="12.44140625" style="707" customWidth="1"/>
    <col min="772" max="772" width="51.109375" style="707" bestFit="1" customWidth="1"/>
    <col min="773" max="773" width="12.109375" style="707" customWidth="1"/>
    <col min="774" max="774" width="0" style="707" hidden="1" customWidth="1"/>
    <col min="775" max="775" width="31.44140625" style="707" customWidth="1"/>
    <col min="776" max="776" width="7.6640625" style="707" customWidth="1"/>
    <col min="777" max="781" width="0" style="707" hidden="1" customWidth="1"/>
    <col min="782" max="783" width="7.44140625" style="707" customWidth="1"/>
    <col min="784" max="784" width="0" style="707" hidden="1" customWidth="1"/>
    <col min="785" max="785" width="7.44140625" style="707" customWidth="1"/>
    <col min="786" max="1024" width="8.88671875" style="707"/>
    <col min="1025" max="1025" width="3.88671875" style="707" customWidth="1"/>
    <col min="1026" max="1026" width="14" style="707" customWidth="1"/>
    <col min="1027" max="1027" width="12.44140625" style="707" customWidth="1"/>
    <col min="1028" max="1028" width="51.109375" style="707" bestFit="1" customWidth="1"/>
    <col min="1029" max="1029" width="12.109375" style="707" customWidth="1"/>
    <col min="1030" max="1030" width="0" style="707" hidden="1" customWidth="1"/>
    <col min="1031" max="1031" width="31.44140625" style="707" customWidth="1"/>
    <col min="1032" max="1032" width="7.6640625" style="707" customWidth="1"/>
    <col min="1033" max="1037" width="0" style="707" hidden="1" customWidth="1"/>
    <col min="1038" max="1039" width="7.44140625" style="707" customWidth="1"/>
    <col min="1040" max="1040" width="0" style="707" hidden="1" customWidth="1"/>
    <col min="1041" max="1041" width="7.44140625" style="707" customWidth="1"/>
    <col min="1042" max="1280" width="8.88671875" style="707"/>
    <col min="1281" max="1281" width="3.88671875" style="707" customWidth="1"/>
    <col min="1282" max="1282" width="14" style="707" customWidth="1"/>
    <col min="1283" max="1283" width="12.44140625" style="707" customWidth="1"/>
    <col min="1284" max="1284" width="51.109375" style="707" bestFit="1" customWidth="1"/>
    <col min="1285" max="1285" width="12.109375" style="707" customWidth="1"/>
    <col min="1286" max="1286" width="0" style="707" hidden="1" customWidth="1"/>
    <col min="1287" max="1287" width="31.44140625" style="707" customWidth="1"/>
    <col min="1288" max="1288" width="7.6640625" style="707" customWidth="1"/>
    <col min="1289" max="1293" width="0" style="707" hidden="1" customWidth="1"/>
    <col min="1294" max="1295" width="7.44140625" style="707" customWidth="1"/>
    <col min="1296" max="1296" width="0" style="707" hidden="1" customWidth="1"/>
    <col min="1297" max="1297" width="7.44140625" style="707" customWidth="1"/>
    <col min="1298" max="1536" width="8.88671875" style="707"/>
    <col min="1537" max="1537" width="3.88671875" style="707" customWidth="1"/>
    <col min="1538" max="1538" width="14" style="707" customWidth="1"/>
    <col min="1539" max="1539" width="12.44140625" style="707" customWidth="1"/>
    <col min="1540" max="1540" width="51.109375" style="707" bestFit="1" customWidth="1"/>
    <col min="1541" max="1541" width="12.109375" style="707" customWidth="1"/>
    <col min="1542" max="1542" width="0" style="707" hidden="1" customWidth="1"/>
    <col min="1543" max="1543" width="31.44140625" style="707" customWidth="1"/>
    <col min="1544" max="1544" width="7.6640625" style="707" customWidth="1"/>
    <col min="1545" max="1549" width="0" style="707" hidden="1" customWidth="1"/>
    <col min="1550" max="1551" width="7.44140625" style="707" customWidth="1"/>
    <col min="1552" max="1552" width="0" style="707" hidden="1" customWidth="1"/>
    <col min="1553" max="1553" width="7.44140625" style="707" customWidth="1"/>
    <col min="1554" max="1792" width="8.88671875" style="707"/>
    <col min="1793" max="1793" width="3.88671875" style="707" customWidth="1"/>
    <col min="1794" max="1794" width="14" style="707" customWidth="1"/>
    <col min="1795" max="1795" width="12.44140625" style="707" customWidth="1"/>
    <col min="1796" max="1796" width="51.109375" style="707" bestFit="1" customWidth="1"/>
    <col min="1797" max="1797" width="12.109375" style="707" customWidth="1"/>
    <col min="1798" max="1798" width="0" style="707" hidden="1" customWidth="1"/>
    <col min="1799" max="1799" width="31.44140625" style="707" customWidth="1"/>
    <col min="1800" max="1800" width="7.6640625" style="707" customWidth="1"/>
    <col min="1801" max="1805" width="0" style="707" hidden="1" customWidth="1"/>
    <col min="1806" max="1807" width="7.44140625" style="707" customWidth="1"/>
    <col min="1808" max="1808" width="0" style="707" hidden="1" customWidth="1"/>
    <col min="1809" max="1809" width="7.44140625" style="707" customWidth="1"/>
    <col min="1810" max="2048" width="8.88671875" style="707"/>
    <col min="2049" max="2049" width="3.88671875" style="707" customWidth="1"/>
    <col min="2050" max="2050" width="14" style="707" customWidth="1"/>
    <col min="2051" max="2051" width="12.44140625" style="707" customWidth="1"/>
    <col min="2052" max="2052" width="51.109375" style="707" bestFit="1" customWidth="1"/>
    <col min="2053" max="2053" width="12.109375" style="707" customWidth="1"/>
    <col min="2054" max="2054" width="0" style="707" hidden="1" customWidth="1"/>
    <col min="2055" max="2055" width="31.44140625" style="707" customWidth="1"/>
    <col min="2056" max="2056" width="7.6640625" style="707" customWidth="1"/>
    <col min="2057" max="2061" width="0" style="707" hidden="1" customWidth="1"/>
    <col min="2062" max="2063" width="7.44140625" style="707" customWidth="1"/>
    <col min="2064" max="2064" width="0" style="707" hidden="1" customWidth="1"/>
    <col min="2065" max="2065" width="7.44140625" style="707" customWidth="1"/>
    <col min="2066" max="2304" width="8.88671875" style="707"/>
    <col min="2305" max="2305" width="3.88671875" style="707" customWidth="1"/>
    <col min="2306" max="2306" width="14" style="707" customWidth="1"/>
    <col min="2307" max="2307" width="12.44140625" style="707" customWidth="1"/>
    <col min="2308" max="2308" width="51.109375" style="707" bestFit="1" customWidth="1"/>
    <col min="2309" max="2309" width="12.109375" style="707" customWidth="1"/>
    <col min="2310" max="2310" width="0" style="707" hidden="1" customWidth="1"/>
    <col min="2311" max="2311" width="31.44140625" style="707" customWidth="1"/>
    <col min="2312" max="2312" width="7.6640625" style="707" customWidth="1"/>
    <col min="2313" max="2317" width="0" style="707" hidden="1" customWidth="1"/>
    <col min="2318" max="2319" width="7.44140625" style="707" customWidth="1"/>
    <col min="2320" max="2320" width="0" style="707" hidden="1" customWidth="1"/>
    <col min="2321" max="2321" width="7.44140625" style="707" customWidth="1"/>
    <col min="2322" max="2560" width="8.88671875" style="707"/>
    <col min="2561" max="2561" width="3.88671875" style="707" customWidth="1"/>
    <col min="2562" max="2562" width="14" style="707" customWidth="1"/>
    <col min="2563" max="2563" width="12.44140625" style="707" customWidth="1"/>
    <col min="2564" max="2564" width="51.109375" style="707" bestFit="1" customWidth="1"/>
    <col min="2565" max="2565" width="12.109375" style="707" customWidth="1"/>
    <col min="2566" max="2566" width="0" style="707" hidden="1" customWidth="1"/>
    <col min="2567" max="2567" width="31.44140625" style="707" customWidth="1"/>
    <col min="2568" max="2568" width="7.6640625" style="707" customWidth="1"/>
    <col min="2569" max="2573" width="0" style="707" hidden="1" customWidth="1"/>
    <col min="2574" max="2575" width="7.44140625" style="707" customWidth="1"/>
    <col min="2576" max="2576" width="0" style="707" hidden="1" customWidth="1"/>
    <col min="2577" max="2577" width="7.44140625" style="707" customWidth="1"/>
    <col min="2578" max="2816" width="8.88671875" style="707"/>
    <col min="2817" max="2817" width="3.88671875" style="707" customWidth="1"/>
    <col min="2818" max="2818" width="14" style="707" customWidth="1"/>
    <col min="2819" max="2819" width="12.44140625" style="707" customWidth="1"/>
    <col min="2820" max="2820" width="51.109375" style="707" bestFit="1" customWidth="1"/>
    <col min="2821" max="2821" width="12.109375" style="707" customWidth="1"/>
    <col min="2822" max="2822" width="0" style="707" hidden="1" customWidth="1"/>
    <col min="2823" max="2823" width="31.44140625" style="707" customWidth="1"/>
    <col min="2824" max="2824" width="7.6640625" style="707" customWidth="1"/>
    <col min="2825" max="2829" width="0" style="707" hidden="1" customWidth="1"/>
    <col min="2830" max="2831" width="7.44140625" style="707" customWidth="1"/>
    <col min="2832" max="2832" width="0" style="707" hidden="1" customWidth="1"/>
    <col min="2833" max="2833" width="7.44140625" style="707" customWidth="1"/>
    <col min="2834" max="3072" width="8.88671875" style="707"/>
    <col min="3073" max="3073" width="3.88671875" style="707" customWidth="1"/>
    <col min="3074" max="3074" width="14" style="707" customWidth="1"/>
    <col min="3075" max="3075" width="12.44140625" style="707" customWidth="1"/>
    <col min="3076" max="3076" width="51.109375" style="707" bestFit="1" customWidth="1"/>
    <col min="3077" max="3077" width="12.109375" style="707" customWidth="1"/>
    <col min="3078" max="3078" width="0" style="707" hidden="1" customWidth="1"/>
    <col min="3079" max="3079" width="31.44140625" style="707" customWidth="1"/>
    <col min="3080" max="3080" width="7.6640625" style="707" customWidth="1"/>
    <col min="3081" max="3085" width="0" style="707" hidden="1" customWidth="1"/>
    <col min="3086" max="3087" width="7.44140625" style="707" customWidth="1"/>
    <col min="3088" max="3088" width="0" style="707" hidden="1" customWidth="1"/>
    <col min="3089" max="3089" width="7.44140625" style="707" customWidth="1"/>
    <col min="3090" max="3328" width="8.88671875" style="707"/>
    <col min="3329" max="3329" width="3.88671875" style="707" customWidth="1"/>
    <col min="3330" max="3330" width="14" style="707" customWidth="1"/>
    <col min="3331" max="3331" width="12.44140625" style="707" customWidth="1"/>
    <col min="3332" max="3332" width="51.109375" style="707" bestFit="1" customWidth="1"/>
    <col min="3333" max="3333" width="12.109375" style="707" customWidth="1"/>
    <col min="3334" max="3334" width="0" style="707" hidden="1" customWidth="1"/>
    <col min="3335" max="3335" width="31.44140625" style="707" customWidth="1"/>
    <col min="3336" max="3336" width="7.6640625" style="707" customWidth="1"/>
    <col min="3337" max="3341" width="0" style="707" hidden="1" customWidth="1"/>
    <col min="3342" max="3343" width="7.44140625" style="707" customWidth="1"/>
    <col min="3344" max="3344" width="0" style="707" hidden="1" customWidth="1"/>
    <col min="3345" max="3345" width="7.44140625" style="707" customWidth="1"/>
    <col min="3346" max="3584" width="8.88671875" style="707"/>
    <col min="3585" max="3585" width="3.88671875" style="707" customWidth="1"/>
    <col min="3586" max="3586" width="14" style="707" customWidth="1"/>
    <col min="3587" max="3587" width="12.44140625" style="707" customWidth="1"/>
    <col min="3588" max="3588" width="51.109375" style="707" bestFit="1" customWidth="1"/>
    <col min="3589" max="3589" width="12.109375" style="707" customWidth="1"/>
    <col min="3590" max="3590" width="0" style="707" hidden="1" customWidth="1"/>
    <col min="3591" max="3591" width="31.44140625" style="707" customWidth="1"/>
    <col min="3592" max="3592" width="7.6640625" style="707" customWidth="1"/>
    <col min="3593" max="3597" width="0" style="707" hidden="1" customWidth="1"/>
    <col min="3598" max="3599" width="7.44140625" style="707" customWidth="1"/>
    <col min="3600" max="3600" width="0" style="707" hidden="1" customWidth="1"/>
    <col min="3601" max="3601" width="7.44140625" style="707" customWidth="1"/>
    <col min="3602" max="3840" width="8.88671875" style="707"/>
    <col min="3841" max="3841" width="3.88671875" style="707" customWidth="1"/>
    <col min="3842" max="3842" width="14" style="707" customWidth="1"/>
    <col min="3843" max="3843" width="12.44140625" style="707" customWidth="1"/>
    <col min="3844" max="3844" width="51.109375" style="707" bestFit="1" customWidth="1"/>
    <col min="3845" max="3845" width="12.109375" style="707" customWidth="1"/>
    <col min="3846" max="3846" width="0" style="707" hidden="1" customWidth="1"/>
    <col min="3847" max="3847" width="31.44140625" style="707" customWidth="1"/>
    <col min="3848" max="3848" width="7.6640625" style="707" customWidth="1"/>
    <col min="3849" max="3853" width="0" style="707" hidden="1" customWidth="1"/>
    <col min="3854" max="3855" width="7.44140625" style="707" customWidth="1"/>
    <col min="3856" max="3856" width="0" style="707" hidden="1" customWidth="1"/>
    <col min="3857" max="3857" width="7.44140625" style="707" customWidth="1"/>
    <col min="3858" max="4096" width="8.88671875" style="707"/>
    <col min="4097" max="4097" width="3.88671875" style="707" customWidth="1"/>
    <col min="4098" max="4098" width="14" style="707" customWidth="1"/>
    <col min="4099" max="4099" width="12.44140625" style="707" customWidth="1"/>
    <col min="4100" max="4100" width="51.109375" style="707" bestFit="1" customWidth="1"/>
    <col min="4101" max="4101" width="12.109375" style="707" customWidth="1"/>
    <col min="4102" max="4102" width="0" style="707" hidden="1" customWidth="1"/>
    <col min="4103" max="4103" width="31.44140625" style="707" customWidth="1"/>
    <col min="4104" max="4104" width="7.6640625" style="707" customWidth="1"/>
    <col min="4105" max="4109" width="0" style="707" hidden="1" customWidth="1"/>
    <col min="4110" max="4111" width="7.44140625" style="707" customWidth="1"/>
    <col min="4112" max="4112" width="0" style="707" hidden="1" customWidth="1"/>
    <col min="4113" max="4113" width="7.44140625" style="707" customWidth="1"/>
    <col min="4114" max="4352" width="8.88671875" style="707"/>
    <col min="4353" max="4353" width="3.88671875" style="707" customWidth="1"/>
    <col min="4354" max="4354" width="14" style="707" customWidth="1"/>
    <col min="4355" max="4355" width="12.44140625" style="707" customWidth="1"/>
    <col min="4356" max="4356" width="51.109375" style="707" bestFit="1" customWidth="1"/>
    <col min="4357" max="4357" width="12.109375" style="707" customWidth="1"/>
    <col min="4358" max="4358" width="0" style="707" hidden="1" customWidth="1"/>
    <col min="4359" max="4359" width="31.44140625" style="707" customWidth="1"/>
    <col min="4360" max="4360" width="7.6640625" style="707" customWidth="1"/>
    <col min="4361" max="4365" width="0" style="707" hidden="1" customWidth="1"/>
    <col min="4366" max="4367" width="7.44140625" style="707" customWidth="1"/>
    <col min="4368" max="4368" width="0" style="707" hidden="1" customWidth="1"/>
    <col min="4369" max="4369" width="7.44140625" style="707" customWidth="1"/>
    <col min="4370" max="4608" width="8.88671875" style="707"/>
    <col min="4609" max="4609" width="3.88671875" style="707" customWidth="1"/>
    <col min="4610" max="4610" width="14" style="707" customWidth="1"/>
    <col min="4611" max="4611" width="12.44140625" style="707" customWidth="1"/>
    <col min="4612" max="4612" width="51.109375" style="707" bestFit="1" customWidth="1"/>
    <col min="4613" max="4613" width="12.109375" style="707" customWidth="1"/>
    <col min="4614" max="4614" width="0" style="707" hidden="1" customWidth="1"/>
    <col min="4615" max="4615" width="31.44140625" style="707" customWidth="1"/>
    <col min="4616" max="4616" width="7.6640625" style="707" customWidth="1"/>
    <col min="4617" max="4621" width="0" style="707" hidden="1" customWidth="1"/>
    <col min="4622" max="4623" width="7.44140625" style="707" customWidth="1"/>
    <col min="4624" max="4624" width="0" style="707" hidden="1" customWidth="1"/>
    <col min="4625" max="4625" width="7.44140625" style="707" customWidth="1"/>
    <col min="4626" max="4864" width="8.88671875" style="707"/>
    <col min="4865" max="4865" width="3.88671875" style="707" customWidth="1"/>
    <col min="4866" max="4866" width="14" style="707" customWidth="1"/>
    <col min="4867" max="4867" width="12.44140625" style="707" customWidth="1"/>
    <col min="4868" max="4868" width="51.109375" style="707" bestFit="1" customWidth="1"/>
    <col min="4869" max="4869" width="12.109375" style="707" customWidth="1"/>
    <col min="4870" max="4870" width="0" style="707" hidden="1" customWidth="1"/>
    <col min="4871" max="4871" width="31.44140625" style="707" customWidth="1"/>
    <col min="4872" max="4872" width="7.6640625" style="707" customWidth="1"/>
    <col min="4873" max="4877" width="0" style="707" hidden="1" customWidth="1"/>
    <col min="4878" max="4879" width="7.44140625" style="707" customWidth="1"/>
    <col min="4880" max="4880" width="0" style="707" hidden="1" customWidth="1"/>
    <col min="4881" max="4881" width="7.44140625" style="707" customWidth="1"/>
    <col min="4882" max="5120" width="8.88671875" style="707"/>
    <col min="5121" max="5121" width="3.88671875" style="707" customWidth="1"/>
    <col min="5122" max="5122" width="14" style="707" customWidth="1"/>
    <col min="5123" max="5123" width="12.44140625" style="707" customWidth="1"/>
    <col min="5124" max="5124" width="51.109375" style="707" bestFit="1" customWidth="1"/>
    <col min="5125" max="5125" width="12.109375" style="707" customWidth="1"/>
    <col min="5126" max="5126" width="0" style="707" hidden="1" customWidth="1"/>
    <col min="5127" max="5127" width="31.44140625" style="707" customWidth="1"/>
    <col min="5128" max="5128" width="7.6640625" style="707" customWidth="1"/>
    <col min="5129" max="5133" width="0" style="707" hidden="1" customWidth="1"/>
    <col min="5134" max="5135" width="7.44140625" style="707" customWidth="1"/>
    <col min="5136" max="5136" width="0" style="707" hidden="1" customWidth="1"/>
    <col min="5137" max="5137" width="7.44140625" style="707" customWidth="1"/>
    <col min="5138" max="5376" width="8.88671875" style="707"/>
    <col min="5377" max="5377" width="3.88671875" style="707" customWidth="1"/>
    <col min="5378" max="5378" width="14" style="707" customWidth="1"/>
    <col min="5379" max="5379" width="12.44140625" style="707" customWidth="1"/>
    <col min="5380" max="5380" width="51.109375" style="707" bestFit="1" customWidth="1"/>
    <col min="5381" max="5381" width="12.109375" style="707" customWidth="1"/>
    <col min="5382" max="5382" width="0" style="707" hidden="1" customWidth="1"/>
    <col min="5383" max="5383" width="31.44140625" style="707" customWidth="1"/>
    <col min="5384" max="5384" width="7.6640625" style="707" customWidth="1"/>
    <col min="5385" max="5389" width="0" style="707" hidden="1" customWidth="1"/>
    <col min="5390" max="5391" width="7.44140625" style="707" customWidth="1"/>
    <col min="5392" max="5392" width="0" style="707" hidden="1" customWidth="1"/>
    <col min="5393" max="5393" width="7.44140625" style="707" customWidth="1"/>
    <col min="5394" max="5632" width="8.88671875" style="707"/>
    <col min="5633" max="5633" width="3.88671875" style="707" customWidth="1"/>
    <col min="5634" max="5634" width="14" style="707" customWidth="1"/>
    <col min="5635" max="5635" width="12.44140625" style="707" customWidth="1"/>
    <col min="5636" max="5636" width="51.109375" style="707" bestFit="1" customWidth="1"/>
    <col min="5637" max="5637" width="12.109375" style="707" customWidth="1"/>
    <col min="5638" max="5638" width="0" style="707" hidden="1" customWidth="1"/>
    <col min="5639" max="5639" width="31.44140625" style="707" customWidth="1"/>
    <col min="5640" max="5640" width="7.6640625" style="707" customWidth="1"/>
    <col min="5641" max="5645" width="0" style="707" hidden="1" customWidth="1"/>
    <col min="5646" max="5647" width="7.44140625" style="707" customWidth="1"/>
    <col min="5648" max="5648" width="0" style="707" hidden="1" customWidth="1"/>
    <col min="5649" max="5649" width="7.44140625" style="707" customWidth="1"/>
    <col min="5650" max="5888" width="8.88671875" style="707"/>
    <col min="5889" max="5889" width="3.88671875" style="707" customWidth="1"/>
    <col min="5890" max="5890" width="14" style="707" customWidth="1"/>
    <col min="5891" max="5891" width="12.44140625" style="707" customWidth="1"/>
    <col min="5892" max="5892" width="51.109375" style="707" bestFit="1" customWidth="1"/>
    <col min="5893" max="5893" width="12.109375" style="707" customWidth="1"/>
    <col min="5894" max="5894" width="0" style="707" hidden="1" customWidth="1"/>
    <col min="5895" max="5895" width="31.44140625" style="707" customWidth="1"/>
    <col min="5896" max="5896" width="7.6640625" style="707" customWidth="1"/>
    <col min="5897" max="5901" width="0" style="707" hidden="1" customWidth="1"/>
    <col min="5902" max="5903" width="7.44140625" style="707" customWidth="1"/>
    <col min="5904" max="5904" width="0" style="707" hidden="1" customWidth="1"/>
    <col min="5905" max="5905" width="7.44140625" style="707" customWidth="1"/>
    <col min="5906" max="6144" width="8.88671875" style="707"/>
    <col min="6145" max="6145" width="3.88671875" style="707" customWidth="1"/>
    <col min="6146" max="6146" width="14" style="707" customWidth="1"/>
    <col min="6147" max="6147" width="12.44140625" style="707" customWidth="1"/>
    <col min="6148" max="6148" width="51.109375" style="707" bestFit="1" customWidth="1"/>
    <col min="6149" max="6149" width="12.109375" style="707" customWidth="1"/>
    <col min="6150" max="6150" width="0" style="707" hidden="1" customWidth="1"/>
    <col min="6151" max="6151" width="31.44140625" style="707" customWidth="1"/>
    <col min="6152" max="6152" width="7.6640625" style="707" customWidth="1"/>
    <col min="6153" max="6157" width="0" style="707" hidden="1" customWidth="1"/>
    <col min="6158" max="6159" width="7.44140625" style="707" customWidth="1"/>
    <col min="6160" max="6160" width="0" style="707" hidden="1" customWidth="1"/>
    <col min="6161" max="6161" width="7.44140625" style="707" customWidth="1"/>
    <col min="6162" max="6400" width="8.88671875" style="707"/>
    <col min="6401" max="6401" width="3.88671875" style="707" customWidth="1"/>
    <col min="6402" max="6402" width="14" style="707" customWidth="1"/>
    <col min="6403" max="6403" width="12.44140625" style="707" customWidth="1"/>
    <col min="6404" max="6404" width="51.109375" style="707" bestFit="1" customWidth="1"/>
    <col min="6405" max="6405" width="12.109375" style="707" customWidth="1"/>
    <col min="6406" max="6406" width="0" style="707" hidden="1" customWidth="1"/>
    <col min="6407" max="6407" width="31.44140625" style="707" customWidth="1"/>
    <col min="6408" max="6408" width="7.6640625" style="707" customWidth="1"/>
    <col min="6409" max="6413" width="0" style="707" hidden="1" customWidth="1"/>
    <col min="6414" max="6415" width="7.44140625" style="707" customWidth="1"/>
    <col min="6416" max="6416" width="0" style="707" hidden="1" customWidth="1"/>
    <col min="6417" max="6417" width="7.44140625" style="707" customWidth="1"/>
    <col min="6418" max="6656" width="8.88671875" style="707"/>
    <col min="6657" max="6657" width="3.88671875" style="707" customWidth="1"/>
    <col min="6658" max="6658" width="14" style="707" customWidth="1"/>
    <col min="6659" max="6659" width="12.44140625" style="707" customWidth="1"/>
    <col min="6660" max="6660" width="51.109375" style="707" bestFit="1" customWidth="1"/>
    <col min="6661" max="6661" width="12.109375" style="707" customWidth="1"/>
    <col min="6662" max="6662" width="0" style="707" hidden="1" customWidth="1"/>
    <col min="6663" max="6663" width="31.44140625" style="707" customWidth="1"/>
    <col min="6664" max="6664" width="7.6640625" style="707" customWidth="1"/>
    <col min="6665" max="6669" width="0" style="707" hidden="1" customWidth="1"/>
    <col min="6670" max="6671" width="7.44140625" style="707" customWidth="1"/>
    <col min="6672" max="6672" width="0" style="707" hidden="1" customWidth="1"/>
    <col min="6673" max="6673" width="7.44140625" style="707" customWidth="1"/>
    <col min="6674" max="6912" width="8.88671875" style="707"/>
    <col min="6913" max="6913" width="3.88671875" style="707" customWidth="1"/>
    <col min="6914" max="6914" width="14" style="707" customWidth="1"/>
    <col min="6915" max="6915" width="12.44140625" style="707" customWidth="1"/>
    <col min="6916" max="6916" width="51.109375" style="707" bestFit="1" customWidth="1"/>
    <col min="6917" max="6917" width="12.109375" style="707" customWidth="1"/>
    <col min="6918" max="6918" width="0" style="707" hidden="1" customWidth="1"/>
    <col min="6919" max="6919" width="31.44140625" style="707" customWidth="1"/>
    <col min="6920" max="6920" width="7.6640625" style="707" customWidth="1"/>
    <col min="6921" max="6925" width="0" style="707" hidden="1" customWidth="1"/>
    <col min="6926" max="6927" width="7.44140625" style="707" customWidth="1"/>
    <col min="6928" max="6928" width="0" style="707" hidden="1" customWidth="1"/>
    <col min="6929" max="6929" width="7.44140625" style="707" customWidth="1"/>
    <col min="6930" max="7168" width="8.88671875" style="707"/>
    <col min="7169" max="7169" width="3.88671875" style="707" customWidth="1"/>
    <col min="7170" max="7170" width="14" style="707" customWidth="1"/>
    <col min="7171" max="7171" width="12.44140625" style="707" customWidth="1"/>
    <col min="7172" max="7172" width="51.109375" style="707" bestFit="1" customWidth="1"/>
    <col min="7173" max="7173" width="12.109375" style="707" customWidth="1"/>
    <col min="7174" max="7174" width="0" style="707" hidden="1" customWidth="1"/>
    <col min="7175" max="7175" width="31.44140625" style="707" customWidth="1"/>
    <col min="7176" max="7176" width="7.6640625" style="707" customWidth="1"/>
    <col min="7177" max="7181" width="0" style="707" hidden="1" customWidth="1"/>
    <col min="7182" max="7183" width="7.44140625" style="707" customWidth="1"/>
    <col min="7184" max="7184" width="0" style="707" hidden="1" customWidth="1"/>
    <col min="7185" max="7185" width="7.44140625" style="707" customWidth="1"/>
    <col min="7186" max="7424" width="8.88671875" style="707"/>
    <col min="7425" max="7425" width="3.88671875" style="707" customWidth="1"/>
    <col min="7426" max="7426" width="14" style="707" customWidth="1"/>
    <col min="7427" max="7427" width="12.44140625" style="707" customWidth="1"/>
    <col min="7428" max="7428" width="51.109375" style="707" bestFit="1" customWidth="1"/>
    <col min="7429" max="7429" width="12.109375" style="707" customWidth="1"/>
    <col min="7430" max="7430" width="0" style="707" hidden="1" customWidth="1"/>
    <col min="7431" max="7431" width="31.44140625" style="707" customWidth="1"/>
    <col min="7432" max="7432" width="7.6640625" style="707" customWidth="1"/>
    <col min="7433" max="7437" width="0" style="707" hidden="1" customWidth="1"/>
    <col min="7438" max="7439" width="7.44140625" style="707" customWidth="1"/>
    <col min="7440" max="7440" width="0" style="707" hidden="1" customWidth="1"/>
    <col min="7441" max="7441" width="7.44140625" style="707" customWidth="1"/>
    <col min="7442" max="7680" width="8.88671875" style="707"/>
    <col min="7681" max="7681" width="3.88671875" style="707" customWidth="1"/>
    <col min="7682" max="7682" width="14" style="707" customWidth="1"/>
    <col min="7683" max="7683" width="12.44140625" style="707" customWidth="1"/>
    <col min="7684" max="7684" width="51.109375" style="707" bestFit="1" customWidth="1"/>
    <col min="7685" max="7685" width="12.109375" style="707" customWidth="1"/>
    <col min="7686" max="7686" width="0" style="707" hidden="1" customWidth="1"/>
    <col min="7687" max="7687" width="31.44140625" style="707" customWidth="1"/>
    <col min="7688" max="7688" width="7.6640625" style="707" customWidth="1"/>
    <col min="7689" max="7693" width="0" style="707" hidden="1" customWidth="1"/>
    <col min="7694" max="7695" width="7.44140625" style="707" customWidth="1"/>
    <col min="7696" max="7696" width="0" style="707" hidden="1" customWidth="1"/>
    <col min="7697" max="7697" width="7.44140625" style="707" customWidth="1"/>
    <col min="7698" max="7936" width="8.88671875" style="707"/>
    <col min="7937" max="7937" width="3.88671875" style="707" customWidth="1"/>
    <col min="7938" max="7938" width="14" style="707" customWidth="1"/>
    <col min="7939" max="7939" width="12.44140625" style="707" customWidth="1"/>
    <col min="7940" max="7940" width="51.109375" style="707" bestFit="1" customWidth="1"/>
    <col min="7941" max="7941" width="12.109375" style="707" customWidth="1"/>
    <col min="7942" max="7942" width="0" style="707" hidden="1" customWidth="1"/>
    <col min="7943" max="7943" width="31.44140625" style="707" customWidth="1"/>
    <col min="7944" max="7944" width="7.6640625" style="707" customWidth="1"/>
    <col min="7945" max="7949" width="0" style="707" hidden="1" customWidth="1"/>
    <col min="7950" max="7951" width="7.44140625" style="707" customWidth="1"/>
    <col min="7952" max="7952" width="0" style="707" hidden="1" customWidth="1"/>
    <col min="7953" max="7953" width="7.44140625" style="707" customWidth="1"/>
    <col min="7954" max="8192" width="8.88671875" style="707"/>
    <col min="8193" max="8193" width="3.88671875" style="707" customWidth="1"/>
    <col min="8194" max="8194" width="14" style="707" customWidth="1"/>
    <col min="8195" max="8195" width="12.44140625" style="707" customWidth="1"/>
    <col min="8196" max="8196" width="51.109375" style="707" bestFit="1" customWidth="1"/>
    <col min="8197" max="8197" width="12.109375" style="707" customWidth="1"/>
    <col min="8198" max="8198" width="0" style="707" hidden="1" customWidth="1"/>
    <col min="8199" max="8199" width="31.44140625" style="707" customWidth="1"/>
    <col min="8200" max="8200" width="7.6640625" style="707" customWidth="1"/>
    <col min="8201" max="8205" width="0" style="707" hidden="1" customWidth="1"/>
    <col min="8206" max="8207" width="7.44140625" style="707" customWidth="1"/>
    <col min="8208" max="8208" width="0" style="707" hidden="1" customWidth="1"/>
    <col min="8209" max="8209" width="7.44140625" style="707" customWidth="1"/>
    <col min="8210" max="8448" width="8.88671875" style="707"/>
    <col min="8449" max="8449" width="3.88671875" style="707" customWidth="1"/>
    <col min="8450" max="8450" width="14" style="707" customWidth="1"/>
    <col min="8451" max="8451" width="12.44140625" style="707" customWidth="1"/>
    <col min="8452" max="8452" width="51.109375" style="707" bestFit="1" customWidth="1"/>
    <col min="8453" max="8453" width="12.109375" style="707" customWidth="1"/>
    <col min="8454" max="8454" width="0" style="707" hidden="1" customWidth="1"/>
    <col min="8455" max="8455" width="31.44140625" style="707" customWidth="1"/>
    <col min="8456" max="8456" width="7.6640625" style="707" customWidth="1"/>
    <col min="8457" max="8461" width="0" style="707" hidden="1" customWidth="1"/>
    <col min="8462" max="8463" width="7.44140625" style="707" customWidth="1"/>
    <col min="8464" max="8464" width="0" style="707" hidden="1" customWidth="1"/>
    <col min="8465" max="8465" width="7.44140625" style="707" customWidth="1"/>
    <col min="8466" max="8704" width="8.88671875" style="707"/>
    <col min="8705" max="8705" width="3.88671875" style="707" customWidth="1"/>
    <col min="8706" max="8706" width="14" style="707" customWidth="1"/>
    <col min="8707" max="8707" width="12.44140625" style="707" customWidth="1"/>
    <col min="8708" max="8708" width="51.109375" style="707" bestFit="1" customWidth="1"/>
    <col min="8709" max="8709" width="12.109375" style="707" customWidth="1"/>
    <col min="8710" max="8710" width="0" style="707" hidden="1" customWidth="1"/>
    <col min="8711" max="8711" width="31.44140625" style="707" customWidth="1"/>
    <col min="8712" max="8712" width="7.6640625" style="707" customWidth="1"/>
    <col min="8713" max="8717" width="0" style="707" hidden="1" customWidth="1"/>
    <col min="8718" max="8719" width="7.44140625" style="707" customWidth="1"/>
    <col min="8720" max="8720" width="0" style="707" hidden="1" customWidth="1"/>
    <col min="8721" max="8721" width="7.44140625" style="707" customWidth="1"/>
    <col min="8722" max="8960" width="8.88671875" style="707"/>
    <col min="8961" max="8961" width="3.88671875" style="707" customWidth="1"/>
    <col min="8962" max="8962" width="14" style="707" customWidth="1"/>
    <col min="8963" max="8963" width="12.44140625" style="707" customWidth="1"/>
    <col min="8964" max="8964" width="51.109375" style="707" bestFit="1" customWidth="1"/>
    <col min="8965" max="8965" width="12.109375" style="707" customWidth="1"/>
    <col min="8966" max="8966" width="0" style="707" hidden="1" customWidth="1"/>
    <col min="8967" max="8967" width="31.44140625" style="707" customWidth="1"/>
    <col min="8968" max="8968" width="7.6640625" style="707" customWidth="1"/>
    <col min="8969" max="8973" width="0" style="707" hidden="1" customWidth="1"/>
    <col min="8974" max="8975" width="7.44140625" style="707" customWidth="1"/>
    <col min="8976" max="8976" width="0" style="707" hidden="1" customWidth="1"/>
    <col min="8977" max="8977" width="7.44140625" style="707" customWidth="1"/>
    <col min="8978" max="9216" width="8.88671875" style="707"/>
    <col min="9217" max="9217" width="3.88671875" style="707" customWidth="1"/>
    <col min="9218" max="9218" width="14" style="707" customWidth="1"/>
    <col min="9219" max="9219" width="12.44140625" style="707" customWidth="1"/>
    <col min="9220" max="9220" width="51.109375" style="707" bestFit="1" customWidth="1"/>
    <col min="9221" max="9221" width="12.109375" style="707" customWidth="1"/>
    <col min="9222" max="9222" width="0" style="707" hidden="1" customWidth="1"/>
    <col min="9223" max="9223" width="31.44140625" style="707" customWidth="1"/>
    <col min="9224" max="9224" width="7.6640625" style="707" customWidth="1"/>
    <col min="9225" max="9229" width="0" style="707" hidden="1" customWidth="1"/>
    <col min="9230" max="9231" width="7.44140625" style="707" customWidth="1"/>
    <col min="9232" max="9232" width="0" style="707" hidden="1" customWidth="1"/>
    <col min="9233" max="9233" width="7.44140625" style="707" customWidth="1"/>
    <col min="9234" max="9472" width="8.88671875" style="707"/>
    <col min="9473" max="9473" width="3.88671875" style="707" customWidth="1"/>
    <col min="9474" max="9474" width="14" style="707" customWidth="1"/>
    <col min="9475" max="9475" width="12.44140625" style="707" customWidth="1"/>
    <col min="9476" max="9476" width="51.109375" style="707" bestFit="1" customWidth="1"/>
    <col min="9477" max="9477" width="12.109375" style="707" customWidth="1"/>
    <col min="9478" max="9478" width="0" style="707" hidden="1" customWidth="1"/>
    <col min="9479" max="9479" width="31.44140625" style="707" customWidth="1"/>
    <col min="9480" max="9480" width="7.6640625" style="707" customWidth="1"/>
    <col min="9481" max="9485" width="0" style="707" hidden="1" customWidth="1"/>
    <col min="9486" max="9487" width="7.44140625" style="707" customWidth="1"/>
    <col min="9488" max="9488" width="0" style="707" hidden="1" customWidth="1"/>
    <col min="9489" max="9489" width="7.44140625" style="707" customWidth="1"/>
    <col min="9490" max="9728" width="8.88671875" style="707"/>
    <col min="9729" max="9729" width="3.88671875" style="707" customWidth="1"/>
    <col min="9730" max="9730" width="14" style="707" customWidth="1"/>
    <col min="9731" max="9731" width="12.44140625" style="707" customWidth="1"/>
    <col min="9732" max="9732" width="51.109375" style="707" bestFit="1" customWidth="1"/>
    <col min="9733" max="9733" width="12.109375" style="707" customWidth="1"/>
    <col min="9734" max="9734" width="0" style="707" hidden="1" customWidth="1"/>
    <col min="9735" max="9735" width="31.44140625" style="707" customWidth="1"/>
    <col min="9736" max="9736" width="7.6640625" style="707" customWidth="1"/>
    <col min="9737" max="9741" width="0" style="707" hidden="1" customWidth="1"/>
    <col min="9742" max="9743" width="7.44140625" style="707" customWidth="1"/>
    <col min="9744" max="9744" width="0" style="707" hidden="1" customWidth="1"/>
    <col min="9745" max="9745" width="7.44140625" style="707" customWidth="1"/>
    <col min="9746" max="9984" width="8.88671875" style="707"/>
    <col min="9985" max="9985" width="3.88671875" style="707" customWidth="1"/>
    <col min="9986" max="9986" width="14" style="707" customWidth="1"/>
    <col min="9987" max="9987" width="12.44140625" style="707" customWidth="1"/>
    <col min="9988" max="9988" width="51.109375" style="707" bestFit="1" customWidth="1"/>
    <col min="9989" max="9989" width="12.109375" style="707" customWidth="1"/>
    <col min="9990" max="9990" width="0" style="707" hidden="1" customWidth="1"/>
    <col min="9991" max="9991" width="31.44140625" style="707" customWidth="1"/>
    <col min="9992" max="9992" width="7.6640625" style="707" customWidth="1"/>
    <col min="9993" max="9997" width="0" style="707" hidden="1" customWidth="1"/>
    <col min="9998" max="9999" width="7.44140625" style="707" customWidth="1"/>
    <col min="10000" max="10000" width="0" style="707" hidden="1" customWidth="1"/>
    <col min="10001" max="10001" width="7.44140625" style="707" customWidth="1"/>
    <col min="10002" max="10240" width="8.88671875" style="707"/>
    <col min="10241" max="10241" width="3.88671875" style="707" customWidth="1"/>
    <col min="10242" max="10242" width="14" style="707" customWidth="1"/>
    <col min="10243" max="10243" width="12.44140625" style="707" customWidth="1"/>
    <col min="10244" max="10244" width="51.109375" style="707" bestFit="1" customWidth="1"/>
    <col min="10245" max="10245" width="12.109375" style="707" customWidth="1"/>
    <col min="10246" max="10246" width="0" style="707" hidden="1" customWidth="1"/>
    <col min="10247" max="10247" width="31.44140625" style="707" customWidth="1"/>
    <col min="10248" max="10248" width="7.6640625" style="707" customWidth="1"/>
    <col min="10249" max="10253" width="0" style="707" hidden="1" customWidth="1"/>
    <col min="10254" max="10255" width="7.44140625" style="707" customWidth="1"/>
    <col min="10256" max="10256" width="0" style="707" hidden="1" customWidth="1"/>
    <col min="10257" max="10257" width="7.44140625" style="707" customWidth="1"/>
    <col min="10258" max="10496" width="8.88671875" style="707"/>
    <col min="10497" max="10497" width="3.88671875" style="707" customWidth="1"/>
    <col min="10498" max="10498" width="14" style="707" customWidth="1"/>
    <col min="10499" max="10499" width="12.44140625" style="707" customWidth="1"/>
    <col min="10500" max="10500" width="51.109375" style="707" bestFit="1" customWidth="1"/>
    <col min="10501" max="10501" width="12.109375" style="707" customWidth="1"/>
    <col min="10502" max="10502" width="0" style="707" hidden="1" customWidth="1"/>
    <col min="10503" max="10503" width="31.44140625" style="707" customWidth="1"/>
    <col min="10504" max="10504" width="7.6640625" style="707" customWidth="1"/>
    <col min="10505" max="10509" width="0" style="707" hidden="1" customWidth="1"/>
    <col min="10510" max="10511" width="7.44140625" style="707" customWidth="1"/>
    <col min="10512" max="10512" width="0" style="707" hidden="1" customWidth="1"/>
    <col min="10513" max="10513" width="7.44140625" style="707" customWidth="1"/>
    <col min="10514" max="10752" width="8.88671875" style="707"/>
    <col min="10753" max="10753" width="3.88671875" style="707" customWidth="1"/>
    <col min="10754" max="10754" width="14" style="707" customWidth="1"/>
    <col min="10755" max="10755" width="12.44140625" style="707" customWidth="1"/>
    <col min="10756" max="10756" width="51.109375" style="707" bestFit="1" customWidth="1"/>
    <col min="10757" max="10757" width="12.109375" style="707" customWidth="1"/>
    <col min="10758" max="10758" width="0" style="707" hidden="1" customWidth="1"/>
    <col min="10759" max="10759" width="31.44140625" style="707" customWidth="1"/>
    <col min="10760" max="10760" width="7.6640625" style="707" customWidth="1"/>
    <col min="10761" max="10765" width="0" style="707" hidden="1" customWidth="1"/>
    <col min="10766" max="10767" width="7.44140625" style="707" customWidth="1"/>
    <col min="10768" max="10768" width="0" style="707" hidden="1" customWidth="1"/>
    <col min="10769" max="10769" width="7.44140625" style="707" customWidth="1"/>
    <col min="10770" max="11008" width="8.88671875" style="707"/>
    <col min="11009" max="11009" width="3.88671875" style="707" customWidth="1"/>
    <col min="11010" max="11010" width="14" style="707" customWidth="1"/>
    <col min="11011" max="11011" width="12.44140625" style="707" customWidth="1"/>
    <col min="11012" max="11012" width="51.109375" style="707" bestFit="1" customWidth="1"/>
    <col min="11013" max="11013" width="12.109375" style="707" customWidth="1"/>
    <col min="11014" max="11014" width="0" style="707" hidden="1" customWidth="1"/>
    <col min="11015" max="11015" width="31.44140625" style="707" customWidth="1"/>
    <col min="11016" max="11016" width="7.6640625" style="707" customWidth="1"/>
    <col min="11017" max="11021" width="0" style="707" hidden="1" customWidth="1"/>
    <col min="11022" max="11023" width="7.44140625" style="707" customWidth="1"/>
    <col min="11024" max="11024" width="0" style="707" hidden="1" customWidth="1"/>
    <col min="11025" max="11025" width="7.44140625" style="707" customWidth="1"/>
    <col min="11026" max="11264" width="8.88671875" style="707"/>
    <col min="11265" max="11265" width="3.88671875" style="707" customWidth="1"/>
    <col min="11266" max="11266" width="14" style="707" customWidth="1"/>
    <col min="11267" max="11267" width="12.44140625" style="707" customWidth="1"/>
    <col min="11268" max="11268" width="51.109375" style="707" bestFit="1" customWidth="1"/>
    <col min="11269" max="11269" width="12.109375" style="707" customWidth="1"/>
    <col min="11270" max="11270" width="0" style="707" hidden="1" customWidth="1"/>
    <col min="11271" max="11271" width="31.44140625" style="707" customWidth="1"/>
    <col min="11272" max="11272" width="7.6640625" style="707" customWidth="1"/>
    <col min="11273" max="11277" width="0" style="707" hidden="1" customWidth="1"/>
    <col min="11278" max="11279" width="7.44140625" style="707" customWidth="1"/>
    <col min="11280" max="11280" width="0" style="707" hidden="1" customWidth="1"/>
    <col min="11281" max="11281" width="7.44140625" style="707" customWidth="1"/>
    <col min="11282" max="11520" width="8.88671875" style="707"/>
    <col min="11521" max="11521" width="3.88671875" style="707" customWidth="1"/>
    <col min="11522" max="11522" width="14" style="707" customWidth="1"/>
    <col min="11523" max="11523" width="12.44140625" style="707" customWidth="1"/>
    <col min="11524" max="11524" width="51.109375" style="707" bestFit="1" customWidth="1"/>
    <col min="11525" max="11525" width="12.109375" style="707" customWidth="1"/>
    <col min="11526" max="11526" width="0" style="707" hidden="1" customWidth="1"/>
    <col min="11527" max="11527" width="31.44140625" style="707" customWidth="1"/>
    <col min="11528" max="11528" width="7.6640625" style="707" customWidth="1"/>
    <col min="11529" max="11533" width="0" style="707" hidden="1" customWidth="1"/>
    <col min="11534" max="11535" width="7.44140625" style="707" customWidth="1"/>
    <col min="11536" max="11536" width="0" style="707" hidden="1" customWidth="1"/>
    <col min="11537" max="11537" width="7.44140625" style="707" customWidth="1"/>
    <col min="11538" max="11776" width="8.88671875" style="707"/>
    <col min="11777" max="11777" width="3.88671875" style="707" customWidth="1"/>
    <col min="11778" max="11778" width="14" style="707" customWidth="1"/>
    <col min="11779" max="11779" width="12.44140625" style="707" customWidth="1"/>
    <col min="11780" max="11780" width="51.109375" style="707" bestFit="1" customWidth="1"/>
    <col min="11781" max="11781" width="12.109375" style="707" customWidth="1"/>
    <col min="11782" max="11782" width="0" style="707" hidden="1" customWidth="1"/>
    <col min="11783" max="11783" width="31.44140625" style="707" customWidth="1"/>
    <col min="11784" max="11784" width="7.6640625" style="707" customWidth="1"/>
    <col min="11785" max="11789" width="0" style="707" hidden="1" customWidth="1"/>
    <col min="11790" max="11791" width="7.44140625" style="707" customWidth="1"/>
    <col min="11792" max="11792" width="0" style="707" hidden="1" customWidth="1"/>
    <col min="11793" max="11793" width="7.44140625" style="707" customWidth="1"/>
    <col min="11794" max="12032" width="8.88671875" style="707"/>
    <col min="12033" max="12033" width="3.88671875" style="707" customWidth="1"/>
    <col min="12034" max="12034" width="14" style="707" customWidth="1"/>
    <col min="12035" max="12035" width="12.44140625" style="707" customWidth="1"/>
    <col min="12036" max="12036" width="51.109375" style="707" bestFit="1" customWidth="1"/>
    <col min="12037" max="12037" width="12.109375" style="707" customWidth="1"/>
    <col min="12038" max="12038" width="0" style="707" hidden="1" customWidth="1"/>
    <col min="12039" max="12039" width="31.44140625" style="707" customWidth="1"/>
    <col min="12040" max="12040" width="7.6640625" style="707" customWidth="1"/>
    <col min="12041" max="12045" width="0" style="707" hidden="1" customWidth="1"/>
    <col min="12046" max="12047" width="7.44140625" style="707" customWidth="1"/>
    <col min="12048" max="12048" width="0" style="707" hidden="1" customWidth="1"/>
    <col min="12049" max="12049" width="7.44140625" style="707" customWidth="1"/>
    <col min="12050" max="12288" width="8.88671875" style="707"/>
    <col min="12289" max="12289" width="3.88671875" style="707" customWidth="1"/>
    <col min="12290" max="12290" width="14" style="707" customWidth="1"/>
    <col min="12291" max="12291" width="12.44140625" style="707" customWidth="1"/>
    <col min="12292" max="12292" width="51.109375" style="707" bestFit="1" customWidth="1"/>
    <col min="12293" max="12293" width="12.109375" style="707" customWidth="1"/>
    <col min="12294" max="12294" width="0" style="707" hidden="1" customWidth="1"/>
    <col min="12295" max="12295" width="31.44140625" style="707" customWidth="1"/>
    <col min="12296" max="12296" width="7.6640625" style="707" customWidth="1"/>
    <col min="12297" max="12301" width="0" style="707" hidden="1" customWidth="1"/>
    <col min="12302" max="12303" width="7.44140625" style="707" customWidth="1"/>
    <col min="12304" max="12304" width="0" style="707" hidden="1" customWidth="1"/>
    <col min="12305" max="12305" width="7.44140625" style="707" customWidth="1"/>
    <col min="12306" max="12544" width="8.88671875" style="707"/>
    <col min="12545" max="12545" width="3.88671875" style="707" customWidth="1"/>
    <col min="12546" max="12546" width="14" style="707" customWidth="1"/>
    <col min="12547" max="12547" width="12.44140625" style="707" customWidth="1"/>
    <col min="12548" max="12548" width="51.109375" style="707" bestFit="1" customWidth="1"/>
    <col min="12549" max="12549" width="12.109375" style="707" customWidth="1"/>
    <col min="12550" max="12550" width="0" style="707" hidden="1" customWidth="1"/>
    <col min="12551" max="12551" width="31.44140625" style="707" customWidth="1"/>
    <col min="12552" max="12552" width="7.6640625" style="707" customWidth="1"/>
    <col min="12553" max="12557" width="0" style="707" hidden="1" customWidth="1"/>
    <col min="12558" max="12559" width="7.44140625" style="707" customWidth="1"/>
    <col min="12560" max="12560" width="0" style="707" hidden="1" customWidth="1"/>
    <col min="12561" max="12561" width="7.44140625" style="707" customWidth="1"/>
    <col min="12562" max="12800" width="8.88671875" style="707"/>
    <col min="12801" max="12801" width="3.88671875" style="707" customWidth="1"/>
    <col min="12802" max="12802" width="14" style="707" customWidth="1"/>
    <col min="12803" max="12803" width="12.44140625" style="707" customWidth="1"/>
    <col min="12804" max="12804" width="51.109375" style="707" bestFit="1" customWidth="1"/>
    <col min="12805" max="12805" width="12.109375" style="707" customWidth="1"/>
    <col min="12806" max="12806" width="0" style="707" hidden="1" customWidth="1"/>
    <col min="12807" max="12807" width="31.44140625" style="707" customWidth="1"/>
    <col min="12808" max="12808" width="7.6640625" style="707" customWidth="1"/>
    <col min="12809" max="12813" width="0" style="707" hidden="1" customWidth="1"/>
    <col min="12814" max="12815" width="7.44140625" style="707" customWidth="1"/>
    <col min="12816" max="12816" width="0" style="707" hidden="1" customWidth="1"/>
    <col min="12817" max="12817" width="7.44140625" style="707" customWidth="1"/>
    <col min="12818" max="13056" width="8.88671875" style="707"/>
    <col min="13057" max="13057" width="3.88671875" style="707" customWidth="1"/>
    <col min="13058" max="13058" width="14" style="707" customWidth="1"/>
    <col min="13059" max="13059" width="12.44140625" style="707" customWidth="1"/>
    <col min="13060" max="13060" width="51.109375" style="707" bestFit="1" customWidth="1"/>
    <col min="13061" max="13061" width="12.109375" style="707" customWidth="1"/>
    <col min="13062" max="13062" width="0" style="707" hidden="1" customWidth="1"/>
    <col min="13063" max="13063" width="31.44140625" style="707" customWidth="1"/>
    <col min="13064" max="13064" width="7.6640625" style="707" customWidth="1"/>
    <col min="13065" max="13069" width="0" style="707" hidden="1" customWidth="1"/>
    <col min="13070" max="13071" width="7.44140625" style="707" customWidth="1"/>
    <col min="13072" max="13072" width="0" style="707" hidden="1" customWidth="1"/>
    <col min="13073" max="13073" width="7.44140625" style="707" customWidth="1"/>
    <col min="13074" max="13312" width="8.88671875" style="707"/>
    <col min="13313" max="13313" width="3.88671875" style="707" customWidth="1"/>
    <col min="13314" max="13314" width="14" style="707" customWidth="1"/>
    <col min="13315" max="13315" width="12.44140625" style="707" customWidth="1"/>
    <col min="13316" max="13316" width="51.109375" style="707" bestFit="1" customWidth="1"/>
    <col min="13317" max="13317" width="12.109375" style="707" customWidth="1"/>
    <col min="13318" max="13318" width="0" style="707" hidden="1" customWidth="1"/>
    <col min="13319" max="13319" width="31.44140625" style="707" customWidth="1"/>
    <col min="13320" max="13320" width="7.6640625" style="707" customWidth="1"/>
    <col min="13321" max="13325" width="0" style="707" hidden="1" customWidth="1"/>
    <col min="13326" max="13327" width="7.44140625" style="707" customWidth="1"/>
    <col min="13328" max="13328" width="0" style="707" hidden="1" customWidth="1"/>
    <col min="13329" max="13329" width="7.44140625" style="707" customWidth="1"/>
    <col min="13330" max="13568" width="8.88671875" style="707"/>
    <col min="13569" max="13569" width="3.88671875" style="707" customWidth="1"/>
    <col min="13570" max="13570" width="14" style="707" customWidth="1"/>
    <col min="13571" max="13571" width="12.44140625" style="707" customWidth="1"/>
    <col min="13572" max="13572" width="51.109375" style="707" bestFit="1" customWidth="1"/>
    <col min="13573" max="13573" width="12.109375" style="707" customWidth="1"/>
    <col min="13574" max="13574" width="0" style="707" hidden="1" customWidth="1"/>
    <col min="13575" max="13575" width="31.44140625" style="707" customWidth="1"/>
    <col min="13576" max="13576" width="7.6640625" style="707" customWidth="1"/>
    <col min="13577" max="13581" width="0" style="707" hidden="1" customWidth="1"/>
    <col min="13582" max="13583" width="7.44140625" style="707" customWidth="1"/>
    <col min="13584" max="13584" width="0" style="707" hidden="1" customWidth="1"/>
    <col min="13585" max="13585" width="7.44140625" style="707" customWidth="1"/>
    <col min="13586" max="13824" width="8.88671875" style="707"/>
    <col min="13825" max="13825" width="3.88671875" style="707" customWidth="1"/>
    <col min="13826" max="13826" width="14" style="707" customWidth="1"/>
    <col min="13827" max="13827" width="12.44140625" style="707" customWidth="1"/>
    <col min="13828" max="13828" width="51.109375" style="707" bestFit="1" customWidth="1"/>
    <col min="13829" max="13829" width="12.109375" style="707" customWidth="1"/>
    <col min="13830" max="13830" width="0" style="707" hidden="1" customWidth="1"/>
    <col min="13831" max="13831" width="31.44140625" style="707" customWidth="1"/>
    <col min="13832" max="13832" width="7.6640625" style="707" customWidth="1"/>
    <col min="13833" max="13837" width="0" style="707" hidden="1" customWidth="1"/>
    <col min="13838" max="13839" width="7.44140625" style="707" customWidth="1"/>
    <col min="13840" max="13840" width="0" style="707" hidden="1" customWidth="1"/>
    <col min="13841" max="13841" width="7.44140625" style="707" customWidth="1"/>
    <col min="13842" max="14080" width="8.88671875" style="707"/>
    <col min="14081" max="14081" width="3.88671875" style="707" customWidth="1"/>
    <col min="14082" max="14082" width="14" style="707" customWidth="1"/>
    <col min="14083" max="14083" width="12.44140625" style="707" customWidth="1"/>
    <col min="14084" max="14084" width="51.109375" style="707" bestFit="1" customWidth="1"/>
    <col min="14085" max="14085" width="12.109375" style="707" customWidth="1"/>
    <col min="14086" max="14086" width="0" style="707" hidden="1" customWidth="1"/>
    <col min="14087" max="14087" width="31.44140625" style="707" customWidth="1"/>
    <col min="14088" max="14088" width="7.6640625" style="707" customWidth="1"/>
    <col min="14089" max="14093" width="0" style="707" hidden="1" customWidth="1"/>
    <col min="14094" max="14095" width="7.44140625" style="707" customWidth="1"/>
    <col min="14096" max="14096" width="0" style="707" hidden="1" customWidth="1"/>
    <col min="14097" max="14097" width="7.44140625" style="707" customWidth="1"/>
    <col min="14098" max="14336" width="8.88671875" style="707"/>
    <col min="14337" max="14337" width="3.88671875" style="707" customWidth="1"/>
    <col min="14338" max="14338" width="14" style="707" customWidth="1"/>
    <col min="14339" max="14339" width="12.44140625" style="707" customWidth="1"/>
    <col min="14340" max="14340" width="51.109375" style="707" bestFit="1" customWidth="1"/>
    <col min="14341" max="14341" width="12.109375" style="707" customWidth="1"/>
    <col min="14342" max="14342" width="0" style="707" hidden="1" customWidth="1"/>
    <col min="14343" max="14343" width="31.44140625" style="707" customWidth="1"/>
    <col min="14344" max="14344" width="7.6640625" style="707" customWidth="1"/>
    <col min="14345" max="14349" width="0" style="707" hidden="1" customWidth="1"/>
    <col min="14350" max="14351" width="7.44140625" style="707" customWidth="1"/>
    <col min="14352" max="14352" width="0" style="707" hidden="1" customWidth="1"/>
    <col min="14353" max="14353" width="7.44140625" style="707" customWidth="1"/>
    <col min="14354" max="14592" width="8.88671875" style="707"/>
    <col min="14593" max="14593" width="3.88671875" style="707" customWidth="1"/>
    <col min="14594" max="14594" width="14" style="707" customWidth="1"/>
    <col min="14595" max="14595" width="12.44140625" style="707" customWidth="1"/>
    <col min="14596" max="14596" width="51.109375" style="707" bestFit="1" customWidth="1"/>
    <col min="14597" max="14597" width="12.109375" style="707" customWidth="1"/>
    <col min="14598" max="14598" width="0" style="707" hidden="1" customWidth="1"/>
    <col min="14599" max="14599" width="31.44140625" style="707" customWidth="1"/>
    <col min="14600" max="14600" width="7.6640625" style="707" customWidth="1"/>
    <col min="14601" max="14605" width="0" style="707" hidden="1" customWidth="1"/>
    <col min="14606" max="14607" width="7.44140625" style="707" customWidth="1"/>
    <col min="14608" max="14608" width="0" style="707" hidden="1" customWidth="1"/>
    <col min="14609" max="14609" width="7.44140625" style="707" customWidth="1"/>
    <col min="14610" max="14848" width="8.88671875" style="707"/>
    <col min="14849" max="14849" width="3.88671875" style="707" customWidth="1"/>
    <col min="14850" max="14850" width="14" style="707" customWidth="1"/>
    <col min="14851" max="14851" width="12.44140625" style="707" customWidth="1"/>
    <col min="14852" max="14852" width="51.109375" style="707" bestFit="1" customWidth="1"/>
    <col min="14853" max="14853" width="12.109375" style="707" customWidth="1"/>
    <col min="14854" max="14854" width="0" style="707" hidden="1" customWidth="1"/>
    <col min="14855" max="14855" width="31.44140625" style="707" customWidth="1"/>
    <col min="14856" max="14856" width="7.6640625" style="707" customWidth="1"/>
    <col min="14857" max="14861" width="0" style="707" hidden="1" customWidth="1"/>
    <col min="14862" max="14863" width="7.44140625" style="707" customWidth="1"/>
    <col min="14864" max="14864" width="0" style="707" hidden="1" customWidth="1"/>
    <col min="14865" max="14865" width="7.44140625" style="707" customWidth="1"/>
    <col min="14866" max="15104" width="8.88671875" style="707"/>
    <col min="15105" max="15105" width="3.88671875" style="707" customWidth="1"/>
    <col min="15106" max="15106" width="14" style="707" customWidth="1"/>
    <col min="15107" max="15107" width="12.44140625" style="707" customWidth="1"/>
    <col min="15108" max="15108" width="51.109375" style="707" bestFit="1" customWidth="1"/>
    <col min="15109" max="15109" width="12.109375" style="707" customWidth="1"/>
    <col min="15110" max="15110" width="0" style="707" hidden="1" customWidth="1"/>
    <col min="15111" max="15111" width="31.44140625" style="707" customWidth="1"/>
    <col min="15112" max="15112" width="7.6640625" style="707" customWidth="1"/>
    <col min="15113" max="15117" width="0" style="707" hidden="1" customWidth="1"/>
    <col min="15118" max="15119" width="7.44140625" style="707" customWidth="1"/>
    <col min="15120" max="15120" width="0" style="707" hidden="1" customWidth="1"/>
    <col min="15121" max="15121" width="7.44140625" style="707" customWidth="1"/>
    <col min="15122" max="15360" width="8.88671875" style="707"/>
    <col min="15361" max="15361" width="3.88671875" style="707" customWidth="1"/>
    <col min="15362" max="15362" width="14" style="707" customWidth="1"/>
    <col min="15363" max="15363" width="12.44140625" style="707" customWidth="1"/>
    <col min="15364" max="15364" width="51.109375" style="707" bestFit="1" customWidth="1"/>
    <col min="15365" max="15365" width="12.109375" style="707" customWidth="1"/>
    <col min="15366" max="15366" width="0" style="707" hidden="1" customWidth="1"/>
    <col min="15367" max="15367" width="31.44140625" style="707" customWidth="1"/>
    <col min="15368" max="15368" width="7.6640625" style="707" customWidth="1"/>
    <col min="15369" max="15373" width="0" style="707" hidden="1" customWidth="1"/>
    <col min="15374" max="15375" width="7.44140625" style="707" customWidth="1"/>
    <col min="15376" max="15376" width="0" style="707" hidden="1" customWidth="1"/>
    <col min="15377" max="15377" width="7.44140625" style="707" customWidth="1"/>
    <col min="15378" max="15616" width="8.88671875" style="707"/>
    <col min="15617" max="15617" width="3.88671875" style="707" customWidth="1"/>
    <col min="15618" max="15618" width="14" style="707" customWidth="1"/>
    <col min="15619" max="15619" width="12.44140625" style="707" customWidth="1"/>
    <col min="15620" max="15620" width="51.109375" style="707" bestFit="1" customWidth="1"/>
    <col min="15621" max="15621" width="12.109375" style="707" customWidth="1"/>
    <col min="15622" max="15622" width="0" style="707" hidden="1" customWidth="1"/>
    <col min="15623" max="15623" width="31.44140625" style="707" customWidth="1"/>
    <col min="15624" max="15624" width="7.6640625" style="707" customWidth="1"/>
    <col min="15625" max="15629" width="0" style="707" hidden="1" customWidth="1"/>
    <col min="15630" max="15631" width="7.44140625" style="707" customWidth="1"/>
    <col min="15632" max="15632" width="0" style="707" hidden="1" customWidth="1"/>
    <col min="15633" max="15633" width="7.44140625" style="707" customWidth="1"/>
    <col min="15634" max="15872" width="8.88671875" style="707"/>
    <col min="15873" max="15873" width="3.88671875" style="707" customWidth="1"/>
    <col min="15874" max="15874" width="14" style="707" customWidth="1"/>
    <col min="15875" max="15875" width="12.44140625" style="707" customWidth="1"/>
    <col min="15876" max="15876" width="51.109375" style="707" bestFit="1" customWidth="1"/>
    <col min="15877" max="15877" width="12.109375" style="707" customWidth="1"/>
    <col min="15878" max="15878" width="0" style="707" hidden="1" customWidth="1"/>
    <col min="15879" max="15879" width="31.44140625" style="707" customWidth="1"/>
    <col min="15880" max="15880" width="7.6640625" style="707" customWidth="1"/>
    <col min="15881" max="15885" width="0" style="707" hidden="1" customWidth="1"/>
    <col min="15886" max="15887" width="7.44140625" style="707" customWidth="1"/>
    <col min="15888" max="15888" width="0" style="707" hidden="1" customWidth="1"/>
    <col min="15889" max="15889" width="7.44140625" style="707" customWidth="1"/>
    <col min="15890" max="16128" width="8.88671875" style="707"/>
    <col min="16129" max="16129" width="3.88671875" style="707" customWidth="1"/>
    <col min="16130" max="16130" width="14" style="707" customWidth="1"/>
    <col min="16131" max="16131" width="12.44140625" style="707" customWidth="1"/>
    <col min="16132" max="16132" width="51.109375" style="707" bestFit="1" customWidth="1"/>
    <col min="16133" max="16133" width="12.109375" style="707" customWidth="1"/>
    <col min="16134" max="16134" width="0" style="707" hidden="1" customWidth="1"/>
    <col min="16135" max="16135" width="31.44140625" style="707" customWidth="1"/>
    <col min="16136" max="16136" width="7.6640625" style="707" customWidth="1"/>
    <col min="16137" max="16141" width="0" style="707" hidden="1" customWidth="1"/>
    <col min="16142" max="16143" width="7.44140625" style="707" customWidth="1"/>
    <col min="16144" max="16144" width="0" style="707" hidden="1" customWidth="1"/>
    <col min="16145" max="16145" width="7.44140625" style="707" customWidth="1"/>
    <col min="16146" max="16384" width="8.88671875" style="707"/>
  </cols>
  <sheetData>
    <row r="1" spans="1:17" ht="24.6" x14ac:dyDescent="0.4">
      <c r="A1" s="901" t="e">
        <f>[4]Altalanos!$A$6</f>
        <v>#REF!</v>
      </c>
      <c r="B1" s="699"/>
      <c r="C1" s="699"/>
      <c r="D1" s="700"/>
      <c r="E1" s="701" t="s">
        <v>44</v>
      </c>
      <c r="F1" s="702"/>
      <c r="G1" s="703"/>
      <c r="H1" s="704"/>
      <c r="I1" s="704"/>
      <c r="J1" s="705"/>
      <c r="K1" s="705"/>
      <c r="L1" s="705"/>
      <c r="M1" s="705"/>
      <c r="N1" s="705"/>
      <c r="O1" s="705"/>
      <c r="P1" s="705"/>
      <c r="Q1" s="706"/>
    </row>
    <row r="2" spans="1:17" ht="13.8" thickBot="1" x14ac:dyDescent="0.3">
      <c r="B2" s="708" t="s">
        <v>43</v>
      </c>
      <c r="C2" s="709" t="e">
        <f>[4]Altalanos!$D$8</f>
        <v>#REF!</v>
      </c>
      <c r="D2" s="702"/>
      <c r="E2" s="701" t="s">
        <v>29</v>
      </c>
      <c r="F2" s="710"/>
      <c r="G2" s="710"/>
      <c r="H2" s="711"/>
      <c r="I2" s="711"/>
      <c r="J2" s="704"/>
      <c r="K2" s="704"/>
      <c r="L2" s="704"/>
      <c r="M2" s="704"/>
      <c r="N2" s="712"/>
      <c r="O2" s="713"/>
      <c r="P2" s="713"/>
      <c r="Q2" s="712"/>
    </row>
    <row r="3" spans="1:17" s="723" customFormat="1" ht="13.8" thickBot="1" x14ac:dyDescent="0.3">
      <c r="A3" s="714" t="s">
        <v>42</v>
      </c>
      <c r="B3" s="715"/>
      <c r="C3" s="715"/>
      <c r="D3" s="715"/>
      <c r="E3" s="715"/>
      <c r="F3" s="715"/>
      <c r="G3" s="715"/>
      <c r="H3" s="715"/>
      <c r="I3" s="716"/>
      <c r="J3" s="717"/>
      <c r="K3" s="718"/>
      <c r="L3" s="718"/>
      <c r="M3" s="718"/>
      <c r="N3" s="719" t="s">
        <v>28</v>
      </c>
      <c r="O3" s="720"/>
      <c r="P3" s="721"/>
      <c r="Q3" s="722"/>
    </row>
    <row r="4" spans="1:17" s="723" customFormat="1" x14ac:dyDescent="0.25">
      <c r="A4" s="724" t="s">
        <v>21</v>
      </c>
      <c r="B4" s="724"/>
      <c r="C4" s="725" t="s">
        <v>19</v>
      </c>
      <c r="D4" s="724" t="s">
        <v>24</v>
      </c>
      <c r="E4" s="726"/>
      <c r="G4" s="727"/>
      <c r="H4" s="728" t="s">
        <v>25</v>
      </c>
      <c r="I4" s="729"/>
      <c r="J4" s="730"/>
      <c r="K4" s="731"/>
      <c r="L4" s="731"/>
      <c r="M4" s="731"/>
      <c r="N4" s="730"/>
      <c r="O4" s="732"/>
      <c r="P4" s="732"/>
      <c r="Q4" s="733"/>
    </row>
    <row r="5" spans="1:17" s="723" customFormat="1" ht="13.8" thickBot="1" x14ac:dyDescent="0.3">
      <c r="A5" s="734" t="e">
        <f>[4]Altalanos!$A$10</f>
        <v>#REF!</v>
      </c>
      <c r="B5" s="734"/>
      <c r="C5" s="735" t="e">
        <f>[4]Altalanos!$C$10</f>
        <v>#REF!</v>
      </c>
      <c r="D5" s="736" t="e">
        <f>[4]Altalanos!$D$10</f>
        <v>#REF!</v>
      </c>
      <c r="E5" s="736"/>
      <c r="F5" s="736"/>
      <c r="G5" s="736"/>
      <c r="H5" s="737" t="e">
        <f>[4]Altalanos!$E$10</f>
        <v>#REF!</v>
      </c>
      <c r="I5" s="738"/>
      <c r="J5" s="739"/>
      <c r="K5" s="740"/>
      <c r="L5" s="740"/>
      <c r="M5" s="740"/>
      <c r="N5" s="739"/>
      <c r="O5" s="736"/>
      <c r="P5" s="736"/>
      <c r="Q5" s="741"/>
    </row>
    <row r="6" spans="1:17" ht="30" customHeight="1" thickBot="1" x14ac:dyDescent="0.3">
      <c r="A6" s="742" t="s">
        <v>30</v>
      </c>
      <c r="B6" s="743" t="s">
        <v>22</v>
      </c>
      <c r="C6" s="743" t="s">
        <v>23</v>
      </c>
      <c r="D6" s="743" t="s">
        <v>26</v>
      </c>
      <c r="E6" s="744" t="s">
        <v>27</v>
      </c>
      <c r="F6" s="744" t="s">
        <v>31</v>
      </c>
      <c r="G6" s="744" t="s">
        <v>95</v>
      </c>
      <c r="H6" s="745" t="s">
        <v>32</v>
      </c>
      <c r="I6" s="746"/>
      <c r="J6" s="747" t="s">
        <v>14</v>
      </c>
      <c r="K6" s="748" t="s">
        <v>12</v>
      </c>
      <c r="L6" s="749" t="s">
        <v>0</v>
      </c>
      <c r="M6" s="750" t="s">
        <v>13</v>
      </c>
      <c r="N6" s="751" t="s">
        <v>40</v>
      </c>
      <c r="O6" s="752" t="s">
        <v>33</v>
      </c>
      <c r="P6" s="753" t="s">
        <v>1</v>
      </c>
      <c r="Q6" s="744" t="s">
        <v>34</v>
      </c>
    </row>
    <row r="7" spans="1:17" s="766" customFormat="1" ht="18.899999999999999" customHeight="1" x14ac:dyDescent="0.25">
      <c r="A7" s="754">
        <v>1</v>
      </c>
      <c r="B7" s="755" t="s">
        <v>505</v>
      </c>
      <c r="C7" s="755" t="s">
        <v>506</v>
      </c>
      <c r="D7" s="756" t="s">
        <v>507</v>
      </c>
      <c r="E7" s="757" t="s">
        <v>508</v>
      </c>
      <c r="F7" s="758"/>
      <c r="G7" s="759"/>
      <c r="H7" s="756"/>
      <c r="I7" s="756"/>
      <c r="J7" s="760"/>
      <c r="K7" s="761"/>
      <c r="L7" s="762"/>
      <c r="M7" s="761"/>
      <c r="N7" s="763"/>
      <c r="O7" s="756"/>
      <c r="P7" s="764"/>
      <c r="Q7" s="765"/>
    </row>
    <row r="8" spans="1:17" s="766" customFormat="1" ht="18.899999999999999" customHeight="1" x14ac:dyDescent="0.25">
      <c r="A8" s="754">
        <v>2</v>
      </c>
      <c r="B8" s="755" t="s">
        <v>509</v>
      </c>
      <c r="C8" s="755" t="s">
        <v>510</v>
      </c>
      <c r="D8" s="756" t="s">
        <v>355</v>
      </c>
      <c r="E8" s="757" t="s">
        <v>511</v>
      </c>
      <c r="F8" s="767"/>
      <c r="G8" s="768"/>
      <c r="H8" s="756"/>
      <c r="I8" s="756"/>
      <c r="J8" s="760"/>
      <c r="K8" s="761"/>
      <c r="L8" s="762"/>
      <c r="M8" s="761"/>
      <c r="N8" s="763"/>
      <c r="O8" s="756"/>
      <c r="P8" s="764"/>
      <c r="Q8" s="765"/>
    </row>
    <row r="9" spans="1:17" s="766" customFormat="1" ht="18.899999999999999" customHeight="1" x14ac:dyDescent="0.25">
      <c r="A9" s="754">
        <v>3</v>
      </c>
      <c r="B9" s="755" t="s">
        <v>512</v>
      </c>
      <c r="C9" s="755" t="s">
        <v>513</v>
      </c>
      <c r="D9" s="756" t="s">
        <v>514</v>
      </c>
      <c r="E9" s="757" t="s">
        <v>515</v>
      </c>
      <c r="F9" s="767"/>
      <c r="G9" s="768"/>
      <c r="H9" s="756"/>
      <c r="I9" s="756"/>
      <c r="J9" s="760"/>
      <c r="K9" s="761"/>
      <c r="L9" s="762"/>
      <c r="M9" s="761"/>
      <c r="N9" s="763"/>
      <c r="O9" s="756"/>
      <c r="P9" s="769"/>
      <c r="Q9" s="770"/>
    </row>
    <row r="10" spans="1:17" s="766" customFormat="1" ht="18.899999999999999" customHeight="1" x14ac:dyDescent="0.25">
      <c r="A10" s="754">
        <v>4</v>
      </c>
      <c r="B10" s="755"/>
      <c r="C10" s="755"/>
      <c r="D10" s="756"/>
      <c r="E10" s="757"/>
      <c r="F10" s="767"/>
      <c r="G10" s="768"/>
      <c r="H10" s="756"/>
      <c r="I10" s="756"/>
      <c r="J10" s="760"/>
      <c r="K10" s="761"/>
      <c r="L10" s="762"/>
      <c r="M10" s="761"/>
      <c r="N10" s="763"/>
      <c r="O10" s="756"/>
      <c r="P10" s="771"/>
      <c r="Q10" s="772"/>
    </row>
    <row r="11" spans="1:17" s="766" customFormat="1" ht="18.899999999999999" customHeight="1" x14ac:dyDescent="0.25">
      <c r="A11" s="754">
        <v>5</v>
      </c>
      <c r="B11" s="755"/>
      <c r="C11" s="755"/>
      <c r="D11" s="756"/>
      <c r="E11" s="757"/>
      <c r="F11" s="767"/>
      <c r="G11" s="768"/>
      <c r="H11" s="756"/>
      <c r="I11" s="756"/>
      <c r="J11" s="760"/>
      <c r="K11" s="761"/>
      <c r="L11" s="762"/>
      <c r="M11" s="761"/>
      <c r="N11" s="763"/>
      <c r="O11" s="756"/>
      <c r="P11" s="771"/>
      <c r="Q11" s="772"/>
    </row>
    <row r="12" spans="1:17" s="766" customFormat="1" ht="18.899999999999999" customHeight="1" x14ac:dyDescent="0.25">
      <c r="A12" s="754">
        <v>6</v>
      </c>
      <c r="B12" s="755"/>
      <c r="C12" s="755"/>
      <c r="D12" s="756"/>
      <c r="E12" s="757"/>
      <c r="F12" s="767"/>
      <c r="G12" s="768"/>
      <c r="H12" s="756"/>
      <c r="I12" s="756"/>
      <c r="J12" s="760"/>
      <c r="K12" s="761"/>
      <c r="L12" s="762"/>
      <c r="M12" s="761"/>
      <c r="N12" s="763"/>
      <c r="O12" s="756"/>
      <c r="P12" s="771"/>
      <c r="Q12" s="772"/>
    </row>
    <row r="13" spans="1:17" s="766" customFormat="1" ht="18.899999999999999" customHeight="1" x14ac:dyDescent="0.25">
      <c r="A13" s="754">
        <v>7</v>
      </c>
      <c r="B13" s="755"/>
      <c r="C13" s="755"/>
      <c r="D13" s="756"/>
      <c r="E13" s="757"/>
      <c r="F13" s="767"/>
      <c r="G13" s="768"/>
      <c r="H13" s="756"/>
      <c r="I13" s="756"/>
      <c r="J13" s="760"/>
      <c r="K13" s="761"/>
      <c r="L13" s="762"/>
      <c r="M13" s="761"/>
      <c r="N13" s="763"/>
      <c r="O13" s="756"/>
      <c r="P13" s="771"/>
      <c r="Q13" s="772"/>
    </row>
    <row r="14" spans="1:17" s="766" customFormat="1" ht="18.899999999999999" customHeight="1" x14ac:dyDescent="0.25">
      <c r="A14" s="754">
        <v>8</v>
      </c>
      <c r="B14" s="755"/>
      <c r="C14" s="755"/>
      <c r="D14" s="756"/>
      <c r="E14" s="757"/>
      <c r="F14" s="767"/>
      <c r="G14" s="768"/>
      <c r="H14" s="756"/>
      <c r="I14" s="756"/>
      <c r="J14" s="760"/>
      <c r="K14" s="761"/>
      <c r="L14" s="762"/>
      <c r="M14" s="761"/>
      <c r="N14" s="763"/>
      <c r="O14" s="756"/>
      <c r="P14" s="771"/>
      <c r="Q14" s="772"/>
    </row>
    <row r="15" spans="1:17" s="766" customFormat="1" ht="18.899999999999999" customHeight="1" x14ac:dyDescent="0.25">
      <c r="A15" s="754">
        <v>9</v>
      </c>
      <c r="B15" s="755"/>
      <c r="C15" s="755"/>
      <c r="D15" s="756"/>
      <c r="E15" s="757"/>
      <c r="F15" s="765"/>
      <c r="G15" s="765"/>
      <c r="H15" s="756"/>
      <c r="I15" s="756"/>
      <c r="J15" s="760"/>
      <c r="K15" s="761"/>
      <c r="L15" s="762"/>
      <c r="M15" s="773"/>
      <c r="N15" s="763"/>
      <c r="O15" s="756"/>
      <c r="P15" s="765"/>
      <c r="Q15" s="765"/>
    </row>
    <row r="16" spans="1:17" s="766" customFormat="1" ht="18.899999999999999" customHeight="1" x14ac:dyDescent="0.25">
      <c r="A16" s="754">
        <v>10</v>
      </c>
      <c r="B16" s="774"/>
      <c r="C16" s="755"/>
      <c r="D16" s="756"/>
      <c r="E16" s="757"/>
      <c r="F16" s="765"/>
      <c r="G16" s="765"/>
      <c r="H16" s="756"/>
      <c r="I16" s="756"/>
      <c r="J16" s="760"/>
      <c r="K16" s="761"/>
      <c r="L16" s="762"/>
      <c r="M16" s="773"/>
      <c r="N16" s="763"/>
      <c r="O16" s="756"/>
      <c r="P16" s="764"/>
      <c r="Q16" s="765"/>
    </row>
    <row r="17" spans="1:17" s="766" customFormat="1" ht="18.899999999999999" customHeight="1" x14ac:dyDescent="0.25">
      <c r="A17" s="754">
        <v>11</v>
      </c>
      <c r="B17" s="755"/>
      <c r="C17" s="755"/>
      <c r="D17" s="756"/>
      <c r="E17" s="757"/>
      <c r="F17" s="765"/>
      <c r="G17" s="765"/>
      <c r="H17" s="756"/>
      <c r="I17" s="756"/>
      <c r="J17" s="760"/>
      <c r="K17" s="761"/>
      <c r="L17" s="762"/>
      <c r="M17" s="773"/>
      <c r="N17" s="763"/>
      <c r="O17" s="756"/>
      <c r="P17" s="764"/>
      <c r="Q17" s="765"/>
    </row>
    <row r="18" spans="1:17" s="766" customFormat="1" ht="18.899999999999999" customHeight="1" x14ac:dyDescent="0.25">
      <c r="A18" s="754">
        <v>12</v>
      </c>
      <c r="B18" s="755"/>
      <c r="C18" s="755"/>
      <c r="D18" s="756"/>
      <c r="E18" s="757"/>
      <c r="F18" s="765"/>
      <c r="G18" s="765"/>
      <c r="H18" s="756"/>
      <c r="I18" s="756"/>
      <c r="J18" s="760"/>
      <c r="K18" s="761"/>
      <c r="L18" s="762"/>
      <c r="M18" s="773"/>
      <c r="N18" s="763"/>
      <c r="O18" s="756"/>
      <c r="P18" s="764"/>
      <c r="Q18" s="765"/>
    </row>
    <row r="19" spans="1:17" s="766" customFormat="1" ht="18.899999999999999" customHeight="1" x14ac:dyDescent="0.25">
      <c r="A19" s="754">
        <v>13</v>
      </c>
      <c r="B19" s="755"/>
      <c r="C19" s="755"/>
      <c r="D19" s="756"/>
      <c r="E19" s="757"/>
      <c r="F19" s="765"/>
      <c r="G19" s="765"/>
      <c r="H19" s="756"/>
      <c r="I19" s="756"/>
      <c r="J19" s="760"/>
      <c r="K19" s="761"/>
      <c r="L19" s="762"/>
      <c r="M19" s="773"/>
      <c r="N19" s="763"/>
      <c r="O19" s="756"/>
      <c r="P19" s="764"/>
      <c r="Q19" s="765"/>
    </row>
    <row r="20" spans="1:17" s="766" customFormat="1" ht="18.899999999999999" customHeight="1" x14ac:dyDescent="0.25">
      <c r="A20" s="754">
        <v>14</v>
      </c>
      <c r="B20" s="755"/>
      <c r="C20" s="755"/>
      <c r="D20" s="756"/>
      <c r="E20" s="757"/>
      <c r="F20" s="765"/>
      <c r="G20" s="765"/>
      <c r="H20" s="756"/>
      <c r="I20" s="756"/>
      <c r="J20" s="760"/>
      <c r="K20" s="761"/>
      <c r="L20" s="762"/>
      <c r="M20" s="773"/>
      <c r="N20" s="763"/>
      <c r="O20" s="756"/>
      <c r="P20" s="764"/>
      <c r="Q20" s="765"/>
    </row>
    <row r="21" spans="1:17" s="766" customFormat="1" ht="18.899999999999999" customHeight="1" x14ac:dyDescent="0.25">
      <c r="A21" s="754">
        <v>15</v>
      </c>
      <c r="B21" s="755"/>
      <c r="C21" s="755"/>
      <c r="D21" s="756"/>
      <c r="E21" s="757"/>
      <c r="F21" s="765"/>
      <c r="G21" s="765"/>
      <c r="H21" s="756"/>
      <c r="I21" s="756"/>
      <c r="J21" s="760"/>
      <c r="K21" s="761"/>
      <c r="L21" s="762"/>
      <c r="M21" s="773"/>
      <c r="N21" s="763"/>
      <c r="O21" s="756"/>
      <c r="P21" s="764"/>
      <c r="Q21" s="765"/>
    </row>
    <row r="22" spans="1:17" s="766" customFormat="1" ht="18.899999999999999" customHeight="1" x14ac:dyDescent="0.25">
      <c r="A22" s="754">
        <v>16</v>
      </c>
      <c r="B22" s="755"/>
      <c r="C22" s="755"/>
      <c r="D22" s="756"/>
      <c r="E22" s="757"/>
      <c r="F22" s="765"/>
      <c r="G22" s="765"/>
      <c r="H22" s="756"/>
      <c r="I22" s="756"/>
      <c r="J22" s="760"/>
      <c r="K22" s="761"/>
      <c r="L22" s="762"/>
      <c r="M22" s="773"/>
      <c r="N22" s="763"/>
      <c r="O22" s="756"/>
      <c r="P22" s="764"/>
      <c r="Q22" s="765"/>
    </row>
    <row r="23" spans="1:17" s="766" customFormat="1" ht="18.899999999999999" customHeight="1" x14ac:dyDescent="0.25">
      <c r="A23" s="754">
        <v>17</v>
      </c>
      <c r="B23" s="755"/>
      <c r="C23" s="755"/>
      <c r="D23" s="756"/>
      <c r="E23" s="757"/>
      <c r="F23" s="765"/>
      <c r="G23" s="765"/>
      <c r="H23" s="756"/>
      <c r="I23" s="756"/>
      <c r="J23" s="760"/>
      <c r="K23" s="761"/>
      <c r="L23" s="762"/>
      <c r="M23" s="773"/>
      <c r="N23" s="763"/>
      <c r="O23" s="756"/>
      <c r="P23" s="764"/>
      <c r="Q23" s="765"/>
    </row>
    <row r="24" spans="1:17" s="766" customFormat="1" ht="18.899999999999999" customHeight="1" x14ac:dyDescent="0.25">
      <c r="A24" s="754">
        <v>18</v>
      </c>
      <c r="B24" s="755"/>
      <c r="C24" s="755"/>
      <c r="D24" s="756"/>
      <c r="E24" s="757"/>
      <c r="F24" s="765"/>
      <c r="G24" s="765"/>
      <c r="H24" s="756"/>
      <c r="I24" s="756"/>
      <c r="J24" s="760"/>
      <c r="K24" s="761"/>
      <c r="L24" s="762"/>
      <c r="M24" s="773"/>
      <c r="N24" s="763"/>
      <c r="O24" s="756"/>
      <c r="P24" s="764"/>
      <c r="Q24" s="765"/>
    </row>
    <row r="25" spans="1:17" s="766" customFormat="1" ht="18.899999999999999" customHeight="1" x14ac:dyDescent="0.25">
      <c r="A25" s="754">
        <v>19</v>
      </c>
      <c r="B25" s="755"/>
      <c r="C25" s="755"/>
      <c r="D25" s="756"/>
      <c r="E25" s="757"/>
      <c r="F25" s="765"/>
      <c r="G25" s="765"/>
      <c r="H25" s="756"/>
      <c r="I25" s="756"/>
      <c r="J25" s="760"/>
      <c r="K25" s="761"/>
      <c r="L25" s="762"/>
      <c r="M25" s="773"/>
      <c r="N25" s="763"/>
      <c r="O25" s="756"/>
      <c r="P25" s="764"/>
      <c r="Q25" s="765"/>
    </row>
    <row r="26" spans="1:17" s="766" customFormat="1" ht="18.899999999999999" customHeight="1" x14ac:dyDescent="0.25">
      <c r="A26" s="754">
        <v>20</v>
      </c>
      <c r="B26" s="755"/>
      <c r="C26" s="755"/>
      <c r="D26" s="756"/>
      <c r="E26" s="757"/>
      <c r="F26" s="765"/>
      <c r="G26" s="765"/>
      <c r="H26" s="756"/>
      <c r="I26" s="756"/>
      <c r="J26" s="760"/>
      <c r="K26" s="761"/>
      <c r="L26" s="762"/>
      <c r="M26" s="773"/>
      <c r="N26" s="763"/>
      <c r="O26" s="756"/>
      <c r="P26" s="764"/>
      <c r="Q26" s="765"/>
    </row>
    <row r="27" spans="1:17" s="766" customFormat="1" ht="18.899999999999999" customHeight="1" x14ac:dyDescent="0.25">
      <c r="A27" s="754">
        <v>21</v>
      </c>
      <c r="B27" s="755"/>
      <c r="C27" s="755"/>
      <c r="D27" s="756"/>
      <c r="E27" s="757"/>
      <c r="F27" s="765"/>
      <c r="G27" s="765"/>
      <c r="H27" s="756"/>
      <c r="I27" s="756"/>
      <c r="J27" s="760"/>
      <c r="K27" s="761"/>
      <c r="L27" s="762"/>
      <c r="M27" s="773"/>
      <c r="N27" s="763"/>
      <c r="O27" s="756"/>
      <c r="P27" s="764"/>
      <c r="Q27" s="765"/>
    </row>
    <row r="28" spans="1:17" s="766" customFormat="1" ht="18.899999999999999" customHeight="1" x14ac:dyDescent="0.25">
      <c r="A28" s="754">
        <v>22</v>
      </c>
      <c r="B28" s="755"/>
      <c r="C28" s="755"/>
      <c r="D28" s="756"/>
      <c r="E28" s="775"/>
      <c r="F28" s="776"/>
      <c r="G28" s="770"/>
      <c r="H28" s="756"/>
      <c r="I28" s="756"/>
      <c r="J28" s="760"/>
      <c r="K28" s="761"/>
      <c r="L28" s="762"/>
      <c r="M28" s="773"/>
      <c r="N28" s="763"/>
      <c r="O28" s="756"/>
      <c r="P28" s="764"/>
      <c r="Q28" s="765"/>
    </row>
    <row r="29" spans="1:17" s="766" customFormat="1" ht="18.899999999999999" customHeight="1" x14ac:dyDescent="0.25">
      <c r="A29" s="754">
        <v>23</v>
      </c>
      <c r="B29" s="755"/>
      <c r="C29" s="755"/>
      <c r="D29" s="756"/>
      <c r="E29" s="777"/>
      <c r="F29" s="765"/>
      <c r="G29" s="765"/>
      <c r="H29" s="756"/>
      <c r="I29" s="756"/>
      <c r="J29" s="760"/>
      <c r="K29" s="761"/>
      <c r="L29" s="762"/>
      <c r="M29" s="773"/>
      <c r="N29" s="763"/>
      <c r="O29" s="756"/>
      <c r="P29" s="764"/>
      <c r="Q29" s="765"/>
    </row>
    <row r="30" spans="1:17" s="766" customFormat="1" ht="18.899999999999999" customHeight="1" x14ac:dyDescent="0.25">
      <c r="A30" s="754">
        <v>24</v>
      </c>
      <c r="B30" s="755"/>
      <c r="C30" s="755"/>
      <c r="D30" s="756"/>
      <c r="E30" s="757"/>
      <c r="F30" s="765"/>
      <c r="G30" s="765"/>
      <c r="H30" s="756"/>
      <c r="I30" s="756"/>
      <c r="J30" s="760"/>
      <c r="K30" s="761"/>
      <c r="L30" s="762"/>
      <c r="M30" s="773"/>
      <c r="N30" s="763"/>
      <c r="O30" s="756"/>
      <c r="P30" s="764"/>
      <c r="Q30" s="765"/>
    </row>
    <row r="31" spans="1:17" s="766" customFormat="1" ht="18.899999999999999" customHeight="1" x14ac:dyDescent="0.25">
      <c r="A31" s="754">
        <v>25</v>
      </c>
      <c r="B31" s="755"/>
      <c r="C31" s="755"/>
      <c r="D31" s="756"/>
      <c r="E31" s="757"/>
      <c r="F31" s="765"/>
      <c r="G31" s="765"/>
      <c r="H31" s="756"/>
      <c r="I31" s="756"/>
      <c r="J31" s="760"/>
      <c r="K31" s="761"/>
      <c r="L31" s="762"/>
      <c r="M31" s="773"/>
      <c r="N31" s="763"/>
      <c r="O31" s="756"/>
      <c r="P31" s="764"/>
      <c r="Q31" s="765"/>
    </row>
    <row r="32" spans="1:17" s="766" customFormat="1" ht="18.899999999999999" customHeight="1" x14ac:dyDescent="0.25">
      <c r="A32" s="754">
        <v>26</v>
      </c>
      <c r="B32" s="755"/>
      <c r="C32" s="755"/>
      <c r="D32" s="756"/>
      <c r="E32" s="778"/>
      <c r="F32" s="765"/>
      <c r="G32" s="765"/>
      <c r="H32" s="756"/>
      <c r="I32" s="756"/>
      <c r="J32" s="760"/>
      <c r="K32" s="761"/>
      <c r="L32" s="762"/>
      <c r="M32" s="773"/>
      <c r="N32" s="763"/>
      <c r="O32" s="756"/>
      <c r="P32" s="764"/>
      <c r="Q32" s="765"/>
    </row>
    <row r="33" spans="1:17" s="766" customFormat="1" ht="18.899999999999999" customHeight="1" x14ac:dyDescent="0.25">
      <c r="A33" s="754">
        <v>27</v>
      </c>
      <c r="B33" s="755"/>
      <c r="C33" s="755"/>
      <c r="D33" s="756"/>
      <c r="E33" s="757"/>
      <c r="F33" s="765"/>
      <c r="G33" s="765"/>
      <c r="H33" s="756"/>
      <c r="I33" s="756"/>
      <c r="J33" s="760"/>
      <c r="K33" s="761"/>
      <c r="L33" s="762"/>
      <c r="M33" s="773"/>
      <c r="N33" s="763"/>
      <c r="O33" s="756"/>
      <c r="P33" s="764"/>
      <c r="Q33" s="765"/>
    </row>
    <row r="34" spans="1:17" s="766" customFormat="1" ht="18.899999999999999" customHeight="1" x14ac:dyDescent="0.25">
      <c r="A34" s="754">
        <v>28</v>
      </c>
      <c r="B34" s="755"/>
      <c r="C34" s="755"/>
      <c r="D34" s="756"/>
      <c r="E34" s="757"/>
      <c r="F34" s="765"/>
      <c r="G34" s="765"/>
      <c r="H34" s="756"/>
      <c r="I34" s="756"/>
      <c r="J34" s="760"/>
      <c r="K34" s="761"/>
      <c r="L34" s="762"/>
      <c r="M34" s="773"/>
      <c r="N34" s="763"/>
      <c r="O34" s="756"/>
      <c r="P34" s="764"/>
      <c r="Q34" s="765"/>
    </row>
    <row r="35" spans="1:17" s="766" customFormat="1" ht="18.899999999999999" customHeight="1" x14ac:dyDescent="0.25">
      <c r="A35" s="754">
        <v>29</v>
      </c>
      <c r="B35" s="755"/>
      <c r="C35" s="755"/>
      <c r="D35" s="756"/>
      <c r="E35" s="757"/>
      <c r="F35" s="765"/>
      <c r="G35" s="765"/>
      <c r="H35" s="756"/>
      <c r="I35" s="756"/>
      <c r="J35" s="760"/>
      <c r="K35" s="761"/>
      <c r="L35" s="762"/>
      <c r="M35" s="773"/>
      <c r="N35" s="763"/>
      <c r="O35" s="756"/>
      <c r="P35" s="764"/>
      <c r="Q35" s="765"/>
    </row>
    <row r="36" spans="1:17" s="766" customFormat="1" ht="18.899999999999999" customHeight="1" x14ac:dyDescent="0.25">
      <c r="A36" s="754">
        <v>30</v>
      </c>
      <c r="B36" s="755"/>
      <c r="C36" s="755"/>
      <c r="D36" s="756"/>
      <c r="E36" s="757"/>
      <c r="F36" s="765"/>
      <c r="G36" s="765"/>
      <c r="H36" s="756"/>
      <c r="I36" s="756"/>
      <c r="J36" s="760"/>
      <c r="K36" s="761"/>
      <c r="L36" s="762"/>
      <c r="M36" s="773"/>
      <c r="N36" s="763"/>
      <c r="O36" s="756"/>
      <c r="P36" s="764"/>
      <c r="Q36" s="765"/>
    </row>
    <row r="37" spans="1:17" s="766" customFormat="1" ht="18.899999999999999" customHeight="1" x14ac:dyDescent="0.25">
      <c r="A37" s="754">
        <v>31</v>
      </c>
      <c r="B37" s="755"/>
      <c r="C37" s="755"/>
      <c r="D37" s="756"/>
      <c r="E37" s="757"/>
      <c r="F37" s="765"/>
      <c r="G37" s="765"/>
      <c r="H37" s="756"/>
      <c r="I37" s="756"/>
      <c r="J37" s="760"/>
      <c r="K37" s="761"/>
      <c r="L37" s="762"/>
      <c r="M37" s="773"/>
      <c r="N37" s="763"/>
      <c r="O37" s="756"/>
      <c r="P37" s="764"/>
      <c r="Q37" s="765"/>
    </row>
    <row r="38" spans="1:17" s="766" customFormat="1" ht="18.899999999999999" customHeight="1" x14ac:dyDescent="0.25">
      <c r="A38" s="754">
        <v>32</v>
      </c>
      <c r="B38" s="755"/>
      <c r="C38" s="755"/>
      <c r="D38" s="756"/>
      <c r="E38" s="757"/>
      <c r="F38" s="765"/>
      <c r="G38" s="765"/>
      <c r="H38" s="767"/>
      <c r="I38" s="768"/>
      <c r="J38" s="760"/>
      <c r="K38" s="761"/>
      <c r="L38" s="762"/>
      <c r="M38" s="773"/>
      <c r="N38" s="763"/>
      <c r="O38" s="765"/>
      <c r="P38" s="764"/>
      <c r="Q38" s="765"/>
    </row>
    <row r="39" spans="1:17" s="766" customFormat="1" ht="18.899999999999999" customHeight="1" x14ac:dyDescent="0.25">
      <c r="A39" s="754">
        <v>33</v>
      </c>
      <c r="B39" s="755"/>
      <c r="C39" s="755"/>
      <c r="D39" s="756"/>
      <c r="E39" s="757"/>
      <c r="F39" s="765"/>
      <c r="G39" s="765"/>
      <c r="H39" s="767"/>
      <c r="I39" s="768"/>
      <c r="J39" s="760"/>
      <c r="K39" s="761"/>
      <c r="L39" s="762"/>
      <c r="M39" s="773"/>
      <c r="N39" s="770"/>
      <c r="O39" s="765"/>
      <c r="P39" s="764"/>
      <c r="Q39" s="765"/>
    </row>
    <row r="40" spans="1:17" s="766" customFormat="1" ht="18.899999999999999" customHeight="1" x14ac:dyDescent="0.25">
      <c r="A40" s="754">
        <v>34</v>
      </c>
      <c r="B40" s="755"/>
      <c r="C40" s="755"/>
      <c r="D40" s="756"/>
      <c r="E40" s="757"/>
      <c r="F40" s="765"/>
      <c r="G40" s="765"/>
      <c r="H40" s="767"/>
      <c r="I40" s="768"/>
      <c r="J40" s="760" t="e">
        <f>IF(AND(Q40="",#REF!&gt;0,#REF!&lt;5),K40,)</f>
        <v>#REF!</v>
      </c>
      <c r="K40" s="761" t="str">
        <f>IF(D40="","ZZZ9",IF(AND(#REF!&gt;0,#REF!&lt;5),D40&amp;#REF!,D40&amp;"9"))</f>
        <v>ZZZ9</v>
      </c>
      <c r="L40" s="762">
        <f t="shared" ref="L40:L103" si="0">IF(Q40="",999,Q40)</f>
        <v>999</v>
      </c>
      <c r="M40" s="773">
        <f t="shared" ref="M40:M103" si="1">IF(P40=999,999,1)</f>
        <v>999</v>
      </c>
      <c r="N40" s="770"/>
      <c r="O40" s="765"/>
      <c r="P40" s="764">
        <f t="shared" ref="P40:P103" si="2">IF(N40="DA",1,IF(N40="WC",2,IF(N40="SE",3,IF(N40="Q",4,IF(N40="LL",5,999)))))</f>
        <v>999</v>
      </c>
      <c r="Q40" s="765"/>
    </row>
    <row r="41" spans="1:17" s="766" customFormat="1" ht="18.899999999999999" customHeight="1" x14ac:dyDescent="0.25">
      <c r="A41" s="754">
        <v>35</v>
      </c>
      <c r="B41" s="755"/>
      <c r="C41" s="755"/>
      <c r="D41" s="756"/>
      <c r="E41" s="757"/>
      <c r="F41" s="765"/>
      <c r="G41" s="765"/>
      <c r="H41" s="767"/>
      <c r="I41" s="768"/>
      <c r="J41" s="760" t="e">
        <f>IF(AND(Q41="",#REF!&gt;0,#REF!&lt;5),K41,)</f>
        <v>#REF!</v>
      </c>
      <c r="K41" s="761" t="str">
        <f>IF(D41="","ZZZ9",IF(AND(#REF!&gt;0,#REF!&lt;5),D41&amp;#REF!,D41&amp;"9"))</f>
        <v>ZZZ9</v>
      </c>
      <c r="L41" s="762">
        <f t="shared" si="0"/>
        <v>999</v>
      </c>
      <c r="M41" s="773">
        <f t="shared" si="1"/>
        <v>999</v>
      </c>
      <c r="N41" s="770"/>
      <c r="O41" s="765"/>
      <c r="P41" s="764">
        <f t="shared" si="2"/>
        <v>999</v>
      </c>
      <c r="Q41" s="765"/>
    </row>
    <row r="42" spans="1:17" s="766" customFormat="1" ht="18.899999999999999" customHeight="1" x14ac:dyDescent="0.25">
      <c r="A42" s="754">
        <v>36</v>
      </c>
      <c r="B42" s="755"/>
      <c r="C42" s="755"/>
      <c r="D42" s="756"/>
      <c r="E42" s="757"/>
      <c r="F42" s="765"/>
      <c r="G42" s="765"/>
      <c r="H42" s="767"/>
      <c r="I42" s="768"/>
      <c r="J42" s="760" t="e">
        <f>IF(AND(Q42="",#REF!&gt;0,#REF!&lt;5),K42,)</f>
        <v>#REF!</v>
      </c>
      <c r="K42" s="761" t="str">
        <f>IF(D42="","ZZZ9",IF(AND(#REF!&gt;0,#REF!&lt;5),D42&amp;#REF!,D42&amp;"9"))</f>
        <v>ZZZ9</v>
      </c>
      <c r="L42" s="762">
        <f t="shared" si="0"/>
        <v>999</v>
      </c>
      <c r="M42" s="773">
        <f t="shared" si="1"/>
        <v>999</v>
      </c>
      <c r="N42" s="770"/>
      <c r="O42" s="765"/>
      <c r="P42" s="764">
        <f t="shared" si="2"/>
        <v>999</v>
      </c>
      <c r="Q42" s="765"/>
    </row>
    <row r="43" spans="1:17" s="766" customFormat="1" ht="18.899999999999999" customHeight="1" x14ac:dyDescent="0.25">
      <c r="A43" s="754">
        <v>37</v>
      </c>
      <c r="B43" s="755"/>
      <c r="C43" s="755"/>
      <c r="D43" s="756"/>
      <c r="E43" s="757"/>
      <c r="F43" s="765"/>
      <c r="G43" s="765"/>
      <c r="H43" s="767"/>
      <c r="I43" s="768"/>
      <c r="J43" s="760" t="e">
        <f>IF(AND(Q43="",#REF!&gt;0,#REF!&lt;5),K43,)</f>
        <v>#REF!</v>
      </c>
      <c r="K43" s="761" t="str">
        <f>IF(D43="","ZZZ9",IF(AND(#REF!&gt;0,#REF!&lt;5),D43&amp;#REF!,D43&amp;"9"))</f>
        <v>ZZZ9</v>
      </c>
      <c r="L43" s="762">
        <f t="shared" si="0"/>
        <v>999</v>
      </c>
      <c r="M43" s="773">
        <f t="shared" si="1"/>
        <v>999</v>
      </c>
      <c r="N43" s="770"/>
      <c r="O43" s="765"/>
      <c r="P43" s="764">
        <f t="shared" si="2"/>
        <v>999</v>
      </c>
      <c r="Q43" s="765"/>
    </row>
    <row r="44" spans="1:17" s="766" customFormat="1" ht="18.899999999999999" customHeight="1" x14ac:dyDescent="0.25">
      <c r="A44" s="754">
        <v>38</v>
      </c>
      <c r="B44" s="755"/>
      <c r="C44" s="755"/>
      <c r="D44" s="756"/>
      <c r="E44" s="757"/>
      <c r="F44" s="765"/>
      <c r="G44" s="765"/>
      <c r="H44" s="767"/>
      <c r="I44" s="768"/>
      <c r="J44" s="760" t="e">
        <f>IF(AND(Q44="",#REF!&gt;0,#REF!&lt;5),K44,)</f>
        <v>#REF!</v>
      </c>
      <c r="K44" s="761" t="str">
        <f>IF(D44="","ZZZ9",IF(AND(#REF!&gt;0,#REF!&lt;5),D44&amp;#REF!,D44&amp;"9"))</f>
        <v>ZZZ9</v>
      </c>
      <c r="L44" s="762">
        <f t="shared" si="0"/>
        <v>999</v>
      </c>
      <c r="M44" s="773">
        <f t="shared" si="1"/>
        <v>999</v>
      </c>
      <c r="N44" s="770"/>
      <c r="O44" s="765"/>
      <c r="P44" s="764">
        <f t="shared" si="2"/>
        <v>999</v>
      </c>
      <c r="Q44" s="765"/>
    </row>
    <row r="45" spans="1:17" s="766" customFormat="1" ht="18.899999999999999" customHeight="1" x14ac:dyDescent="0.25">
      <c r="A45" s="754">
        <v>39</v>
      </c>
      <c r="B45" s="755"/>
      <c r="C45" s="755"/>
      <c r="D45" s="756"/>
      <c r="E45" s="757"/>
      <c r="F45" s="765"/>
      <c r="G45" s="765"/>
      <c r="H45" s="767"/>
      <c r="I45" s="768"/>
      <c r="J45" s="760" t="e">
        <f>IF(AND(Q45="",#REF!&gt;0,#REF!&lt;5),K45,)</f>
        <v>#REF!</v>
      </c>
      <c r="K45" s="761" t="str">
        <f>IF(D45="","ZZZ9",IF(AND(#REF!&gt;0,#REF!&lt;5),D45&amp;#REF!,D45&amp;"9"))</f>
        <v>ZZZ9</v>
      </c>
      <c r="L45" s="762">
        <f t="shared" si="0"/>
        <v>999</v>
      </c>
      <c r="M45" s="773">
        <f t="shared" si="1"/>
        <v>999</v>
      </c>
      <c r="N45" s="770"/>
      <c r="O45" s="765"/>
      <c r="P45" s="764">
        <f t="shared" si="2"/>
        <v>999</v>
      </c>
      <c r="Q45" s="765"/>
    </row>
    <row r="46" spans="1:17" s="766" customFormat="1" ht="18.899999999999999" customHeight="1" x14ac:dyDescent="0.25">
      <c r="A46" s="754">
        <v>40</v>
      </c>
      <c r="B46" s="755"/>
      <c r="C46" s="755"/>
      <c r="D46" s="756"/>
      <c r="E46" s="757"/>
      <c r="F46" s="765"/>
      <c r="G46" s="765"/>
      <c r="H46" s="767"/>
      <c r="I46" s="768"/>
      <c r="J46" s="760" t="e">
        <f>IF(AND(Q46="",#REF!&gt;0,#REF!&lt;5),K46,)</f>
        <v>#REF!</v>
      </c>
      <c r="K46" s="761" t="str">
        <f>IF(D46="","ZZZ9",IF(AND(#REF!&gt;0,#REF!&lt;5),D46&amp;#REF!,D46&amp;"9"))</f>
        <v>ZZZ9</v>
      </c>
      <c r="L46" s="762">
        <f t="shared" si="0"/>
        <v>999</v>
      </c>
      <c r="M46" s="773">
        <f t="shared" si="1"/>
        <v>999</v>
      </c>
      <c r="N46" s="770"/>
      <c r="O46" s="765"/>
      <c r="P46" s="764">
        <f t="shared" si="2"/>
        <v>999</v>
      </c>
      <c r="Q46" s="765"/>
    </row>
    <row r="47" spans="1:17" s="766" customFormat="1" ht="18.899999999999999" customHeight="1" x14ac:dyDescent="0.25">
      <c r="A47" s="754">
        <v>41</v>
      </c>
      <c r="B47" s="755"/>
      <c r="C47" s="755"/>
      <c r="D47" s="756"/>
      <c r="E47" s="757"/>
      <c r="F47" s="765"/>
      <c r="G47" s="765"/>
      <c r="H47" s="767"/>
      <c r="I47" s="768"/>
      <c r="J47" s="760" t="e">
        <f>IF(AND(Q47="",#REF!&gt;0,#REF!&lt;5),K47,)</f>
        <v>#REF!</v>
      </c>
      <c r="K47" s="761" t="str">
        <f>IF(D47="","ZZZ9",IF(AND(#REF!&gt;0,#REF!&lt;5),D47&amp;#REF!,D47&amp;"9"))</f>
        <v>ZZZ9</v>
      </c>
      <c r="L47" s="762">
        <f t="shared" si="0"/>
        <v>999</v>
      </c>
      <c r="M47" s="773">
        <f t="shared" si="1"/>
        <v>999</v>
      </c>
      <c r="N47" s="770"/>
      <c r="O47" s="765"/>
      <c r="P47" s="764">
        <f t="shared" si="2"/>
        <v>999</v>
      </c>
      <c r="Q47" s="765"/>
    </row>
    <row r="48" spans="1:17" s="766" customFormat="1" ht="18.899999999999999" customHeight="1" x14ac:dyDescent="0.25">
      <c r="A48" s="754">
        <v>42</v>
      </c>
      <c r="B48" s="755"/>
      <c r="C48" s="755"/>
      <c r="D48" s="756"/>
      <c r="E48" s="757"/>
      <c r="F48" s="765"/>
      <c r="G48" s="765"/>
      <c r="H48" s="767"/>
      <c r="I48" s="768"/>
      <c r="J48" s="760" t="e">
        <f>IF(AND(Q48="",#REF!&gt;0,#REF!&lt;5),K48,)</f>
        <v>#REF!</v>
      </c>
      <c r="K48" s="761" t="str">
        <f>IF(D48="","ZZZ9",IF(AND(#REF!&gt;0,#REF!&lt;5),D48&amp;#REF!,D48&amp;"9"))</f>
        <v>ZZZ9</v>
      </c>
      <c r="L48" s="762">
        <f t="shared" si="0"/>
        <v>999</v>
      </c>
      <c r="M48" s="773">
        <f t="shared" si="1"/>
        <v>999</v>
      </c>
      <c r="N48" s="770"/>
      <c r="O48" s="765"/>
      <c r="P48" s="764">
        <f t="shared" si="2"/>
        <v>999</v>
      </c>
      <c r="Q48" s="765"/>
    </row>
    <row r="49" spans="1:17" s="766" customFormat="1" ht="18.899999999999999" customHeight="1" x14ac:dyDescent="0.25">
      <c r="A49" s="754">
        <v>43</v>
      </c>
      <c r="B49" s="755"/>
      <c r="C49" s="755"/>
      <c r="D49" s="756"/>
      <c r="E49" s="757"/>
      <c r="F49" s="765"/>
      <c r="G49" s="765"/>
      <c r="H49" s="767"/>
      <c r="I49" s="768"/>
      <c r="J49" s="760" t="e">
        <f>IF(AND(Q49="",#REF!&gt;0,#REF!&lt;5),K49,)</f>
        <v>#REF!</v>
      </c>
      <c r="K49" s="761" t="str">
        <f>IF(D49="","ZZZ9",IF(AND(#REF!&gt;0,#REF!&lt;5),D49&amp;#REF!,D49&amp;"9"))</f>
        <v>ZZZ9</v>
      </c>
      <c r="L49" s="762">
        <f t="shared" si="0"/>
        <v>999</v>
      </c>
      <c r="M49" s="773">
        <f t="shared" si="1"/>
        <v>999</v>
      </c>
      <c r="N49" s="770"/>
      <c r="O49" s="765"/>
      <c r="P49" s="764">
        <f t="shared" si="2"/>
        <v>999</v>
      </c>
      <c r="Q49" s="765"/>
    </row>
    <row r="50" spans="1:17" s="766" customFormat="1" ht="18.899999999999999" customHeight="1" x14ac:dyDescent="0.25">
      <c r="A50" s="754">
        <v>44</v>
      </c>
      <c r="B50" s="755"/>
      <c r="C50" s="755"/>
      <c r="D50" s="756"/>
      <c r="E50" s="757"/>
      <c r="F50" s="765"/>
      <c r="G50" s="765"/>
      <c r="H50" s="767"/>
      <c r="I50" s="768"/>
      <c r="J50" s="760" t="e">
        <f>IF(AND(Q50="",#REF!&gt;0,#REF!&lt;5),K50,)</f>
        <v>#REF!</v>
      </c>
      <c r="K50" s="761" t="str">
        <f>IF(D50="","ZZZ9",IF(AND(#REF!&gt;0,#REF!&lt;5),D50&amp;#REF!,D50&amp;"9"))</f>
        <v>ZZZ9</v>
      </c>
      <c r="L50" s="762">
        <f t="shared" si="0"/>
        <v>999</v>
      </c>
      <c r="M50" s="773">
        <f t="shared" si="1"/>
        <v>999</v>
      </c>
      <c r="N50" s="770"/>
      <c r="O50" s="765"/>
      <c r="P50" s="764">
        <f t="shared" si="2"/>
        <v>999</v>
      </c>
      <c r="Q50" s="765"/>
    </row>
    <row r="51" spans="1:17" s="766" customFormat="1" ht="18.899999999999999" customHeight="1" x14ac:dyDescent="0.25">
      <c r="A51" s="754">
        <v>45</v>
      </c>
      <c r="B51" s="755"/>
      <c r="C51" s="755"/>
      <c r="D51" s="756"/>
      <c r="E51" s="757"/>
      <c r="F51" s="765"/>
      <c r="G51" s="765"/>
      <c r="H51" s="767"/>
      <c r="I51" s="768"/>
      <c r="J51" s="760" t="e">
        <f>IF(AND(Q51="",#REF!&gt;0,#REF!&lt;5),K51,)</f>
        <v>#REF!</v>
      </c>
      <c r="K51" s="761" t="str">
        <f>IF(D51="","ZZZ9",IF(AND(#REF!&gt;0,#REF!&lt;5),D51&amp;#REF!,D51&amp;"9"))</f>
        <v>ZZZ9</v>
      </c>
      <c r="L51" s="762">
        <f t="shared" si="0"/>
        <v>999</v>
      </c>
      <c r="M51" s="773">
        <f t="shared" si="1"/>
        <v>999</v>
      </c>
      <c r="N51" s="770"/>
      <c r="O51" s="765"/>
      <c r="P51" s="764">
        <f t="shared" si="2"/>
        <v>999</v>
      </c>
      <c r="Q51" s="765"/>
    </row>
    <row r="52" spans="1:17" s="766" customFormat="1" ht="18.899999999999999" customHeight="1" x14ac:dyDescent="0.25">
      <c r="A52" s="754">
        <v>46</v>
      </c>
      <c r="B52" s="755"/>
      <c r="C52" s="755"/>
      <c r="D52" s="756"/>
      <c r="E52" s="757"/>
      <c r="F52" s="765"/>
      <c r="G52" s="765"/>
      <c r="H52" s="767"/>
      <c r="I52" s="768"/>
      <c r="J52" s="760" t="e">
        <f>IF(AND(Q52="",#REF!&gt;0,#REF!&lt;5),K52,)</f>
        <v>#REF!</v>
      </c>
      <c r="K52" s="761" t="str">
        <f>IF(D52="","ZZZ9",IF(AND(#REF!&gt;0,#REF!&lt;5),D52&amp;#REF!,D52&amp;"9"))</f>
        <v>ZZZ9</v>
      </c>
      <c r="L52" s="762">
        <f t="shared" si="0"/>
        <v>999</v>
      </c>
      <c r="M52" s="773">
        <f t="shared" si="1"/>
        <v>999</v>
      </c>
      <c r="N52" s="770"/>
      <c r="O52" s="765"/>
      <c r="P52" s="764">
        <f t="shared" si="2"/>
        <v>999</v>
      </c>
      <c r="Q52" s="765"/>
    </row>
    <row r="53" spans="1:17" s="766" customFormat="1" ht="18.899999999999999" customHeight="1" x14ac:dyDescent="0.25">
      <c r="A53" s="754">
        <v>47</v>
      </c>
      <c r="B53" s="755"/>
      <c r="C53" s="755"/>
      <c r="D53" s="756"/>
      <c r="E53" s="757"/>
      <c r="F53" s="765"/>
      <c r="G53" s="765"/>
      <c r="H53" s="767"/>
      <c r="I53" s="768"/>
      <c r="J53" s="760" t="e">
        <f>IF(AND(Q53="",#REF!&gt;0,#REF!&lt;5),K53,)</f>
        <v>#REF!</v>
      </c>
      <c r="K53" s="761" t="str">
        <f>IF(D53="","ZZZ9",IF(AND(#REF!&gt;0,#REF!&lt;5),D53&amp;#REF!,D53&amp;"9"))</f>
        <v>ZZZ9</v>
      </c>
      <c r="L53" s="762">
        <f t="shared" si="0"/>
        <v>999</v>
      </c>
      <c r="M53" s="773">
        <f t="shared" si="1"/>
        <v>999</v>
      </c>
      <c r="N53" s="770"/>
      <c r="O53" s="765"/>
      <c r="P53" s="764">
        <f t="shared" si="2"/>
        <v>999</v>
      </c>
      <c r="Q53" s="765"/>
    </row>
    <row r="54" spans="1:17" s="766" customFormat="1" ht="18.899999999999999" customHeight="1" x14ac:dyDescent="0.25">
      <c r="A54" s="754">
        <v>48</v>
      </c>
      <c r="B54" s="755"/>
      <c r="C54" s="755"/>
      <c r="D54" s="756"/>
      <c r="E54" s="757"/>
      <c r="F54" s="765"/>
      <c r="G54" s="765"/>
      <c r="H54" s="767"/>
      <c r="I54" s="768"/>
      <c r="J54" s="760" t="e">
        <f>IF(AND(Q54="",#REF!&gt;0,#REF!&lt;5),K54,)</f>
        <v>#REF!</v>
      </c>
      <c r="K54" s="761" t="str">
        <f>IF(D54="","ZZZ9",IF(AND(#REF!&gt;0,#REF!&lt;5),D54&amp;#REF!,D54&amp;"9"))</f>
        <v>ZZZ9</v>
      </c>
      <c r="L54" s="762">
        <f t="shared" si="0"/>
        <v>999</v>
      </c>
      <c r="M54" s="773">
        <f t="shared" si="1"/>
        <v>999</v>
      </c>
      <c r="N54" s="770"/>
      <c r="O54" s="765"/>
      <c r="P54" s="764">
        <f t="shared" si="2"/>
        <v>999</v>
      </c>
      <c r="Q54" s="765"/>
    </row>
    <row r="55" spans="1:17" s="766" customFormat="1" ht="18.899999999999999" customHeight="1" x14ac:dyDescent="0.25">
      <c r="A55" s="754">
        <v>49</v>
      </c>
      <c r="B55" s="755"/>
      <c r="C55" s="755"/>
      <c r="D55" s="756"/>
      <c r="E55" s="757"/>
      <c r="F55" s="765"/>
      <c r="G55" s="765"/>
      <c r="H55" s="767"/>
      <c r="I55" s="768"/>
      <c r="J55" s="760" t="e">
        <f>IF(AND(Q55="",#REF!&gt;0,#REF!&lt;5),K55,)</f>
        <v>#REF!</v>
      </c>
      <c r="K55" s="761" t="str">
        <f>IF(D55="","ZZZ9",IF(AND(#REF!&gt;0,#REF!&lt;5),D55&amp;#REF!,D55&amp;"9"))</f>
        <v>ZZZ9</v>
      </c>
      <c r="L55" s="762">
        <f t="shared" si="0"/>
        <v>999</v>
      </c>
      <c r="M55" s="773">
        <f t="shared" si="1"/>
        <v>999</v>
      </c>
      <c r="N55" s="770"/>
      <c r="O55" s="765"/>
      <c r="P55" s="764">
        <f t="shared" si="2"/>
        <v>999</v>
      </c>
      <c r="Q55" s="765"/>
    </row>
    <row r="56" spans="1:17" s="766" customFormat="1" ht="18.899999999999999" customHeight="1" x14ac:dyDescent="0.25">
      <c r="A56" s="754">
        <v>50</v>
      </c>
      <c r="B56" s="755"/>
      <c r="C56" s="755"/>
      <c r="D56" s="756"/>
      <c r="E56" s="757"/>
      <c r="F56" s="765"/>
      <c r="G56" s="765"/>
      <c r="H56" s="767"/>
      <c r="I56" s="768"/>
      <c r="J56" s="760" t="e">
        <f>IF(AND(Q56="",#REF!&gt;0,#REF!&lt;5),K56,)</f>
        <v>#REF!</v>
      </c>
      <c r="K56" s="761" t="str">
        <f>IF(D56="","ZZZ9",IF(AND(#REF!&gt;0,#REF!&lt;5),D56&amp;#REF!,D56&amp;"9"))</f>
        <v>ZZZ9</v>
      </c>
      <c r="L56" s="762">
        <f t="shared" si="0"/>
        <v>999</v>
      </c>
      <c r="M56" s="773">
        <f t="shared" si="1"/>
        <v>999</v>
      </c>
      <c r="N56" s="770"/>
      <c r="O56" s="765"/>
      <c r="P56" s="764">
        <f t="shared" si="2"/>
        <v>999</v>
      </c>
      <c r="Q56" s="765"/>
    </row>
    <row r="57" spans="1:17" s="766" customFormat="1" ht="18.899999999999999" customHeight="1" x14ac:dyDescent="0.25">
      <c r="A57" s="754">
        <v>51</v>
      </c>
      <c r="B57" s="755"/>
      <c r="C57" s="755"/>
      <c r="D57" s="756"/>
      <c r="E57" s="757"/>
      <c r="F57" s="765"/>
      <c r="G57" s="765"/>
      <c r="H57" s="767"/>
      <c r="I57" s="768"/>
      <c r="J57" s="760" t="e">
        <f>IF(AND(Q57="",#REF!&gt;0,#REF!&lt;5),K57,)</f>
        <v>#REF!</v>
      </c>
      <c r="K57" s="761" t="str">
        <f>IF(D57="","ZZZ9",IF(AND(#REF!&gt;0,#REF!&lt;5),D57&amp;#REF!,D57&amp;"9"))</f>
        <v>ZZZ9</v>
      </c>
      <c r="L57" s="762">
        <f t="shared" si="0"/>
        <v>999</v>
      </c>
      <c r="M57" s="773">
        <f t="shared" si="1"/>
        <v>999</v>
      </c>
      <c r="N57" s="770"/>
      <c r="O57" s="765"/>
      <c r="P57" s="764">
        <f t="shared" si="2"/>
        <v>999</v>
      </c>
      <c r="Q57" s="765"/>
    </row>
    <row r="58" spans="1:17" s="766" customFormat="1" ht="18.899999999999999" customHeight="1" x14ac:dyDescent="0.25">
      <c r="A58" s="754">
        <v>52</v>
      </c>
      <c r="B58" s="755"/>
      <c r="C58" s="755"/>
      <c r="D58" s="756"/>
      <c r="E58" s="757"/>
      <c r="F58" s="765"/>
      <c r="G58" s="765"/>
      <c r="H58" s="767"/>
      <c r="I58" s="768"/>
      <c r="J58" s="760" t="e">
        <f>IF(AND(Q58="",#REF!&gt;0,#REF!&lt;5),K58,)</f>
        <v>#REF!</v>
      </c>
      <c r="K58" s="761" t="str">
        <f>IF(D58="","ZZZ9",IF(AND(#REF!&gt;0,#REF!&lt;5),D58&amp;#REF!,D58&amp;"9"))</f>
        <v>ZZZ9</v>
      </c>
      <c r="L58" s="762">
        <f t="shared" si="0"/>
        <v>999</v>
      </c>
      <c r="M58" s="773">
        <f t="shared" si="1"/>
        <v>999</v>
      </c>
      <c r="N58" s="770"/>
      <c r="O58" s="765"/>
      <c r="P58" s="764">
        <f t="shared" si="2"/>
        <v>999</v>
      </c>
      <c r="Q58" s="765"/>
    </row>
    <row r="59" spans="1:17" s="766" customFormat="1" ht="18.899999999999999" customHeight="1" x14ac:dyDescent="0.25">
      <c r="A59" s="754">
        <v>53</v>
      </c>
      <c r="B59" s="755"/>
      <c r="C59" s="755"/>
      <c r="D59" s="756"/>
      <c r="E59" s="757"/>
      <c r="F59" s="765"/>
      <c r="G59" s="765"/>
      <c r="H59" s="767"/>
      <c r="I59" s="768"/>
      <c r="J59" s="760" t="e">
        <f>IF(AND(Q59="",#REF!&gt;0,#REF!&lt;5),K59,)</f>
        <v>#REF!</v>
      </c>
      <c r="K59" s="761" t="str">
        <f>IF(D59="","ZZZ9",IF(AND(#REF!&gt;0,#REF!&lt;5),D59&amp;#REF!,D59&amp;"9"))</f>
        <v>ZZZ9</v>
      </c>
      <c r="L59" s="762">
        <f t="shared" si="0"/>
        <v>999</v>
      </c>
      <c r="M59" s="773">
        <f t="shared" si="1"/>
        <v>999</v>
      </c>
      <c r="N59" s="770"/>
      <c r="O59" s="765"/>
      <c r="P59" s="764">
        <f t="shared" si="2"/>
        <v>999</v>
      </c>
      <c r="Q59" s="765"/>
    </row>
    <row r="60" spans="1:17" s="766" customFormat="1" ht="18.899999999999999" customHeight="1" x14ac:dyDescent="0.25">
      <c r="A60" s="754">
        <v>54</v>
      </c>
      <c r="B60" s="755"/>
      <c r="C60" s="755"/>
      <c r="D60" s="756"/>
      <c r="E60" s="757"/>
      <c r="F60" s="765"/>
      <c r="G60" s="765"/>
      <c r="H60" s="767"/>
      <c r="I60" s="768"/>
      <c r="J60" s="760" t="e">
        <f>IF(AND(Q60="",#REF!&gt;0,#REF!&lt;5),K60,)</f>
        <v>#REF!</v>
      </c>
      <c r="K60" s="761" t="str">
        <f>IF(D60="","ZZZ9",IF(AND(#REF!&gt;0,#REF!&lt;5),D60&amp;#REF!,D60&amp;"9"))</f>
        <v>ZZZ9</v>
      </c>
      <c r="L60" s="762">
        <f t="shared" si="0"/>
        <v>999</v>
      </c>
      <c r="M60" s="773">
        <f t="shared" si="1"/>
        <v>999</v>
      </c>
      <c r="N60" s="770"/>
      <c r="O60" s="765"/>
      <c r="P60" s="764">
        <f t="shared" si="2"/>
        <v>999</v>
      </c>
      <c r="Q60" s="765"/>
    </row>
    <row r="61" spans="1:17" s="766" customFormat="1" ht="18.899999999999999" customHeight="1" x14ac:dyDescent="0.25">
      <c r="A61" s="754">
        <v>55</v>
      </c>
      <c r="B61" s="755"/>
      <c r="C61" s="755"/>
      <c r="D61" s="756"/>
      <c r="E61" s="757"/>
      <c r="F61" s="765"/>
      <c r="G61" s="765"/>
      <c r="H61" s="767"/>
      <c r="I61" s="768"/>
      <c r="J61" s="760" t="e">
        <f>IF(AND(Q61="",#REF!&gt;0,#REF!&lt;5),K61,)</f>
        <v>#REF!</v>
      </c>
      <c r="K61" s="761" t="str">
        <f>IF(D61="","ZZZ9",IF(AND(#REF!&gt;0,#REF!&lt;5),D61&amp;#REF!,D61&amp;"9"))</f>
        <v>ZZZ9</v>
      </c>
      <c r="L61" s="762">
        <f t="shared" si="0"/>
        <v>999</v>
      </c>
      <c r="M61" s="773">
        <f t="shared" si="1"/>
        <v>999</v>
      </c>
      <c r="N61" s="770"/>
      <c r="O61" s="765"/>
      <c r="P61" s="764">
        <f t="shared" si="2"/>
        <v>999</v>
      </c>
      <c r="Q61" s="765"/>
    </row>
    <row r="62" spans="1:17" s="766" customFormat="1" ht="18.899999999999999" customHeight="1" x14ac:dyDescent="0.25">
      <c r="A62" s="754">
        <v>56</v>
      </c>
      <c r="B62" s="755"/>
      <c r="C62" s="755"/>
      <c r="D62" s="756"/>
      <c r="E62" s="757"/>
      <c r="F62" s="765"/>
      <c r="G62" s="765"/>
      <c r="H62" s="767"/>
      <c r="I62" s="768"/>
      <c r="J62" s="760" t="e">
        <f>IF(AND(Q62="",#REF!&gt;0,#REF!&lt;5),K62,)</f>
        <v>#REF!</v>
      </c>
      <c r="K62" s="761" t="str">
        <f>IF(D62="","ZZZ9",IF(AND(#REF!&gt;0,#REF!&lt;5),D62&amp;#REF!,D62&amp;"9"))</f>
        <v>ZZZ9</v>
      </c>
      <c r="L62" s="762">
        <f t="shared" si="0"/>
        <v>999</v>
      </c>
      <c r="M62" s="773">
        <f t="shared" si="1"/>
        <v>999</v>
      </c>
      <c r="N62" s="770"/>
      <c r="O62" s="765"/>
      <c r="P62" s="764">
        <f t="shared" si="2"/>
        <v>999</v>
      </c>
      <c r="Q62" s="765"/>
    </row>
    <row r="63" spans="1:17" s="766" customFormat="1" ht="18.899999999999999" customHeight="1" x14ac:dyDescent="0.25">
      <c r="A63" s="754">
        <v>57</v>
      </c>
      <c r="B63" s="755"/>
      <c r="C63" s="755"/>
      <c r="D63" s="756"/>
      <c r="E63" s="757"/>
      <c r="F63" s="765"/>
      <c r="G63" s="765"/>
      <c r="H63" s="767"/>
      <c r="I63" s="768"/>
      <c r="J63" s="760" t="e">
        <f>IF(AND(Q63="",#REF!&gt;0,#REF!&lt;5),K63,)</f>
        <v>#REF!</v>
      </c>
      <c r="K63" s="761" t="str">
        <f>IF(D63="","ZZZ9",IF(AND(#REF!&gt;0,#REF!&lt;5),D63&amp;#REF!,D63&amp;"9"))</f>
        <v>ZZZ9</v>
      </c>
      <c r="L63" s="762">
        <f t="shared" si="0"/>
        <v>999</v>
      </c>
      <c r="M63" s="773">
        <f t="shared" si="1"/>
        <v>999</v>
      </c>
      <c r="N63" s="770"/>
      <c r="O63" s="765"/>
      <c r="P63" s="764">
        <f t="shared" si="2"/>
        <v>999</v>
      </c>
      <c r="Q63" s="765"/>
    </row>
    <row r="64" spans="1:17" s="766" customFormat="1" ht="18.899999999999999" customHeight="1" x14ac:dyDescent="0.25">
      <c r="A64" s="754">
        <v>58</v>
      </c>
      <c r="B64" s="755"/>
      <c r="C64" s="755"/>
      <c r="D64" s="756"/>
      <c r="E64" s="757"/>
      <c r="F64" s="765"/>
      <c r="G64" s="765"/>
      <c r="H64" s="767"/>
      <c r="I64" s="768"/>
      <c r="J64" s="760" t="e">
        <f>IF(AND(Q64="",#REF!&gt;0,#REF!&lt;5),K64,)</f>
        <v>#REF!</v>
      </c>
      <c r="K64" s="761" t="str">
        <f>IF(D64="","ZZZ9",IF(AND(#REF!&gt;0,#REF!&lt;5),D64&amp;#REF!,D64&amp;"9"))</f>
        <v>ZZZ9</v>
      </c>
      <c r="L64" s="762">
        <f t="shared" si="0"/>
        <v>999</v>
      </c>
      <c r="M64" s="773">
        <f t="shared" si="1"/>
        <v>999</v>
      </c>
      <c r="N64" s="770"/>
      <c r="O64" s="765"/>
      <c r="P64" s="764">
        <f t="shared" si="2"/>
        <v>999</v>
      </c>
      <c r="Q64" s="765"/>
    </row>
    <row r="65" spans="1:17" s="766" customFormat="1" ht="18.899999999999999" customHeight="1" x14ac:dyDescent="0.25">
      <c r="A65" s="754">
        <v>59</v>
      </c>
      <c r="B65" s="755"/>
      <c r="C65" s="755"/>
      <c r="D65" s="756"/>
      <c r="E65" s="757"/>
      <c r="F65" s="765"/>
      <c r="G65" s="765"/>
      <c r="H65" s="767"/>
      <c r="I65" s="768"/>
      <c r="J65" s="760" t="e">
        <f>IF(AND(Q65="",#REF!&gt;0,#REF!&lt;5),K65,)</f>
        <v>#REF!</v>
      </c>
      <c r="K65" s="761" t="str">
        <f>IF(D65="","ZZZ9",IF(AND(#REF!&gt;0,#REF!&lt;5),D65&amp;#REF!,D65&amp;"9"))</f>
        <v>ZZZ9</v>
      </c>
      <c r="L65" s="762">
        <f t="shared" si="0"/>
        <v>999</v>
      </c>
      <c r="M65" s="773">
        <f t="shared" si="1"/>
        <v>999</v>
      </c>
      <c r="N65" s="770"/>
      <c r="O65" s="765"/>
      <c r="P65" s="764">
        <f t="shared" si="2"/>
        <v>999</v>
      </c>
      <c r="Q65" s="765"/>
    </row>
    <row r="66" spans="1:17" s="766" customFormat="1" ht="18.899999999999999" customHeight="1" x14ac:dyDescent="0.25">
      <c r="A66" s="754">
        <v>60</v>
      </c>
      <c r="B66" s="755"/>
      <c r="C66" s="755"/>
      <c r="D66" s="756"/>
      <c r="E66" s="757"/>
      <c r="F66" s="765"/>
      <c r="G66" s="765"/>
      <c r="H66" s="767"/>
      <c r="I66" s="768"/>
      <c r="J66" s="760" t="e">
        <f>IF(AND(Q66="",#REF!&gt;0,#REF!&lt;5),K66,)</f>
        <v>#REF!</v>
      </c>
      <c r="K66" s="761" t="str">
        <f>IF(D66="","ZZZ9",IF(AND(#REF!&gt;0,#REF!&lt;5),D66&amp;#REF!,D66&amp;"9"))</f>
        <v>ZZZ9</v>
      </c>
      <c r="L66" s="762">
        <f t="shared" si="0"/>
        <v>999</v>
      </c>
      <c r="M66" s="773">
        <f t="shared" si="1"/>
        <v>999</v>
      </c>
      <c r="N66" s="770"/>
      <c r="O66" s="765"/>
      <c r="P66" s="764">
        <f t="shared" si="2"/>
        <v>999</v>
      </c>
      <c r="Q66" s="765"/>
    </row>
    <row r="67" spans="1:17" s="766" customFormat="1" ht="18.899999999999999" customHeight="1" x14ac:dyDescent="0.25">
      <c r="A67" s="754">
        <v>61</v>
      </c>
      <c r="B67" s="755"/>
      <c r="C67" s="755"/>
      <c r="D67" s="756"/>
      <c r="E67" s="757"/>
      <c r="F67" s="765"/>
      <c r="G67" s="765"/>
      <c r="H67" s="767"/>
      <c r="I67" s="768"/>
      <c r="J67" s="760" t="e">
        <f>IF(AND(Q67="",#REF!&gt;0,#REF!&lt;5),K67,)</f>
        <v>#REF!</v>
      </c>
      <c r="K67" s="761" t="str">
        <f>IF(D67="","ZZZ9",IF(AND(#REF!&gt;0,#REF!&lt;5),D67&amp;#REF!,D67&amp;"9"))</f>
        <v>ZZZ9</v>
      </c>
      <c r="L67" s="762">
        <f t="shared" si="0"/>
        <v>999</v>
      </c>
      <c r="M67" s="773">
        <f t="shared" si="1"/>
        <v>999</v>
      </c>
      <c r="N67" s="770"/>
      <c r="O67" s="765"/>
      <c r="P67" s="764">
        <f t="shared" si="2"/>
        <v>999</v>
      </c>
      <c r="Q67" s="765"/>
    </row>
    <row r="68" spans="1:17" s="766" customFormat="1" ht="18.899999999999999" customHeight="1" x14ac:dyDescent="0.25">
      <c r="A68" s="754">
        <v>62</v>
      </c>
      <c r="B68" s="755"/>
      <c r="C68" s="755"/>
      <c r="D68" s="756"/>
      <c r="E68" s="757"/>
      <c r="F68" s="765"/>
      <c r="G68" s="765"/>
      <c r="H68" s="767"/>
      <c r="I68" s="768"/>
      <c r="J68" s="760" t="e">
        <f>IF(AND(Q68="",#REF!&gt;0,#REF!&lt;5),K68,)</f>
        <v>#REF!</v>
      </c>
      <c r="K68" s="761" t="str">
        <f>IF(D68="","ZZZ9",IF(AND(#REF!&gt;0,#REF!&lt;5),D68&amp;#REF!,D68&amp;"9"))</f>
        <v>ZZZ9</v>
      </c>
      <c r="L68" s="762">
        <f t="shared" si="0"/>
        <v>999</v>
      </c>
      <c r="M68" s="773">
        <f t="shared" si="1"/>
        <v>999</v>
      </c>
      <c r="N68" s="770"/>
      <c r="O68" s="765"/>
      <c r="P68" s="764">
        <f t="shared" si="2"/>
        <v>999</v>
      </c>
      <c r="Q68" s="765"/>
    </row>
    <row r="69" spans="1:17" s="766" customFormat="1" ht="18.899999999999999" customHeight="1" x14ac:dyDescent="0.25">
      <c r="A69" s="754">
        <v>63</v>
      </c>
      <c r="B69" s="755"/>
      <c r="C69" s="755"/>
      <c r="D69" s="756"/>
      <c r="E69" s="757"/>
      <c r="F69" s="765"/>
      <c r="G69" s="765"/>
      <c r="H69" s="767"/>
      <c r="I69" s="768"/>
      <c r="J69" s="760" t="e">
        <f>IF(AND(Q69="",#REF!&gt;0,#REF!&lt;5),K69,)</f>
        <v>#REF!</v>
      </c>
      <c r="K69" s="761" t="str">
        <f>IF(D69="","ZZZ9",IF(AND(#REF!&gt;0,#REF!&lt;5),D69&amp;#REF!,D69&amp;"9"))</f>
        <v>ZZZ9</v>
      </c>
      <c r="L69" s="762">
        <f t="shared" si="0"/>
        <v>999</v>
      </c>
      <c r="M69" s="773">
        <f t="shared" si="1"/>
        <v>999</v>
      </c>
      <c r="N69" s="770"/>
      <c r="O69" s="765"/>
      <c r="P69" s="764">
        <f t="shared" si="2"/>
        <v>999</v>
      </c>
      <c r="Q69" s="765"/>
    </row>
    <row r="70" spans="1:17" s="766" customFormat="1" ht="18.899999999999999" customHeight="1" x14ac:dyDescent="0.25">
      <c r="A70" s="754">
        <v>64</v>
      </c>
      <c r="B70" s="755"/>
      <c r="C70" s="755"/>
      <c r="D70" s="756"/>
      <c r="E70" s="757"/>
      <c r="F70" s="765"/>
      <c r="G70" s="765"/>
      <c r="H70" s="767"/>
      <c r="I70" s="768"/>
      <c r="J70" s="760" t="e">
        <f>IF(AND(Q70="",#REF!&gt;0,#REF!&lt;5),K70,)</f>
        <v>#REF!</v>
      </c>
      <c r="K70" s="761" t="str">
        <f>IF(D70="","ZZZ9",IF(AND(#REF!&gt;0,#REF!&lt;5),D70&amp;#REF!,D70&amp;"9"))</f>
        <v>ZZZ9</v>
      </c>
      <c r="L70" s="762">
        <f t="shared" si="0"/>
        <v>999</v>
      </c>
      <c r="M70" s="773">
        <f t="shared" si="1"/>
        <v>999</v>
      </c>
      <c r="N70" s="770"/>
      <c r="O70" s="765"/>
      <c r="P70" s="764">
        <f t="shared" si="2"/>
        <v>999</v>
      </c>
      <c r="Q70" s="765"/>
    </row>
    <row r="71" spans="1:17" s="766" customFormat="1" ht="18.899999999999999" customHeight="1" x14ac:dyDescent="0.25">
      <c r="A71" s="754">
        <v>65</v>
      </c>
      <c r="B71" s="755"/>
      <c r="C71" s="755"/>
      <c r="D71" s="756"/>
      <c r="E71" s="757"/>
      <c r="F71" s="765"/>
      <c r="G71" s="765"/>
      <c r="H71" s="767"/>
      <c r="I71" s="768"/>
      <c r="J71" s="760" t="e">
        <f>IF(AND(Q71="",#REF!&gt;0,#REF!&lt;5),K71,)</f>
        <v>#REF!</v>
      </c>
      <c r="K71" s="761" t="str">
        <f>IF(D71="","ZZZ9",IF(AND(#REF!&gt;0,#REF!&lt;5),D71&amp;#REF!,D71&amp;"9"))</f>
        <v>ZZZ9</v>
      </c>
      <c r="L71" s="762">
        <f t="shared" si="0"/>
        <v>999</v>
      </c>
      <c r="M71" s="773">
        <f t="shared" si="1"/>
        <v>999</v>
      </c>
      <c r="N71" s="770"/>
      <c r="O71" s="765"/>
      <c r="P71" s="764">
        <f t="shared" si="2"/>
        <v>999</v>
      </c>
      <c r="Q71" s="765"/>
    </row>
    <row r="72" spans="1:17" s="766" customFormat="1" ht="18.899999999999999" customHeight="1" x14ac:dyDescent="0.25">
      <c r="A72" s="754">
        <v>66</v>
      </c>
      <c r="B72" s="755"/>
      <c r="C72" s="755"/>
      <c r="D72" s="756"/>
      <c r="E72" s="757"/>
      <c r="F72" s="765"/>
      <c r="G72" s="765"/>
      <c r="H72" s="767"/>
      <c r="I72" s="768"/>
      <c r="J72" s="760" t="e">
        <f>IF(AND(Q72="",#REF!&gt;0,#REF!&lt;5),K72,)</f>
        <v>#REF!</v>
      </c>
      <c r="K72" s="761" t="str">
        <f>IF(D72="","ZZZ9",IF(AND(#REF!&gt;0,#REF!&lt;5),D72&amp;#REF!,D72&amp;"9"))</f>
        <v>ZZZ9</v>
      </c>
      <c r="L72" s="762">
        <f t="shared" si="0"/>
        <v>999</v>
      </c>
      <c r="M72" s="773">
        <f t="shared" si="1"/>
        <v>999</v>
      </c>
      <c r="N72" s="770"/>
      <c r="O72" s="765"/>
      <c r="P72" s="764">
        <f t="shared" si="2"/>
        <v>999</v>
      </c>
      <c r="Q72" s="765"/>
    </row>
    <row r="73" spans="1:17" s="766" customFormat="1" ht="18.899999999999999" customHeight="1" x14ac:dyDescent="0.25">
      <c r="A73" s="754">
        <v>67</v>
      </c>
      <c r="B73" s="755"/>
      <c r="C73" s="755"/>
      <c r="D73" s="756"/>
      <c r="E73" s="757"/>
      <c r="F73" s="765"/>
      <c r="G73" s="765"/>
      <c r="H73" s="767"/>
      <c r="I73" s="768"/>
      <c r="J73" s="760" t="e">
        <f>IF(AND(Q73="",#REF!&gt;0,#REF!&lt;5),K73,)</f>
        <v>#REF!</v>
      </c>
      <c r="K73" s="761" t="str">
        <f>IF(D73="","ZZZ9",IF(AND(#REF!&gt;0,#REF!&lt;5),D73&amp;#REF!,D73&amp;"9"))</f>
        <v>ZZZ9</v>
      </c>
      <c r="L73" s="762">
        <f t="shared" si="0"/>
        <v>999</v>
      </c>
      <c r="M73" s="773">
        <f t="shared" si="1"/>
        <v>999</v>
      </c>
      <c r="N73" s="770"/>
      <c r="O73" s="765"/>
      <c r="P73" s="764">
        <f t="shared" si="2"/>
        <v>999</v>
      </c>
      <c r="Q73" s="765"/>
    </row>
    <row r="74" spans="1:17" s="766" customFormat="1" ht="18.899999999999999" customHeight="1" x14ac:dyDescent="0.25">
      <c r="A74" s="754">
        <v>68</v>
      </c>
      <c r="B74" s="755"/>
      <c r="C74" s="755"/>
      <c r="D74" s="756"/>
      <c r="E74" s="757"/>
      <c r="F74" s="765"/>
      <c r="G74" s="765"/>
      <c r="H74" s="767"/>
      <c r="I74" s="768"/>
      <c r="J74" s="760" t="e">
        <f>IF(AND(Q74="",#REF!&gt;0,#REF!&lt;5),K74,)</f>
        <v>#REF!</v>
      </c>
      <c r="K74" s="761" t="str">
        <f>IF(D74="","ZZZ9",IF(AND(#REF!&gt;0,#REF!&lt;5),D74&amp;#REF!,D74&amp;"9"))</f>
        <v>ZZZ9</v>
      </c>
      <c r="L74" s="762">
        <f t="shared" si="0"/>
        <v>999</v>
      </c>
      <c r="M74" s="773">
        <f t="shared" si="1"/>
        <v>999</v>
      </c>
      <c r="N74" s="770"/>
      <c r="O74" s="765"/>
      <c r="P74" s="764">
        <f t="shared" si="2"/>
        <v>999</v>
      </c>
      <c r="Q74" s="765"/>
    </row>
    <row r="75" spans="1:17" s="766" customFormat="1" ht="18.899999999999999" customHeight="1" x14ac:dyDescent="0.25">
      <c r="A75" s="754">
        <v>69</v>
      </c>
      <c r="B75" s="755"/>
      <c r="C75" s="755"/>
      <c r="D75" s="756"/>
      <c r="E75" s="757"/>
      <c r="F75" s="765"/>
      <c r="G75" s="765"/>
      <c r="H75" s="767"/>
      <c r="I75" s="768"/>
      <c r="J75" s="760" t="e">
        <f>IF(AND(Q75="",#REF!&gt;0,#REF!&lt;5),K75,)</f>
        <v>#REF!</v>
      </c>
      <c r="K75" s="761" t="str">
        <f>IF(D75="","ZZZ9",IF(AND(#REF!&gt;0,#REF!&lt;5),D75&amp;#REF!,D75&amp;"9"))</f>
        <v>ZZZ9</v>
      </c>
      <c r="L75" s="762">
        <f t="shared" si="0"/>
        <v>999</v>
      </c>
      <c r="M75" s="773">
        <f t="shared" si="1"/>
        <v>999</v>
      </c>
      <c r="N75" s="770"/>
      <c r="O75" s="765"/>
      <c r="P75" s="764">
        <f t="shared" si="2"/>
        <v>999</v>
      </c>
      <c r="Q75" s="765"/>
    </row>
    <row r="76" spans="1:17" s="766" customFormat="1" ht="18.899999999999999" customHeight="1" x14ac:dyDescent="0.25">
      <c r="A76" s="754">
        <v>70</v>
      </c>
      <c r="B76" s="755"/>
      <c r="C76" s="755"/>
      <c r="D76" s="756"/>
      <c r="E76" s="757"/>
      <c r="F76" s="765"/>
      <c r="G76" s="765"/>
      <c r="H76" s="767"/>
      <c r="I76" s="768"/>
      <c r="J76" s="760" t="e">
        <f>IF(AND(Q76="",#REF!&gt;0,#REF!&lt;5),K76,)</f>
        <v>#REF!</v>
      </c>
      <c r="K76" s="761" t="str">
        <f>IF(D76="","ZZZ9",IF(AND(#REF!&gt;0,#REF!&lt;5),D76&amp;#REF!,D76&amp;"9"))</f>
        <v>ZZZ9</v>
      </c>
      <c r="L76" s="762">
        <f t="shared" si="0"/>
        <v>999</v>
      </c>
      <c r="M76" s="773">
        <f t="shared" si="1"/>
        <v>999</v>
      </c>
      <c r="N76" s="770"/>
      <c r="O76" s="765"/>
      <c r="P76" s="764">
        <f t="shared" si="2"/>
        <v>999</v>
      </c>
      <c r="Q76" s="765"/>
    </row>
    <row r="77" spans="1:17" s="766" customFormat="1" ht="18.899999999999999" customHeight="1" x14ac:dyDescent="0.25">
      <c r="A77" s="754">
        <v>71</v>
      </c>
      <c r="B77" s="755"/>
      <c r="C77" s="755"/>
      <c r="D77" s="756"/>
      <c r="E77" s="757"/>
      <c r="F77" s="765"/>
      <c r="G77" s="765"/>
      <c r="H77" s="767"/>
      <c r="I77" s="768"/>
      <c r="J77" s="760" t="e">
        <f>IF(AND(Q77="",#REF!&gt;0,#REF!&lt;5),K77,)</f>
        <v>#REF!</v>
      </c>
      <c r="K77" s="761" t="str">
        <f>IF(D77="","ZZZ9",IF(AND(#REF!&gt;0,#REF!&lt;5),D77&amp;#REF!,D77&amp;"9"))</f>
        <v>ZZZ9</v>
      </c>
      <c r="L77" s="762">
        <f t="shared" si="0"/>
        <v>999</v>
      </c>
      <c r="M77" s="773">
        <f t="shared" si="1"/>
        <v>999</v>
      </c>
      <c r="N77" s="770"/>
      <c r="O77" s="765"/>
      <c r="P77" s="764">
        <f t="shared" si="2"/>
        <v>999</v>
      </c>
      <c r="Q77" s="765"/>
    </row>
    <row r="78" spans="1:17" s="766" customFormat="1" ht="18.899999999999999" customHeight="1" x14ac:dyDescent="0.25">
      <c r="A78" s="754">
        <v>72</v>
      </c>
      <c r="B78" s="755"/>
      <c r="C78" s="755"/>
      <c r="D78" s="756"/>
      <c r="E78" s="757"/>
      <c r="F78" s="765"/>
      <c r="G78" s="765"/>
      <c r="H78" s="767"/>
      <c r="I78" s="768"/>
      <c r="J78" s="760" t="e">
        <f>IF(AND(Q78="",#REF!&gt;0,#REF!&lt;5),K78,)</f>
        <v>#REF!</v>
      </c>
      <c r="K78" s="761" t="str">
        <f>IF(D78="","ZZZ9",IF(AND(#REF!&gt;0,#REF!&lt;5),D78&amp;#REF!,D78&amp;"9"))</f>
        <v>ZZZ9</v>
      </c>
      <c r="L78" s="762">
        <f t="shared" si="0"/>
        <v>999</v>
      </c>
      <c r="M78" s="773">
        <f t="shared" si="1"/>
        <v>999</v>
      </c>
      <c r="N78" s="770"/>
      <c r="O78" s="765"/>
      <c r="P78" s="764">
        <f t="shared" si="2"/>
        <v>999</v>
      </c>
      <c r="Q78" s="765"/>
    </row>
    <row r="79" spans="1:17" s="766" customFormat="1" ht="18.899999999999999" customHeight="1" x14ac:dyDescent="0.25">
      <c r="A79" s="754">
        <v>73</v>
      </c>
      <c r="B79" s="755"/>
      <c r="C79" s="755"/>
      <c r="D79" s="756"/>
      <c r="E79" s="757"/>
      <c r="F79" s="765"/>
      <c r="G79" s="765"/>
      <c r="H79" s="767"/>
      <c r="I79" s="768"/>
      <c r="J79" s="760" t="e">
        <f>IF(AND(Q79="",#REF!&gt;0,#REF!&lt;5),K79,)</f>
        <v>#REF!</v>
      </c>
      <c r="K79" s="761" t="str">
        <f>IF(D79="","ZZZ9",IF(AND(#REF!&gt;0,#REF!&lt;5),D79&amp;#REF!,D79&amp;"9"))</f>
        <v>ZZZ9</v>
      </c>
      <c r="L79" s="762">
        <f t="shared" si="0"/>
        <v>999</v>
      </c>
      <c r="M79" s="773">
        <f t="shared" si="1"/>
        <v>999</v>
      </c>
      <c r="N79" s="770"/>
      <c r="O79" s="765"/>
      <c r="P79" s="764">
        <f t="shared" si="2"/>
        <v>999</v>
      </c>
      <c r="Q79" s="765"/>
    </row>
    <row r="80" spans="1:17" s="766" customFormat="1" ht="18.899999999999999" customHeight="1" x14ac:dyDescent="0.25">
      <c r="A80" s="754">
        <v>74</v>
      </c>
      <c r="B80" s="755"/>
      <c r="C80" s="755"/>
      <c r="D80" s="756"/>
      <c r="E80" s="757"/>
      <c r="F80" s="765"/>
      <c r="G80" s="765"/>
      <c r="H80" s="767"/>
      <c r="I80" s="768"/>
      <c r="J80" s="760" t="e">
        <f>IF(AND(Q80="",#REF!&gt;0,#REF!&lt;5),K80,)</f>
        <v>#REF!</v>
      </c>
      <c r="K80" s="761" t="str">
        <f>IF(D80="","ZZZ9",IF(AND(#REF!&gt;0,#REF!&lt;5),D80&amp;#REF!,D80&amp;"9"))</f>
        <v>ZZZ9</v>
      </c>
      <c r="L80" s="762">
        <f t="shared" si="0"/>
        <v>999</v>
      </c>
      <c r="M80" s="773">
        <f t="shared" si="1"/>
        <v>999</v>
      </c>
      <c r="N80" s="770"/>
      <c r="O80" s="765"/>
      <c r="P80" s="764">
        <f t="shared" si="2"/>
        <v>999</v>
      </c>
      <c r="Q80" s="765"/>
    </row>
    <row r="81" spans="1:17" s="766" customFormat="1" ht="18.899999999999999" customHeight="1" x14ac:dyDescent="0.25">
      <c r="A81" s="754">
        <v>75</v>
      </c>
      <c r="B81" s="755"/>
      <c r="C81" s="755"/>
      <c r="D81" s="756"/>
      <c r="E81" s="757"/>
      <c r="F81" s="765"/>
      <c r="G81" s="765"/>
      <c r="H81" s="767"/>
      <c r="I81" s="768"/>
      <c r="J81" s="760" t="e">
        <f>IF(AND(Q81="",#REF!&gt;0,#REF!&lt;5),K81,)</f>
        <v>#REF!</v>
      </c>
      <c r="K81" s="761" t="str">
        <f>IF(D81="","ZZZ9",IF(AND(#REF!&gt;0,#REF!&lt;5),D81&amp;#REF!,D81&amp;"9"))</f>
        <v>ZZZ9</v>
      </c>
      <c r="L81" s="762">
        <f t="shared" si="0"/>
        <v>999</v>
      </c>
      <c r="M81" s="773">
        <f t="shared" si="1"/>
        <v>999</v>
      </c>
      <c r="N81" s="770"/>
      <c r="O81" s="765"/>
      <c r="P81" s="764">
        <f t="shared" si="2"/>
        <v>999</v>
      </c>
      <c r="Q81" s="765"/>
    </row>
    <row r="82" spans="1:17" s="766" customFormat="1" ht="18.899999999999999" customHeight="1" x14ac:dyDescent="0.25">
      <c r="A82" s="754">
        <v>76</v>
      </c>
      <c r="B82" s="755"/>
      <c r="C82" s="755"/>
      <c r="D82" s="756"/>
      <c r="E82" s="757"/>
      <c r="F82" s="765"/>
      <c r="G82" s="765"/>
      <c r="H82" s="767"/>
      <c r="I82" s="768"/>
      <c r="J82" s="760" t="e">
        <f>IF(AND(Q82="",#REF!&gt;0,#REF!&lt;5),K82,)</f>
        <v>#REF!</v>
      </c>
      <c r="K82" s="761" t="str">
        <f>IF(D82="","ZZZ9",IF(AND(#REF!&gt;0,#REF!&lt;5),D82&amp;#REF!,D82&amp;"9"))</f>
        <v>ZZZ9</v>
      </c>
      <c r="L82" s="762">
        <f t="shared" si="0"/>
        <v>999</v>
      </c>
      <c r="M82" s="773">
        <f t="shared" si="1"/>
        <v>999</v>
      </c>
      <c r="N82" s="770"/>
      <c r="O82" s="765"/>
      <c r="P82" s="764">
        <f t="shared" si="2"/>
        <v>999</v>
      </c>
      <c r="Q82" s="765"/>
    </row>
    <row r="83" spans="1:17" s="766" customFormat="1" ht="18.899999999999999" customHeight="1" x14ac:dyDescent="0.25">
      <c r="A83" s="754">
        <v>77</v>
      </c>
      <c r="B83" s="755"/>
      <c r="C83" s="755"/>
      <c r="D83" s="756"/>
      <c r="E83" s="757"/>
      <c r="F83" s="765"/>
      <c r="G83" s="765"/>
      <c r="H83" s="767"/>
      <c r="I83" s="768"/>
      <c r="J83" s="760" t="e">
        <f>IF(AND(Q83="",#REF!&gt;0,#REF!&lt;5),K83,)</f>
        <v>#REF!</v>
      </c>
      <c r="K83" s="761" t="str">
        <f>IF(D83="","ZZZ9",IF(AND(#REF!&gt;0,#REF!&lt;5),D83&amp;#REF!,D83&amp;"9"))</f>
        <v>ZZZ9</v>
      </c>
      <c r="L83" s="762">
        <f t="shared" si="0"/>
        <v>999</v>
      </c>
      <c r="M83" s="773">
        <f t="shared" si="1"/>
        <v>999</v>
      </c>
      <c r="N83" s="770"/>
      <c r="O83" s="765"/>
      <c r="P83" s="764">
        <f t="shared" si="2"/>
        <v>999</v>
      </c>
      <c r="Q83" s="765"/>
    </row>
    <row r="84" spans="1:17" s="766" customFormat="1" ht="18.899999999999999" customHeight="1" x14ac:dyDescent="0.25">
      <c r="A84" s="754">
        <v>78</v>
      </c>
      <c r="B84" s="755"/>
      <c r="C84" s="755"/>
      <c r="D84" s="756"/>
      <c r="E84" s="757"/>
      <c r="F84" s="765"/>
      <c r="G84" s="765"/>
      <c r="H84" s="767"/>
      <c r="I84" s="768"/>
      <c r="J84" s="760" t="e">
        <f>IF(AND(Q84="",#REF!&gt;0,#REF!&lt;5),K84,)</f>
        <v>#REF!</v>
      </c>
      <c r="K84" s="761" t="str">
        <f>IF(D84="","ZZZ9",IF(AND(#REF!&gt;0,#REF!&lt;5),D84&amp;#REF!,D84&amp;"9"))</f>
        <v>ZZZ9</v>
      </c>
      <c r="L84" s="762">
        <f t="shared" si="0"/>
        <v>999</v>
      </c>
      <c r="M84" s="773">
        <f t="shared" si="1"/>
        <v>999</v>
      </c>
      <c r="N84" s="770"/>
      <c r="O84" s="765"/>
      <c r="P84" s="764">
        <f t="shared" si="2"/>
        <v>999</v>
      </c>
      <c r="Q84" s="765"/>
    </row>
    <row r="85" spans="1:17" s="766" customFormat="1" ht="18.899999999999999" customHeight="1" x14ac:dyDescent="0.25">
      <c r="A85" s="754">
        <v>79</v>
      </c>
      <c r="B85" s="755"/>
      <c r="C85" s="755"/>
      <c r="D85" s="756"/>
      <c r="E85" s="757"/>
      <c r="F85" s="765"/>
      <c r="G85" s="765"/>
      <c r="H85" s="767"/>
      <c r="I85" s="768"/>
      <c r="J85" s="760" t="e">
        <f>IF(AND(Q85="",#REF!&gt;0,#REF!&lt;5),K85,)</f>
        <v>#REF!</v>
      </c>
      <c r="K85" s="761" t="str">
        <f>IF(D85="","ZZZ9",IF(AND(#REF!&gt;0,#REF!&lt;5),D85&amp;#REF!,D85&amp;"9"))</f>
        <v>ZZZ9</v>
      </c>
      <c r="L85" s="762">
        <f t="shared" si="0"/>
        <v>999</v>
      </c>
      <c r="M85" s="773">
        <f t="shared" si="1"/>
        <v>999</v>
      </c>
      <c r="N85" s="770"/>
      <c r="O85" s="765"/>
      <c r="P85" s="764">
        <f t="shared" si="2"/>
        <v>999</v>
      </c>
      <c r="Q85" s="765"/>
    </row>
    <row r="86" spans="1:17" s="766" customFormat="1" ht="18.899999999999999" customHeight="1" x14ac:dyDescent="0.25">
      <c r="A86" s="754">
        <v>80</v>
      </c>
      <c r="B86" s="755"/>
      <c r="C86" s="755"/>
      <c r="D86" s="756"/>
      <c r="E86" s="757"/>
      <c r="F86" s="765"/>
      <c r="G86" s="765"/>
      <c r="H86" s="767"/>
      <c r="I86" s="768"/>
      <c r="J86" s="760" t="e">
        <f>IF(AND(Q86="",#REF!&gt;0,#REF!&lt;5),K86,)</f>
        <v>#REF!</v>
      </c>
      <c r="K86" s="761" t="str">
        <f>IF(D86="","ZZZ9",IF(AND(#REF!&gt;0,#REF!&lt;5),D86&amp;#REF!,D86&amp;"9"))</f>
        <v>ZZZ9</v>
      </c>
      <c r="L86" s="762">
        <f t="shared" si="0"/>
        <v>999</v>
      </c>
      <c r="M86" s="773">
        <f t="shared" si="1"/>
        <v>999</v>
      </c>
      <c r="N86" s="770"/>
      <c r="O86" s="765"/>
      <c r="P86" s="764">
        <f t="shared" si="2"/>
        <v>999</v>
      </c>
      <c r="Q86" s="765"/>
    </row>
    <row r="87" spans="1:17" s="766" customFormat="1" ht="18.899999999999999" customHeight="1" x14ac:dyDescent="0.25">
      <c r="A87" s="754">
        <v>81</v>
      </c>
      <c r="B87" s="755"/>
      <c r="C87" s="755"/>
      <c r="D87" s="756"/>
      <c r="E87" s="757"/>
      <c r="F87" s="765"/>
      <c r="G87" s="765"/>
      <c r="H87" s="767"/>
      <c r="I87" s="768"/>
      <c r="J87" s="760" t="e">
        <f>IF(AND(Q87="",#REF!&gt;0,#REF!&lt;5),K87,)</f>
        <v>#REF!</v>
      </c>
      <c r="K87" s="761" t="str">
        <f>IF(D87="","ZZZ9",IF(AND(#REF!&gt;0,#REF!&lt;5),D87&amp;#REF!,D87&amp;"9"))</f>
        <v>ZZZ9</v>
      </c>
      <c r="L87" s="762">
        <f t="shared" si="0"/>
        <v>999</v>
      </c>
      <c r="M87" s="773">
        <f t="shared" si="1"/>
        <v>999</v>
      </c>
      <c r="N87" s="770"/>
      <c r="O87" s="765"/>
      <c r="P87" s="764">
        <f t="shared" si="2"/>
        <v>999</v>
      </c>
      <c r="Q87" s="765"/>
    </row>
    <row r="88" spans="1:17" s="766" customFormat="1" ht="18.899999999999999" customHeight="1" x14ac:dyDescent="0.25">
      <c r="A88" s="754">
        <v>82</v>
      </c>
      <c r="B88" s="755"/>
      <c r="C88" s="755"/>
      <c r="D88" s="756"/>
      <c r="E88" s="757"/>
      <c r="F88" s="765"/>
      <c r="G88" s="765"/>
      <c r="H88" s="767"/>
      <c r="I88" s="768"/>
      <c r="J88" s="760" t="e">
        <f>IF(AND(Q88="",#REF!&gt;0,#REF!&lt;5),K88,)</f>
        <v>#REF!</v>
      </c>
      <c r="K88" s="761" t="str">
        <f>IF(D88="","ZZZ9",IF(AND(#REF!&gt;0,#REF!&lt;5),D88&amp;#REF!,D88&amp;"9"))</f>
        <v>ZZZ9</v>
      </c>
      <c r="L88" s="762">
        <f t="shared" si="0"/>
        <v>999</v>
      </c>
      <c r="M88" s="773">
        <f t="shared" si="1"/>
        <v>999</v>
      </c>
      <c r="N88" s="770"/>
      <c r="O88" s="765"/>
      <c r="P88" s="764">
        <f t="shared" si="2"/>
        <v>999</v>
      </c>
      <c r="Q88" s="765"/>
    </row>
    <row r="89" spans="1:17" s="766" customFormat="1" ht="18.899999999999999" customHeight="1" x14ac:dyDescent="0.25">
      <c r="A89" s="754">
        <v>83</v>
      </c>
      <c r="B89" s="755"/>
      <c r="C89" s="755"/>
      <c r="D89" s="756"/>
      <c r="E89" s="757"/>
      <c r="F89" s="765"/>
      <c r="G89" s="765"/>
      <c r="H89" s="767"/>
      <c r="I89" s="768"/>
      <c r="J89" s="760" t="e">
        <f>IF(AND(Q89="",#REF!&gt;0,#REF!&lt;5),K89,)</f>
        <v>#REF!</v>
      </c>
      <c r="K89" s="761" t="str">
        <f>IF(D89="","ZZZ9",IF(AND(#REF!&gt;0,#REF!&lt;5),D89&amp;#REF!,D89&amp;"9"))</f>
        <v>ZZZ9</v>
      </c>
      <c r="L89" s="762">
        <f t="shared" si="0"/>
        <v>999</v>
      </c>
      <c r="M89" s="773">
        <f t="shared" si="1"/>
        <v>999</v>
      </c>
      <c r="N89" s="770"/>
      <c r="O89" s="765"/>
      <c r="P89" s="764">
        <f t="shared" si="2"/>
        <v>999</v>
      </c>
      <c r="Q89" s="765"/>
    </row>
    <row r="90" spans="1:17" s="766" customFormat="1" ht="18.899999999999999" customHeight="1" x14ac:dyDescent="0.25">
      <c r="A90" s="754">
        <v>84</v>
      </c>
      <c r="B90" s="755"/>
      <c r="C90" s="755"/>
      <c r="D90" s="756"/>
      <c r="E90" s="757"/>
      <c r="F90" s="765"/>
      <c r="G90" s="765"/>
      <c r="H90" s="767"/>
      <c r="I90" s="768"/>
      <c r="J90" s="760" t="e">
        <f>IF(AND(Q90="",#REF!&gt;0,#REF!&lt;5),K90,)</f>
        <v>#REF!</v>
      </c>
      <c r="K90" s="761" t="str">
        <f>IF(D90="","ZZZ9",IF(AND(#REF!&gt;0,#REF!&lt;5),D90&amp;#REF!,D90&amp;"9"))</f>
        <v>ZZZ9</v>
      </c>
      <c r="L90" s="762">
        <f t="shared" si="0"/>
        <v>999</v>
      </c>
      <c r="M90" s="773">
        <f t="shared" si="1"/>
        <v>999</v>
      </c>
      <c r="N90" s="770"/>
      <c r="O90" s="765"/>
      <c r="P90" s="764">
        <f t="shared" si="2"/>
        <v>999</v>
      </c>
      <c r="Q90" s="765"/>
    </row>
    <row r="91" spans="1:17" s="766" customFormat="1" ht="18.899999999999999" customHeight="1" x14ac:dyDescent="0.25">
      <c r="A91" s="754">
        <v>85</v>
      </c>
      <c r="B91" s="755"/>
      <c r="C91" s="755"/>
      <c r="D91" s="756"/>
      <c r="E91" s="757"/>
      <c r="F91" s="765"/>
      <c r="G91" s="765"/>
      <c r="H91" s="767"/>
      <c r="I91" s="768"/>
      <c r="J91" s="760" t="e">
        <f>IF(AND(Q91="",#REF!&gt;0,#REF!&lt;5),K91,)</f>
        <v>#REF!</v>
      </c>
      <c r="K91" s="761" t="str">
        <f>IF(D91="","ZZZ9",IF(AND(#REF!&gt;0,#REF!&lt;5),D91&amp;#REF!,D91&amp;"9"))</f>
        <v>ZZZ9</v>
      </c>
      <c r="L91" s="762">
        <f t="shared" si="0"/>
        <v>999</v>
      </c>
      <c r="M91" s="773">
        <f t="shared" si="1"/>
        <v>999</v>
      </c>
      <c r="N91" s="770"/>
      <c r="O91" s="765"/>
      <c r="P91" s="764">
        <f t="shared" si="2"/>
        <v>999</v>
      </c>
      <c r="Q91" s="765"/>
    </row>
    <row r="92" spans="1:17" s="766" customFormat="1" ht="18.899999999999999" customHeight="1" x14ac:dyDescent="0.25">
      <c r="A92" s="754">
        <v>86</v>
      </c>
      <c r="B92" s="755"/>
      <c r="C92" s="755"/>
      <c r="D92" s="756"/>
      <c r="E92" s="757"/>
      <c r="F92" s="765"/>
      <c r="G92" s="765"/>
      <c r="H92" s="767"/>
      <c r="I92" s="768"/>
      <c r="J92" s="760" t="e">
        <f>IF(AND(Q92="",#REF!&gt;0,#REF!&lt;5),K92,)</f>
        <v>#REF!</v>
      </c>
      <c r="K92" s="761" t="str">
        <f>IF(D92="","ZZZ9",IF(AND(#REF!&gt;0,#REF!&lt;5),D92&amp;#REF!,D92&amp;"9"))</f>
        <v>ZZZ9</v>
      </c>
      <c r="L92" s="762">
        <f t="shared" si="0"/>
        <v>999</v>
      </c>
      <c r="M92" s="773">
        <f t="shared" si="1"/>
        <v>999</v>
      </c>
      <c r="N92" s="770"/>
      <c r="O92" s="765"/>
      <c r="P92" s="764">
        <f t="shared" si="2"/>
        <v>999</v>
      </c>
      <c r="Q92" s="765"/>
    </row>
    <row r="93" spans="1:17" s="766" customFormat="1" ht="18.899999999999999" customHeight="1" x14ac:dyDescent="0.25">
      <c r="A93" s="754">
        <v>87</v>
      </c>
      <c r="B93" s="755"/>
      <c r="C93" s="755"/>
      <c r="D93" s="756"/>
      <c r="E93" s="757"/>
      <c r="F93" s="765"/>
      <c r="G93" s="765"/>
      <c r="H93" s="767"/>
      <c r="I93" s="768"/>
      <c r="J93" s="760" t="e">
        <f>IF(AND(Q93="",#REF!&gt;0,#REF!&lt;5),K93,)</f>
        <v>#REF!</v>
      </c>
      <c r="K93" s="761" t="str">
        <f>IF(D93="","ZZZ9",IF(AND(#REF!&gt;0,#REF!&lt;5),D93&amp;#REF!,D93&amp;"9"))</f>
        <v>ZZZ9</v>
      </c>
      <c r="L93" s="762">
        <f t="shared" si="0"/>
        <v>999</v>
      </c>
      <c r="M93" s="773">
        <f t="shared" si="1"/>
        <v>999</v>
      </c>
      <c r="N93" s="770"/>
      <c r="O93" s="765"/>
      <c r="P93" s="764">
        <f t="shared" si="2"/>
        <v>999</v>
      </c>
      <c r="Q93" s="765"/>
    </row>
    <row r="94" spans="1:17" s="766" customFormat="1" ht="18.899999999999999" customHeight="1" x14ac:dyDescent="0.25">
      <c r="A94" s="754">
        <v>88</v>
      </c>
      <c r="B94" s="755"/>
      <c r="C94" s="755"/>
      <c r="D94" s="756"/>
      <c r="E94" s="757"/>
      <c r="F94" s="765"/>
      <c r="G94" s="765"/>
      <c r="H94" s="767"/>
      <c r="I94" s="768"/>
      <c r="J94" s="760" t="e">
        <f>IF(AND(Q94="",#REF!&gt;0,#REF!&lt;5),K94,)</f>
        <v>#REF!</v>
      </c>
      <c r="K94" s="761" t="str">
        <f>IF(D94="","ZZZ9",IF(AND(#REF!&gt;0,#REF!&lt;5),D94&amp;#REF!,D94&amp;"9"))</f>
        <v>ZZZ9</v>
      </c>
      <c r="L94" s="762">
        <f t="shared" si="0"/>
        <v>999</v>
      </c>
      <c r="M94" s="773">
        <f t="shared" si="1"/>
        <v>999</v>
      </c>
      <c r="N94" s="770"/>
      <c r="O94" s="765"/>
      <c r="P94" s="764">
        <f t="shared" si="2"/>
        <v>999</v>
      </c>
      <c r="Q94" s="765"/>
    </row>
    <row r="95" spans="1:17" s="766" customFormat="1" ht="18.899999999999999" customHeight="1" x14ac:dyDescent="0.25">
      <c r="A95" s="754">
        <v>89</v>
      </c>
      <c r="B95" s="755"/>
      <c r="C95" s="755"/>
      <c r="D95" s="756"/>
      <c r="E95" s="757"/>
      <c r="F95" s="765"/>
      <c r="G95" s="765"/>
      <c r="H95" s="767"/>
      <c r="I95" s="768"/>
      <c r="J95" s="760" t="e">
        <f>IF(AND(Q95="",#REF!&gt;0,#REF!&lt;5),K95,)</f>
        <v>#REF!</v>
      </c>
      <c r="K95" s="761" t="str">
        <f>IF(D95="","ZZZ9",IF(AND(#REF!&gt;0,#REF!&lt;5),D95&amp;#REF!,D95&amp;"9"))</f>
        <v>ZZZ9</v>
      </c>
      <c r="L95" s="762">
        <f t="shared" si="0"/>
        <v>999</v>
      </c>
      <c r="M95" s="773">
        <f t="shared" si="1"/>
        <v>999</v>
      </c>
      <c r="N95" s="770"/>
      <c r="O95" s="765"/>
      <c r="P95" s="764">
        <f t="shared" si="2"/>
        <v>999</v>
      </c>
      <c r="Q95" s="765"/>
    </row>
    <row r="96" spans="1:17" s="766" customFormat="1" ht="18.899999999999999" customHeight="1" x14ac:dyDescent="0.25">
      <c r="A96" s="754">
        <v>90</v>
      </c>
      <c r="B96" s="755"/>
      <c r="C96" s="755"/>
      <c r="D96" s="756"/>
      <c r="E96" s="757"/>
      <c r="F96" s="765"/>
      <c r="G96" s="765"/>
      <c r="H96" s="767"/>
      <c r="I96" s="768"/>
      <c r="J96" s="760" t="e">
        <f>IF(AND(Q96="",#REF!&gt;0,#REF!&lt;5),K96,)</f>
        <v>#REF!</v>
      </c>
      <c r="K96" s="761" t="str">
        <f>IF(D96="","ZZZ9",IF(AND(#REF!&gt;0,#REF!&lt;5),D96&amp;#REF!,D96&amp;"9"))</f>
        <v>ZZZ9</v>
      </c>
      <c r="L96" s="762">
        <f t="shared" si="0"/>
        <v>999</v>
      </c>
      <c r="M96" s="773">
        <f t="shared" si="1"/>
        <v>999</v>
      </c>
      <c r="N96" s="770"/>
      <c r="O96" s="765"/>
      <c r="P96" s="764">
        <f t="shared" si="2"/>
        <v>999</v>
      </c>
      <c r="Q96" s="765"/>
    </row>
    <row r="97" spans="1:17" s="766" customFormat="1" ht="18.899999999999999" customHeight="1" x14ac:dyDescent="0.25">
      <c r="A97" s="754">
        <v>91</v>
      </c>
      <c r="B97" s="755"/>
      <c r="C97" s="755"/>
      <c r="D97" s="756"/>
      <c r="E97" s="757"/>
      <c r="F97" s="765"/>
      <c r="G97" s="765"/>
      <c r="H97" s="767"/>
      <c r="I97" s="768"/>
      <c r="J97" s="760" t="e">
        <f>IF(AND(Q97="",#REF!&gt;0,#REF!&lt;5),K97,)</f>
        <v>#REF!</v>
      </c>
      <c r="K97" s="761" t="str">
        <f>IF(D97="","ZZZ9",IF(AND(#REF!&gt;0,#REF!&lt;5),D97&amp;#REF!,D97&amp;"9"))</f>
        <v>ZZZ9</v>
      </c>
      <c r="L97" s="762">
        <f t="shared" si="0"/>
        <v>999</v>
      </c>
      <c r="M97" s="773">
        <f t="shared" si="1"/>
        <v>999</v>
      </c>
      <c r="N97" s="770"/>
      <c r="O97" s="765"/>
      <c r="P97" s="764">
        <f t="shared" si="2"/>
        <v>999</v>
      </c>
      <c r="Q97" s="765"/>
    </row>
    <row r="98" spans="1:17" s="766" customFormat="1" ht="18.899999999999999" customHeight="1" x14ac:dyDescent="0.25">
      <c r="A98" s="754">
        <v>92</v>
      </c>
      <c r="B98" s="755"/>
      <c r="C98" s="755"/>
      <c r="D98" s="756"/>
      <c r="E98" s="757"/>
      <c r="F98" s="765"/>
      <c r="G98" s="765"/>
      <c r="H98" s="767"/>
      <c r="I98" s="768"/>
      <c r="J98" s="760" t="e">
        <f>IF(AND(Q98="",#REF!&gt;0,#REF!&lt;5),K98,)</f>
        <v>#REF!</v>
      </c>
      <c r="K98" s="761" t="str">
        <f>IF(D98="","ZZZ9",IF(AND(#REF!&gt;0,#REF!&lt;5),D98&amp;#REF!,D98&amp;"9"))</f>
        <v>ZZZ9</v>
      </c>
      <c r="L98" s="762">
        <f t="shared" si="0"/>
        <v>999</v>
      </c>
      <c r="M98" s="773">
        <f t="shared" si="1"/>
        <v>999</v>
      </c>
      <c r="N98" s="770"/>
      <c r="O98" s="765"/>
      <c r="P98" s="764">
        <f t="shared" si="2"/>
        <v>999</v>
      </c>
      <c r="Q98" s="765"/>
    </row>
    <row r="99" spans="1:17" s="766" customFormat="1" ht="18.899999999999999" customHeight="1" x14ac:dyDescent="0.25">
      <c r="A99" s="754">
        <v>93</v>
      </c>
      <c r="B99" s="755"/>
      <c r="C99" s="755"/>
      <c r="D99" s="756"/>
      <c r="E99" s="757"/>
      <c r="F99" s="765"/>
      <c r="G99" s="765"/>
      <c r="H99" s="767"/>
      <c r="I99" s="768"/>
      <c r="J99" s="760" t="e">
        <f>IF(AND(Q99="",#REF!&gt;0,#REF!&lt;5),K99,)</f>
        <v>#REF!</v>
      </c>
      <c r="K99" s="761" t="str">
        <f>IF(D99="","ZZZ9",IF(AND(#REF!&gt;0,#REF!&lt;5),D99&amp;#REF!,D99&amp;"9"))</f>
        <v>ZZZ9</v>
      </c>
      <c r="L99" s="762">
        <f t="shared" si="0"/>
        <v>999</v>
      </c>
      <c r="M99" s="773">
        <f t="shared" si="1"/>
        <v>999</v>
      </c>
      <c r="N99" s="770"/>
      <c r="O99" s="765"/>
      <c r="P99" s="764">
        <f t="shared" si="2"/>
        <v>999</v>
      </c>
      <c r="Q99" s="765"/>
    </row>
    <row r="100" spans="1:17" s="766" customFormat="1" ht="18.899999999999999" customHeight="1" x14ac:dyDescent="0.25">
      <c r="A100" s="754">
        <v>94</v>
      </c>
      <c r="B100" s="755"/>
      <c r="C100" s="755"/>
      <c r="D100" s="756"/>
      <c r="E100" s="757"/>
      <c r="F100" s="765"/>
      <c r="G100" s="765"/>
      <c r="H100" s="767"/>
      <c r="I100" s="768"/>
      <c r="J100" s="760" t="e">
        <f>IF(AND(Q100="",#REF!&gt;0,#REF!&lt;5),K100,)</f>
        <v>#REF!</v>
      </c>
      <c r="K100" s="761" t="str">
        <f>IF(D100="","ZZZ9",IF(AND(#REF!&gt;0,#REF!&lt;5),D100&amp;#REF!,D100&amp;"9"))</f>
        <v>ZZZ9</v>
      </c>
      <c r="L100" s="762">
        <f t="shared" si="0"/>
        <v>999</v>
      </c>
      <c r="M100" s="773">
        <f t="shared" si="1"/>
        <v>999</v>
      </c>
      <c r="N100" s="770"/>
      <c r="O100" s="765"/>
      <c r="P100" s="764">
        <f t="shared" si="2"/>
        <v>999</v>
      </c>
      <c r="Q100" s="765"/>
    </row>
    <row r="101" spans="1:17" s="766" customFormat="1" ht="18.899999999999999" customHeight="1" x14ac:dyDescent="0.25">
      <c r="A101" s="754">
        <v>95</v>
      </c>
      <c r="B101" s="755"/>
      <c r="C101" s="755"/>
      <c r="D101" s="756"/>
      <c r="E101" s="757"/>
      <c r="F101" s="765"/>
      <c r="G101" s="765"/>
      <c r="H101" s="767"/>
      <c r="I101" s="768"/>
      <c r="J101" s="760" t="e">
        <f>IF(AND(Q101="",#REF!&gt;0,#REF!&lt;5),K101,)</f>
        <v>#REF!</v>
      </c>
      <c r="K101" s="761" t="str">
        <f>IF(D101="","ZZZ9",IF(AND(#REF!&gt;0,#REF!&lt;5),D101&amp;#REF!,D101&amp;"9"))</f>
        <v>ZZZ9</v>
      </c>
      <c r="L101" s="762">
        <f t="shared" si="0"/>
        <v>999</v>
      </c>
      <c r="M101" s="773">
        <f t="shared" si="1"/>
        <v>999</v>
      </c>
      <c r="N101" s="770"/>
      <c r="O101" s="765"/>
      <c r="P101" s="764">
        <f t="shared" si="2"/>
        <v>999</v>
      </c>
      <c r="Q101" s="765"/>
    </row>
    <row r="102" spans="1:17" s="766" customFormat="1" ht="18.899999999999999" customHeight="1" x14ac:dyDescent="0.25">
      <c r="A102" s="754">
        <v>96</v>
      </c>
      <c r="B102" s="755"/>
      <c r="C102" s="755"/>
      <c r="D102" s="756"/>
      <c r="E102" s="757"/>
      <c r="F102" s="765"/>
      <c r="G102" s="765"/>
      <c r="H102" s="767"/>
      <c r="I102" s="768"/>
      <c r="J102" s="760" t="e">
        <f>IF(AND(Q102="",#REF!&gt;0,#REF!&lt;5),K102,)</f>
        <v>#REF!</v>
      </c>
      <c r="K102" s="761" t="str">
        <f>IF(D102="","ZZZ9",IF(AND(#REF!&gt;0,#REF!&lt;5),D102&amp;#REF!,D102&amp;"9"))</f>
        <v>ZZZ9</v>
      </c>
      <c r="L102" s="762">
        <f t="shared" si="0"/>
        <v>999</v>
      </c>
      <c r="M102" s="773">
        <f t="shared" si="1"/>
        <v>999</v>
      </c>
      <c r="N102" s="770"/>
      <c r="O102" s="765"/>
      <c r="P102" s="764">
        <f t="shared" si="2"/>
        <v>999</v>
      </c>
      <c r="Q102" s="765"/>
    </row>
    <row r="103" spans="1:17" s="766" customFormat="1" ht="18.899999999999999" customHeight="1" x14ac:dyDescent="0.25">
      <c r="A103" s="754">
        <v>97</v>
      </c>
      <c r="B103" s="755"/>
      <c r="C103" s="755"/>
      <c r="D103" s="756"/>
      <c r="E103" s="757"/>
      <c r="F103" s="765"/>
      <c r="G103" s="765"/>
      <c r="H103" s="767"/>
      <c r="I103" s="768"/>
      <c r="J103" s="760" t="e">
        <f>IF(AND(Q103="",#REF!&gt;0,#REF!&lt;5),K103,)</f>
        <v>#REF!</v>
      </c>
      <c r="K103" s="761" t="str">
        <f>IF(D103="","ZZZ9",IF(AND(#REF!&gt;0,#REF!&lt;5),D103&amp;#REF!,D103&amp;"9"))</f>
        <v>ZZZ9</v>
      </c>
      <c r="L103" s="762">
        <f t="shared" si="0"/>
        <v>999</v>
      </c>
      <c r="M103" s="773">
        <f t="shared" si="1"/>
        <v>999</v>
      </c>
      <c r="N103" s="770"/>
      <c r="O103" s="765"/>
      <c r="P103" s="764">
        <f t="shared" si="2"/>
        <v>999</v>
      </c>
      <c r="Q103" s="765"/>
    </row>
    <row r="104" spans="1:17" s="766" customFormat="1" ht="18.899999999999999" customHeight="1" x14ac:dyDescent="0.25">
      <c r="A104" s="754">
        <v>98</v>
      </c>
      <c r="B104" s="755"/>
      <c r="C104" s="755"/>
      <c r="D104" s="756"/>
      <c r="E104" s="757"/>
      <c r="F104" s="765"/>
      <c r="G104" s="765"/>
      <c r="H104" s="767"/>
      <c r="I104" s="768"/>
      <c r="J104" s="760" t="e">
        <f>IF(AND(Q104="",#REF!&gt;0,#REF!&lt;5),K104,)</f>
        <v>#REF!</v>
      </c>
      <c r="K104" s="761" t="str">
        <f>IF(D104="","ZZZ9",IF(AND(#REF!&gt;0,#REF!&lt;5),D104&amp;#REF!,D104&amp;"9"))</f>
        <v>ZZZ9</v>
      </c>
      <c r="L104" s="762">
        <f t="shared" ref="L104:L156" si="3">IF(Q104="",999,Q104)</f>
        <v>999</v>
      </c>
      <c r="M104" s="773">
        <f t="shared" ref="M104:M156" si="4">IF(P104=999,999,1)</f>
        <v>999</v>
      </c>
      <c r="N104" s="770"/>
      <c r="O104" s="765"/>
      <c r="P104" s="764">
        <f t="shared" ref="P104:P156" si="5">IF(N104="DA",1,IF(N104="WC",2,IF(N104="SE",3,IF(N104="Q",4,IF(N104="LL",5,999)))))</f>
        <v>999</v>
      </c>
      <c r="Q104" s="765"/>
    </row>
    <row r="105" spans="1:17" s="766" customFormat="1" ht="18.899999999999999" customHeight="1" x14ac:dyDescent="0.25">
      <c r="A105" s="754">
        <v>99</v>
      </c>
      <c r="B105" s="755"/>
      <c r="C105" s="755"/>
      <c r="D105" s="756"/>
      <c r="E105" s="757"/>
      <c r="F105" s="765"/>
      <c r="G105" s="765"/>
      <c r="H105" s="767"/>
      <c r="I105" s="768"/>
      <c r="J105" s="760" t="e">
        <f>IF(AND(Q105="",#REF!&gt;0,#REF!&lt;5),K105,)</f>
        <v>#REF!</v>
      </c>
      <c r="K105" s="761" t="str">
        <f>IF(D105="","ZZZ9",IF(AND(#REF!&gt;0,#REF!&lt;5),D105&amp;#REF!,D105&amp;"9"))</f>
        <v>ZZZ9</v>
      </c>
      <c r="L105" s="762">
        <f t="shared" si="3"/>
        <v>999</v>
      </c>
      <c r="M105" s="773">
        <f t="shared" si="4"/>
        <v>999</v>
      </c>
      <c r="N105" s="770"/>
      <c r="O105" s="765"/>
      <c r="P105" s="764">
        <f t="shared" si="5"/>
        <v>999</v>
      </c>
      <c r="Q105" s="765"/>
    </row>
    <row r="106" spans="1:17" s="766" customFormat="1" ht="18.899999999999999" customHeight="1" x14ac:dyDescent="0.25">
      <c r="A106" s="754">
        <v>100</v>
      </c>
      <c r="B106" s="755"/>
      <c r="C106" s="755"/>
      <c r="D106" s="756"/>
      <c r="E106" s="757"/>
      <c r="F106" s="765"/>
      <c r="G106" s="765"/>
      <c r="H106" s="767"/>
      <c r="I106" s="768"/>
      <c r="J106" s="760" t="e">
        <f>IF(AND(Q106="",#REF!&gt;0,#REF!&lt;5),K106,)</f>
        <v>#REF!</v>
      </c>
      <c r="K106" s="761" t="str">
        <f>IF(D106="","ZZZ9",IF(AND(#REF!&gt;0,#REF!&lt;5),D106&amp;#REF!,D106&amp;"9"))</f>
        <v>ZZZ9</v>
      </c>
      <c r="L106" s="762">
        <f t="shared" si="3"/>
        <v>999</v>
      </c>
      <c r="M106" s="773">
        <f t="shared" si="4"/>
        <v>999</v>
      </c>
      <c r="N106" s="770"/>
      <c r="O106" s="765"/>
      <c r="P106" s="764">
        <f t="shared" si="5"/>
        <v>999</v>
      </c>
      <c r="Q106" s="765"/>
    </row>
    <row r="107" spans="1:17" s="766" customFormat="1" ht="18.899999999999999" customHeight="1" x14ac:dyDescent="0.25">
      <c r="A107" s="754">
        <v>101</v>
      </c>
      <c r="B107" s="755"/>
      <c r="C107" s="755"/>
      <c r="D107" s="756"/>
      <c r="E107" s="757"/>
      <c r="F107" s="765"/>
      <c r="G107" s="765"/>
      <c r="H107" s="767"/>
      <c r="I107" s="768"/>
      <c r="J107" s="760" t="e">
        <f>IF(AND(Q107="",#REF!&gt;0,#REF!&lt;5),K107,)</f>
        <v>#REF!</v>
      </c>
      <c r="K107" s="761" t="str">
        <f>IF(D107="","ZZZ9",IF(AND(#REF!&gt;0,#REF!&lt;5),D107&amp;#REF!,D107&amp;"9"))</f>
        <v>ZZZ9</v>
      </c>
      <c r="L107" s="762">
        <f t="shared" si="3"/>
        <v>999</v>
      </c>
      <c r="M107" s="773">
        <f t="shared" si="4"/>
        <v>999</v>
      </c>
      <c r="N107" s="770"/>
      <c r="O107" s="765"/>
      <c r="P107" s="764">
        <f t="shared" si="5"/>
        <v>999</v>
      </c>
      <c r="Q107" s="765"/>
    </row>
    <row r="108" spans="1:17" s="766" customFormat="1" ht="18.899999999999999" customHeight="1" x14ac:dyDescent="0.25">
      <c r="A108" s="754">
        <v>102</v>
      </c>
      <c r="B108" s="755"/>
      <c r="C108" s="755"/>
      <c r="D108" s="756"/>
      <c r="E108" s="757"/>
      <c r="F108" s="765"/>
      <c r="G108" s="765"/>
      <c r="H108" s="767"/>
      <c r="I108" s="768"/>
      <c r="J108" s="760" t="e">
        <f>IF(AND(Q108="",#REF!&gt;0,#REF!&lt;5),K108,)</f>
        <v>#REF!</v>
      </c>
      <c r="K108" s="761" t="str">
        <f>IF(D108="","ZZZ9",IF(AND(#REF!&gt;0,#REF!&lt;5),D108&amp;#REF!,D108&amp;"9"))</f>
        <v>ZZZ9</v>
      </c>
      <c r="L108" s="762">
        <f t="shared" si="3"/>
        <v>999</v>
      </c>
      <c r="M108" s="773">
        <f t="shared" si="4"/>
        <v>999</v>
      </c>
      <c r="N108" s="770"/>
      <c r="O108" s="765"/>
      <c r="P108" s="764">
        <f t="shared" si="5"/>
        <v>999</v>
      </c>
      <c r="Q108" s="765"/>
    </row>
    <row r="109" spans="1:17" s="766" customFormat="1" ht="18.899999999999999" customHeight="1" x14ac:dyDescent="0.25">
      <c r="A109" s="754">
        <v>103</v>
      </c>
      <c r="B109" s="755"/>
      <c r="C109" s="755"/>
      <c r="D109" s="756"/>
      <c r="E109" s="757"/>
      <c r="F109" s="765"/>
      <c r="G109" s="765"/>
      <c r="H109" s="767"/>
      <c r="I109" s="768"/>
      <c r="J109" s="760" t="e">
        <f>IF(AND(Q109="",#REF!&gt;0,#REF!&lt;5),K109,)</f>
        <v>#REF!</v>
      </c>
      <c r="K109" s="761" t="str">
        <f>IF(D109="","ZZZ9",IF(AND(#REF!&gt;0,#REF!&lt;5),D109&amp;#REF!,D109&amp;"9"))</f>
        <v>ZZZ9</v>
      </c>
      <c r="L109" s="762">
        <f t="shared" si="3"/>
        <v>999</v>
      </c>
      <c r="M109" s="773">
        <f t="shared" si="4"/>
        <v>999</v>
      </c>
      <c r="N109" s="770"/>
      <c r="O109" s="765"/>
      <c r="P109" s="764">
        <f t="shared" si="5"/>
        <v>999</v>
      </c>
      <c r="Q109" s="765"/>
    </row>
    <row r="110" spans="1:17" s="766" customFormat="1" ht="18.899999999999999" customHeight="1" x14ac:dyDescent="0.25">
      <c r="A110" s="754">
        <v>104</v>
      </c>
      <c r="B110" s="755"/>
      <c r="C110" s="755"/>
      <c r="D110" s="756"/>
      <c r="E110" s="757"/>
      <c r="F110" s="765"/>
      <c r="G110" s="765"/>
      <c r="H110" s="767"/>
      <c r="I110" s="768"/>
      <c r="J110" s="760" t="e">
        <f>IF(AND(Q110="",#REF!&gt;0,#REF!&lt;5),K110,)</f>
        <v>#REF!</v>
      </c>
      <c r="K110" s="761" t="str">
        <f>IF(D110="","ZZZ9",IF(AND(#REF!&gt;0,#REF!&lt;5),D110&amp;#REF!,D110&amp;"9"))</f>
        <v>ZZZ9</v>
      </c>
      <c r="L110" s="762">
        <f t="shared" si="3"/>
        <v>999</v>
      </c>
      <c r="M110" s="773">
        <f t="shared" si="4"/>
        <v>999</v>
      </c>
      <c r="N110" s="770"/>
      <c r="O110" s="765"/>
      <c r="P110" s="764">
        <f t="shared" si="5"/>
        <v>999</v>
      </c>
      <c r="Q110" s="765"/>
    </row>
    <row r="111" spans="1:17" s="766" customFormat="1" ht="18.899999999999999" customHeight="1" x14ac:dyDescent="0.25">
      <c r="A111" s="754">
        <v>105</v>
      </c>
      <c r="B111" s="755"/>
      <c r="C111" s="755"/>
      <c r="D111" s="756"/>
      <c r="E111" s="757"/>
      <c r="F111" s="765"/>
      <c r="G111" s="765"/>
      <c r="H111" s="767"/>
      <c r="I111" s="768"/>
      <c r="J111" s="760" t="e">
        <f>IF(AND(Q111="",#REF!&gt;0,#REF!&lt;5),K111,)</f>
        <v>#REF!</v>
      </c>
      <c r="K111" s="761" t="str">
        <f>IF(D111="","ZZZ9",IF(AND(#REF!&gt;0,#REF!&lt;5),D111&amp;#REF!,D111&amp;"9"))</f>
        <v>ZZZ9</v>
      </c>
      <c r="L111" s="762">
        <f t="shared" si="3"/>
        <v>999</v>
      </c>
      <c r="M111" s="773">
        <f t="shared" si="4"/>
        <v>999</v>
      </c>
      <c r="N111" s="770"/>
      <c r="O111" s="765"/>
      <c r="P111" s="764">
        <f t="shared" si="5"/>
        <v>999</v>
      </c>
      <c r="Q111" s="765"/>
    </row>
    <row r="112" spans="1:17" s="766" customFormat="1" ht="18.899999999999999" customHeight="1" x14ac:dyDescent="0.25">
      <c r="A112" s="754">
        <v>106</v>
      </c>
      <c r="B112" s="755"/>
      <c r="C112" s="755"/>
      <c r="D112" s="756"/>
      <c r="E112" s="757"/>
      <c r="F112" s="765"/>
      <c r="G112" s="765"/>
      <c r="H112" s="767"/>
      <c r="I112" s="768"/>
      <c r="J112" s="760" t="e">
        <f>IF(AND(Q112="",#REF!&gt;0,#REF!&lt;5),K112,)</f>
        <v>#REF!</v>
      </c>
      <c r="K112" s="761" t="str">
        <f>IF(D112="","ZZZ9",IF(AND(#REF!&gt;0,#REF!&lt;5),D112&amp;#REF!,D112&amp;"9"))</f>
        <v>ZZZ9</v>
      </c>
      <c r="L112" s="762">
        <f t="shared" si="3"/>
        <v>999</v>
      </c>
      <c r="M112" s="773">
        <f t="shared" si="4"/>
        <v>999</v>
      </c>
      <c r="N112" s="770"/>
      <c r="O112" s="765"/>
      <c r="P112" s="764">
        <f t="shared" si="5"/>
        <v>999</v>
      </c>
      <c r="Q112" s="765"/>
    </row>
    <row r="113" spans="1:17" s="766" customFormat="1" ht="18.899999999999999" customHeight="1" x14ac:dyDescent="0.25">
      <c r="A113" s="754">
        <v>107</v>
      </c>
      <c r="B113" s="755"/>
      <c r="C113" s="755"/>
      <c r="D113" s="756"/>
      <c r="E113" s="757"/>
      <c r="F113" s="765"/>
      <c r="G113" s="765"/>
      <c r="H113" s="767"/>
      <c r="I113" s="768"/>
      <c r="J113" s="760" t="e">
        <f>IF(AND(Q113="",#REF!&gt;0,#REF!&lt;5),K113,)</f>
        <v>#REF!</v>
      </c>
      <c r="K113" s="761" t="str">
        <f>IF(D113="","ZZZ9",IF(AND(#REF!&gt;0,#REF!&lt;5),D113&amp;#REF!,D113&amp;"9"))</f>
        <v>ZZZ9</v>
      </c>
      <c r="L113" s="762">
        <f t="shared" si="3"/>
        <v>999</v>
      </c>
      <c r="M113" s="773">
        <f t="shared" si="4"/>
        <v>999</v>
      </c>
      <c r="N113" s="770"/>
      <c r="O113" s="765"/>
      <c r="P113" s="764">
        <f t="shared" si="5"/>
        <v>999</v>
      </c>
      <c r="Q113" s="765"/>
    </row>
    <row r="114" spans="1:17" s="766" customFormat="1" ht="18.899999999999999" customHeight="1" x14ac:dyDescent="0.25">
      <c r="A114" s="754">
        <v>108</v>
      </c>
      <c r="B114" s="755"/>
      <c r="C114" s="755"/>
      <c r="D114" s="756"/>
      <c r="E114" s="757"/>
      <c r="F114" s="765"/>
      <c r="G114" s="765"/>
      <c r="H114" s="767"/>
      <c r="I114" s="768"/>
      <c r="J114" s="760" t="e">
        <f>IF(AND(Q114="",#REF!&gt;0,#REF!&lt;5),K114,)</f>
        <v>#REF!</v>
      </c>
      <c r="K114" s="761" t="str">
        <f>IF(D114="","ZZZ9",IF(AND(#REF!&gt;0,#REF!&lt;5),D114&amp;#REF!,D114&amp;"9"))</f>
        <v>ZZZ9</v>
      </c>
      <c r="L114" s="762">
        <f t="shared" si="3"/>
        <v>999</v>
      </c>
      <c r="M114" s="773">
        <f t="shared" si="4"/>
        <v>999</v>
      </c>
      <c r="N114" s="770"/>
      <c r="O114" s="765"/>
      <c r="P114" s="764">
        <f t="shared" si="5"/>
        <v>999</v>
      </c>
      <c r="Q114" s="765"/>
    </row>
    <row r="115" spans="1:17" s="766" customFormat="1" ht="18.899999999999999" customHeight="1" x14ac:dyDescent="0.25">
      <c r="A115" s="754">
        <v>109</v>
      </c>
      <c r="B115" s="755"/>
      <c r="C115" s="755"/>
      <c r="D115" s="756"/>
      <c r="E115" s="757"/>
      <c r="F115" s="765"/>
      <c r="G115" s="765"/>
      <c r="H115" s="767"/>
      <c r="I115" s="768"/>
      <c r="J115" s="760" t="e">
        <f>IF(AND(Q115="",#REF!&gt;0,#REF!&lt;5),K115,)</f>
        <v>#REF!</v>
      </c>
      <c r="K115" s="761" t="str">
        <f>IF(D115="","ZZZ9",IF(AND(#REF!&gt;0,#REF!&lt;5),D115&amp;#REF!,D115&amp;"9"))</f>
        <v>ZZZ9</v>
      </c>
      <c r="L115" s="762">
        <f t="shared" si="3"/>
        <v>999</v>
      </c>
      <c r="M115" s="773">
        <f t="shared" si="4"/>
        <v>999</v>
      </c>
      <c r="N115" s="770"/>
      <c r="O115" s="765"/>
      <c r="P115" s="764">
        <f t="shared" si="5"/>
        <v>999</v>
      </c>
      <c r="Q115" s="765"/>
    </row>
    <row r="116" spans="1:17" s="766" customFormat="1" ht="18.899999999999999" customHeight="1" x14ac:dyDescent="0.25">
      <c r="A116" s="754">
        <v>110</v>
      </c>
      <c r="B116" s="755"/>
      <c r="C116" s="755"/>
      <c r="D116" s="756"/>
      <c r="E116" s="757"/>
      <c r="F116" s="765"/>
      <c r="G116" s="765"/>
      <c r="H116" s="767"/>
      <c r="I116" s="768"/>
      <c r="J116" s="760" t="e">
        <f>IF(AND(Q116="",#REF!&gt;0,#REF!&lt;5),K116,)</f>
        <v>#REF!</v>
      </c>
      <c r="K116" s="761" t="str">
        <f>IF(D116="","ZZZ9",IF(AND(#REF!&gt;0,#REF!&lt;5),D116&amp;#REF!,D116&amp;"9"))</f>
        <v>ZZZ9</v>
      </c>
      <c r="L116" s="762">
        <f t="shared" si="3"/>
        <v>999</v>
      </c>
      <c r="M116" s="773">
        <f t="shared" si="4"/>
        <v>999</v>
      </c>
      <c r="N116" s="770"/>
      <c r="O116" s="765"/>
      <c r="P116" s="764">
        <f t="shared" si="5"/>
        <v>999</v>
      </c>
      <c r="Q116" s="765"/>
    </row>
    <row r="117" spans="1:17" s="766" customFormat="1" ht="18.899999999999999" customHeight="1" x14ac:dyDescent="0.25">
      <c r="A117" s="754">
        <v>111</v>
      </c>
      <c r="B117" s="755"/>
      <c r="C117" s="755"/>
      <c r="D117" s="756"/>
      <c r="E117" s="757"/>
      <c r="F117" s="765"/>
      <c r="G117" s="765"/>
      <c r="H117" s="767"/>
      <c r="I117" s="768"/>
      <c r="J117" s="760" t="e">
        <f>IF(AND(Q117="",#REF!&gt;0,#REF!&lt;5),K117,)</f>
        <v>#REF!</v>
      </c>
      <c r="K117" s="761" t="str">
        <f>IF(D117="","ZZZ9",IF(AND(#REF!&gt;0,#REF!&lt;5),D117&amp;#REF!,D117&amp;"9"))</f>
        <v>ZZZ9</v>
      </c>
      <c r="L117" s="762">
        <f t="shared" si="3"/>
        <v>999</v>
      </c>
      <c r="M117" s="773">
        <f t="shared" si="4"/>
        <v>999</v>
      </c>
      <c r="N117" s="770"/>
      <c r="O117" s="765"/>
      <c r="P117" s="764">
        <f t="shared" si="5"/>
        <v>999</v>
      </c>
      <c r="Q117" s="765"/>
    </row>
    <row r="118" spans="1:17" s="766" customFormat="1" ht="18.899999999999999" customHeight="1" x14ac:dyDescent="0.25">
      <c r="A118" s="754">
        <v>112</v>
      </c>
      <c r="B118" s="755"/>
      <c r="C118" s="755"/>
      <c r="D118" s="756"/>
      <c r="E118" s="757"/>
      <c r="F118" s="765"/>
      <c r="G118" s="765"/>
      <c r="H118" s="767"/>
      <c r="I118" s="768"/>
      <c r="J118" s="760" t="e">
        <f>IF(AND(Q118="",#REF!&gt;0,#REF!&lt;5),K118,)</f>
        <v>#REF!</v>
      </c>
      <c r="K118" s="761" t="str">
        <f>IF(D118="","ZZZ9",IF(AND(#REF!&gt;0,#REF!&lt;5),D118&amp;#REF!,D118&amp;"9"))</f>
        <v>ZZZ9</v>
      </c>
      <c r="L118" s="762">
        <f t="shared" si="3"/>
        <v>999</v>
      </c>
      <c r="M118" s="773">
        <f t="shared" si="4"/>
        <v>999</v>
      </c>
      <c r="N118" s="770"/>
      <c r="O118" s="765"/>
      <c r="P118" s="764">
        <f t="shared" si="5"/>
        <v>999</v>
      </c>
      <c r="Q118" s="765"/>
    </row>
    <row r="119" spans="1:17" s="766" customFormat="1" ht="18.899999999999999" customHeight="1" x14ac:dyDescent="0.25">
      <c r="A119" s="754">
        <v>113</v>
      </c>
      <c r="B119" s="755"/>
      <c r="C119" s="755"/>
      <c r="D119" s="756"/>
      <c r="E119" s="757"/>
      <c r="F119" s="765"/>
      <c r="G119" s="765"/>
      <c r="H119" s="767"/>
      <c r="I119" s="768"/>
      <c r="J119" s="760" t="e">
        <f>IF(AND(Q119="",#REF!&gt;0,#REF!&lt;5),K119,)</f>
        <v>#REF!</v>
      </c>
      <c r="K119" s="761" t="str">
        <f>IF(D119="","ZZZ9",IF(AND(#REF!&gt;0,#REF!&lt;5),D119&amp;#REF!,D119&amp;"9"))</f>
        <v>ZZZ9</v>
      </c>
      <c r="L119" s="762">
        <f t="shared" si="3"/>
        <v>999</v>
      </c>
      <c r="M119" s="773">
        <f t="shared" si="4"/>
        <v>999</v>
      </c>
      <c r="N119" s="770"/>
      <c r="O119" s="765"/>
      <c r="P119" s="764">
        <f t="shared" si="5"/>
        <v>999</v>
      </c>
      <c r="Q119" s="765"/>
    </row>
    <row r="120" spans="1:17" s="766" customFormat="1" ht="18.899999999999999" customHeight="1" x14ac:dyDescent="0.25">
      <c r="A120" s="754">
        <v>114</v>
      </c>
      <c r="B120" s="755"/>
      <c r="C120" s="755"/>
      <c r="D120" s="756"/>
      <c r="E120" s="757"/>
      <c r="F120" s="765"/>
      <c r="G120" s="765"/>
      <c r="H120" s="767"/>
      <c r="I120" s="768"/>
      <c r="J120" s="760" t="e">
        <f>IF(AND(Q120="",#REF!&gt;0,#REF!&lt;5),K120,)</f>
        <v>#REF!</v>
      </c>
      <c r="K120" s="761" t="str">
        <f>IF(D120="","ZZZ9",IF(AND(#REF!&gt;0,#REF!&lt;5),D120&amp;#REF!,D120&amp;"9"))</f>
        <v>ZZZ9</v>
      </c>
      <c r="L120" s="762">
        <f t="shared" si="3"/>
        <v>999</v>
      </c>
      <c r="M120" s="773">
        <f t="shared" si="4"/>
        <v>999</v>
      </c>
      <c r="N120" s="770"/>
      <c r="O120" s="765"/>
      <c r="P120" s="764">
        <f t="shared" si="5"/>
        <v>999</v>
      </c>
      <c r="Q120" s="765"/>
    </row>
    <row r="121" spans="1:17" s="766" customFormat="1" ht="18.899999999999999" customHeight="1" x14ac:dyDescent="0.25">
      <c r="A121" s="754">
        <v>115</v>
      </c>
      <c r="B121" s="755"/>
      <c r="C121" s="755"/>
      <c r="D121" s="756"/>
      <c r="E121" s="757"/>
      <c r="F121" s="765"/>
      <c r="G121" s="765"/>
      <c r="H121" s="767"/>
      <c r="I121" s="768"/>
      <c r="J121" s="760" t="e">
        <f>IF(AND(Q121="",#REF!&gt;0,#REF!&lt;5),K121,)</f>
        <v>#REF!</v>
      </c>
      <c r="K121" s="761" t="str">
        <f>IF(D121="","ZZZ9",IF(AND(#REF!&gt;0,#REF!&lt;5),D121&amp;#REF!,D121&amp;"9"))</f>
        <v>ZZZ9</v>
      </c>
      <c r="L121" s="762">
        <f t="shared" si="3"/>
        <v>999</v>
      </c>
      <c r="M121" s="773">
        <f t="shared" si="4"/>
        <v>999</v>
      </c>
      <c r="N121" s="770"/>
      <c r="O121" s="765"/>
      <c r="P121" s="764">
        <f t="shared" si="5"/>
        <v>999</v>
      </c>
      <c r="Q121" s="765"/>
    </row>
    <row r="122" spans="1:17" s="766" customFormat="1" ht="18.899999999999999" customHeight="1" x14ac:dyDescent="0.25">
      <c r="A122" s="754">
        <v>116</v>
      </c>
      <c r="B122" s="755"/>
      <c r="C122" s="755"/>
      <c r="D122" s="756"/>
      <c r="E122" s="757"/>
      <c r="F122" s="765"/>
      <c r="G122" s="765"/>
      <c r="H122" s="767"/>
      <c r="I122" s="768"/>
      <c r="J122" s="760" t="e">
        <f>IF(AND(Q122="",#REF!&gt;0,#REF!&lt;5),K122,)</f>
        <v>#REF!</v>
      </c>
      <c r="K122" s="761" t="str">
        <f>IF(D122="","ZZZ9",IF(AND(#REF!&gt;0,#REF!&lt;5),D122&amp;#REF!,D122&amp;"9"))</f>
        <v>ZZZ9</v>
      </c>
      <c r="L122" s="762">
        <f t="shared" si="3"/>
        <v>999</v>
      </c>
      <c r="M122" s="773">
        <f t="shared" si="4"/>
        <v>999</v>
      </c>
      <c r="N122" s="770"/>
      <c r="O122" s="765"/>
      <c r="P122" s="764">
        <f t="shared" si="5"/>
        <v>999</v>
      </c>
      <c r="Q122" s="765"/>
    </row>
    <row r="123" spans="1:17" s="766" customFormat="1" ht="18.899999999999999" customHeight="1" x14ac:dyDescent="0.25">
      <c r="A123" s="754">
        <v>117</v>
      </c>
      <c r="B123" s="755"/>
      <c r="C123" s="755"/>
      <c r="D123" s="756"/>
      <c r="E123" s="757"/>
      <c r="F123" s="765"/>
      <c r="G123" s="765"/>
      <c r="H123" s="767"/>
      <c r="I123" s="768"/>
      <c r="J123" s="760" t="e">
        <f>IF(AND(Q123="",#REF!&gt;0,#REF!&lt;5),K123,)</f>
        <v>#REF!</v>
      </c>
      <c r="K123" s="761" t="str">
        <f>IF(D123="","ZZZ9",IF(AND(#REF!&gt;0,#REF!&lt;5),D123&amp;#REF!,D123&amp;"9"))</f>
        <v>ZZZ9</v>
      </c>
      <c r="L123" s="762">
        <f t="shared" si="3"/>
        <v>999</v>
      </c>
      <c r="M123" s="773">
        <f t="shared" si="4"/>
        <v>999</v>
      </c>
      <c r="N123" s="770"/>
      <c r="O123" s="765"/>
      <c r="P123" s="764">
        <f t="shared" si="5"/>
        <v>999</v>
      </c>
      <c r="Q123" s="765"/>
    </row>
    <row r="124" spans="1:17" s="766" customFormat="1" ht="18.899999999999999" customHeight="1" x14ac:dyDescent="0.25">
      <c r="A124" s="754">
        <v>118</v>
      </c>
      <c r="B124" s="755"/>
      <c r="C124" s="755"/>
      <c r="D124" s="756"/>
      <c r="E124" s="757"/>
      <c r="F124" s="765"/>
      <c r="G124" s="765"/>
      <c r="H124" s="767"/>
      <c r="I124" s="768"/>
      <c r="J124" s="760" t="e">
        <f>IF(AND(Q124="",#REF!&gt;0,#REF!&lt;5),K124,)</f>
        <v>#REF!</v>
      </c>
      <c r="K124" s="761" t="str">
        <f>IF(D124="","ZZZ9",IF(AND(#REF!&gt;0,#REF!&lt;5),D124&amp;#REF!,D124&amp;"9"))</f>
        <v>ZZZ9</v>
      </c>
      <c r="L124" s="762">
        <f t="shared" si="3"/>
        <v>999</v>
      </c>
      <c r="M124" s="773">
        <f t="shared" si="4"/>
        <v>999</v>
      </c>
      <c r="N124" s="770"/>
      <c r="O124" s="765"/>
      <c r="P124" s="764">
        <f t="shared" si="5"/>
        <v>999</v>
      </c>
      <c r="Q124" s="765"/>
    </row>
    <row r="125" spans="1:17" s="766" customFormat="1" ht="18.899999999999999" customHeight="1" x14ac:dyDescent="0.25">
      <c r="A125" s="754">
        <v>119</v>
      </c>
      <c r="B125" s="755"/>
      <c r="C125" s="755"/>
      <c r="D125" s="756"/>
      <c r="E125" s="757"/>
      <c r="F125" s="765"/>
      <c r="G125" s="765"/>
      <c r="H125" s="767"/>
      <c r="I125" s="768"/>
      <c r="J125" s="760" t="e">
        <f>IF(AND(Q125="",#REF!&gt;0,#REF!&lt;5),K125,)</f>
        <v>#REF!</v>
      </c>
      <c r="K125" s="761" t="str">
        <f>IF(D125="","ZZZ9",IF(AND(#REF!&gt;0,#REF!&lt;5),D125&amp;#REF!,D125&amp;"9"))</f>
        <v>ZZZ9</v>
      </c>
      <c r="L125" s="762">
        <f t="shared" si="3"/>
        <v>999</v>
      </c>
      <c r="M125" s="773">
        <f t="shared" si="4"/>
        <v>999</v>
      </c>
      <c r="N125" s="770"/>
      <c r="O125" s="765"/>
      <c r="P125" s="764">
        <f t="shared" si="5"/>
        <v>999</v>
      </c>
      <c r="Q125" s="765"/>
    </row>
    <row r="126" spans="1:17" s="766" customFormat="1" ht="18.899999999999999" customHeight="1" x14ac:dyDescent="0.25">
      <c r="A126" s="754">
        <v>120</v>
      </c>
      <c r="B126" s="755"/>
      <c r="C126" s="755"/>
      <c r="D126" s="756"/>
      <c r="E126" s="757"/>
      <c r="F126" s="765"/>
      <c r="G126" s="765"/>
      <c r="H126" s="767"/>
      <c r="I126" s="768"/>
      <c r="J126" s="760" t="e">
        <f>IF(AND(Q126="",#REF!&gt;0,#REF!&lt;5),K126,)</f>
        <v>#REF!</v>
      </c>
      <c r="K126" s="761" t="str">
        <f>IF(D126="","ZZZ9",IF(AND(#REF!&gt;0,#REF!&lt;5),D126&amp;#REF!,D126&amp;"9"))</f>
        <v>ZZZ9</v>
      </c>
      <c r="L126" s="762">
        <f t="shared" si="3"/>
        <v>999</v>
      </c>
      <c r="M126" s="773">
        <f t="shared" si="4"/>
        <v>999</v>
      </c>
      <c r="N126" s="770"/>
      <c r="O126" s="765"/>
      <c r="P126" s="764">
        <f t="shared" si="5"/>
        <v>999</v>
      </c>
      <c r="Q126" s="765"/>
    </row>
    <row r="127" spans="1:17" s="766" customFormat="1" ht="18.899999999999999" customHeight="1" x14ac:dyDescent="0.25">
      <c r="A127" s="754">
        <v>121</v>
      </c>
      <c r="B127" s="755"/>
      <c r="C127" s="755"/>
      <c r="D127" s="756"/>
      <c r="E127" s="757"/>
      <c r="F127" s="765"/>
      <c r="G127" s="765"/>
      <c r="H127" s="767"/>
      <c r="I127" s="768"/>
      <c r="J127" s="760" t="e">
        <f>IF(AND(Q127="",#REF!&gt;0,#REF!&lt;5),K127,)</f>
        <v>#REF!</v>
      </c>
      <c r="K127" s="761" t="str">
        <f>IF(D127="","ZZZ9",IF(AND(#REF!&gt;0,#REF!&lt;5),D127&amp;#REF!,D127&amp;"9"))</f>
        <v>ZZZ9</v>
      </c>
      <c r="L127" s="762">
        <f t="shared" si="3"/>
        <v>999</v>
      </c>
      <c r="M127" s="773">
        <f t="shared" si="4"/>
        <v>999</v>
      </c>
      <c r="N127" s="770"/>
      <c r="O127" s="765"/>
      <c r="P127" s="764">
        <f t="shared" si="5"/>
        <v>999</v>
      </c>
      <c r="Q127" s="765"/>
    </row>
    <row r="128" spans="1:17" s="766" customFormat="1" ht="18.899999999999999" customHeight="1" x14ac:dyDescent="0.25">
      <c r="A128" s="754">
        <v>122</v>
      </c>
      <c r="B128" s="755"/>
      <c r="C128" s="755"/>
      <c r="D128" s="756"/>
      <c r="E128" s="757"/>
      <c r="F128" s="765"/>
      <c r="G128" s="765"/>
      <c r="H128" s="767"/>
      <c r="I128" s="768"/>
      <c r="J128" s="760" t="e">
        <f>IF(AND(Q128="",#REF!&gt;0,#REF!&lt;5),K128,)</f>
        <v>#REF!</v>
      </c>
      <c r="K128" s="761" t="str">
        <f>IF(D128="","ZZZ9",IF(AND(#REF!&gt;0,#REF!&lt;5),D128&amp;#REF!,D128&amp;"9"))</f>
        <v>ZZZ9</v>
      </c>
      <c r="L128" s="762">
        <f t="shared" si="3"/>
        <v>999</v>
      </c>
      <c r="M128" s="773">
        <f t="shared" si="4"/>
        <v>999</v>
      </c>
      <c r="N128" s="770"/>
      <c r="O128" s="765"/>
      <c r="P128" s="764">
        <f t="shared" si="5"/>
        <v>999</v>
      </c>
      <c r="Q128" s="765"/>
    </row>
    <row r="129" spans="1:17" s="766" customFormat="1" ht="18.899999999999999" customHeight="1" x14ac:dyDescent="0.25">
      <c r="A129" s="754">
        <v>123</v>
      </c>
      <c r="B129" s="755"/>
      <c r="C129" s="755"/>
      <c r="D129" s="756"/>
      <c r="E129" s="757"/>
      <c r="F129" s="765"/>
      <c r="G129" s="765"/>
      <c r="H129" s="767"/>
      <c r="I129" s="768"/>
      <c r="J129" s="760" t="e">
        <f>IF(AND(Q129="",#REF!&gt;0,#REF!&lt;5),K129,)</f>
        <v>#REF!</v>
      </c>
      <c r="K129" s="761" t="str">
        <f>IF(D129="","ZZZ9",IF(AND(#REF!&gt;0,#REF!&lt;5),D129&amp;#REF!,D129&amp;"9"))</f>
        <v>ZZZ9</v>
      </c>
      <c r="L129" s="762">
        <f t="shared" si="3"/>
        <v>999</v>
      </c>
      <c r="M129" s="773">
        <f t="shared" si="4"/>
        <v>999</v>
      </c>
      <c r="N129" s="770"/>
      <c r="O129" s="765"/>
      <c r="P129" s="764">
        <f t="shared" si="5"/>
        <v>999</v>
      </c>
      <c r="Q129" s="765"/>
    </row>
    <row r="130" spans="1:17" s="766" customFormat="1" ht="18.899999999999999" customHeight="1" x14ac:dyDescent="0.25">
      <c r="A130" s="754">
        <v>124</v>
      </c>
      <c r="B130" s="755"/>
      <c r="C130" s="755"/>
      <c r="D130" s="756"/>
      <c r="E130" s="757"/>
      <c r="F130" s="765"/>
      <c r="G130" s="765"/>
      <c r="H130" s="767"/>
      <c r="I130" s="768"/>
      <c r="J130" s="760" t="e">
        <f>IF(AND(Q130="",#REF!&gt;0,#REF!&lt;5),K130,)</f>
        <v>#REF!</v>
      </c>
      <c r="K130" s="761" t="str">
        <f>IF(D130="","ZZZ9",IF(AND(#REF!&gt;0,#REF!&lt;5),D130&amp;#REF!,D130&amp;"9"))</f>
        <v>ZZZ9</v>
      </c>
      <c r="L130" s="762">
        <f t="shared" si="3"/>
        <v>999</v>
      </c>
      <c r="M130" s="773">
        <f t="shared" si="4"/>
        <v>999</v>
      </c>
      <c r="N130" s="770"/>
      <c r="O130" s="765"/>
      <c r="P130" s="764">
        <f t="shared" si="5"/>
        <v>999</v>
      </c>
      <c r="Q130" s="765"/>
    </row>
    <row r="131" spans="1:17" s="766" customFormat="1" ht="18.899999999999999" customHeight="1" x14ac:dyDescent="0.25">
      <c r="A131" s="754">
        <v>125</v>
      </c>
      <c r="B131" s="755"/>
      <c r="C131" s="755"/>
      <c r="D131" s="756"/>
      <c r="E131" s="757"/>
      <c r="F131" s="765"/>
      <c r="G131" s="765"/>
      <c r="H131" s="767"/>
      <c r="I131" s="768"/>
      <c r="J131" s="760" t="e">
        <f>IF(AND(Q131="",#REF!&gt;0,#REF!&lt;5),K131,)</f>
        <v>#REF!</v>
      </c>
      <c r="K131" s="761" t="str">
        <f>IF(D131="","ZZZ9",IF(AND(#REF!&gt;0,#REF!&lt;5),D131&amp;#REF!,D131&amp;"9"))</f>
        <v>ZZZ9</v>
      </c>
      <c r="L131" s="762">
        <f t="shared" si="3"/>
        <v>999</v>
      </c>
      <c r="M131" s="773">
        <f t="shared" si="4"/>
        <v>999</v>
      </c>
      <c r="N131" s="770"/>
      <c r="O131" s="765"/>
      <c r="P131" s="764">
        <f t="shared" si="5"/>
        <v>999</v>
      </c>
      <c r="Q131" s="765"/>
    </row>
    <row r="132" spans="1:17" s="766" customFormat="1" ht="18.899999999999999" customHeight="1" x14ac:dyDescent="0.25">
      <c r="A132" s="754">
        <v>126</v>
      </c>
      <c r="B132" s="755"/>
      <c r="C132" s="755"/>
      <c r="D132" s="756"/>
      <c r="E132" s="757"/>
      <c r="F132" s="765"/>
      <c r="G132" s="765"/>
      <c r="H132" s="767"/>
      <c r="I132" s="768"/>
      <c r="J132" s="760" t="e">
        <f>IF(AND(Q132="",#REF!&gt;0,#REF!&lt;5),K132,)</f>
        <v>#REF!</v>
      </c>
      <c r="K132" s="761" t="str">
        <f>IF(D132="","ZZZ9",IF(AND(#REF!&gt;0,#REF!&lt;5),D132&amp;#REF!,D132&amp;"9"))</f>
        <v>ZZZ9</v>
      </c>
      <c r="L132" s="762">
        <f t="shared" si="3"/>
        <v>999</v>
      </c>
      <c r="M132" s="773">
        <f t="shared" si="4"/>
        <v>999</v>
      </c>
      <c r="N132" s="770"/>
      <c r="O132" s="765"/>
      <c r="P132" s="764">
        <f t="shared" si="5"/>
        <v>999</v>
      </c>
      <c r="Q132" s="765"/>
    </row>
    <row r="133" spans="1:17" s="766" customFormat="1" ht="18.899999999999999" customHeight="1" x14ac:dyDescent="0.25">
      <c r="A133" s="754">
        <v>127</v>
      </c>
      <c r="B133" s="755"/>
      <c r="C133" s="755"/>
      <c r="D133" s="756"/>
      <c r="E133" s="757"/>
      <c r="F133" s="765"/>
      <c r="G133" s="765"/>
      <c r="H133" s="767"/>
      <c r="I133" s="768"/>
      <c r="J133" s="760" t="e">
        <f>IF(AND(Q133="",#REF!&gt;0,#REF!&lt;5),K133,)</f>
        <v>#REF!</v>
      </c>
      <c r="K133" s="761" t="str">
        <f>IF(D133="","ZZZ9",IF(AND(#REF!&gt;0,#REF!&lt;5),D133&amp;#REF!,D133&amp;"9"))</f>
        <v>ZZZ9</v>
      </c>
      <c r="L133" s="762">
        <f t="shared" si="3"/>
        <v>999</v>
      </c>
      <c r="M133" s="773">
        <f t="shared" si="4"/>
        <v>999</v>
      </c>
      <c r="N133" s="770"/>
      <c r="O133" s="765"/>
      <c r="P133" s="764">
        <f t="shared" si="5"/>
        <v>999</v>
      </c>
      <c r="Q133" s="765"/>
    </row>
    <row r="134" spans="1:17" s="766" customFormat="1" ht="18.899999999999999" customHeight="1" x14ac:dyDescent="0.25">
      <c r="A134" s="754">
        <v>128</v>
      </c>
      <c r="B134" s="755"/>
      <c r="C134" s="755"/>
      <c r="D134" s="756"/>
      <c r="E134" s="757"/>
      <c r="F134" s="765"/>
      <c r="G134" s="765"/>
      <c r="H134" s="767"/>
      <c r="I134" s="768"/>
      <c r="J134" s="760" t="e">
        <f>IF(AND(Q134="",#REF!&gt;0,#REF!&lt;5),K134,)</f>
        <v>#REF!</v>
      </c>
      <c r="K134" s="761" t="str">
        <f>IF(D134="","ZZZ9",IF(AND(#REF!&gt;0,#REF!&lt;5),D134&amp;#REF!,D134&amp;"9"))</f>
        <v>ZZZ9</v>
      </c>
      <c r="L134" s="762">
        <f t="shared" si="3"/>
        <v>999</v>
      </c>
      <c r="M134" s="773">
        <f t="shared" si="4"/>
        <v>999</v>
      </c>
      <c r="N134" s="770"/>
      <c r="O134" s="768"/>
      <c r="P134" s="779">
        <f t="shared" si="5"/>
        <v>999</v>
      </c>
      <c r="Q134" s="768"/>
    </row>
    <row r="135" spans="1:17" x14ac:dyDescent="0.25">
      <c r="A135" s="754">
        <v>129</v>
      </c>
      <c r="B135" s="755"/>
      <c r="C135" s="755"/>
      <c r="D135" s="756"/>
      <c r="E135" s="757"/>
      <c r="F135" s="765"/>
      <c r="G135" s="765"/>
      <c r="H135" s="767"/>
      <c r="I135" s="768"/>
      <c r="J135" s="760" t="e">
        <f>IF(AND(Q135="",#REF!&gt;0,#REF!&lt;5),K135,)</f>
        <v>#REF!</v>
      </c>
      <c r="K135" s="761" t="str">
        <f>IF(D135="","ZZZ9",IF(AND(#REF!&gt;0,#REF!&lt;5),D135&amp;#REF!,D135&amp;"9"))</f>
        <v>ZZZ9</v>
      </c>
      <c r="L135" s="762">
        <f t="shared" si="3"/>
        <v>999</v>
      </c>
      <c r="M135" s="773">
        <f t="shared" si="4"/>
        <v>999</v>
      </c>
      <c r="N135" s="770"/>
      <c r="O135" s="765"/>
      <c r="P135" s="764">
        <f t="shared" si="5"/>
        <v>999</v>
      </c>
      <c r="Q135" s="765"/>
    </row>
    <row r="136" spans="1:17" x14ac:dyDescent="0.25">
      <c r="A136" s="754">
        <v>130</v>
      </c>
      <c r="B136" s="755"/>
      <c r="C136" s="755"/>
      <c r="D136" s="756"/>
      <c r="E136" s="757"/>
      <c r="F136" s="765"/>
      <c r="G136" s="765"/>
      <c r="H136" s="767"/>
      <c r="I136" s="768"/>
      <c r="J136" s="760" t="e">
        <f>IF(AND(Q136="",#REF!&gt;0,#REF!&lt;5),K136,)</f>
        <v>#REF!</v>
      </c>
      <c r="K136" s="761" t="str">
        <f>IF(D136="","ZZZ9",IF(AND(#REF!&gt;0,#REF!&lt;5),D136&amp;#REF!,D136&amp;"9"))</f>
        <v>ZZZ9</v>
      </c>
      <c r="L136" s="762">
        <f t="shared" si="3"/>
        <v>999</v>
      </c>
      <c r="M136" s="773">
        <f t="shared" si="4"/>
        <v>999</v>
      </c>
      <c r="N136" s="770"/>
      <c r="O136" s="765"/>
      <c r="P136" s="764">
        <f t="shared" si="5"/>
        <v>999</v>
      </c>
      <c r="Q136" s="765"/>
    </row>
    <row r="137" spans="1:17" x14ac:dyDescent="0.25">
      <c r="A137" s="754">
        <v>131</v>
      </c>
      <c r="B137" s="755"/>
      <c r="C137" s="755"/>
      <c r="D137" s="756"/>
      <c r="E137" s="757"/>
      <c r="F137" s="765"/>
      <c r="G137" s="765"/>
      <c r="H137" s="767"/>
      <c r="I137" s="768"/>
      <c r="J137" s="760" t="e">
        <f>IF(AND(Q137="",#REF!&gt;0,#REF!&lt;5),K137,)</f>
        <v>#REF!</v>
      </c>
      <c r="K137" s="761" t="str">
        <f>IF(D137="","ZZZ9",IF(AND(#REF!&gt;0,#REF!&lt;5),D137&amp;#REF!,D137&amp;"9"))</f>
        <v>ZZZ9</v>
      </c>
      <c r="L137" s="762">
        <f t="shared" si="3"/>
        <v>999</v>
      </c>
      <c r="M137" s="773">
        <f t="shared" si="4"/>
        <v>999</v>
      </c>
      <c r="N137" s="770"/>
      <c r="O137" s="765"/>
      <c r="P137" s="764">
        <f t="shared" si="5"/>
        <v>999</v>
      </c>
      <c r="Q137" s="765"/>
    </row>
    <row r="138" spans="1:17" x14ac:dyDescent="0.25">
      <c r="A138" s="754">
        <v>132</v>
      </c>
      <c r="B138" s="755"/>
      <c r="C138" s="755"/>
      <c r="D138" s="756"/>
      <c r="E138" s="757"/>
      <c r="F138" s="765"/>
      <c r="G138" s="765"/>
      <c r="H138" s="767"/>
      <c r="I138" s="768"/>
      <c r="J138" s="760" t="e">
        <f>IF(AND(Q138="",#REF!&gt;0,#REF!&lt;5),K138,)</f>
        <v>#REF!</v>
      </c>
      <c r="K138" s="761" t="str">
        <f>IF(D138="","ZZZ9",IF(AND(#REF!&gt;0,#REF!&lt;5),D138&amp;#REF!,D138&amp;"9"))</f>
        <v>ZZZ9</v>
      </c>
      <c r="L138" s="762">
        <f t="shared" si="3"/>
        <v>999</v>
      </c>
      <c r="M138" s="773">
        <f t="shared" si="4"/>
        <v>999</v>
      </c>
      <c r="N138" s="770"/>
      <c r="O138" s="765"/>
      <c r="P138" s="764">
        <f t="shared" si="5"/>
        <v>999</v>
      </c>
      <c r="Q138" s="765"/>
    </row>
    <row r="139" spans="1:17" x14ac:dyDescent="0.25">
      <c r="A139" s="754">
        <v>133</v>
      </c>
      <c r="B139" s="755"/>
      <c r="C139" s="755"/>
      <c r="D139" s="756"/>
      <c r="E139" s="757"/>
      <c r="F139" s="765"/>
      <c r="G139" s="765"/>
      <c r="H139" s="767"/>
      <c r="I139" s="768"/>
      <c r="J139" s="760" t="e">
        <f>IF(AND(Q139="",#REF!&gt;0,#REF!&lt;5),K139,)</f>
        <v>#REF!</v>
      </c>
      <c r="K139" s="761" t="str">
        <f>IF(D139="","ZZZ9",IF(AND(#REF!&gt;0,#REF!&lt;5),D139&amp;#REF!,D139&amp;"9"))</f>
        <v>ZZZ9</v>
      </c>
      <c r="L139" s="762">
        <f t="shared" si="3"/>
        <v>999</v>
      </c>
      <c r="M139" s="773">
        <f t="shared" si="4"/>
        <v>999</v>
      </c>
      <c r="N139" s="770"/>
      <c r="O139" s="765"/>
      <c r="P139" s="764">
        <f t="shared" si="5"/>
        <v>999</v>
      </c>
      <c r="Q139" s="765"/>
    </row>
    <row r="140" spans="1:17" x14ac:dyDescent="0.25">
      <c r="A140" s="754">
        <v>134</v>
      </c>
      <c r="B140" s="755"/>
      <c r="C140" s="755"/>
      <c r="D140" s="756"/>
      <c r="E140" s="757"/>
      <c r="F140" s="765"/>
      <c r="G140" s="765"/>
      <c r="H140" s="767"/>
      <c r="I140" s="768"/>
      <c r="J140" s="760" t="e">
        <f>IF(AND(Q140="",#REF!&gt;0,#REF!&lt;5),K140,)</f>
        <v>#REF!</v>
      </c>
      <c r="K140" s="761" t="str">
        <f>IF(D140="","ZZZ9",IF(AND(#REF!&gt;0,#REF!&lt;5),D140&amp;#REF!,D140&amp;"9"))</f>
        <v>ZZZ9</v>
      </c>
      <c r="L140" s="762">
        <f t="shared" si="3"/>
        <v>999</v>
      </c>
      <c r="M140" s="773">
        <f t="shared" si="4"/>
        <v>999</v>
      </c>
      <c r="N140" s="770"/>
      <c r="O140" s="765"/>
      <c r="P140" s="764">
        <f t="shared" si="5"/>
        <v>999</v>
      </c>
      <c r="Q140" s="765"/>
    </row>
    <row r="141" spans="1:17" x14ac:dyDescent="0.25">
      <c r="A141" s="754">
        <v>135</v>
      </c>
      <c r="B141" s="755"/>
      <c r="C141" s="755"/>
      <c r="D141" s="756"/>
      <c r="E141" s="757"/>
      <c r="F141" s="765"/>
      <c r="G141" s="765"/>
      <c r="H141" s="767"/>
      <c r="I141" s="768"/>
      <c r="J141" s="760" t="e">
        <f>IF(AND(Q141="",#REF!&gt;0,#REF!&lt;5),K141,)</f>
        <v>#REF!</v>
      </c>
      <c r="K141" s="761" t="str">
        <f>IF(D141="","ZZZ9",IF(AND(#REF!&gt;0,#REF!&lt;5),D141&amp;#REF!,D141&amp;"9"))</f>
        <v>ZZZ9</v>
      </c>
      <c r="L141" s="762">
        <f t="shared" si="3"/>
        <v>999</v>
      </c>
      <c r="M141" s="773">
        <f t="shared" si="4"/>
        <v>999</v>
      </c>
      <c r="N141" s="770"/>
      <c r="O141" s="768"/>
      <c r="P141" s="779">
        <f t="shared" si="5"/>
        <v>999</v>
      </c>
      <c r="Q141" s="768"/>
    </row>
    <row r="142" spans="1:17" x14ac:dyDescent="0.25">
      <c r="A142" s="754">
        <v>136</v>
      </c>
      <c r="B142" s="755"/>
      <c r="C142" s="755"/>
      <c r="D142" s="756"/>
      <c r="E142" s="757"/>
      <c r="F142" s="765"/>
      <c r="G142" s="765"/>
      <c r="H142" s="767"/>
      <c r="I142" s="768"/>
      <c r="J142" s="760" t="e">
        <f>IF(AND(Q142="",#REF!&gt;0,#REF!&lt;5),K142,)</f>
        <v>#REF!</v>
      </c>
      <c r="K142" s="761" t="str">
        <f>IF(D142="","ZZZ9",IF(AND(#REF!&gt;0,#REF!&lt;5),D142&amp;#REF!,D142&amp;"9"))</f>
        <v>ZZZ9</v>
      </c>
      <c r="L142" s="762">
        <f t="shared" si="3"/>
        <v>999</v>
      </c>
      <c r="M142" s="773">
        <f t="shared" si="4"/>
        <v>999</v>
      </c>
      <c r="N142" s="770"/>
      <c r="O142" s="765"/>
      <c r="P142" s="764">
        <f t="shared" si="5"/>
        <v>999</v>
      </c>
      <c r="Q142" s="765"/>
    </row>
    <row r="143" spans="1:17" x14ac:dyDescent="0.25">
      <c r="A143" s="754">
        <v>137</v>
      </c>
      <c r="B143" s="755"/>
      <c r="C143" s="755"/>
      <c r="D143" s="756"/>
      <c r="E143" s="757"/>
      <c r="F143" s="765"/>
      <c r="G143" s="765"/>
      <c r="H143" s="767"/>
      <c r="I143" s="768"/>
      <c r="J143" s="760" t="e">
        <f>IF(AND(Q143="",#REF!&gt;0,#REF!&lt;5),K143,)</f>
        <v>#REF!</v>
      </c>
      <c r="K143" s="761" t="str">
        <f>IF(D143="","ZZZ9",IF(AND(#REF!&gt;0,#REF!&lt;5),D143&amp;#REF!,D143&amp;"9"))</f>
        <v>ZZZ9</v>
      </c>
      <c r="L143" s="762">
        <f t="shared" si="3"/>
        <v>999</v>
      </c>
      <c r="M143" s="773">
        <f t="shared" si="4"/>
        <v>999</v>
      </c>
      <c r="N143" s="770"/>
      <c r="O143" s="765"/>
      <c r="P143" s="764">
        <f t="shared" si="5"/>
        <v>999</v>
      </c>
      <c r="Q143" s="765"/>
    </row>
    <row r="144" spans="1:17" x14ac:dyDescent="0.25">
      <c r="A144" s="754">
        <v>138</v>
      </c>
      <c r="B144" s="755"/>
      <c r="C144" s="755"/>
      <c r="D144" s="756"/>
      <c r="E144" s="757"/>
      <c r="F144" s="765"/>
      <c r="G144" s="765"/>
      <c r="H144" s="767"/>
      <c r="I144" s="768"/>
      <c r="J144" s="760" t="e">
        <f>IF(AND(Q144="",#REF!&gt;0,#REF!&lt;5),K144,)</f>
        <v>#REF!</v>
      </c>
      <c r="K144" s="761" t="str">
        <f>IF(D144="","ZZZ9",IF(AND(#REF!&gt;0,#REF!&lt;5),D144&amp;#REF!,D144&amp;"9"))</f>
        <v>ZZZ9</v>
      </c>
      <c r="L144" s="762">
        <f t="shared" si="3"/>
        <v>999</v>
      </c>
      <c r="M144" s="773">
        <f t="shared" si="4"/>
        <v>999</v>
      </c>
      <c r="N144" s="770"/>
      <c r="O144" s="765"/>
      <c r="P144" s="764">
        <f t="shared" si="5"/>
        <v>999</v>
      </c>
      <c r="Q144" s="765"/>
    </row>
    <row r="145" spans="1:17" x14ac:dyDescent="0.25">
      <c r="A145" s="754">
        <v>139</v>
      </c>
      <c r="B145" s="755"/>
      <c r="C145" s="755"/>
      <c r="D145" s="756"/>
      <c r="E145" s="757"/>
      <c r="F145" s="765"/>
      <c r="G145" s="765"/>
      <c r="H145" s="767"/>
      <c r="I145" s="768"/>
      <c r="J145" s="760" t="e">
        <f>IF(AND(Q145="",#REF!&gt;0,#REF!&lt;5),K145,)</f>
        <v>#REF!</v>
      </c>
      <c r="K145" s="761" t="str">
        <f>IF(D145="","ZZZ9",IF(AND(#REF!&gt;0,#REF!&lt;5),D145&amp;#REF!,D145&amp;"9"))</f>
        <v>ZZZ9</v>
      </c>
      <c r="L145" s="762">
        <f t="shared" si="3"/>
        <v>999</v>
      </c>
      <c r="M145" s="773">
        <f t="shared" si="4"/>
        <v>999</v>
      </c>
      <c r="N145" s="770"/>
      <c r="O145" s="765"/>
      <c r="P145" s="764">
        <f t="shared" si="5"/>
        <v>999</v>
      </c>
      <c r="Q145" s="765"/>
    </row>
    <row r="146" spans="1:17" x14ac:dyDescent="0.25">
      <c r="A146" s="754">
        <v>140</v>
      </c>
      <c r="B146" s="755"/>
      <c r="C146" s="755"/>
      <c r="D146" s="756"/>
      <c r="E146" s="757"/>
      <c r="F146" s="765"/>
      <c r="G146" s="765"/>
      <c r="H146" s="767"/>
      <c r="I146" s="768"/>
      <c r="J146" s="760" t="e">
        <f>IF(AND(Q146="",#REF!&gt;0,#REF!&lt;5),K146,)</f>
        <v>#REF!</v>
      </c>
      <c r="K146" s="761" t="str">
        <f>IF(D146="","ZZZ9",IF(AND(#REF!&gt;0,#REF!&lt;5),D146&amp;#REF!,D146&amp;"9"))</f>
        <v>ZZZ9</v>
      </c>
      <c r="L146" s="762">
        <f t="shared" si="3"/>
        <v>999</v>
      </c>
      <c r="M146" s="773">
        <f t="shared" si="4"/>
        <v>999</v>
      </c>
      <c r="N146" s="770"/>
      <c r="O146" s="765"/>
      <c r="P146" s="764">
        <f t="shared" si="5"/>
        <v>999</v>
      </c>
      <c r="Q146" s="765"/>
    </row>
    <row r="147" spans="1:17" x14ac:dyDescent="0.25">
      <c r="A147" s="754">
        <v>141</v>
      </c>
      <c r="B147" s="755"/>
      <c r="C147" s="755"/>
      <c r="D147" s="756"/>
      <c r="E147" s="757"/>
      <c r="F147" s="765"/>
      <c r="G147" s="765"/>
      <c r="H147" s="767"/>
      <c r="I147" s="768"/>
      <c r="J147" s="760" t="e">
        <f>IF(AND(Q147="",#REF!&gt;0,#REF!&lt;5),K147,)</f>
        <v>#REF!</v>
      </c>
      <c r="K147" s="761" t="str">
        <f>IF(D147="","ZZZ9",IF(AND(#REF!&gt;0,#REF!&lt;5),D147&amp;#REF!,D147&amp;"9"))</f>
        <v>ZZZ9</v>
      </c>
      <c r="L147" s="762">
        <f t="shared" si="3"/>
        <v>999</v>
      </c>
      <c r="M147" s="773">
        <f t="shared" si="4"/>
        <v>999</v>
      </c>
      <c r="N147" s="770"/>
      <c r="O147" s="765"/>
      <c r="P147" s="764">
        <f t="shared" si="5"/>
        <v>999</v>
      </c>
      <c r="Q147" s="765"/>
    </row>
    <row r="148" spans="1:17" x14ac:dyDescent="0.25">
      <c r="A148" s="754">
        <v>142</v>
      </c>
      <c r="B148" s="755"/>
      <c r="C148" s="755"/>
      <c r="D148" s="756"/>
      <c r="E148" s="757"/>
      <c r="F148" s="765"/>
      <c r="G148" s="765"/>
      <c r="H148" s="767"/>
      <c r="I148" s="768"/>
      <c r="J148" s="760" t="e">
        <f>IF(AND(Q148="",#REF!&gt;0,#REF!&lt;5),K148,)</f>
        <v>#REF!</v>
      </c>
      <c r="K148" s="761" t="str">
        <f>IF(D148="","ZZZ9",IF(AND(#REF!&gt;0,#REF!&lt;5),D148&amp;#REF!,D148&amp;"9"))</f>
        <v>ZZZ9</v>
      </c>
      <c r="L148" s="762">
        <f t="shared" si="3"/>
        <v>999</v>
      </c>
      <c r="M148" s="773">
        <f t="shared" si="4"/>
        <v>999</v>
      </c>
      <c r="N148" s="770"/>
      <c r="O148" s="768"/>
      <c r="P148" s="779">
        <f t="shared" si="5"/>
        <v>999</v>
      </c>
      <c r="Q148" s="768"/>
    </row>
    <row r="149" spans="1:17" x14ac:dyDescent="0.25">
      <c r="A149" s="754">
        <v>143</v>
      </c>
      <c r="B149" s="755"/>
      <c r="C149" s="755"/>
      <c r="D149" s="756"/>
      <c r="E149" s="757"/>
      <c r="F149" s="765"/>
      <c r="G149" s="765"/>
      <c r="H149" s="767"/>
      <c r="I149" s="768"/>
      <c r="J149" s="760" t="e">
        <f>IF(AND(Q149="",#REF!&gt;0,#REF!&lt;5),K149,)</f>
        <v>#REF!</v>
      </c>
      <c r="K149" s="761" t="str">
        <f>IF(D149="","ZZZ9",IF(AND(#REF!&gt;0,#REF!&lt;5),D149&amp;#REF!,D149&amp;"9"))</f>
        <v>ZZZ9</v>
      </c>
      <c r="L149" s="762">
        <f t="shared" si="3"/>
        <v>999</v>
      </c>
      <c r="M149" s="773">
        <f t="shared" si="4"/>
        <v>999</v>
      </c>
      <c r="N149" s="770"/>
      <c r="O149" s="765"/>
      <c r="P149" s="764">
        <f t="shared" si="5"/>
        <v>999</v>
      </c>
      <c r="Q149" s="765"/>
    </row>
    <row r="150" spans="1:17" x14ac:dyDescent="0.25">
      <c r="A150" s="754">
        <v>144</v>
      </c>
      <c r="B150" s="755"/>
      <c r="C150" s="755"/>
      <c r="D150" s="756"/>
      <c r="E150" s="757"/>
      <c r="F150" s="765"/>
      <c r="G150" s="765"/>
      <c r="H150" s="767"/>
      <c r="I150" s="768"/>
      <c r="J150" s="760" t="e">
        <f>IF(AND(Q150="",#REF!&gt;0,#REF!&lt;5),K150,)</f>
        <v>#REF!</v>
      </c>
      <c r="K150" s="761" t="str">
        <f>IF(D150="","ZZZ9",IF(AND(#REF!&gt;0,#REF!&lt;5),D150&amp;#REF!,D150&amp;"9"))</f>
        <v>ZZZ9</v>
      </c>
      <c r="L150" s="762">
        <f t="shared" si="3"/>
        <v>999</v>
      </c>
      <c r="M150" s="773">
        <f t="shared" si="4"/>
        <v>999</v>
      </c>
      <c r="N150" s="770"/>
      <c r="O150" s="765"/>
      <c r="P150" s="764">
        <f t="shared" si="5"/>
        <v>999</v>
      </c>
      <c r="Q150" s="765"/>
    </row>
    <row r="151" spans="1:17" x14ac:dyDescent="0.25">
      <c r="A151" s="754">
        <v>145</v>
      </c>
      <c r="B151" s="755"/>
      <c r="C151" s="755"/>
      <c r="D151" s="756"/>
      <c r="E151" s="757"/>
      <c r="F151" s="765"/>
      <c r="G151" s="765"/>
      <c r="H151" s="767"/>
      <c r="I151" s="768"/>
      <c r="J151" s="760" t="e">
        <f>IF(AND(Q151="",#REF!&gt;0,#REF!&lt;5),K151,)</f>
        <v>#REF!</v>
      </c>
      <c r="K151" s="761" t="str">
        <f>IF(D151="","ZZZ9",IF(AND(#REF!&gt;0,#REF!&lt;5),D151&amp;#REF!,D151&amp;"9"))</f>
        <v>ZZZ9</v>
      </c>
      <c r="L151" s="762">
        <f t="shared" si="3"/>
        <v>999</v>
      </c>
      <c r="M151" s="773">
        <f t="shared" si="4"/>
        <v>999</v>
      </c>
      <c r="N151" s="770"/>
      <c r="O151" s="765"/>
      <c r="P151" s="764">
        <f t="shared" si="5"/>
        <v>999</v>
      </c>
      <c r="Q151" s="765"/>
    </row>
    <row r="152" spans="1:17" x14ac:dyDescent="0.25">
      <c r="A152" s="754">
        <v>146</v>
      </c>
      <c r="B152" s="755"/>
      <c r="C152" s="755"/>
      <c r="D152" s="756"/>
      <c r="E152" s="757"/>
      <c r="F152" s="765"/>
      <c r="G152" s="765"/>
      <c r="H152" s="767"/>
      <c r="I152" s="768"/>
      <c r="J152" s="760" t="e">
        <f>IF(AND(Q152="",#REF!&gt;0,#REF!&lt;5),K152,)</f>
        <v>#REF!</v>
      </c>
      <c r="K152" s="761" t="str">
        <f>IF(D152="","ZZZ9",IF(AND(#REF!&gt;0,#REF!&lt;5),D152&amp;#REF!,D152&amp;"9"))</f>
        <v>ZZZ9</v>
      </c>
      <c r="L152" s="762">
        <f t="shared" si="3"/>
        <v>999</v>
      </c>
      <c r="M152" s="773">
        <f t="shared" si="4"/>
        <v>999</v>
      </c>
      <c r="N152" s="770"/>
      <c r="O152" s="765"/>
      <c r="P152" s="764">
        <f t="shared" si="5"/>
        <v>999</v>
      </c>
      <c r="Q152" s="765"/>
    </row>
    <row r="153" spans="1:17" x14ac:dyDescent="0.25">
      <c r="A153" s="754">
        <v>147</v>
      </c>
      <c r="B153" s="755"/>
      <c r="C153" s="755"/>
      <c r="D153" s="756"/>
      <c r="E153" s="757"/>
      <c r="F153" s="765"/>
      <c r="G153" s="765"/>
      <c r="H153" s="767"/>
      <c r="I153" s="768"/>
      <c r="J153" s="760" t="e">
        <f>IF(AND(Q153="",#REF!&gt;0,#REF!&lt;5),K153,)</f>
        <v>#REF!</v>
      </c>
      <c r="K153" s="761" t="str">
        <f>IF(D153="","ZZZ9",IF(AND(#REF!&gt;0,#REF!&lt;5),D153&amp;#REF!,D153&amp;"9"))</f>
        <v>ZZZ9</v>
      </c>
      <c r="L153" s="762">
        <f t="shared" si="3"/>
        <v>999</v>
      </c>
      <c r="M153" s="773">
        <f t="shared" si="4"/>
        <v>999</v>
      </c>
      <c r="N153" s="770"/>
      <c r="O153" s="765"/>
      <c r="P153" s="764">
        <f t="shared" si="5"/>
        <v>999</v>
      </c>
      <c r="Q153" s="765"/>
    </row>
    <row r="154" spans="1:17" x14ac:dyDescent="0.25">
      <c r="A154" s="754">
        <v>148</v>
      </c>
      <c r="B154" s="755"/>
      <c r="C154" s="755"/>
      <c r="D154" s="756"/>
      <c r="E154" s="757"/>
      <c r="F154" s="765"/>
      <c r="G154" s="765"/>
      <c r="H154" s="767"/>
      <c r="I154" s="768"/>
      <c r="J154" s="760" t="e">
        <f>IF(AND(Q154="",#REF!&gt;0,#REF!&lt;5),K154,)</f>
        <v>#REF!</v>
      </c>
      <c r="K154" s="761" t="str">
        <f>IF(D154="","ZZZ9",IF(AND(#REF!&gt;0,#REF!&lt;5),D154&amp;#REF!,D154&amp;"9"))</f>
        <v>ZZZ9</v>
      </c>
      <c r="L154" s="762">
        <f t="shared" si="3"/>
        <v>999</v>
      </c>
      <c r="M154" s="773">
        <f t="shared" si="4"/>
        <v>999</v>
      </c>
      <c r="N154" s="770"/>
      <c r="O154" s="765"/>
      <c r="P154" s="764">
        <f t="shared" si="5"/>
        <v>999</v>
      </c>
      <c r="Q154" s="765"/>
    </row>
    <row r="155" spans="1:17" x14ac:dyDescent="0.25">
      <c r="A155" s="754">
        <v>149</v>
      </c>
      <c r="B155" s="755"/>
      <c r="C155" s="755"/>
      <c r="D155" s="756"/>
      <c r="E155" s="757"/>
      <c r="F155" s="765"/>
      <c r="G155" s="765"/>
      <c r="H155" s="767"/>
      <c r="I155" s="768"/>
      <c r="J155" s="760" t="e">
        <f>IF(AND(Q155="",#REF!&gt;0,#REF!&lt;5),K155,)</f>
        <v>#REF!</v>
      </c>
      <c r="K155" s="761" t="str">
        <f>IF(D155="","ZZZ9",IF(AND(#REF!&gt;0,#REF!&lt;5),D155&amp;#REF!,D155&amp;"9"))</f>
        <v>ZZZ9</v>
      </c>
      <c r="L155" s="762">
        <f t="shared" si="3"/>
        <v>999</v>
      </c>
      <c r="M155" s="773">
        <f t="shared" si="4"/>
        <v>999</v>
      </c>
      <c r="N155" s="770"/>
      <c r="O155" s="765"/>
      <c r="P155" s="764">
        <f t="shared" si="5"/>
        <v>999</v>
      </c>
      <c r="Q155" s="765"/>
    </row>
    <row r="156" spans="1:17" x14ac:dyDescent="0.25">
      <c r="A156" s="754">
        <v>150</v>
      </c>
      <c r="B156" s="755"/>
      <c r="C156" s="755"/>
      <c r="D156" s="756"/>
      <c r="E156" s="757"/>
      <c r="F156" s="765"/>
      <c r="G156" s="765"/>
      <c r="H156" s="767"/>
      <c r="I156" s="768"/>
      <c r="J156" s="760" t="e">
        <f>IF(AND(Q156="",#REF!&gt;0,#REF!&lt;5),K156,)</f>
        <v>#REF!</v>
      </c>
      <c r="K156" s="761" t="str">
        <f>IF(D156="","ZZZ9",IF(AND(#REF!&gt;0,#REF!&lt;5),D156&amp;#REF!,D156&amp;"9"))</f>
        <v>ZZZ9</v>
      </c>
      <c r="L156" s="762">
        <f t="shared" si="3"/>
        <v>999</v>
      </c>
      <c r="M156" s="773">
        <f t="shared" si="4"/>
        <v>999</v>
      </c>
      <c r="N156" s="770"/>
      <c r="O156" s="765"/>
      <c r="P156" s="764">
        <f t="shared" si="5"/>
        <v>999</v>
      </c>
      <c r="Q156" s="765"/>
    </row>
  </sheetData>
  <conditionalFormatting sqref="A7:D156">
    <cfRule type="expression" dxfId="16" priority="14" stopIfTrue="1">
      <formula>$Q7&gt;=1</formula>
    </cfRule>
  </conditionalFormatting>
  <conditionalFormatting sqref="B7:D37">
    <cfRule type="expression" dxfId="15" priority="1" stopIfTrue="1">
      <formula>$Q7&gt;=1</formula>
    </cfRule>
  </conditionalFormatting>
  <conditionalFormatting sqref="E7:E14">
    <cfRule type="expression" dxfId="14" priority="6" stopIfTrue="1">
      <formula>AND(ROUNDDOWN(($A$4-E7)/365.25,0)&lt;=13,G7&lt;&gt;"OK")</formula>
    </cfRule>
    <cfRule type="expression" dxfId="13" priority="7" stopIfTrue="1">
      <formula>AND(ROUNDDOWN(($A$4-E7)/365.25,0)&lt;=14,G7&lt;&gt;"OK")</formula>
    </cfRule>
    <cfRule type="expression" dxfId="12" priority="8" stopIfTrue="1">
      <formula>AND(ROUNDDOWN(($A$4-E7)/365.25,0)&lt;=17,G7&lt;&gt;"OK")</formula>
    </cfRule>
    <cfRule type="expression" dxfId="11" priority="11" stopIfTrue="1">
      <formula>AND(ROUNDDOWN(($A$4-E7)/365.25,0)&lt;=13,G7&lt;&gt;"OK")</formula>
    </cfRule>
    <cfRule type="expression" dxfId="10" priority="12" stopIfTrue="1">
      <formula>AND(ROUNDDOWN(($A$4-E7)/365.25,0)&lt;=14,G7&lt;&gt;"OK")</formula>
    </cfRule>
    <cfRule type="expression" dxfId="9" priority="13" stopIfTrue="1">
      <formula>AND(ROUNDDOWN(($A$4-E7)/365.25,0)&lt;=17,G7&lt;&gt;"OK")</formula>
    </cfRule>
  </conditionalFormatting>
  <conditionalFormatting sqref="E7:E27 E29:E37">
    <cfRule type="expression" dxfId="8" priority="2" stopIfTrue="1">
      <formula>AND(ROUNDDOWN(($A$4-E7)/365.25,0)&lt;=13,G7&lt;&gt;"OK")</formula>
    </cfRule>
    <cfRule type="expression" dxfId="7" priority="3" stopIfTrue="1">
      <formula>AND(ROUNDDOWN(($A$4-E7)/365.25,0)&lt;=14,G7&lt;&gt;"OK")</formula>
    </cfRule>
    <cfRule type="expression" dxfId="6" priority="4" stopIfTrue="1">
      <formula>AND(ROUNDDOWN(($A$4-E7)/365.25,0)&lt;=17,G7&lt;&gt;"OK")</formula>
    </cfRule>
  </conditionalFormatting>
  <conditionalFormatting sqref="E7:E156">
    <cfRule type="expression" dxfId="5" priority="16" stopIfTrue="1">
      <formula>AND(ROUNDDOWN(($A$4-E7)/365.25,0)&lt;=13,G7&lt;&gt;"OK")</formula>
    </cfRule>
    <cfRule type="expression" dxfId="4" priority="17" stopIfTrue="1">
      <formula>AND(ROUNDDOWN(($A$4-E7)/365.25,0)&lt;=14,G7&lt;&gt;"OK")</formula>
    </cfRule>
    <cfRule type="expression" dxfId="3" priority="18" stopIfTrue="1">
      <formula>AND(ROUNDDOWN(($A$4-E7)/365.25,0)&lt;=17,G7&lt;&gt;"OK")</formula>
    </cfRule>
  </conditionalFormatting>
  <conditionalFormatting sqref="J7:J156">
    <cfRule type="cellIs" dxfId="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07937" r:id="rId4" name="Button 1">
              <controlPr defaultSize="0" print="0" autoFill="0" autoPict="0" macro="[4]!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6CAC-8B34-4BC2-9FB3-B0FCC2D71694}">
  <sheetPr codeName="Munka34">
    <tabColor indexed="11"/>
  </sheetPr>
  <dimension ref="A1:AK41"/>
  <sheetViews>
    <sheetView topLeftCell="A4" workbookViewId="0">
      <selection activeCell="C9" sqref="C9"/>
    </sheetView>
  </sheetViews>
  <sheetFormatPr defaultRowHeight="13.2" x14ac:dyDescent="0.25"/>
  <cols>
    <col min="1" max="1" width="5.44140625" style="707" customWidth="1"/>
    <col min="2" max="2" width="4.44140625" style="707" customWidth="1"/>
    <col min="3" max="3" width="8.33203125" style="707" customWidth="1"/>
    <col min="4" max="4" width="7.109375" style="707" customWidth="1"/>
    <col min="5" max="5" width="9.33203125" style="707" customWidth="1"/>
    <col min="6" max="6" width="7.109375" style="707" customWidth="1"/>
    <col min="7" max="7" width="9.33203125" style="707" customWidth="1"/>
    <col min="8" max="8" width="7.109375" style="707" customWidth="1"/>
    <col min="9" max="9" width="9.33203125" style="707" customWidth="1"/>
    <col min="10" max="10" width="21.44140625" style="707" customWidth="1"/>
    <col min="11" max="13" width="8.5546875" style="707" customWidth="1"/>
    <col min="14" max="14" width="8.88671875" style="707"/>
    <col min="15" max="15" width="5.5546875" style="707" customWidth="1"/>
    <col min="16" max="16" width="4.5546875" style="707" customWidth="1"/>
    <col min="17" max="17" width="11.6640625" style="707" customWidth="1"/>
    <col min="18" max="24" width="8.88671875" style="707"/>
    <col min="25" max="25" width="10.33203125" style="707" hidden="1" customWidth="1"/>
    <col min="26" max="37" width="0" style="707" hidden="1" customWidth="1"/>
    <col min="38" max="256" width="8.88671875" style="707"/>
    <col min="257" max="257" width="5.44140625" style="707" customWidth="1"/>
    <col min="258" max="258" width="4.44140625" style="707" customWidth="1"/>
    <col min="259" max="259" width="8.33203125" style="707" customWidth="1"/>
    <col min="260" max="260" width="7.109375" style="707" customWidth="1"/>
    <col min="261" max="261" width="9.33203125" style="707" customWidth="1"/>
    <col min="262" max="262" width="7.109375" style="707" customWidth="1"/>
    <col min="263" max="263" width="9.33203125" style="707" customWidth="1"/>
    <col min="264" max="264" width="7.109375" style="707" customWidth="1"/>
    <col min="265" max="265" width="9.33203125" style="707" customWidth="1"/>
    <col min="266" max="266" width="21.44140625" style="707" customWidth="1"/>
    <col min="267" max="269" width="8.5546875" style="707" customWidth="1"/>
    <col min="270" max="270" width="8.88671875" style="707"/>
    <col min="271" max="271" width="5.5546875" style="707" customWidth="1"/>
    <col min="272" max="272" width="4.5546875" style="707" customWidth="1"/>
    <col min="273" max="273" width="11.6640625" style="707" customWidth="1"/>
    <col min="274" max="280" width="8.88671875" style="707"/>
    <col min="281" max="293" width="0" style="707" hidden="1" customWidth="1"/>
    <col min="294" max="512" width="8.88671875" style="707"/>
    <col min="513" max="513" width="5.44140625" style="707" customWidth="1"/>
    <col min="514" max="514" width="4.44140625" style="707" customWidth="1"/>
    <col min="515" max="515" width="8.33203125" style="707" customWidth="1"/>
    <col min="516" max="516" width="7.109375" style="707" customWidth="1"/>
    <col min="517" max="517" width="9.33203125" style="707" customWidth="1"/>
    <col min="518" max="518" width="7.109375" style="707" customWidth="1"/>
    <col min="519" max="519" width="9.33203125" style="707" customWidth="1"/>
    <col min="520" max="520" width="7.109375" style="707" customWidth="1"/>
    <col min="521" max="521" width="9.33203125" style="707" customWidth="1"/>
    <col min="522" max="522" width="21.44140625" style="707" customWidth="1"/>
    <col min="523" max="525" width="8.5546875" style="707" customWidth="1"/>
    <col min="526" max="526" width="8.88671875" style="707"/>
    <col min="527" max="527" width="5.5546875" style="707" customWidth="1"/>
    <col min="528" max="528" width="4.5546875" style="707" customWidth="1"/>
    <col min="529" max="529" width="11.6640625" style="707" customWidth="1"/>
    <col min="530" max="536" width="8.88671875" style="707"/>
    <col min="537" max="549" width="0" style="707" hidden="1" customWidth="1"/>
    <col min="550" max="768" width="8.88671875" style="707"/>
    <col min="769" max="769" width="5.44140625" style="707" customWidth="1"/>
    <col min="770" max="770" width="4.44140625" style="707" customWidth="1"/>
    <col min="771" max="771" width="8.33203125" style="707" customWidth="1"/>
    <col min="772" max="772" width="7.109375" style="707" customWidth="1"/>
    <col min="773" max="773" width="9.33203125" style="707" customWidth="1"/>
    <col min="774" max="774" width="7.109375" style="707" customWidth="1"/>
    <col min="775" max="775" width="9.33203125" style="707" customWidth="1"/>
    <col min="776" max="776" width="7.109375" style="707" customWidth="1"/>
    <col min="777" max="777" width="9.33203125" style="707" customWidth="1"/>
    <col min="778" max="778" width="21.44140625" style="707" customWidth="1"/>
    <col min="779" max="781" width="8.5546875" style="707" customWidth="1"/>
    <col min="782" max="782" width="8.88671875" style="707"/>
    <col min="783" max="783" width="5.5546875" style="707" customWidth="1"/>
    <col min="784" max="784" width="4.5546875" style="707" customWidth="1"/>
    <col min="785" max="785" width="11.6640625" style="707" customWidth="1"/>
    <col min="786" max="792" width="8.88671875" style="707"/>
    <col min="793" max="805" width="0" style="707" hidden="1" customWidth="1"/>
    <col min="806" max="1024" width="8.88671875" style="707"/>
    <col min="1025" max="1025" width="5.44140625" style="707" customWidth="1"/>
    <col min="1026" max="1026" width="4.44140625" style="707" customWidth="1"/>
    <col min="1027" max="1027" width="8.33203125" style="707" customWidth="1"/>
    <col min="1028" max="1028" width="7.109375" style="707" customWidth="1"/>
    <col min="1029" max="1029" width="9.33203125" style="707" customWidth="1"/>
    <col min="1030" max="1030" width="7.109375" style="707" customWidth="1"/>
    <col min="1031" max="1031" width="9.33203125" style="707" customWidth="1"/>
    <col min="1032" max="1032" width="7.109375" style="707" customWidth="1"/>
    <col min="1033" max="1033" width="9.33203125" style="707" customWidth="1"/>
    <col min="1034" max="1034" width="21.44140625" style="707" customWidth="1"/>
    <col min="1035" max="1037" width="8.5546875" style="707" customWidth="1"/>
    <col min="1038" max="1038" width="8.88671875" style="707"/>
    <col min="1039" max="1039" width="5.5546875" style="707" customWidth="1"/>
    <col min="1040" max="1040" width="4.5546875" style="707" customWidth="1"/>
    <col min="1041" max="1041" width="11.6640625" style="707" customWidth="1"/>
    <col min="1042" max="1048" width="8.88671875" style="707"/>
    <col min="1049" max="1061" width="0" style="707" hidden="1" customWidth="1"/>
    <col min="1062" max="1280" width="8.88671875" style="707"/>
    <col min="1281" max="1281" width="5.44140625" style="707" customWidth="1"/>
    <col min="1282" max="1282" width="4.44140625" style="707" customWidth="1"/>
    <col min="1283" max="1283" width="8.33203125" style="707" customWidth="1"/>
    <col min="1284" max="1284" width="7.109375" style="707" customWidth="1"/>
    <col min="1285" max="1285" width="9.33203125" style="707" customWidth="1"/>
    <col min="1286" max="1286" width="7.109375" style="707" customWidth="1"/>
    <col min="1287" max="1287" width="9.33203125" style="707" customWidth="1"/>
    <col min="1288" max="1288" width="7.109375" style="707" customWidth="1"/>
    <col min="1289" max="1289" width="9.33203125" style="707" customWidth="1"/>
    <col min="1290" max="1290" width="21.44140625" style="707" customWidth="1"/>
    <col min="1291" max="1293" width="8.5546875" style="707" customWidth="1"/>
    <col min="1294" max="1294" width="8.88671875" style="707"/>
    <col min="1295" max="1295" width="5.5546875" style="707" customWidth="1"/>
    <col min="1296" max="1296" width="4.5546875" style="707" customWidth="1"/>
    <col min="1297" max="1297" width="11.6640625" style="707" customWidth="1"/>
    <col min="1298" max="1304" width="8.88671875" style="707"/>
    <col min="1305" max="1317" width="0" style="707" hidden="1" customWidth="1"/>
    <col min="1318" max="1536" width="8.88671875" style="707"/>
    <col min="1537" max="1537" width="5.44140625" style="707" customWidth="1"/>
    <col min="1538" max="1538" width="4.44140625" style="707" customWidth="1"/>
    <col min="1539" max="1539" width="8.33203125" style="707" customWidth="1"/>
    <col min="1540" max="1540" width="7.109375" style="707" customWidth="1"/>
    <col min="1541" max="1541" width="9.33203125" style="707" customWidth="1"/>
    <col min="1542" max="1542" width="7.109375" style="707" customWidth="1"/>
    <col min="1543" max="1543" width="9.33203125" style="707" customWidth="1"/>
    <col min="1544" max="1544" width="7.109375" style="707" customWidth="1"/>
    <col min="1545" max="1545" width="9.33203125" style="707" customWidth="1"/>
    <col min="1546" max="1546" width="21.44140625" style="707" customWidth="1"/>
    <col min="1547" max="1549" width="8.5546875" style="707" customWidth="1"/>
    <col min="1550" max="1550" width="8.88671875" style="707"/>
    <col min="1551" max="1551" width="5.5546875" style="707" customWidth="1"/>
    <col min="1552" max="1552" width="4.5546875" style="707" customWidth="1"/>
    <col min="1553" max="1553" width="11.6640625" style="707" customWidth="1"/>
    <col min="1554" max="1560" width="8.88671875" style="707"/>
    <col min="1561" max="1573" width="0" style="707" hidden="1" customWidth="1"/>
    <col min="1574" max="1792" width="8.88671875" style="707"/>
    <col min="1793" max="1793" width="5.44140625" style="707" customWidth="1"/>
    <col min="1794" max="1794" width="4.44140625" style="707" customWidth="1"/>
    <col min="1795" max="1795" width="8.33203125" style="707" customWidth="1"/>
    <col min="1796" max="1796" width="7.109375" style="707" customWidth="1"/>
    <col min="1797" max="1797" width="9.33203125" style="707" customWidth="1"/>
    <col min="1798" max="1798" width="7.109375" style="707" customWidth="1"/>
    <col min="1799" max="1799" width="9.33203125" style="707" customWidth="1"/>
    <col min="1800" max="1800" width="7.109375" style="707" customWidth="1"/>
    <col min="1801" max="1801" width="9.33203125" style="707" customWidth="1"/>
    <col min="1802" max="1802" width="21.44140625" style="707" customWidth="1"/>
    <col min="1803" max="1805" width="8.5546875" style="707" customWidth="1"/>
    <col min="1806" max="1806" width="8.88671875" style="707"/>
    <col min="1807" max="1807" width="5.5546875" style="707" customWidth="1"/>
    <col min="1808" max="1808" width="4.5546875" style="707" customWidth="1"/>
    <col min="1809" max="1809" width="11.6640625" style="707" customWidth="1"/>
    <col min="1810" max="1816" width="8.88671875" style="707"/>
    <col min="1817" max="1829" width="0" style="707" hidden="1" customWidth="1"/>
    <col min="1830" max="2048" width="8.88671875" style="707"/>
    <col min="2049" max="2049" width="5.44140625" style="707" customWidth="1"/>
    <col min="2050" max="2050" width="4.44140625" style="707" customWidth="1"/>
    <col min="2051" max="2051" width="8.33203125" style="707" customWidth="1"/>
    <col min="2052" max="2052" width="7.109375" style="707" customWidth="1"/>
    <col min="2053" max="2053" width="9.33203125" style="707" customWidth="1"/>
    <col min="2054" max="2054" width="7.109375" style="707" customWidth="1"/>
    <col min="2055" max="2055" width="9.33203125" style="707" customWidth="1"/>
    <col min="2056" max="2056" width="7.109375" style="707" customWidth="1"/>
    <col min="2057" max="2057" width="9.33203125" style="707" customWidth="1"/>
    <col min="2058" max="2058" width="21.44140625" style="707" customWidth="1"/>
    <col min="2059" max="2061" width="8.5546875" style="707" customWidth="1"/>
    <col min="2062" max="2062" width="8.88671875" style="707"/>
    <col min="2063" max="2063" width="5.5546875" style="707" customWidth="1"/>
    <col min="2064" max="2064" width="4.5546875" style="707" customWidth="1"/>
    <col min="2065" max="2065" width="11.6640625" style="707" customWidth="1"/>
    <col min="2066" max="2072" width="8.88671875" style="707"/>
    <col min="2073" max="2085" width="0" style="707" hidden="1" customWidth="1"/>
    <col min="2086" max="2304" width="8.88671875" style="707"/>
    <col min="2305" max="2305" width="5.44140625" style="707" customWidth="1"/>
    <col min="2306" max="2306" width="4.44140625" style="707" customWidth="1"/>
    <col min="2307" max="2307" width="8.33203125" style="707" customWidth="1"/>
    <col min="2308" max="2308" width="7.109375" style="707" customWidth="1"/>
    <col min="2309" max="2309" width="9.33203125" style="707" customWidth="1"/>
    <col min="2310" max="2310" width="7.109375" style="707" customWidth="1"/>
    <col min="2311" max="2311" width="9.33203125" style="707" customWidth="1"/>
    <col min="2312" max="2312" width="7.109375" style="707" customWidth="1"/>
    <col min="2313" max="2313" width="9.33203125" style="707" customWidth="1"/>
    <col min="2314" max="2314" width="21.44140625" style="707" customWidth="1"/>
    <col min="2315" max="2317" width="8.5546875" style="707" customWidth="1"/>
    <col min="2318" max="2318" width="8.88671875" style="707"/>
    <col min="2319" max="2319" width="5.5546875" style="707" customWidth="1"/>
    <col min="2320" max="2320" width="4.5546875" style="707" customWidth="1"/>
    <col min="2321" max="2321" width="11.6640625" style="707" customWidth="1"/>
    <col min="2322" max="2328" width="8.88671875" style="707"/>
    <col min="2329" max="2341" width="0" style="707" hidden="1" customWidth="1"/>
    <col min="2342" max="2560" width="8.88671875" style="707"/>
    <col min="2561" max="2561" width="5.44140625" style="707" customWidth="1"/>
    <col min="2562" max="2562" width="4.44140625" style="707" customWidth="1"/>
    <col min="2563" max="2563" width="8.33203125" style="707" customWidth="1"/>
    <col min="2564" max="2564" width="7.109375" style="707" customWidth="1"/>
    <col min="2565" max="2565" width="9.33203125" style="707" customWidth="1"/>
    <col min="2566" max="2566" width="7.109375" style="707" customWidth="1"/>
    <col min="2567" max="2567" width="9.33203125" style="707" customWidth="1"/>
    <col min="2568" max="2568" width="7.109375" style="707" customWidth="1"/>
    <col min="2569" max="2569" width="9.33203125" style="707" customWidth="1"/>
    <col min="2570" max="2570" width="21.44140625" style="707" customWidth="1"/>
    <col min="2571" max="2573" width="8.5546875" style="707" customWidth="1"/>
    <col min="2574" max="2574" width="8.88671875" style="707"/>
    <col min="2575" max="2575" width="5.5546875" style="707" customWidth="1"/>
    <col min="2576" max="2576" width="4.5546875" style="707" customWidth="1"/>
    <col min="2577" max="2577" width="11.6640625" style="707" customWidth="1"/>
    <col min="2578" max="2584" width="8.88671875" style="707"/>
    <col min="2585" max="2597" width="0" style="707" hidden="1" customWidth="1"/>
    <col min="2598" max="2816" width="8.88671875" style="707"/>
    <col min="2817" max="2817" width="5.44140625" style="707" customWidth="1"/>
    <col min="2818" max="2818" width="4.44140625" style="707" customWidth="1"/>
    <col min="2819" max="2819" width="8.33203125" style="707" customWidth="1"/>
    <col min="2820" max="2820" width="7.109375" style="707" customWidth="1"/>
    <col min="2821" max="2821" width="9.33203125" style="707" customWidth="1"/>
    <col min="2822" max="2822" width="7.109375" style="707" customWidth="1"/>
    <col min="2823" max="2823" width="9.33203125" style="707" customWidth="1"/>
    <col min="2824" max="2824" width="7.109375" style="707" customWidth="1"/>
    <col min="2825" max="2825" width="9.33203125" style="707" customWidth="1"/>
    <col min="2826" max="2826" width="21.44140625" style="707" customWidth="1"/>
    <col min="2827" max="2829" width="8.5546875" style="707" customWidth="1"/>
    <col min="2830" max="2830" width="8.88671875" style="707"/>
    <col min="2831" max="2831" width="5.5546875" style="707" customWidth="1"/>
    <col min="2832" max="2832" width="4.5546875" style="707" customWidth="1"/>
    <col min="2833" max="2833" width="11.6640625" style="707" customWidth="1"/>
    <col min="2834" max="2840" width="8.88671875" style="707"/>
    <col min="2841" max="2853" width="0" style="707" hidden="1" customWidth="1"/>
    <col min="2854" max="3072" width="8.88671875" style="707"/>
    <col min="3073" max="3073" width="5.44140625" style="707" customWidth="1"/>
    <col min="3074" max="3074" width="4.44140625" style="707" customWidth="1"/>
    <col min="3075" max="3075" width="8.33203125" style="707" customWidth="1"/>
    <col min="3076" max="3076" width="7.109375" style="707" customWidth="1"/>
    <col min="3077" max="3077" width="9.33203125" style="707" customWidth="1"/>
    <col min="3078" max="3078" width="7.109375" style="707" customWidth="1"/>
    <col min="3079" max="3079" width="9.33203125" style="707" customWidth="1"/>
    <col min="3080" max="3080" width="7.109375" style="707" customWidth="1"/>
    <col min="3081" max="3081" width="9.33203125" style="707" customWidth="1"/>
    <col min="3082" max="3082" width="21.44140625" style="707" customWidth="1"/>
    <col min="3083" max="3085" width="8.5546875" style="707" customWidth="1"/>
    <col min="3086" max="3086" width="8.88671875" style="707"/>
    <col min="3087" max="3087" width="5.5546875" style="707" customWidth="1"/>
    <col min="3088" max="3088" width="4.5546875" style="707" customWidth="1"/>
    <col min="3089" max="3089" width="11.6640625" style="707" customWidth="1"/>
    <col min="3090" max="3096" width="8.88671875" style="707"/>
    <col min="3097" max="3109" width="0" style="707" hidden="1" customWidth="1"/>
    <col min="3110" max="3328" width="8.88671875" style="707"/>
    <col min="3329" max="3329" width="5.44140625" style="707" customWidth="1"/>
    <col min="3330" max="3330" width="4.44140625" style="707" customWidth="1"/>
    <col min="3331" max="3331" width="8.33203125" style="707" customWidth="1"/>
    <col min="3332" max="3332" width="7.109375" style="707" customWidth="1"/>
    <col min="3333" max="3333" width="9.33203125" style="707" customWidth="1"/>
    <col min="3334" max="3334" width="7.109375" style="707" customWidth="1"/>
    <col min="3335" max="3335" width="9.33203125" style="707" customWidth="1"/>
    <col min="3336" max="3336" width="7.109375" style="707" customWidth="1"/>
    <col min="3337" max="3337" width="9.33203125" style="707" customWidth="1"/>
    <col min="3338" max="3338" width="21.44140625" style="707" customWidth="1"/>
    <col min="3339" max="3341" width="8.5546875" style="707" customWidth="1"/>
    <col min="3342" max="3342" width="8.88671875" style="707"/>
    <col min="3343" max="3343" width="5.5546875" style="707" customWidth="1"/>
    <col min="3344" max="3344" width="4.5546875" style="707" customWidth="1"/>
    <col min="3345" max="3345" width="11.6640625" style="707" customWidth="1"/>
    <col min="3346" max="3352" width="8.88671875" style="707"/>
    <col min="3353" max="3365" width="0" style="707" hidden="1" customWidth="1"/>
    <col min="3366" max="3584" width="8.88671875" style="707"/>
    <col min="3585" max="3585" width="5.44140625" style="707" customWidth="1"/>
    <col min="3586" max="3586" width="4.44140625" style="707" customWidth="1"/>
    <col min="3587" max="3587" width="8.33203125" style="707" customWidth="1"/>
    <col min="3588" max="3588" width="7.109375" style="707" customWidth="1"/>
    <col min="3589" max="3589" width="9.33203125" style="707" customWidth="1"/>
    <col min="3590" max="3590" width="7.109375" style="707" customWidth="1"/>
    <col min="3591" max="3591" width="9.33203125" style="707" customWidth="1"/>
    <col min="3592" max="3592" width="7.109375" style="707" customWidth="1"/>
    <col min="3593" max="3593" width="9.33203125" style="707" customWidth="1"/>
    <col min="3594" max="3594" width="21.44140625" style="707" customWidth="1"/>
    <col min="3595" max="3597" width="8.5546875" style="707" customWidth="1"/>
    <col min="3598" max="3598" width="8.88671875" style="707"/>
    <col min="3599" max="3599" width="5.5546875" style="707" customWidth="1"/>
    <col min="3600" max="3600" width="4.5546875" style="707" customWidth="1"/>
    <col min="3601" max="3601" width="11.6640625" style="707" customWidth="1"/>
    <col min="3602" max="3608" width="8.88671875" style="707"/>
    <col min="3609" max="3621" width="0" style="707" hidden="1" customWidth="1"/>
    <col min="3622" max="3840" width="8.88671875" style="707"/>
    <col min="3841" max="3841" width="5.44140625" style="707" customWidth="1"/>
    <col min="3842" max="3842" width="4.44140625" style="707" customWidth="1"/>
    <col min="3843" max="3843" width="8.33203125" style="707" customWidth="1"/>
    <col min="3844" max="3844" width="7.109375" style="707" customWidth="1"/>
    <col min="3845" max="3845" width="9.33203125" style="707" customWidth="1"/>
    <col min="3846" max="3846" width="7.109375" style="707" customWidth="1"/>
    <col min="3847" max="3847" width="9.33203125" style="707" customWidth="1"/>
    <col min="3848" max="3848" width="7.109375" style="707" customWidth="1"/>
    <col min="3849" max="3849" width="9.33203125" style="707" customWidth="1"/>
    <col min="3850" max="3850" width="21.44140625" style="707" customWidth="1"/>
    <col min="3851" max="3853" width="8.5546875" style="707" customWidth="1"/>
    <col min="3854" max="3854" width="8.88671875" style="707"/>
    <col min="3855" max="3855" width="5.5546875" style="707" customWidth="1"/>
    <col min="3856" max="3856" width="4.5546875" style="707" customWidth="1"/>
    <col min="3857" max="3857" width="11.6640625" style="707" customWidth="1"/>
    <col min="3858" max="3864" width="8.88671875" style="707"/>
    <col min="3865" max="3877" width="0" style="707" hidden="1" customWidth="1"/>
    <col min="3878" max="4096" width="8.88671875" style="707"/>
    <col min="4097" max="4097" width="5.44140625" style="707" customWidth="1"/>
    <col min="4098" max="4098" width="4.44140625" style="707" customWidth="1"/>
    <col min="4099" max="4099" width="8.33203125" style="707" customWidth="1"/>
    <col min="4100" max="4100" width="7.109375" style="707" customWidth="1"/>
    <col min="4101" max="4101" width="9.33203125" style="707" customWidth="1"/>
    <col min="4102" max="4102" width="7.109375" style="707" customWidth="1"/>
    <col min="4103" max="4103" width="9.33203125" style="707" customWidth="1"/>
    <col min="4104" max="4104" width="7.109375" style="707" customWidth="1"/>
    <col min="4105" max="4105" width="9.33203125" style="707" customWidth="1"/>
    <col min="4106" max="4106" width="21.44140625" style="707" customWidth="1"/>
    <col min="4107" max="4109" width="8.5546875" style="707" customWidth="1"/>
    <col min="4110" max="4110" width="8.88671875" style="707"/>
    <col min="4111" max="4111" width="5.5546875" style="707" customWidth="1"/>
    <col min="4112" max="4112" width="4.5546875" style="707" customWidth="1"/>
    <col min="4113" max="4113" width="11.6640625" style="707" customWidth="1"/>
    <col min="4114" max="4120" width="8.88671875" style="707"/>
    <col min="4121" max="4133" width="0" style="707" hidden="1" customWidth="1"/>
    <col min="4134" max="4352" width="8.88671875" style="707"/>
    <col min="4353" max="4353" width="5.44140625" style="707" customWidth="1"/>
    <col min="4354" max="4354" width="4.44140625" style="707" customWidth="1"/>
    <col min="4355" max="4355" width="8.33203125" style="707" customWidth="1"/>
    <col min="4356" max="4356" width="7.109375" style="707" customWidth="1"/>
    <col min="4357" max="4357" width="9.33203125" style="707" customWidth="1"/>
    <col min="4358" max="4358" width="7.109375" style="707" customWidth="1"/>
    <col min="4359" max="4359" width="9.33203125" style="707" customWidth="1"/>
    <col min="4360" max="4360" width="7.109375" style="707" customWidth="1"/>
    <col min="4361" max="4361" width="9.33203125" style="707" customWidth="1"/>
    <col min="4362" max="4362" width="21.44140625" style="707" customWidth="1"/>
    <col min="4363" max="4365" width="8.5546875" style="707" customWidth="1"/>
    <col min="4366" max="4366" width="8.88671875" style="707"/>
    <col min="4367" max="4367" width="5.5546875" style="707" customWidth="1"/>
    <col min="4368" max="4368" width="4.5546875" style="707" customWidth="1"/>
    <col min="4369" max="4369" width="11.6640625" style="707" customWidth="1"/>
    <col min="4370" max="4376" width="8.88671875" style="707"/>
    <col min="4377" max="4389" width="0" style="707" hidden="1" customWidth="1"/>
    <col min="4390" max="4608" width="8.88671875" style="707"/>
    <col min="4609" max="4609" width="5.44140625" style="707" customWidth="1"/>
    <col min="4610" max="4610" width="4.44140625" style="707" customWidth="1"/>
    <col min="4611" max="4611" width="8.33203125" style="707" customWidth="1"/>
    <col min="4612" max="4612" width="7.109375" style="707" customWidth="1"/>
    <col min="4613" max="4613" width="9.33203125" style="707" customWidth="1"/>
    <col min="4614" max="4614" width="7.109375" style="707" customWidth="1"/>
    <col min="4615" max="4615" width="9.33203125" style="707" customWidth="1"/>
    <col min="4616" max="4616" width="7.109375" style="707" customWidth="1"/>
    <col min="4617" max="4617" width="9.33203125" style="707" customWidth="1"/>
    <col min="4618" max="4618" width="21.44140625" style="707" customWidth="1"/>
    <col min="4619" max="4621" width="8.5546875" style="707" customWidth="1"/>
    <col min="4622" max="4622" width="8.88671875" style="707"/>
    <col min="4623" max="4623" width="5.5546875" style="707" customWidth="1"/>
    <col min="4624" max="4624" width="4.5546875" style="707" customWidth="1"/>
    <col min="4625" max="4625" width="11.6640625" style="707" customWidth="1"/>
    <col min="4626" max="4632" width="8.88671875" style="707"/>
    <col min="4633" max="4645" width="0" style="707" hidden="1" customWidth="1"/>
    <col min="4646" max="4864" width="8.88671875" style="707"/>
    <col min="4865" max="4865" width="5.44140625" style="707" customWidth="1"/>
    <col min="4866" max="4866" width="4.44140625" style="707" customWidth="1"/>
    <col min="4867" max="4867" width="8.33203125" style="707" customWidth="1"/>
    <col min="4868" max="4868" width="7.109375" style="707" customWidth="1"/>
    <col min="4869" max="4869" width="9.33203125" style="707" customWidth="1"/>
    <col min="4870" max="4870" width="7.109375" style="707" customWidth="1"/>
    <col min="4871" max="4871" width="9.33203125" style="707" customWidth="1"/>
    <col min="4872" max="4872" width="7.109375" style="707" customWidth="1"/>
    <col min="4873" max="4873" width="9.33203125" style="707" customWidth="1"/>
    <col min="4874" max="4874" width="21.44140625" style="707" customWidth="1"/>
    <col min="4875" max="4877" width="8.5546875" style="707" customWidth="1"/>
    <col min="4878" max="4878" width="8.88671875" style="707"/>
    <col min="4879" max="4879" width="5.5546875" style="707" customWidth="1"/>
    <col min="4880" max="4880" width="4.5546875" style="707" customWidth="1"/>
    <col min="4881" max="4881" width="11.6640625" style="707" customWidth="1"/>
    <col min="4882" max="4888" width="8.88671875" style="707"/>
    <col min="4889" max="4901" width="0" style="707" hidden="1" customWidth="1"/>
    <col min="4902" max="5120" width="8.88671875" style="707"/>
    <col min="5121" max="5121" width="5.44140625" style="707" customWidth="1"/>
    <col min="5122" max="5122" width="4.44140625" style="707" customWidth="1"/>
    <col min="5123" max="5123" width="8.33203125" style="707" customWidth="1"/>
    <col min="5124" max="5124" width="7.109375" style="707" customWidth="1"/>
    <col min="5125" max="5125" width="9.33203125" style="707" customWidth="1"/>
    <col min="5126" max="5126" width="7.109375" style="707" customWidth="1"/>
    <col min="5127" max="5127" width="9.33203125" style="707" customWidth="1"/>
    <col min="5128" max="5128" width="7.109375" style="707" customWidth="1"/>
    <col min="5129" max="5129" width="9.33203125" style="707" customWidth="1"/>
    <col min="5130" max="5130" width="21.44140625" style="707" customWidth="1"/>
    <col min="5131" max="5133" width="8.5546875" style="707" customWidth="1"/>
    <col min="5134" max="5134" width="8.88671875" style="707"/>
    <col min="5135" max="5135" width="5.5546875" style="707" customWidth="1"/>
    <col min="5136" max="5136" width="4.5546875" style="707" customWidth="1"/>
    <col min="5137" max="5137" width="11.6640625" style="707" customWidth="1"/>
    <col min="5138" max="5144" width="8.88671875" style="707"/>
    <col min="5145" max="5157" width="0" style="707" hidden="1" customWidth="1"/>
    <col min="5158" max="5376" width="8.88671875" style="707"/>
    <col min="5377" max="5377" width="5.44140625" style="707" customWidth="1"/>
    <col min="5378" max="5378" width="4.44140625" style="707" customWidth="1"/>
    <col min="5379" max="5379" width="8.33203125" style="707" customWidth="1"/>
    <col min="5380" max="5380" width="7.109375" style="707" customWidth="1"/>
    <col min="5381" max="5381" width="9.33203125" style="707" customWidth="1"/>
    <col min="5382" max="5382" width="7.109375" style="707" customWidth="1"/>
    <col min="5383" max="5383" width="9.33203125" style="707" customWidth="1"/>
    <col min="5384" max="5384" width="7.109375" style="707" customWidth="1"/>
    <col min="5385" max="5385" width="9.33203125" style="707" customWidth="1"/>
    <col min="5386" max="5386" width="21.44140625" style="707" customWidth="1"/>
    <col min="5387" max="5389" width="8.5546875" style="707" customWidth="1"/>
    <col min="5390" max="5390" width="8.88671875" style="707"/>
    <col min="5391" max="5391" width="5.5546875" style="707" customWidth="1"/>
    <col min="5392" max="5392" width="4.5546875" style="707" customWidth="1"/>
    <col min="5393" max="5393" width="11.6640625" style="707" customWidth="1"/>
    <col min="5394" max="5400" width="8.88671875" style="707"/>
    <col min="5401" max="5413" width="0" style="707" hidden="1" customWidth="1"/>
    <col min="5414" max="5632" width="8.88671875" style="707"/>
    <col min="5633" max="5633" width="5.44140625" style="707" customWidth="1"/>
    <col min="5634" max="5634" width="4.44140625" style="707" customWidth="1"/>
    <col min="5635" max="5635" width="8.33203125" style="707" customWidth="1"/>
    <col min="5636" max="5636" width="7.109375" style="707" customWidth="1"/>
    <col min="5637" max="5637" width="9.33203125" style="707" customWidth="1"/>
    <col min="5638" max="5638" width="7.109375" style="707" customWidth="1"/>
    <col min="5639" max="5639" width="9.33203125" style="707" customWidth="1"/>
    <col min="5640" max="5640" width="7.109375" style="707" customWidth="1"/>
    <col min="5641" max="5641" width="9.33203125" style="707" customWidth="1"/>
    <col min="5642" max="5642" width="21.44140625" style="707" customWidth="1"/>
    <col min="5643" max="5645" width="8.5546875" style="707" customWidth="1"/>
    <col min="5646" max="5646" width="8.88671875" style="707"/>
    <col min="5647" max="5647" width="5.5546875" style="707" customWidth="1"/>
    <col min="5648" max="5648" width="4.5546875" style="707" customWidth="1"/>
    <col min="5649" max="5649" width="11.6640625" style="707" customWidth="1"/>
    <col min="5650" max="5656" width="8.88671875" style="707"/>
    <col min="5657" max="5669" width="0" style="707" hidden="1" customWidth="1"/>
    <col min="5670" max="5888" width="8.88671875" style="707"/>
    <col min="5889" max="5889" width="5.44140625" style="707" customWidth="1"/>
    <col min="5890" max="5890" width="4.44140625" style="707" customWidth="1"/>
    <col min="5891" max="5891" width="8.33203125" style="707" customWidth="1"/>
    <col min="5892" max="5892" width="7.109375" style="707" customWidth="1"/>
    <col min="5893" max="5893" width="9.33203125" style="707" customWidth="1"/>
    <col min="5894" max="5894" width="7.109375" style="707" customWidth="1"/>
    <col min="5895" max="5895" width="9.33203125" style="707" customWidth="1"/>
    <col min="5896" max="5896" width="7.109375" style="707" customWidth="1"/>
    <col min="5897" max="5897" width="9.33203125" style="707" customWidth="1"/>
    <col min="5898" max="5898" width="21.44140625" style="707" customWidth="1"/>
    <col min="5899" max="5901" width="8.5546875" style="707" customWidth="1"/>
    <col min="5902" max="5902" width="8.88671875" style="707"/>
    <col min="5903" max="5903" width="5.5546875" style="707" customWidth="1"/>
    <col min="5904" max="5904" width="4.5546875" style="707" customWidth="1"/>
    <col min="5905" max="5905" width="11.6640625" style="707" customWidth="1"/>
    <col min="5906" max="5912" width="8.88671875" style="707"/>
    <col min="5913" max="5925" width="0" style="707" hidden="1" customWidth="1"/>
    <col min="5926" max="6144" width="8.88671875" style="707"/>
    <col min="6145" max="6145" width="5.44140625" style="707" customWidth="1"/>
    <col min="6146" max="6146" width="4.44140625" style="707" customWidth="1"/>
    <col min="6147" max="6147" width="8.33203125" style="707" customWidth="1"/>
    <col min="6148" max="6148" width="7.109375" style="707" customWidth="1"/>
    <col min="6149" max="6149" width="9.33203125" style="707" customWidth="1"/>
    <col min="6150" max="6150" width="7.109375" style="707" customWidth="1"/>
    <col min="6151" max="6151" width="9.33203125" style="707" customWidth="1"/>
    <col min="6152" max="6152" width="7.109375" style="707" customWidth="1"/>
    <col min="6153" max="6153" width="9.33203125" style="707" customWidth="1"/>
    <col min="6154" max="6154" width="21.44140625" style="707" customWidth="1"/>
    <col min="6155" max="6157" width="8.5546875" style="707" customWidth="1"/>
    <col min="6158" max="6158" width="8.88671875" style="707"/>
    <col min="6159" max="6159" width="5.5546875" style="707" customWidth="1"/>
    <col min="6160" max="6160" width="4.5546875" style="707" customWidth="1"/>
    <col min="6161" max="6161" width="11.6640625" style="707" customWidth="1"/>
    <col min="6162" max="6168" width="8.88671875" style="707"/>
    <col min="6169" max="6181" width="0" style="707" hidden="1" customWidth="1"/>
    <col min="6182" max="6400" width="8.88671875" style="707"/>
    <col min="6401" max="6401" width="5.44140625" style="707" customWidth="1"/>
    <col min="6402" max="6402" width="4.44140625" style="707" customWidth="1"/>
    <col min="6403" max="6403" width="8.33203125" style="707" customWidth="1"/>
    <col min="6404" max="6404" width="7.109375" style="707" customWidth="1"/>
    <col min="6405" max="6405" width="9.33203125" style="707" customWidth="1"/>
    <col min="6406" max="6406" width="7.109375" style="707" customWidth="1"/>
    <col min="6407" max="6407" width="9.33203125" style="707" customWidth="1"/>
    <col min="6408" max="6408" width="7.109375" style="707" customWidth="1"/>
    <col min="6409" max="6409" width="9.33203125" style="707" customWidth="1"/>
    <col min="6410" max="6410" width="21.44140625" style="707" customWidth="1"/>
    <col min="6411" max="6413" width="8.5546875" style="707" customWidth="1"/>
    <col min="6414" max="6414" width="8.88671875" style="707"/>
    <col min="6415" max="6415" width="5.5546875" style="707" customWidth="1"/>
    <col min="6416" max="6416" width="4.5546875" style="707" customWidth="1"/>
    <col min="6417" max="6417" width="11.6640625" style="707" customWidth="1"/>
    <col min="6418" max="6424" width="8.88671875" style="707"/>
    <col min="6425" max="6437" width="0" style="707" hidden="1" customWidth="1"/>
    <col min="6438" max="6656" width="8.88671875" style="707"/>
    <col min="6657" max="6657" width="5.44140625" style="707" customWidth="1"/>
    <col min="6658" max="6658" width="4.44140625" style="707" customWidth="1"/>
    <col min="6659" max="6659" width="8.33203125" style="707" customWidth="1"/>
    <col min="6660" max="6660" width="7.109375" style="707" customWidth="1"/>
    <col min="6661" max="6661" width="9.33203125" style="707" customWidth="1"/>
    <col min="6662" max="6662" width="7.109375" style="707" customWidth="1"/>
    <col min="6663" max="6663" width="9.33203125" style="707" customWidth="1"/>
    <col min="6664" max="6664" width="7.109375" style="707" customWidth="1"/>
    <col min="6665" max="6665" width="9.33203125" style="707" customWidth="1"/>
    <col min="6666" max="6666" width="21.44140625" style="707" customWidth="1"/>
    <col min="6667" max="6669" width="8.5546875" style="707" customWidth="1"/>
    <col min="6670" max="6670" width="8.88671875" style="707"/>
    <col min="6671" max="6671" width="5.5546875" style="707" customWidth="1"/>
    <col min="6672" max="6672" width="4.5546875" style="707" customWidth="1"/>
    <col min="6673" max="6673" width="11.6640625" style="707" customWidth="1"/>
    <col min="6674" max="6680" width="8.88671875" style="707"/>
    <col min="6681" max="6693" width="0" style="707" hidden="1" customWidth="1"/>
    <col min="6694" max="6912" width="8.88671875" style="707"/>
    <col min="6913" max="6913" width="5.44140625" style="707" customWidth="1"/>
    <col min="6914" max="6914" width="4.44140625" style="707" customWidth="1"/>
    <col min="6915" max="6915" width="8.33203125" style="707" customWidth="1"/>
    <col min="6916" max="6916" width="7.109375" style="707" customWidth="1"/>
    <col min="6917" max="6917" width="9.33203125" style="707" customWidth="1"/>
    <col min="6918" max="6918" width="7.109375" style="707" customWidth="1"/>
    <col min="6919" max="6919" width="9.33203125" style="707" customWidth="1"/>
    <col min="6920" max="6920" width="7.109375" style="707" customWidth="1"/>
    <col min="6921" max="6921" width="9.33203125" style="707" customWidth="1"/>
    <col min="6922" max="6922" width="21.44140625" style="707" customWidth="1"/>
    <col min="6923" max="6925" width="8.5546875" style="707" customWidth="1"/>
    <col min="6926" max="6926" width="8.88671875" style="707"/>
    <col min="6927" max="6927" width="5.5546875" style="707" customWidth="1"/>
    <col min="6928" max="6928" width="4.5546875" style="707" customWidth="1"/>
    <col min="6929" max="6929" width="11.6640625" style="707" customWidth="1"/>
    <col min="6930" max="6936" width="8.88671875" style="707"/>
    <col min="6937" max="6949" width="0" style="707" hidden="1" customWidth="1"/>
    <col min="6950" max="7168" width="8.88671875" style="707"/>
    <col min="7169" max="7169" width="5.44140625" style="707" customWidth="1"/>
    <col min="7170" max="7170" width="4.44140625" style="707" customWidth="1"/>
    <col min="7171" max="7171" width="8.33203125" style="707" customWidth="1"/>
    <col min="7172" max="7172" width="7.109375" style="707" customWidth="1"/>
    <col min="7173" max="7173" width="9.33203125" style="707" customWidth="1"/>
    <col min="7174" max="7174" width="7.109375" style="707" customWidth="1"/>
    <col min="7175" max="7175" width="9.33203125" style="707" customWidth="1"/>
    <col min="7176" max="7176" width="7.109375" style="707" customWidth="1"/>
    <col min="7177" max="7177" width="9.33203125" style="707" customWidth="1"/>
    <col min="7178" max="7178" width="21.44140625" style="707" customWidth="1"/>
    <col min="7179" max="7181" width="8.5546875" style="707" customWidth="1"/>
    <col min="7182" max="7182" width="8.88671875" style="707"/>
    <col min="7183" max="7183" width="5.5546875" style="707" customWidth="1"/>
    <col min="7184" max="7184" width="4.5546875" style="707" customWidth="1"/>
    <col min="7185" max="7185" width="11.6640625" style="707" customWidth="1"/>
    <col min="7186" max="7192" width="8.88671875" style="707"/>
    <col min="7193" max="7205" width="0" style="707" hidden="1" customWidth="1"/>
    <col min="7206" max="7424" width="8.88671875" style="707"/>
    <col min="7425" max="7425" width="5.44140625" style="707" customWidth="1"/>
    <col min="7426" max="7426" width="4.44140625" style="707" customWidth="1"/>
    <col min="7427" max="7427" width="8.33203125" style="707" customWidth="1"/>
    <col min="7428" max="7428" width="7.109375" style="707" customWidth="1"/>
    <col min="7429" max="7429" width="9.33203125" style="707" customWidth="1"/>
    <col min="7430" max="7430" width="7.109375" style="707" customWidth="1"/>
    <col min="7431" max="7431" width="9.33203125" style="707" customWidth="1"/>
    <col min="7432" max="7432" width="7.109375" style="707" customWidth="1"/>
    <col min="7433" max="7433" width="9.33203125" style="707" customWidth="1"/>
    <col min="7434" max="7434" width="21.44140625" style="707" customWidth="1"/>
    <col min="7435" max="7437" width="8.5546875" style="707" customWidth="1"/>
    <col min="7438" max="7438" width="8.88671875" style="707"/>
    <col min="7439" max="7439" width="5.5546875" style="707" customWidth="1"/>
    <col min="7440" max="7440" width="4.5546875" style="707" customWidth="1"/>
    <col min="7441" max="7441" width="11.6640625" style="707" customWidth="1"/>
    <col min="7442" max="7448" width="8.88671875" style="707"/>
    <col min="7449" max="7461" width="0" style="707" hidden="1" customWidth="1"/>
    <col min="7462" max="7680" width="8.88671875" style="707"/>
    <col min="7681" max="7681" width="5.44140625" style="707" customWidth="1"/>
    <col min="7682" max="7682" width="4.44140625" style="707" customWidth="1"/>
    <col min="7683" max="7683" width="8.33203125" style="707" customWidth="1"/>
    <col min="7684" max="7684" width="7.109375" style="707" customWidth="1"/>
    <col min="7685" max="7685" width="9.33203125" style="707" customWidth="1"/>
    <col min="7686" max="7686" width="7.109375" style="707" customWidth="1"/>
    <col min="7687" max="7687" width="9.33203125" style="707" customWidth="1"/>
    <col min="7688" max="7688" width="7.109375" style="707" customWidth="1"/>
    <col min="7689" max="7689" width="9.33203125" style="707" customWidth="1"/>
    <col min="7690" max="7690" width="21.44140625" style="707" customWidth="1"/>
    <col min="7691" max="7693" width="8.5546875" style="707" customWidth="1"/>
    <col min="7694" max="7694" width="8.88671875" style="707"/>
    <col min="7695" max="7695" width="5.5546875" style="707" customWidth="1"/>
    <col min="7696" max="7696" width="4.5546875" style="707" customWidth="1"/>
    <col min="7697" max="7697" width="11.6640625" style="707" customWidth="1"/>
    <col min="7698" max="7704" width="8.88671875" style="707"/>
    <col min="7705" max="7717" width="0" style="707" hidden="1" customWidth="1"/>
    <col min="7718" max="7936" width="8.88671875" style="707"/>
    <col min="7937" max="7937" width="5.44140625" style="707" customWidth="1"/>
    <col min="7938" max="7938" width="4.44140625" style="707" customWidth="1"/>
    <col min="7939" max="7939" width="8.33203125" style="707" customWidth="1"/>
    <col min="7940" max="7940" width="7.109375" style="707" customWidth="1"/>
    <col min="7941" max="7941" width="9.33203125" style="707" customWidth="1"/>
    <col min="7942" max="7942" width="7.109375" style="707" customWidth="1"/>
    <col min="7943" max="7943" width="9.33203125" style="707" customWidth="1"/>
    <col min="7944" max="7944" width="7.109375" style="707" customWidth="1"/>
    <col min="7945" max="7945" width="9.33203125" style="707" customWidth="1"/>
    <col min="7946" max="7946" width="21.44140625" style="707" customWidth="1"/>
    <col min="7947" max="7949" width="8.5546875" style="707" customWidth="1"/>
    <col min="7950" max="7950" width="8.88671875" style="707"/>
    <col min="7951" max="7951" width="5.5546875" style="707" customWidth="1"/>
    <col min="7952" max="7952" width="4.5546875" style="707" customWidth="1"/>
    <col min="7953" max="7953" width="11.6640625" style="707" customWidth="1"/>
    <col min="7954" max="7960" width="8.88671875" style="707"/>
    <col min="7961" max="7973" width="0" style="707" hidden="1" customWidth="1"/>
    <col min="7974" max="8192" width="8.88671875" style="707"/>
    <col min="8193" max="8193" width="5.44140625" style="707" customWidth="1"/>
    <col min="8194" max="8194" width="4.44140625" style="707" customWidth="1"/>
    <col min="8195" max="8195" width="8.33203125" style="707" customWidth="1"/>
    <col min="8196" max="8196" width="7.109375" style="707" customWidth="1"/>
    <col min="8197" max="8197" width="9.33203125" style="707" customWidth="1"/>
    <col min="8198" max="8198" width="7.109375" style="707" customWidth="1"/>
    <col min="8199" max="8199" width="9.33203125" style="707" customWidth="1"/>
    <col min="8200" max="8200" width="7.109375" style="707" customWidth="1"/>
    <col min="8201" max="8201" width="9.33203125" style="707" customWidth="1"/>
    <col min="8202" max="8202" width="21.44140625" style="707" customWidth="1"/>
    <col min="8203" max="8205" width="8.5546875" style="707" customWidth="1"/>
    <col min="8206" max="8206" width="8.88671875" style="707"/>
    <col min="8207" max="8207" width="5.5546875" style="707" customWidth="1"/>
    <col min="8208" max="8208" width="4.5546875" style="707" customWidth="1"/>
    <col min="8209" max="8209" width="11.6640625" style="707" customWidth="1"/>
    <col min="8210" max="8216" width="8.88671875" style="707"/>
    <col min="8217" max="8229" width="0" style="707" hidden="1" customWidth="1"/>
    <col min="8230" max="8448" width="8.88671875" style="707"/>
    <col min="8449" max="8449" width="5.44140625" style="707" customWidth="1"/>
    <col min="8450" max="8450" width="4.44140625" style="707" customWidth="1"/>
    <col min="8451" max="8451" width="8.33203125" style="707" customWidth="1"/>
    <col min="8452" max="8452" width="7.109375" style="707" customWidth="1"/>
    <col min="8453" max="8453" width="9.33203125" style="707" customWidth="1"/>
    <col min="8454" max="8454" width="7.109375" style="707" customWidth="1"/>
    <col min="8455" max="8455" width="9.33203125" style="707" customWidth="1"/>
    <col min="8456" max="8456" width="7.109375" style="707" customWidth="1"/>
    <col min="8457" max="8457" width="9.33203125" style="707" customWidth="1"/>
    <col min="8458" max="8458" width="21.44140625" style="707" customWidth="1"/>
    <col min="8459" max="8461" width="8.5546875" style="707" customWidth="1"/>
    <col min="8462" max="8462" width="8.88671875" style="707"/>
    <col min="8463" max="8463" width="5.5546875" style="707" customWidth="1"/>
    <col min="8464" max="8464" width="4.5546875" style="707" customWidth="1"/>
    <col min="8465" max="8465" width="11.6640625" style="707" customWidth="1"/>
    <col min="8466" max="8472" width="8.88671875" style="707"/>
    <col min="8473" max="8485" width="0" style="707" hidden="1" customWidth="1"/>
    <col min="8486" max="8704" width="8.88671875" style="707"/>
    <col min="8705" max="8705" width="5.44140625" style="707" customWidth="1"/>
    <col min="8706" max="8706" width="4.44140625" style="707" customWidth="1"/>
    <col min="8707" max="8707" width="8.33203125" style="707" customWidth="1"/>
    <col min="8708" max="8708" width="7.109375" style="707" customWidth="1"/>
    <col min="8709" max="8709" width="9.33203125" style="707" customWidth="1"/>
    <col min="8710" max="8710" width="7.109375" style="707" customWidth="1"/>
    <col min="8711" max="8711" width="9.33203125" style="707" customWidth="1"/>
    <col min="8712" max="8712" width="7.109375" style="707" customWidth="1"/>
    <col min="8713" max="8713" width="9.33203125" style="707" customWidth="1"/>
    <col min="8714" max="8714" width="21.44140625" style="707" customWidth="1"/>
    <col min="8715" max="8717" width="8.5546875" style="707" customWidth="1"/>
    <col min="8718" max="8718" width="8.88671875" style="707"/>
    <col min="8719" max="8719" width="5.5546875" style="707" customWidth="1"/>
    <col min="8720" max="8720" width="4.5546875" style="707" customWidth="1"/>
    <col min="8721" max="8721" width="11.6640625" style="707" customWidth="1"/>
    <col min="8722" max="8728" width="8.88671875" style="707"/>
    <col min="8729" max="8741" width="0" style="707" hidden="1" customWidth="1"/>
    <col min="8742" max="8960" width="8.88671875" style="707"/>
    <col min="8961" max="8961" width="5.44140625" style="707" customWidth="1"/>
    <col min="8962" max="8962" width="4.44140625" style="707" customWidth="1"/>
    <col min="8963" max="8963" width="8.33203125" style="707" customWidth="1"/>
    <col min="8964" max="8964" width="7.109375" style="707" customWidth="1"/>
    <col min="8965" max="8965" width="9.33203125" style="707" customWidth="1"/>
    <col min="8966" max="8966" width="7.109375" style="707" customWidth="1"/>
    <col min="8967" max="8967" width="9.33203125" style="707" customWidth="1"/>
    <col min="8968" max="8968" width="7.109375" style="707" customWidth="1"/>
    <col min="8969" max="8969" width="9.33203125" style="707" customWidth="1"/>
    <col min="8970" max="8970" width="21.44140625" style="707" customWidth="1"/>
    <col min="8971" max="8973" width="8.5546875" style="707" customWidth="1"/>
    <col min="8974" max="8974" width="8.88671875" style="707"/>
    <col min="8975" max="8975" width="5.5546875" style="707" customWidth="1"/>
    <col min="8976" max="8976" width="4.5546875" style="707" customWidth="1"/>
    <col min="8977" max="8977" width="11.6640625" style="707" customWidth="1"/>
    <col min="8978" max="8984" width="8.88671875" style="707"/>
    <col min="8985" max="8997" width="0" style="707" hidden="1" customWidth="1"/>
    <col min="8998" max="9216" width="8.88671875" style="707"/>
    <col min="9217" max="9217" width="5.44140625" style="707" customWidth="1"/>
    <col min="9218" max="9218" width="4.44140625" style="707" customWidth="1"/>
    <col min="9219" max="9219" width="8.33203125" style="707" customWidth="1"/>
    <col min="9220" max="9220" width="7.109375" style="707" customWidth="1"/>
    <col min="9221" max="9221" width="9.33203125" style="707" customWidth="1"/>
    <col min="9222" max="9222" width="7.109375" style="707" customWidth="1"/>
    <col min="9223" max="9223" width="9.33203125" style="707" customWidth="1"/>
    <col min="9224" max="9224" width="7.109375" style="707" customWidth="1"/>
    <col min="9225" max="9225" width="9.33203125" style="707" customWidth="1"/>
    <col min="9226" max="9226" width="21.44140625" style="707" customWidth="1"/>
    <col min="9227" max="9229" width="8.5546875" style="707" customWidth="1"/>
    <col min="9230" max="9230" width="8.88671875" style="707"/>
    <col min="9231" max="9231" width="5.5546875" style="707" customWidth="1"/>
    <col min="9232" max="9232" width="4.5546875" style="707" customWidth="1"/>
    <col min="9233" max="9233" width="11.6640625" style="707" customWidth="1"/>
    <col min="9234" max="9240" width="8.88671875" style="707"/>
    <col min="9241" max="9253" width="0" style="707" hidden="1" customWidth="1"/>
    <col min="9254" max="9472" width="8.88671875" style="707"/>
    <col min="9473" max="9473" width="5.44140625" style="707" customWidth="1"/>
    <col min="9474" max="9474" width="4.44140625" style="707" customWidth="1"/>
    <col min="9475" max="9475" width="8.33203125" style="707" customWidth="1"/>
    <col min="9476" max="9476" width="7.109375" style="707" customWidth="1"/>
    <col min="9477" max="9477" width="9.33203125" style="707" customWidth="1"/>
    <col min="9478" max="9478" width="7.109375" style="707" customWidth="1"/>
    <col min="9479" max="9479" width="9.33203125" style="707" customWidth="1"/>
    <col min="9480" max="9480" width="7.109375" style="707" customWidth="1"/>
    <col min="9481" max="9481" width="9.33203125" style="707" customWidth="1"/>
    <col min="9482" max="9482" width="21.44140625" style="707" customWidth="1"/>
    <col min="9483" max="9485" width="8.5546875" style="707" customWidth="1"/>
    <col min="9486" max="9486" width="8.88671875" style="707"/>
    <col min="9487" max="9487" width="5.5546875" style="707" customWidth="1"/>
    <col min="9488" max="9488" width="4.5546875" style="707" customWidth="1"/>
    <col min="9489" max="9489" width="11.6640625" style="707" customWidth="1"/>
    <col min="9490" max="9496" width="8.88671875" style="707"/>
    <col min="9497" max="9509" width="0" style="707" hidden="1" customWidth="1"/>
    <col min="9510" max="9728" width="8.88671875" style="707"/>
    <col min="9729" max="9729" width="5.44140625" style="707" customWidth="1"/>
    <col min="9730" max="9730" width="4.44140625" style="707" customWidth="1"/>
    <col min="9731" max="9731" width="8.33203125" style="707" customWidth="1"/>
    <col min="9732" max="9732" width="7.109375" style="707" customWidth="1"/>
    <col min="9733" max="9733" width="9.33203125" style="707" customWidth="1"/>
    <col min="9734" max="9734" width="7.109375" style="707" customWidth="1"/>
    <col min="9735" max="9735" width="9.33203125" style="707" customWidth="1"/>
    <col min="9736" max="9736" width="7.109375" style="707" customWidth="1"/>
    <col min="9737" max="9737" width="9.33203125" style="707" customWidth="1"/>
    <col min="9738" max="9738" width="21.44140625" style="707" customWidth="1"/>
    <col min="9739" max="9741" width="8.5546875" style="707" customWidth="1"/>
    <col min="9742" max="9742" width="8.88671875" style="707"/>
    <col min="9743" max="9743" width="5.5546875" style="707" customWidth="1"/>
    <col min="9744" max="9744" width="4.5546875" style="707" customWidth="1"/>
    <col min="9745" max="9745" width="11.6640625" style="707" customWidth="1"/>
    <col min="9746" max="9752" width="8.88671875" style="707"/>
    <col min="9753" max="9765" width="0" style="707" hidden="1" customWidth="1"/>
    <col min="9766" max="9984" width="8.88671875" style="707"/>
    <col min="9985" max="9985" width="5.44140625" style="707" customWidth="1"/>
    <col min="9986" max="9986" width="4.44140625" style="707" customWidth="1"/>
    <col min="9987" max="9987" width="8.33203125" style="707" customWidth="1"/>
    <col min="9988" max="9988" width="7.109375" style="707" customWidth="1"/>
    <col min="9989" max="9989" width="9.33203125" style="707" customWidth="1"/>
    <col min="9990" max="9990" width="7.109375" style="707" customWidth="1"/>
    <col min="9991" max="9991" width="9.33203125" style="707" customWidth="1"/>
    <col min="9992" max="9992" width="7.109375" style="707" customWidth="1"/>
    <col min="9993" max="9993" width="9.33203125" style="707" customWidth="1"/>
    <col min="9994" max="9994" width="21.44140625" style="707" customWidth="1"/>
    <col min="9995" max="9997" width="8.5546875" style="707" customWidth="1"/>
    <col min="9998" max="9998" width="8.88671875" style="707"/>
    <col min="9999" max="9999" width="5.5546875" style="707" customWidth="1"/>
    <col min="10000" max="10000" width="4.5546875" style="707" customWidth="1"/>
    <col min="10001" max="10001" width="11.6640625" style="707" customWidth="1"/>
    <col min="10002" max="10008" width="8.88671875" style="707"/>
    <col min="10009" max="10021" width="0" style="707" hidden="1" customWidth="1"/>
    <col min="10022" max="10240" width="8.88671875" style="707"/>
    <col min="10241" max="10241" width="5.44140625" style="707" customWidth="1"/>
    <col min="10242" max="10242" width="4.44140625" style="707" customWidth="1"/>
    <col min="10243" max="10243" width="8.33203125" style="707" customWidth="1"/>
    <col min="10244" max="10244" width="7.109375" style="707" customWidth="1"/>
    <col min="10245" max="10245" width="9.33203125" style="707" customWidth="1"/>
    <col min="10246" max="10246" width="7.109375" style="707" customWidth="1"/>
    <col min="10247" max="10247" width="9.33203125" style="707" customWidth="1"/>
    <col min="10248" max="10248" width="7.109375" style="707" customWidth="1"/>
    <col min="10249" max="10249" width="9.33203125" style="707" customWidth="1"/>
    <col min="10250" max="10250" width="21.44140625" style="707" customWidth="1"/>
    <col min="10251" max="10253" width="8.5546875" style="707" customWidth="1"/>
    <col min="10254" max="10254" width="8.88671875" style="707"/>
    <col min="10255" max="10255" width="5.5546875" style="707" customWidth="1"/>
    <col min="10256" max="10256" width="4.5546875" style="707" customWidth="1"/>
    <col min="10257" max="10257" width="11.6640625" style="707" customWidth="1"/>
    <col min="10258" max="10264" width="8.88671875" style="707"/>
    <col min="10265" max="10277" width="0" style="707" hidden="1" customWidth="1"/>
    <col min="10278" max="10496" width="8.88671875" style="707"/>
    <col min="10497" max="10497" width="5.44140625" style="707" customWidth="1"/>
    <col min="10498" max="10498" width="4.44140625" style="707" customWidth="1"/>
    <col min="10499" max="10499" width="8.33203125" style="707" customWidth="1"/>
    <col min="10500" max="10500" width="7.109375" style="707" customWidth="1"/>
    <col min="10501" max="10501" width="9.33203125" style="707" customWidth="1"/>
    <col min="10502" max="10502" width="7.109375" style="707" customWidth="1"/>
    <col min="10503" max="10503" width="9.33203125" style="707" customWidth="1"/>
    <col min="10504" max="10504" width="7.109375" style="707" customWidth="1"/>
    <col min="10505" max="10505" width="9.33203125" style="707" customWidth="1"/>
    <col min="10506" max="10506" width="21.44140625" style="707" customWidth="1"/>
    <col min="10507" max="10509" width="8.5546875" style="707" customWidth="1"/>
    <col min="10510" max="10510" width="8.88671875" style="707"/>
    <col min="10511" max="10511" width="5.5546875" style="707" customWidth="1"/>
    <col min="10512" max="10512" width="4.5546875" style="707" customWidth="1"/>
    <col min="10513" max="10513" width="11.6640625" style="707" customWidth="1"/>
    <col min="10514" max="10520" width="8.88671875" style="707"/>
    <col min="10521" max="10533" width="0" style="707" hidden="1" customWidth="1"/>
    <col min="10534" max="10752" width="8.88671875" style="707"/>
    <col min="10753" max="10753" width="5.44140625" style="707" customWidth="1"/>
    <col min="10754" max="10754" width="4.44140625" style="707" customWidth="1"/>
    <col min="10755" max="10755" width="8.33203125" style="707" customWidth="1"/>
    <col min="10756" max="10756" width="7.109375" style="707" customWidth="1"/>
    <col min="10757" max="10757" width="9.33203125" style="707" customWidth="1"/>
    <col min="10758" max="10758" width="7.109375" style="707" customWidth="1"/>
    <col min="10759" max="10759" width="9.33203125" style="707" customWidth="1"/>
    <col min="10760" max="10760" width="7.109375" style="707" customWidth="1"/>
    <col min="10761" max="10761" width="9.33203125" style="707" customWidth="1"/>
    <col min="10762" max="10762" width="21.44140625" style="707" customWidth="1"/>
    <col min="10763" max="10765" width="8.5546875" style="707" customWidth="1"/>
    <col min="10766" max="10766" width="8.88671875" style="707"/>
    <col min="10767" max="10767" width="5.5546875" style="707" customWidth="1"/>
    <col min="10768" max="10768" width="4.5546875" style="707" customWidth="1"/>
    <col min="10769" max="10769" width="11.6640625" style="707" customWidth="1"/>
    <col min="10770" max="10776" width="8.88671875" style="707"/>
    <col min="10777" max="10789" width="0" style="707" hidden="1" customWidth="1"/>
    <col min="10790" max="11008" width="8.88671875" style="707"/>
    <col min="11009" max="11009" width="5.44140625" style="707" customWidth="1"/>
    <col min="11010" max="11010" width="4.44140625" style="707" customWidth="1"/>
    <col min="11011" max="11011" width="8.33203125" style="707" customWidth="1"/>
    <col min="11012" max="11012" width="7.109375" style="707" customWidth="1"/>
    <col min="11013" max="11013" width="9.33203125" style="707" customWidth="1"/>
    <col min="11014" max="11014" width="7.109375" style="707" customWidth="1"/>
    <col min="11015" max="11015" width="9.33203125" style="707" customWidth="1"/>
    <col min="11016" max="11016" width="7.109375" style="707" customWidth="1"/>
    <col min="11017" max="11017" width="9.33203125" style="707" customWidth="1"/>
    <col min="11018" max="11018" width="21.44140625" style="707" customWidth="1"/>
    <col min="11019" max="11021" width="8.5546875" style="707" customWidth="1"/>
    <col min="11022" max="11022" width="8.88671875" style="707"/>
    <col min="11023" max="11023" width="5.5546875" style="707" customWidth="1"/>
    <col min="11024" max="11024" width="4.5546875" style="707" customWidth="1"/>
    <col min="11025" max="11025" width="11.6640625" style="707" customWidth="1"/>
    <col min="11026" max="11032" width="8.88671875" style="707"/>
    <col min="11033" max="11045" width="0" style="707" hidden="1" customWidth="1"/>
    <col min="11046" max="11264" width="8.88671875" style="707"/>
    <col min="11265" max="11265" width="5.44140625" style="707" customWidth="1"/>
    <col min="11266" max="11266" width="4.44140625" style="707" customWidth="1"/>
    <col min="11267" max="11267" width="8.33203125" style="707" customWidth="1"/>
    <col min="11268" max="11268" width="7.109375" style="707" customWidth="1"/>
    <col min="11269" max="11269" width="9.33203125" style="707" customWidth="1"/>
    <col min="11270" max="11270" width="7.109375" style="707" customWidth="1"/>
    <col min="11271" max="11271" width="9.33203125" style="707" customWidth="1"/>
    <col min="11272" max="11272" width="7.109375" style="707" customWidth="1"/>
    <col min="11273" max="11273" width="9.33203125" style="707" customWidth="1"/>
    <col min="11274" max="11274" width="21.44140625" style="707" customWidth="1"/>
    <col min="11275" max="11277" width="8.5546875" style="707" customWidth="1"/>
    <col min="11278" max="11278" width="8.88671875" style="707"/>
    <col min="11279" max="11279" width="5.5546875" style="707" customWidth="1"/>
    <col min="11280" max="11280" width="4.5546875" style="707" customWidth="1"/>
    <col min="11281" max="11281" width="11.6640625" style="707" customWidth="1"/>
    <col min="11282" max="11288" width="8.88671875" style="707"/>
    <col min="11289" max="11301" width="0" style="707" hidden="1" customWidth="1"/>
    <col min="11302" max="11520" width="8.88671875" style="707"/>
    <col min="11521" max="11521" width="5.44140625" style="707" customWidth="1"/>
    <col min="11522" max="11522" width="4.44140625" style="707" customWidth="1"/>
    <col min="11523" max="11523" width="8.33203125" style="707" customWidth="1"/>
    <col min="11524" max="11524" width="7.109375" style="707" customWidth="1"/>
    <col min="11525" max="11525" width="9.33203125" style="707" customWidth="1"/>
    <col min="11526" max="11526" width="7.109375" style="707" customWidth="1"/>
    <col min="11527" max="11527" width="9.33203125" style="707" customWidth="1"/>
    <col min="11528" max="11528" width="7.109375" style="707" customWidth="1"/>
    <col min="11529" max="11529" width="9.33203125" style="707" customWidth="1"/>
    <col min="11530" max="11530" width="21.44140625" style="707" customWidth="1"/>
    <col min="11531" max="11533" width="8.5546875" style="707" customWidth="1"/>
    <col min="11534" max="11534" width="8.88671875" style="707"/>
    <col min="11535" max="11535" width="5.5546875" style="707" customWidth="1"/>
    <col min="11536" max="11536" width="4.5546875" style="707" customWidth="1"/>
    <col min="11537" max="11537" width="11.6640625" style="707" customWidth="1"/>
    <col min="11538" max="11544" width="8.88671875" style="707"/>
    <col min="11545" max="11557" width="0" style="707" hidden="1" customWidth="1"/>
    <col min="11558" max="11776" width="8.88671875" style="707"/>
    <col min="11777" max="11777" width="5.44140625" style="707" customWidth="1"/>
    <col min="11778" max="11778" width="4.44140625" style="707" customWidth="1"/>
    <col min="11779" max="11779" width="8.33203125" style="707" customWidth="1"/>
    <col min="11780" max="11780" width="7.109375" style="707" customWidth="1"/>
    <col min="11781" max="11781" width="9.33203125" style="707" customWidth="1"/>
    <col min="11782" max="11782" width="7.109375" style="707" customWidth="1"/>
    <col min="11783" max="11783" width="9.33203125" style="707" customWidth="1"/>
    <col min="11784" max="11784" width="7.109375" style="707" customWidth="1"/>
    <col min="11785" max="11785" width="9.33203125" style="707" customWidth="1"/>
    <col min="11786" max="11786" width="21.44140625" style="707" customWidth="1"/>
    <col min="11787" max="11789" width="8.5546875" style="707" customWidth="1"/>
    <col min="11790" max="11790" width="8.88671875" style="707"/>
    <col min="11791" max="11791" width="5.5546875" style="707" customWidth="1"/>
    <col min="11792" max="11792" width="4.5546875" style="707" customWidth="1"/>
    <col min="11793" max="11793" width="11.6640625" style="707" customWidth="1"/>
    <col min="11794" max="11800" width="8.88671875" style="707"/>
    <col min="11801" max="11813" width="0" style="707" hidden="1" customWidth="1"/>
    <col min="11814" max="12032" width="8.88671875" style="707"/>
    <col min="12033" max="12033" width="5.44140625" style="707" customWidth="1"/>
    <col min="12034" max="12034" width="4.44140625" style="707" customWidth="1"/>
    <col min="12035" max="12035" width="8.33203125" style="707" customWidth="1"/>
    <col min="12036" max="12036" width="7.109375" style="707" customWidth="1"/>
    <col min="12037" max="12037" width="9.33203125" style="707" customWidth="1"/>
    <col min="12038" max="12038" width="7.109375" style="707" customWidth="1"/>
    <col min="12039" max="12039" width="9.33203125" style="707" customWidth="1"/>
    <col min="12040" max="12040" width="7.109375" style="707" customWidth="1"/>
    <col min="12041" max="12041" width="9.33203125" style="707" customWidth="1"/>
    <col min="12042" max="12042" width="21.44140625" style="707" customWidth="1"/>
    <col min="12043" max="12045" width="8.5546875" style="707" customWidth="1"/>
    <col min="12046" max="12046" width="8.88671875" style="707"/>
    <col min="12047" max="12047" width="5.5546875" style="707" customWidth="1"/>
    <col min="12048" max="12048" width="4.5546875" style="707" customWidth="1"/>
    <col min="12049" max="12049" width="11.6640625" style="707" customWidth="1"/>
    <col min="12050" max="12056" width="8.88671875" style="707"/>
    <col min="12057" max="12069" width="0" style="707" hidden="1" customWidth="1"/>
    <col min="12070" max="12288" width="8.88671875" style="707"/>
    <col min="12289" max="12289" width="5.44140625" style="707" customWidth="1"/>
    <col min="12290" max="12290" width="4.44140625" style="707" customWidth="1"/>
    <col min="12291" max="12291" width="8.33203125" style="707" customWidth="1"/>
    <col min="12292" max="12292" width="7.109375" style="707" customWidth="1"/>
    <col min="12293" max="12293" width="9.33203125" style="707" customWidth="1"/>
    <col min="12294" max="12294" width="7.109375" style="707" customWidth="1"/>
    <col min="12295" max="12295" width="9.33203125" style="707" customWidth="1"/>
    <col min="12296" max="12296" width="7.109375" style="707" customWidth="1"/>
    <col min="12297" max="12297" width="9.33203125" style="707" customWidth="1"/>
    <col min="12298" max="12298" width="21.44140625" style="707" customWidth="1"/>
    <col min="12299" max="12301" width="8.5546875" style="707" customWidth="1"/>
    <col min="12302" max="12302" width="8.88671875" style="707"/>
    <col min="12303" max="12303" width="5.5546875" style="707" customWidth="1"/>
    <col min="12304" max="12304" width="4.5546875" style="707" customWidth="1"/>
    <col min="12305" max="12305" width="11.6640625" style="707" customWidth="1"/>
    <col min="12306" max="12312" width="8.88671875" style="707"/>
    <col min="12313" max="12325" width="0" style="707" hidden="1" customWidth="1"/>
    <col min="12326" max="12544" width="8.88671875" style="707"/>
    <col min="12545" max="12545" width="5.44140625" style="707" customWidth="1"/>
    <col min="12546" max="12546" width="4.44140625" style="707" customWidth="1"/>
    <col min="12547" max="12547" width="8.33203125" style="707" customWidth="1"/>
    <col min="12548" max="12548" width="7.109375" style="707" customWidth="1"/>
    <col min="12549" max="12549" width="9.33203125" style="707" customWidth="1"/>
    <col min="12550" max="12550" width="7.109375" style="707" customWidth="1"/>
    <col min="12551" max="12551" width="9.33203125" style="707" customWidth="1"/>
    <col min="12552" max="12552" width="7.109375" style="707" customWidth="1"/>
    <col min="12553" max="12553" width="9.33203125" style="707" customWidth="1"/>
    <col min="12554" max="12554" width="21.44140625" style="707" customWidth="1"/>
    <col min="12555" max="12557" width="8.5546875" style="707" customWidth="1"/>
    <col min="12558" max="12558" width="8.88671875" style="707"/>
    <col min="12559" max="12559" width="5.5546875" style="707" customWidth="1"/>
    <col min="12560" max="12560" width="4.5546875" style="707" customWidth="1"/>
    <col min="12561" max="12561" width="11.6640625" style="707" customWidth="1"/>
    <col min="12562" max="12568" width="8.88671875" style="707"/>
    <col min="12569" max="12581" width="0" style="707" hidden="1" customWidth="1"/>
    <col min="12582" max="12800" width="8.88671875" style="707"/>
    <col min="12801" max="12801" width="5.44140625" style="707" customWidth="1"/>
    <col min="12802" max="12802" width="4.44140625" style="707" customWidth="1"/>
    <col min="12803" max="12803" width="8.33203125" style="707" customWidth="1"/>
    <col min="12804" max="12804" width="7.109375" style="707" customWidth="1"/>
    <col min="12805" max="12805" width="9.33203125" style="707" customWidth="1"/>
    <col min="12806" max="12806" width="7.109375" style="707" customWidth="1"/>
    <col min="12807" max="12807" width="9.33203125" style="707" customWidth="1"/>
    <col min="12808" max="12808" width="7.109375" style="707" customWidth="1"/>
    <col min="12809" max="12809" width="9.33203125" style="707" customWidth="1"/>
    <col min="12810" max="12810" width="21.44140625" style="707" customWidth="1"/>
    <col min="12811" max="12813" width="8.5546875" style="707" customWidth="1"/>
    <col min="12814" max="12814" width="8.88671875" style="707"/>
    <col min="12815" max="12815" width="5.5546875" style="707" customWidth="1"/>
    <col min="12816" max="12816" width="4.5546875" style="707" customWidth="1"/>
    <col min="12817" max="12817" width="11.6640625" style="707" customWidth="1"/>
    <col min="12818" max="12824" width="8.88671875" style="707"/>
    <col min="12825" max="12837" width="0" style="707" hidden="1" customWidth="1"/>
    <col min="12838" max="13056" width="8.88671875" style="707"/>
    <col min="13057" max="13057" width="5.44140625" style="707" customWidth="1"/>
    <col min="13058" max="13058" width="4.44140625" style="707" customWidth="1"/>
    <col min="13059" max="13059" width="8.33203125" style="707" customWidth="1"/>
    <col min="13060" max="13060" width="7.109375" style="707" customWidth="1"/>
    <col min="13061" max="13061" width="9.33203125" style="707" customWidth="1"/>
    <col min="13062" max="13062" width="7.109375" style="707" customWidth="1"/>
    <col min="13063" max="13063" width="9.33203125" style="707" customWidth="1"/>
    <col min="13064" max="13064" width="7.109375" style="707" customWidth="1"/>
    <col min="13065" max="13065" width="9.33203125" style="707" customWidth="1"/>
    <col min="13066" max="13066" width="21.44140625" style="707" customWidth="1"/>
    <col min="13067" max="13069" width="8.5546875" style="707" customWidth="1"/>
    <col min="13070" max="13070" width="8.88671875" style="707"/>
    <col min="13071" max="13071" width="5.5546875" style="707" customWidth="1"/>
    <col min="13072" max="13072" width="4.5546875" style="707" customWidth="1"/>
    <col min="13073" max="13073" width="11.6640625" style="707" customWidth="1"/>
    <col min="13074" max="13080" width="8.88671875" style="707"/>
    <col min="13081" max="13093" width="0" style="707" hidden="1" customWidth="1"/>
    <col min="13094" max="13312" width="8.88671875" style="707"/>
    <col min="13313" max="13313" width="5.44140625" style="707" customWidth="1"/>
    <col min="13314" max="13314" width="4.44140625" style="707" customWidth="1"/>
    <col min="13315" max="13315" width="8.33203125" style="707" customWidth="1"/>
    <col min="13316" max="13316" width="7.109375" style="707" customWidth="1"/>
    <col min="13317" max="13317" width="9.33203125" style="707" customWidth="1"/>
    <col min="13318" max="13318" width="7.109375" style="707" customWidth="1"/>
    <col min="13319" max="13319" width="9.33203125" style="707" customWidth="1"/>
    <col min="13320" max="13320" width="7.109375" style="707" customWidth="1"/>
    <col min="13321" max="13321" width="9.33203125" style="707" customWidth="1"/>
    <col min="13322" max="13322" width="21.44140625" style="707" customWidth="1"/>
    <col min="13323" max="13325" width="8.5546875" style="707" customWidth="1"/>
    <col min="13326" max="13326" width="8.88671875" style="707"/>
    <col min="13327" max="13327" width="5.5546875" style="707" customWidth="1"/>
    <col min="13328" max="13328" width="4.5546875" style="707" customWidth="1"/>
    <col min="13329" max="13329" width="11.6640625" style="707" customWidth="1"/>
    <col min="13330" max="13336" width="8.88671875" style="707"/>
    <col min="13337" max="13349" width="0" style="707" hidden="1" customWidth="1"/>
    <col min="13350" max="13568" width="8.88671875" style="707"/>
    <col min="13569" max="13569" width="5.44140625" style="707" customWidth="1"/>
    <col min="13570" max="13570" width="4.44140625" style="707" customWidth="1"/>
    <col min="13571" max="13571" width="8.33203125" style="707" customWidth="1"/>
    <col min="13572" max="13572" width="7.109375" style="707" customWidth="1"/>
    <col min="13573" max="13573" width="9.33203125" style="707" customWidth="1"/>
    <col min="13574" max="13574" width="7.109375" style="707" customWidth="1"/>
    <col min="13575" max="13575" width="9.33203125" style="707" customWidth="1"/>
    <col min="13576" max="13576" width="7.109375" style="707" customWidth="1"/>
    <col min="13577" max="13577" width="9.33203125" style="707" customWidth="1"/>
    <col min="13578" max="13578" width="21.44140625" style="707" customWidth="1"/>
    <col min="13579" max="13581" width="8.5546875" style="707" customWidth="1"/>
    <col min="13582" max="13582" width="8.88671875" style="707"/>
    <col min="13583" max="13583" width="5.5546875" style="707" customWidth="1"/>
    <col min="13584" max="13584" width="4.5546875" style="707" customWidth="1"/>
    <col min="13585" max="13585" width="11.6640625" style="707" customWidth="1"/>
    <col min="13586" max="13592" width="8.88671875" style="707"/>
    <col min="13593" max="13605" width="0" style="707" hidden="1" customWidth="1"/>
    <col min="13606" max="13824" width="8.88671875" style="707"/>
    <col min="13825" max="13825" width="5.44140625" style="707" customWidth="1"/>
    <col min="13826" max="13826" width="4.44140625" style="707" customWidth="1"/>
    <col min="13827" max="13827" width="8.33203125" style="707" customWidth="1"/>
    <col min="13828" max="13828" width="7.109375" style="707" customWidth="1"/>
    <col min="13829" max="13829" width="9.33203125" style="707" customWidth="1"/>
    <col min="13830" max="13830" width="7.109375" style="707" customWidth="1"/>
    <col min="13831" max="13831" width="9.33203125" style="707" customWidth="1"/>
    <col min="13832" max="13832" width="7.109375" style="707" customWidth="1"/>
    <col min="13833" max="13833" width="9.33203125" style="707" customWidth="1"/>
    <col min="13834" max="13834" width="21.44140625" style="707" customWidth="1"/>
    <col min="13835" max="13837" width="8.5546875" style="707" customWidth="1"/>
    <col min="13838" max="13838" width="8.88671875" style="707"/>
    <col min="13839" max="13839" width="5.5546875" style="707" customWidth="1"/>
    <col min="13840" max="13840" width="4.5546875" style="707" customWidth="1"/>
    <col min="13841" max="13841" width="11.6640625" style="707" customWidth="1"/>
    <col min="13842" max="13848" width="8.88671875" style="707"/>
    <col min="13849" max="13861" width="0" style="707" hidden="1" customWidth="1"/>
    <col min="13862" max="14080" width="8.88671875" style="707"/>
    <col min="14081" max="14081" width="5.44140625" style="707" customWidth="1"/>
    <col min="14082" max="14082" width="4.44140625" style="707" customWidth="1"/>
    <col min="14083" max="14083" width="8.33203125" style="707" customWidth="1"/>
    <col min="14084" max="14084" width="7.109375" style="707" customWidth="1"/>
    <col min="14085" max="14085" width="9.33203125" style="707" customWidth="1"/>
    <col min="14086" max="14086" width="7.109375" style="707" customWidth="1"/>
    <col min="14087" max="14087" width="9.33203125" style="707" customWidth="1"/>
    <col min="14088" max="14088" width="7.109375" style="707" customWidth="1"/>
    <col min="14089" max="14089" width="9.33203125" style="707" customWidth="1"/>
    <col min="14090" max="14090" width="21.44140625" style="707" customWidth="1"/>
    <col min="14091" max="14093" width="8.5546875" style="707" customWidth="1"/>
    <col min="14094" max="14094" width="8.88671875" style="707"/>
    <col min="14095" max="14095" width="5.5546875" style="707" customWidth="1"/>
    <col min="14096" max="14096" width="4.5546875" style="707" customWidth="1"/>
    <col min="14097" max="14097" width="11.6640625" style="707" customWidth="1"/>
    <col min="14098" max="14104" width="8.88671875" style="707"/>
    <col min="14105" max="14117" width="0" style="707" hidden="1" customWidth="1"/>
    <col min="14118" max="14336" width="8.88671875" style="707"/>
    <col min="14337" max="14337" width="5.44140625" style="707" customWidth="1"/>
    <col min="14338" max="14338" width="4.44140625" style="707" customWidth="1"/>
    <col min="14339" max="14339" width="8.33203125" style="707" customWidth="1"/>
    <col min="14340" max="14340" width="7.109375" style="707" customWidth="1"/>
    <col min="14341" max="14341" width="9.33203125" style="707" customWidth="1"/>
    <col min="14342" max="14342" width="7.109375" style="707" customWidth="1"/>
    <col min="14343" max="14343" width="9.33203125" style="707" customWidth="1"/>
    <col min="14344" max="14344" width="7.109375" style="707" customWidth="1"/>
    <col min="14345" max="14345" width="9.33203125" style="707" customWidth="1"/>
    <col min="14346" max="14346" width="21.44140625" style="707" customWidth="1"/>
    <col min="14347" max="14349" width="8.5546875" style="707" customWidth="1"/>
    <col min="14350" max="14350" width="8.88671875" style="707"/>
    <col min="14351" max="14351" width="5.5546875" style="707" customWidth="1"/>
    <col min="14352" max="14352" width="4.5546875" style="707" customWidth="1"/>
    <col min="14353" max="14353" width="11.6640625" style="707" customWidth="1"/>
    <col min="14354" max="14360" width="8.88671875" style="707"/>
    <col min="14361" max="14373" width="0" style="707" hidden="1" customWidth="1"/>
    <col min="14374" max="14592" width="8.88671875" style="707"/>
    <col min="14593" max="14593" width="5.44140625" style="707" customWidth="1"/>
    <col min="14594" max="14594" width="4.44140625" style="707" customWidth="1"/>
    <col min="14595" max="14595" width="8.33203125" style="707" customWidth="1"/>
    <col min="14596" max="14596" width="7.109375" style="707" customWidth="1"/>
    <col min="14597" max="14597" width="9.33203125" style="707" customWidth="1"/>
    <col min="14598" max="14598" width="7.109375" style="707" customWidth="1"/>
    <col min="14599" max="14599" width="9.33203125" style="707" customWidth="1"/>
    <col min="14600" max="14600" width="7.109375" style="707" customWidth="1"/>
    <col min="14601" max="14601" width="9.33203125" style="707" customWidth="1"/>
    <col min="14602" max="14602" width="21.44140625" style="707" customWidth="1"/>
    <col min="14603" max="14605" width="8.5546875" style="707" customWidth="1"/>
    <col min="14606" max="14606" width="8.88671875" style="707"/>
    <col min="14607" max="14607" width="5.5546875" style="707" customWidth="1"/>
    <col min="14608" max="14608" width="4.5546875" style="707" customWidth="1"/>
    <col min="14609" max="14609" width="11.6640625" style="707" customWidth="1"/>
    <col min="14610" max="14616" width="8.88671875" style="707"/>
    <col min="14617" max="14629" width="0" style="707" hidden="1" customWidth="1"/>
    <col min="14630" max="14848" width="8.88671875" style="707"/>
    <col min="14849" max="14849" width="5.44140625" style="707" customWidth="1"/>
    <col min="14850" max="14850" width="4.44140625" style="707" customWidth="1"/>
    <col min="14851" max="14851" width="8.33203125" style="707" customWidth="1"/>
    <col min="14852" max="14852" width="7.109375" style="707" customWidth="1"/>
    <col min="14853" max="14853" width="9.33203125" style="707" customWidth="1"/>
    <col min="14854" max="14854" width="7.109375" style="707" customWidth="1"/>
    <col min="14855" max="14855" width="9.33203125" style="707" customWidth="1"/>
    <col min="14856" max="14856" width="7.109375" style="707" customWidth="1"/>
    <col min="14857" max="14857" width="9.33203125" style="707" customWidth="1"/>
    <col min="14858" max="14858" width="21.44140625" style="707" customWidth="1"/>
    <col min="14859" max="14861" width="8.5546875" style="707" customWidth="1"/>
    <col min="14862" max="14862" width="8.88671875" style="707"/>
    <col min="14863" max="14863" width="5.5546875" style="707" customWidth="1"/>
    <col min="14864" max="14864" width="4.5546875" style="707" customWidth="1"/>
    <col min="14865" max="14865" width="11.6640625" style="707" customWidth="1"/>
    <col min="14866" max="14872" width="8.88671875" style="707"/>
    <col min="14873" max="14885" width="0" style="707" hidden="1" customWidth="1"/>
    <col min="14886" max="15104" width="8.88671875" style="707"/>
    <col min="15105" max="15105" width="5.44140625" style="707" customWidth="1"/>
    <col min="15106" max="15106" width="4.44140625" style="707" customWidth="1"/>
    <col min="15107" max="15107" width="8.33203125" style="707" customWidth="1"/>
    <col min="15108" max="15108" width="7.109375" style="707" customWidth="1"/>
    <col min="15109" max="15109" width="9.33203125" style="707" customWidth="1"/>
    <col min="15110" max="15110" width="7.109375" style="707" customWidth="1"/>
    <col min="15111" max="15111" width="9.33203125" style="707" customWidth="1"/>
    <col min="15112" max="15112" width="7.109375" style="707" customWidth="1"/>
    <col min="15113" max="15113" width="9.33203125" style="707" customWidth="1"/>
    <col min="15114" max="15114" width="21.44140625" style="707" customWidth="1"/>
    <col min="15115" max="15117" width="8.5546875" style="707" customWidth="1"/>
    <col min="15118" max="15118" width="8.88671875" style="707"/>
    <col min="15119" max="15119" width="5.5546875" style="707" customWidth="1"/>
    <col min="15120" max="15120" width="4.5546875" style="707" customWidth="1"/>
    <col min="15121" max="15121" width="11.6640625" style="707" customWidth="1"/>
    <col min="15122" max="15128" width="8.88671875" style="707"/>
    <col min="15129" max="15141" width="0" style="707" hidden="1" customWidth="1"/>
    <col min="15142" max="15360" width="8.88671875" style="707"/>
    <col min="15361" max="15361" width="5.44140625" style="707" customWidth="1"/>
    <col min="15362" max="15362" width="4.44140625" style="707" customWidth="1"/>
    <col min="15363" max="15363" width="8.33203125" style="707" customWidth="1"/>
    <col min="15364" max="15364" width="7.109375" style="707" customWidth="1"/>
    <col min="15365" max="15365" width="9.33203125" style="707" customWidth="1"/>
    <col min="15366" max="15366" width="7.109375" style="707" customWidth="1"/>
    <col min="15367" max="15367" width="9.33203125" style="707" customWidth="1"/>
    <col min="15368" max="15368" width="7.109375" style="707" customWidth="1"/>
    <col min="15369" max="15369" width="9.33203125" style="707" customWidth="1"/>
    <col min="15370" max="15370" width="21.44140625" style="707" customWidth="1"/>
    <col min="15371" max="15373" width="8.5546875" style="707" customWidth="1"/>
    <col min="15374" max="15374" width="8.88671875" style="707"/>
    <col min="15375" max="15375" width="5.5546875" style="707" customWidth="1"/>
    <col min="15376" max="15376" width="4.5546875" style="707" customWidth="1"/>
    <col min="15377" max="15377" width="11.6640625" style="707" customWidth="1"/>
    <col min="15378" max="15384" width="8.88671875" style="707"/>
    <col min="15385" max="15397" width="0" style="707" hidden="1" customWidth="1"/>
    <col min="15398" max="15616" width="8.88671875" style="707"/>
    <col min="15617" max="15617" width="5.44140625" style="707" customWidth="1"/>
    <col min="15618" max="15618" width="4.44140625" style="707" customWidth="1"/>
    <col min="15619" max="15619" width="8.33203125" style="707" customWidth="1"/>
    <col min="15620" max="15620" width="7.109375" style="707" customWidth="1"/>
    <col min="15621" max="15621" width="9.33203125" style="707" customWidth="1"/>
    <col min="15622" max="15622" width="7.109375" style="707" customWidth="1"/>
    <col min="15623" max="15623" width="9.33203125" style="707" customWidth="1"/>
    <col min="15624" max="15624" width="7.109375" style="707" customWidth="1"/>
    <col min="15625" max="15625" width="9.33203125" style="707" customWidth="1"/>
    <col min="15626" max="15626" width="21.44140625" style="707" customWidth="1"/>
    <col min="15627" max="15629" width="8.5546875" style="707" customWidth="1"/>
    <col min="15630" max="15630" width="8.88671875" style="707"/>
    <col min="15631" max="15631" width="5.5546875" style="707" customWidth="1"/>
    <col min="15632" max="15632" width="4.5546875" style="707" customWidth="1"/>
    <col min="15633" max="15633" width="11.6640625" style="707" customWidth="1"/>
    <col min="15634" max="15640" width="8.88671875" style="707"/>
    <col min="15641" max="15653" width="0" style="707" hidden="1" customWidth="1"/>
    <col min="15654" max="15872" width="8.88671875" style="707"/>
    <col min="15873" max="15873" width="5.44140625" style="707" customWidth="1"/>
    <col min="15874" max="15874" width="4.44140625" style="707" customWidth="1"/>
    <col min="15875" max="15875" width="8.33203125" style="707" customWidth="1"/>
    <col min="15876" max="15876" width="7.109375" style="707" customWidth="1"/>
    <col min="15877" max="15877" width="9.33203125" style="707" customWidth="1"/>
    <col min="15878" max="15878" width="7.109375" style="707" customWidth="1"/>
    <col min="15879" max="15879" width="9.33203125" style="707" customWidth="1"/>
    <col min="15880" max="15880" width="7.109375" style="707" customWidth="1"/>
    <col min="15881" max="15881" width="9.33203125" style="707" customWidth="1"/>
    <col min="15882" max="15882" width="21.44140625" style="707" customWidth="1"/>
    <col min="15883" max="15885" width="8.5546875" style="707" customWidth="1"/>
    <col min="15886" max="15886" width="8.88671875" style="707"/>
    <col min="15887" max="15887" width="5.5546875" style="707" customWidth="1"/>
    <col min="15888" max="15888" width="4.5546875" style="707" customWidth="1"/>
    <col min="15889" max="15889" width="11.6640625" style="707" customWidth="1"/>
    <col min="15890" max="15896" width="8.88671875" style="707"/>
    <col min="15897" max="15909" width="0" style="707" hidden="1" customWidth="1"/>
    <col min="15910" max="16128" width="8.88671875" style="707"/>
    <col min="16129" max="16129" width="5.44140625" style="707" customWidth="1"/>
    <col min="16130" max="16130" width="4.44140625" style="707" customWidth="1"/>
    <col min="16131" max="16131" width="8.33203125" style="707" customWidth="1"/>
    <col min="16132" max="16132" width="7.109375" style="707" customWidth="1"/>
    <col min="16133" max="16133" width="9.33203125" style="707" customWidth="1"/>
    <col min="16134" max="16134" width="7.109375" style="707" customWidth="1"/>
    <col min="16135" max="16135" width="9.33203125" style="707" customWidth="1"/>
    <col min="16136" max="16136" width="7.109375" style="707" customWidth="1"/>
    <col min="16137" max="16137" width="9.33203125" style="707" customWidth="1"/>
    <col min="16138" max="16138" width="21.44140625" style="707" customWidth="1"/>
    <col min="16139" max="16141" width="8.5546875" style="707" customWidth="1"/>
    <col min="16142" max="16142" width="8.88671875" style="707"/>
    <col min="16143" max="16143" width="5.5546875" style="707" customWidth="1"/>
    <col min="16144" max="16144" width="4.5546875" style="707" customWidth="1"/>
    <col min="16145" max="16145" width="11.6640625" style="707" customWidth="1"/>
    <col min="16146" max="16152" width="8.88671875" style="707"/>
    <col min="16153" max="16165" width="0" style="707" hidden="1" customWidth="1"/>
    <col min="16166" max="16384" width="8.88671875" style="707"/>
  </cols>
  <sheetData>
    <row r="1" spans="1:37" ht="24.6" x14ac:dyDescent="0.25">
      <c r="A1" s="1124" t="e">
        <f>[4]Altalanos!$A$6</f>
        <v>#REF!</v>
      </c>
      <c r="B1" s="1124"/>
      <c r="C1" s="1124"/>
      <c r="D1" s="1124"/>
      <c r="E1" s="1124"/>
      <c r="F1" s="1124"/>
      <c r="G1" s="783"/>
      <c r="H1" s="784" t="s">
        <v>44</v>
      </c>
      <c r="I1" s="785"/>
      <c r="J1" s="786"/>
      <c r="L1" s="787"/>
      <c r="M1" s="788"/>
      <c r="N1" s="789"/>
      <c r="O1" s="789" t="s">
        <v>11</v>
      </c>
      <c r="P1" s="789"/>
      <c r="Q1" s="790"/>
      <c r="R1" s="789"/>
      <c r="AB1" s="791" t="e">
        <f>IF(Y5=1,CONCATENATE(VLOOKUP(Y3,AA16:AH27,2)),CONCATENATE(VLOOKUP(Y3,AA2:AK13,2)))</f>
        <v>#REF!</v>
      </c>
      <c r="AC1" s="791" t="e">
        <f>IF(Y5=1,CONCATENATE(VLOOKUP(Y3,AA16:AK27,3)),CONCATENATE(VLOOKUP(Y3,AA2:AK13,3)))</f>
        <v>#REF!</v>
      </c>
      <c r="AD1" s="791" t="e">
        <f>IF(Y5=1,CONCATENATE(VLOOKUP(Y3,AA16:AK27,4)),CONCATENATE(VLOOKUP(Y3,AA2:AK13,4)))</f>
        <v>#REF!</v>
      </c>
      <c r="AE1" s="791" t="e">
        <f>IF(Y5=1,CONCATENATE(VLOOKUP(Y3,AA16:AK27,5)),CONCATENATE(VLOOKUP(Y3,AA2:AK13,5)))</f>
        <v>#REF!</v>
      </c>
      <c r="AF1" s="791" t="e">
        <f>IF(Y5=1,CONCATENATE(VLOOKUP(Y3,AA16:AK27,6)),CONCATENATE(VLOOKUP(Y3,AA2:AK13,6)))</f>
        <v>#REF!</v>
      </c>
      <c r="AG1" s="791" t="e">
        <f>IF(Y5=1,CONCATENATE(VLOOKUP(Y3,AA16:AK27,7)),CONCATENATE(VLOOKUP(Y3,AA2:AK13,7)))</f>
        <v>#REF!</v>
      </c>
      <c r="AH1" s="791" t="e">
        <f>IF(Y5=1,CONCATENATE(VLOOKUP(Y3,AA16:AK27,8)),CONCATENATE(VLOOKUP(Y3,AA2:AK13,8)))</f>
        <v>#REF!</v>
      </c>
      <c r="AI1" s="791" t="e">
        <f>IF(Y5=1,CONCATENATE(VLOOKUP(Y3,AA16:AK27,9)),CONCATENATE(VLOOKUP(Y3,AA2:AK13,9)))</f>
        <v>#REF!</v>
      </c>
      <c r="AJ1" s="791" t="e">
        <f>IF(Y5=1,CONCATENATE(VLOOKUP(Y3,AA16:AK27,10)),CONCATENATE(VLOOKUP(Y3,AA2:AK13,10)))</f>
        <v>#REF!</v>
      </c>
      <c r="AK1" s="791" t="e">
        <f>IF(Y5=1,CONCATENATE(VLOOKUP(Y3,AA16:AK27,11)),CONCATENATE(VLOOKUP(Y3,AA2:AK13,11)))</f>
        <v>#REF!</v>
      </c>
    </row>
    <row r="2" spans="1:37" x14ac:dyDescent="0.25">
      <c r="A2" s="792" t="s">
        <v>43</v>
      </c>
      <c r="B2" s="793"/>
      <c r="C2" s="793"/>
      <c r="D2" s="793"/>
      <c r="E2" s="794" t="e">
        <f>[4]Altalanos!$D$8</f>
        <v>#REF!</v>
      </c>
      <c r="F2" s="793"/>
      <c r="G2" s="795"/>
      <c r="H2" s="796"/>
      <c r="I2" s="796"/>
      <c r="J2" s="797"/>
      <c r="K2" s="787"/>
      <c r="L2" s="787"/>
      <c r="M2" s="787"/>
      <c r="N2" s="798"/>
      <c r="O2" s="799"/>
      <c r="P2" s="798"/>
      <c r="Q2" s="799"/>
      <c r="R2" s="798"/>
      <c r="Y2" s="800"/>
      <c r="Z2" s="801"/>
      <c r="AA2" s="801" t="s">
        <v>53</v>
      </c>
      <c r="AB2" s="684">
        <v>150</v>
      </c>
      <c r="AC2" s="684">
        <v>120</v>
      </c>
      <c r="AD2" s="684">
        <v>100</v>
      </c>
      <c r="AE2" s="684">
        <v>80</v>
      </c>
      <c r="AF2" s="684">
        <v>70</v>
      </c>
      <c r="AG2" s="684">
        <v>60</v>
      </c>
      <c r="AH2" s="684">
        <v>55</v>
      </c>
      <c r="AI2" s="684">
        <v>50</v>
      </c>
      <c r="AJ2" s="684">
        <v>45</v>
      </c>
      <c r="AK2" s="684">
        <v>40</v>
      </c>
    </row>
    <row r="3" spans="1:37" x14ac:dyDescent="0.25">
      <c r="A3" s="724" t="s">
        <v>21</v>
      </c>
      <c r="B3" s="724"/>
      <c r="C3" s="724"/>
      <c r="D3" s="724"/>
      <c r="E3" s="724" t="s">
        <v>19</v>
      </c>
      <c r="F3" s="724"/>
      <c r="G3" s="724"/>
      <c r="H3" s="724" t="s">
        <v>24</v>
      </c>
      <c r="I3" s="724"/>
      <c r="J3" s="802"/>
      <c r="K3" s="724"/>
      <c r="L3" s="803" t="s">
        <v>25</v>
      </c>
      <c r="M3" s="724"/>
      <c r="N3" s="804"/>
      <c r="O3" s="805"/>
      <c r="P3" s="804"/>
      <c r="Q3" s="683" t="s">
        <v>66</v>
      </c>
      <c r="R3" s="684" t="s">
        <v>72</v>
      </c>
      <c r="Y3" s="801">
        <f>IF(H4="OB","A",IF(H4="IX","W",H4))</f>
        <v>0</v>
      </c>
      <c r="Z3" s="801"/>
      <c r="AA3" s="801" t="s">
        <v>76</v>
      </c>
      <c r="AB3" s="684">
        <v>120</v>
      </c>
      <c r="AC3" s="684">
        <v>90</v>
      </c>
      <c r="AD3" s="684">
        <v>65</v>
      </c>
      <c r="AE3" s="684">
        <v>55</v>
      </c>
      <c r="AF3" s="684">
        <v>50</v>
      </c>
      <c r="AG3" s="684">
        <v>45</v>
      </c>
      <c r="AH3" s="684">
        <v>40</v>
      </c>
      <c r="AI3" s="684">
        <v>35</v>
      </c>
      <c r="AJ3" s="684">
        <v>25</v>
      </c>
      <c r="AK3" s="684">
        <v>20</v>
      </c>
    </row>
    <row r="4" spans="1:37" ht="13.8" thickBot="1" x14ac:dyDescent="0.3">
      <c r="A4" s="1125" t="e">
        <f>[4]Altalanos!$A$10</f>
        <v>#REF!</v>
      </c>
      <c r="B4" s="1125"/>
      <c r="C4" s="1125"/>
      <c r="D4" s="806"/>
      <c r="E4" s="807" t="e">
        <f>[4]Altalanos!$C$10</f>
        <v>#REF!</v>
      </c>
      <c r="F4" s="807"/>
      <c r="G4" s="807"/>
      <c r="H4" s="595"/>
      <c r="I4" s="807"/>
      <c r="J4" s="808"/>
      <c r="K4" s="595"/>
      <c r="L4" s="810" t="e">
        <f>[4]Altalanos!$E$10</f>
        <v>#REF!</v>
      </c>
      <c r="M4" s="595"/>
      <c r="N4" s="811"/>
      <c r="O4" s="812"/>
      <c r="P4" s="811"/>
      <c r="Q4" s="686" t="s">
        <v>73</v>
      </c>
      <c r="R4" s="687" t="s">
        <v>68</v>
      </c>
      <c r="Y4" s="801"/>
      <c r="Z4" s="801"/>
      <c r="AA4" s="801" t="s">
        <v>77</v>
      </c>
      <c r="AB4" s="684">
        <v>90</v>
      </c>
      <c r="AC4" s="684">
        <v>60</v>
      </c>
      <c r="AD4" s="684">
        <v>45</v>
      </c>
      <c r="AE4" s="684">
        <v>34</v>
      </c>
      <c r="AF4" s="684">
        <v>27</v>
      </c>
      <c r="AG4" s="684">
        <v>22</v>
      </c>
      <c r="AH4" s="684">
        <v>18</v>
      </c>
      <c r="AI4" s="684">
        <v>15</v>
      </c>
      <c r="AJ4" s="684">
        <v>12</v>
      </c>
      <c r="AK4" s="684">
        <v>9</v>
      </c>
    </row>
    <row r="5" spans="1:37" x14ac:dyDescent="0.25">
      <c r="A5" s="813"/>
      <c r="B5" s="813" t="s">
        <v>41</v>
      </c>
      <c r="C5" s="813" t="s">
        <v>51</v>
      </c>
      <c r="D5" s="813" t="s">
        <v>35</v>
      </c>
      <c r="E5" s="813" t="s">
        <v>56</v>
      </c>
      <c r="F5" s="813"/>
      <c r="G5" s="813" t="s">
        <v>23</v>
      </c>
      <c r="H5" s="813"/>
      <c r="I5" s="813" t="s">
        <v>26</v>
      </c>
      <c r="J5" s="813"/>
      <c r="K5" s="814" t="s">
        <v>57</v>
      </c>
      <c r="L5" s="814" t="s">
        <v>58</v>
      </c>
      <c r="M5" s="814" t="s">
        <v>59</v>
      </c>
      <c r="Q5" s="692" t="s">
        <v>74</v>
      </c>
      <c r="R5" s="693" t="s">
        <v>70</v>
      </c>
      <c r="Y5" s="801" t="e">
        <f>IF(OR([4]Altalanos!$A$8="F1",[4]Altalanos!$A$8="F2",[4]Altalanos!$A$8="N1",[4]Altalanos!$A$8="N2"),1,2)</f>
        <v>#REF!</v>
      </c>
      <c r="Z5" s="801"/>
      <c r="AA5" s="801" t="s">
        <v>78</v>
      </c>
      <c r="AB5" s="684">
        <v>60</v>
      </c>
      <c r="AC5" s="684">
        <v>40</v>
      </c>
      <c r="AD5" s="684">
        <v>30</v>
      </c>
      <c r="AE5" s="684">
        <v>20</v>
      </c>
      <c r="AF5" s="684">
        <v>18</v>
      </c>
      <c r="AG5" s="684">
        <v>15</v>
      </c>
      <c r="AH5" s="684">
        <v>12</v>
      </c>
      <c r="AI5" s="684">
        <v>10</v>
      </c>
      <c r="AJ5" s="684">
        <v>8</v>
      </c>
      <c r="AK5" s="684">
        <v>6</v>
      </c>
    </row>
    <row r="6" spans="1:37" x14ac:dyDescent="0.25">
      <c r="A6" s="815"/>
      <c r="B6" s="815"/>
      <c r="C6" s="815"/>
      <c r="D6" s="815"/>
      <c r="E6" s="815"/>
      <c r="F6" s="815"/>
      <c r="G6" s="815"/>
      <c r="H6" s="815"/>
      <c r="I6" s="815"/>
      <c r="J6" s="815"/>
      <c r="K6" s="815"/>
      <c r="L6" s="815"/>
      <c r="M6" s="815"/>
      <c r="Y6" s="801"/>
      <c r="Z6" s="801"/>
      <c r="AA6" s="801" t="s">
        <v>79</v>
      </c>
      <c r="AB6" s="684">
        <v>40</v>
      </c>
      <c r="AC6" s="684">
        <v>25</v>
      </c>
      <c r="AD6" s="684">
        <v>18</v>
      </c>
      <c r="AE6" s="684">
        <v>13</v>
      </c>
      <c r="AF6" s="684">
        <v>10</v>
      </c>
      <c r="AG6" s="684">
        <v>8</v>
      </c>
      <c r="AH6" s="684">
        <v>6</v>
      </c>
      <c r="AI6" s="684">
        <v>5</v>
      </c>
      <c r="AJ6" s="684">
        <v>4</v>
      </c>
      <c r="AK6" s="684">
        <v>3</v>
      </c>
    </row>
    <row r="7" spans="1:37" x14ac:dyDescent="0.25">
      <c r="A7" s="816" t="s">
        <v>53</v>
      </c>
      <c r="B7" s="817">
        <v>1</v>
      </c>
      <c r="C7" s="888" t="str">
        <f>IF($B7="","",VLOOKUP($B7,'B-VII.kcs-U18-L elo'!$A$7:$O$22,5))</f>
        <v>090319</v>
      </c>
      <c r="D7" s="888">
        <f>IF($B7="","",VLOOKUP($B7,'B-VII.kcs-U18-L elo'!$A$7:$O$22,15))</f>
        <v>0</v>
      </c>
      <c r="E7" s="889" t="str">
        <f>UPPER(IF($B7="","",VLOOKUP($B7,'B-VII.kcs-U18-L elo'!$A$7:$O$22,2)))</f>
        <v>KAPÁS</v>
      </c>
      <c r="F7" s="828"/>
      <c r="G7" s="889" t="str">
        <f>IF($B7="","",VLOOKUP($B7,'B-VII.kcs-U18-L elo'!$A$7:$O$22,3))</f>
        <v>Emma Lilla</v>
      </c>
      <c r="H7" s="828"/>
      <c r="I7" s="889" t="str">
        <f>IF($B7="","",VLOOKUP($B7,'B-VII.kcs-U18-L elo'!$A$7:$O$22,4))</f>
        <v>Pécsi Leőwey Klára Gimn.</v>
      </c>
      <c r="J7" s="815"/>
      <c r="K7" s="820"/>
      <c r="L7" s="821" t="str">
        <f>IF(K7="","",CONCATENATE(VLOOKUP($Y$3,$AB$1:$AK$1,K7)," pont"))</f>
        <v/>
      </c>
      <c r="M7" s="822"/>
      <c r="Y7" s="801"/>
      <c r="Z7" s="801"/>
      <c r="AA7" s="801" t="s">
        <v>80</v>
      </c>
      <c r="AB7" s="684">
        <v>25</v>
      </c>
      <c r="AC7" s="684">
        <v>15</v>
      </c>
      <c r="AD7" s="684">
        <v>13</v>
      </c>
      <c r="AE7" s="684">
        <v>8</v>
      </c>
      <c r="AF7" s="684">
        <v>6</v>
      </c>
      <c r="AG7" s="684">
        <v>4</v>
      </c>
      <c r="AH7" s="684">
        <v>3</v>
      </c>
      <c r="AI7" s="684">
        <v>2</v>
      </c>
      <c r="AJ7" s="684">
        <v>1</v>
      </c>
      <c r="AK7" s="684">
        <v>0</v>
      </c>
    </row>
    <row r="8" spans="1:37" x14ac:dyDescent="0.25">
      <c r="A8" s="816"/>
      <c r="B8" s="823">
        <v>2</v>
      </c>
      <c r="C8" s="815"/>
      <c r="D8" s="815"/>
      <c r="E8" s="815"/>
      <c r="F8" s="815"/>
      <c r="G8" s="815"/>
      <c r="H8" s="815"/>
      <c r="I8" s="815"/>
      <c r="J8" s="815"/>
      <c r="K8" s="816"/>
      <c r="L8" s="816"/>
      <c r="M8" s="825"/>
      <c r="Y8" s="801"/>
      <c r="Z8" s="801"/>
      <c r="AA8" s="801" t="s">
        <v>81</v>
      </c>
      <c r="AB8" s="684">
        <v>15</v>
      </c>
      <c r="AC8" s="684">
        <v>10</v>
      </c>
      <c r="AD8" s="684">
        <v>7</v>
      </c>
      <c r="AE8" s="684">
        <v>5</v>
      </c>
      <c r="AF8" s="684">
        <v>4</v>
      </c>
      <c r="AG8" s="684">
        <v>3</v>
      </c>
      <c r="AH8" s="684">
        <v>2</v>
      </c>
      <c r="AI8" s="684">
        <v>1</v>
      </c>
      <c r="AJ8" s="684">
        <v>0</v>
      </c>
      <c r="AK8" s="684">
        <v>0</v>
      </c>
    </row>
    <row r="9" spans="1:37" x14ac:dyDescent="0.25">
      <c r="A9" s="816" t="s">
        <v>54</v>
      </c>
      <c r="B9" s="817">
        <v>2</v>
      </c>
      <c r="C9" s="888" t="str">
        <f>IF($B9="","",VLOOKUP($B9,'B-VII.kcs-U18-L elo'!$A$7:$O$22,5))</f>
        <v>080913</v>
      </c>
      <c r="D9" s="888">
        <f>IF($B9="","",VLOOKUP($B9,'B-VII.kcs-U18-L elo'!$A$7:$O$22,15))</f>
        <v>0</v>
      </c>
      <c r="E9" s="889" t="str">
        <f>UPPER(IF($B9="","",VLOOKUP($B9,'B-VII.kcs-U18-L elo'!$A$7:$O$22,2)))</f>
        <v>LIPI</v>
      </c>
      <c r="F9" s="828"/>
      <c r="G9" s="889" t="str">
        <f>IF($B9="","",VLOOKUP($B9,'B-VII.kcs-U18-L elo'!$A$7:$O$22,3))</f>
        <v>Anna Sára</v>
      </c>
      <c r="H9" s="828"/>
      <c r="I9" s="889" t="str">
        <f>IF($B9="","",VLOOKUP($B9,'B-VII.kcs-U18-L elo'!$A$7:$O$22,4))</f>
        <v>PTE Gyakorló Ált.Isk.,Gimn. és Óvoda</v>
      </c>
      <c r="J9" s="815"/>
      <c r="K9" s="820"/>
      <c r="L9" s="821" t="str">
        <f>IF(K9="","",CONCATENATE(VLOOKUP($Y$3,$AB$1:$AK$1,K9)," pont"))</f>
        <v/>
      </c>
      <c r="M9" s="822"/>
      <c r="Y9" s="801"/>
      <c r="Z9" s="801"/>
      <c r="AA9" s="801" t="s">
        <v>82</v>
      </c>
      <c r="AB9" s="684">
        <v>10</v>
      </c>
      <c r="AC9" s="684">
        <v>6</v>
      </c>
      <c r="AD9" s="684">
        <v>4</v>
      </c>
      <c r="AE9" s="684">
        <v>2</v>
      </c>
      <c r="AF9" s="684">
        <v>1</v>
      </c>
      <c r="AG9" s="684">
        <v>0</v>
      </c>
      <c r="AH9" s="684">
        <v>0</v>
      </c>
      <c r="AI9" s="684">
        <v>0</v>
      </c>
      <c r="AJ9" s="684">
        <v>0</v>
      </c>
      <c r="AK9" s="684">
        <v>0</v>
      </c>
    </row>
    <row r="10" spans="1:37" x14ac:dyDescent="0.25">
      <c r="A10" s="816"/>
      <c r="B10" s="823"/>
      <c r="C10" s="815"/>
      <c r="D10" s="815"/>
      <c r="E10" s="815"/>
      <c r="F10" s="815"/>
      <c r="G10" s="815"/>
      <c r="H10" s="815"/>
      <c r="I10" s="815"/>
      <c r="J10" s="815"/>
      <c r="K10" s="816"/>
      <c r="L10" s="816"/>
      <c r="M10" s="825"/>
      <c r="Y10" s="801"/>
      <c r="Z10" s="801"/>
      <c r="AA10" s="801" t="s">
        <v>83</v>
      </c>
      <c r="AB10" s="684">
        <v>6</v>
      </c>
      <c r="AC10" s="684">
        <v>3</v>
      </c>
      <c r="AD10" s="684">
        <v>2</v>
      </c>
      <c r="AE10" s="684">
        <v>1</v>
      </c>
      <c r="AF10" s="684">
        <v>0</v>
      </c>
      <c r="AG10" s="684">
        <v>0</v>
      </c>
      <c r="AH10" s="684">
        <v>0</v>
      </c>
      <c r="AI10" s="684">
        <v>0</v>
      </c>
      <c r="AJ10" s="684">
        <v>0</v>
      </c>
      <c r="AK10" s="684">
        <v>0</v>
      </c>
    </row>
    <row r="11" spans="1:37" x14ac:dyDescent="0.25">
      <c r="A11" s="816" t="s">
        <v>55</v>
      </c>
      <c r="B11" s="817">
        <v>3</v>
      </c>
      <c r="C11" s="888" t="str">
        <f>IF($B11="","",VLOOKUP($B11,'B-VII.kcs-U18-L elo'!$A$7:$O$22,5))</f>
        <v>091021</v>
      </c>
      <c r="D11" s="888">
        <f>IF($B11="","",VLOOKUP($B11,'B-VII.kcs-U18-L elo'!$A$7:$O$22,15))</f>
        <v>0</v>
      </c>
      <c r="E11" s="889" t="str">
        <f>UPPER(IF($B11="","",VLOOKUP($B11,'B-VII.kcs-U18-L elo'!$A$7:$O$22,2)))</f>
        <v>VÉGH</v>
      </c>
      <c r="F11" s="828"/>
      <c r="G11" s="889" t="str">
        <f>IF($B11="","",VLOOKUP($B11,'B-VII.kcs-U18-L elo'!$A$7:$O$22,3))</f>
        <v>Fanni</v>
      </c>
      <c r="H11" s="828"/>
      <c r="I11" s="1079" t="str">
        <f>IF($B11="","",VLOOKUP($B11,'B-VII.kcs-U18-L elo'!$A$7:$O$22,4))</f>
        <v>Baranya Vm-i SZC Mohácsi Radnóti M. Techn. és Szak. Isk.</v>
      </c>
      <c r="J11" s="815"/>
      <c r="K11" s="820"/>
      <c r="L11" s="821" t="str">
        <f>IF(K11="","",CONCATENATE(VLOOKUP($Y$3,$AB$1:$AK$1,K11)," pont"))</f>
        <v/>
      </c>
      <c r="M11" s="822"/>
      <c r="Y11" s="801"/>
      <c r="Z11" s="801"/>
      <c r="AA11" s="801" t="s">
        <v>88</v>
      </c>
      <c r="AB11" s="684">
        <v>3</v>
      </c>
      <c r="AC11" s="684">
        <v>2</v>
      </c>
      <c r="AD11" s="684">
        <v>1</v>
      </c>
      <c r="AE11" s="684">
        <v>0</v>
      </c>
      <c r="AF11" s="684">
        <v>0</v>
      </c>
      <c r="AG11" s="684">
        <v>0</v>
      </c>
      <c r="AH11" s="684">
        <v>0</v>
      </c>
      <c r="AI11" s="684">
        <v>0</v>
      </c>
      <c r="AJ11" s="684">
        <v>0</v>
      </c>
      <c r="AK11" s="684">
        <v>0</v>
      </c>
    </row>
    <row r="12" spans="1:37" x14ac:dyDescent="0.25">
      <c r="A12" s="815"/>
      <c r="B12" s="815"/>
      <c r="C12" s="815"/>
      <c r="D12" s="815"/>
      <c r="E12" s="815"/>
      <c r="F12" s="815"/>
      <c r="G12" s="815"/>
      <c r="H12" s="815"/>
      <c r="I12" s="815"/>
      <c r="J12" s="815"/>
      <c r="K12" s="815"/>
      <c r="L12" s="815"/>
      <c r="M12" s="815"/>
      <c r="Y12" s="801"/>
      <c r="Z12" s="801"/>
      <c r="AA12" s="801" t="s">
        <v>84</v>
      </c>
      <c r="AB12" s="826">
        <v>0</v>
      </c>
      <c r="AC12" s="826">
        <v>0</v>
      </c>
      <c r="AD12" s="826">
        <v>0</v>
      </c>
      <c r="AE12" s="826">
        <v>0</v>
      </c>
      <c r="AF12" s="826">
        <v>0</v>
      </c>
      <c r="AG12" s="826">
        <v>0</v>
      </c>
      <c r="AH12" s="826">
        <v>0</v>
      </c>
      <c r="AI12" s="826">
        <v>0</v>
      </c>
      <c r="AJ12" s="826">
        <v>0</v>
      </c>
      <c r="AK12" s="826">
        <v>0</v>
      </c>
    </row>
    <row r="13" spans="1:37" x14ac:dyDescent="0.25">
      <c r="A13" s="815"/>
      <c r="B13" s="815"/>
      <c r="C13" s="815"/>
      <c r="D13" s="815"/>
      <c r="E13" s="815"/>
      <c r="F13" s="815"/>
      <c r="G13" s="815"/>
      <c r="H13" s="815"/>
      <c r="I13" s="815"/>
      <c r="J13" s="815"/>
      <c r="K13" s="815"/>
      <c r="L13" s="815"/>
      <c r="M13" s="815"/>
      <c r="Y13" s="801"/>
      <c r="Z13" s="801"/>
      <c r="AA13" s="801" t="s">
        <v>85</v>
      </c>
      <c r="AB13" s="826">
        <v>0</v>
      </c>
      <c r="AC13" s="826">
        <v>0</v>
      </c>
      <c r="AD13" s="826">
        <v>0</v>
      </c>
      <c r="AE13" s="826">
        <v>0</v>
      </c>
      <c r="AF13" s="826">
        <v>0</v>
      </c>
      <c r="AG13" s="826">
        <v>0</v>
      </c>
      <c r="AH13" s="826">
        <v>0</v>
      </c>
      <c r="AI13" s="826">
        <v>0</v>
      </c>
      <c r="AJ13" s="826">
        <v>0</v>
      </c>
      <c r="AK13" s="826">
        <v>0</v>
      </c>
    </row>
    <row r="14" spans="1:37" x14ac:dyDescent="0.25">
      <c r="A14" s="815"/>
      <c r="B14" s="815"/>
      <c r="C14" s="815"/>
      <c r="D14" s="815"/>
      <c r="E14" s="815"/>
      <c r="F14" s="815"/>
      <c r="G14" s="815"/>
      <c r="H14" s="815"/>
      <c r="I14" s="815"/>
      <c r="J14" s="815"/>
      <c r="K14" s="815"/>
      <c r="L14" s="815"/>
      <c r="M14" s="815"/>
      <c r="Y14" s="801"/>
      <c r="Z14" s="801"/>
      <c r="AA14" s="801"/>
      <c r="AB14" s="801"/>
      <c r="AC14" s="801"/>
      <c r="AD14" s="801"/>
      <c r="AE14" s="801"/>
      <c r="AF14" s="801"/>
      <c r="AG14" s="801"/>
      <c r="AH14" s="801"/>
      <c r="AI14" s="801"/>
      <c r="AJ14" s="801"/>
      <c r="AK14" s="801"/>
    </row>
    <row r="15" spans="1:37" x14ac:dyDescent="0.25">
      <c r="A15" s="815"/>
      <c r="B15" s="815"/>
      <c r="C15" s="815"/>
      <c r="D15" s="815"/>
      <c r="E15" s="815"/>
      <c r="F15" s="815"/>
      <c r="G15" s="815"/>
      <c r="H15" s="815"/>
      <c r="I15" s="815"/>
      <c r="J15" s="815"/>
      <c r="K15" s="815"/>
      <c r="L15" s="815"/>
      <c r="M15" s="815"/>
      <c r="Y15" s="801"/>
      <c r="Z15" s="801"/>
      <c r="AA15" s="801"/>
      <c r="AB15" s="801"/>
      <c r="AC15" s="801"/>
      <c r="AD15" s="801"/>
      <c r="AE15" s="801"/>
      <c r="AF15" s="801"/>
      <c r="AG15" s="801"/>
      <c r="AH15" s="801"/>
      <c r="AI15" s="801"/>
      <c r="AJ15" s="801"/>
      <c r="AK15" s="801"/>
    </row>
    <row r="16" spans="1:37" x14ac:dyDescent="0.25">
      <c r="A16" s="815"/>
      <c r="B16" s="815"/>
      <c r="C16" s="815"/>
      <c r="D16" s="815"/>
      <c r="E16" s="815"/>
      <c r="F16" s="815"/>
      <c r="G16" s="815"/>
      <c r="H16" s="815"/>
      <c r="I16" s="815"/>
      <c r="J16" s="815"/>
      <c r="K16" s="815"/>
      <c r="L16" s="815"/>
      <c r="M16" s="815"/>
      <c r="Y16" s="801"/>
      <c r="Z16" s="801"/>
      <c r="AA16" s="801" t="s">
        <v>53</v>
      </c>
      <c r="AB16" s="801">
        <v>300</v>
      </c>
      <c r="AC16" s="801">
        <v>250</v>
      </c>
      <c r="AD16" s="801">
        <v>220</v>
      </c>
      <c r="AE16" s="801">
        <v>180</v>
      </c>
      <c r="AF16" s="801">
        <v>160</v>
      </c>
      <c r="AG16" s="801">
        <v>150</v>
      </c>
      <c r="AH16" s="801">
        <v>140</v>
      </c>
      <c r="AI16" s="801">
        <v>130</v>
      </c>
      <c r="AJ16" s="801">
        <v>120</v>
      </c>
      <c r="AK16" s="801">
        <v>110</v>
      </c>
    </row>
    <row r="17" spans="1:37" x14ac:dyDescent="0.25">
      <c r="A17" s="815"/>
      <c r="B17" s="815"/>
      <c r="C17" s="815"/>
      <c r="D17" s="815"/>
      <c r="E17" s="815"/>
      <c r="F17" s="815"/>
      <c r="G17" s="815"/>
      <c r="H17" s="815"/>
      <c r="I17" s="815"/>
      <c r="J17" s="815"/>
      <c r="K17" s="815"/>
      <c r="L17" s="815"/>
      <c r="M17" s="815"/>
      <c r="Y17" s="801"/>
      <c r="Z17" s="801"/>
      <c r="AA17" s="801" t="s">
        <v>76</v>
      </c>
      <c r="AB17" s="801">
        <v>250</v>
      </c>
      <c r="AC17" s="801">
        <v>200</v>
      </c>
      <c r="AD17" s="801">
        <v>160</v>
      </c>
      <c r="AE17" s="801">
        <v>140</v>
      </c>
      <c r="AF17" s="801">
        <v>120</v>
      </c>
      <c r="AG17" s="801">
        <v>110</v>
      </c>
      <c r="AH17" s="801">
        <v>100</v>
      </c>
      <c r="AI17" s="801">
        <v>90</v>
      </c>
      <c r="AJ17" s="801">
        <v>80</v>
      </c>
      <c r="AK17" s="801">
        <v>70</v>
      </c>
    </row>
    <row r="18" spans="1:37" ht="18.75" customHeight="1" x14ac:dyDescent="0.25">
      <c r="A18" s="815"/>
      <c r="B18" s="1123"/>
      <c r="C18" s="1123"/>
      <c r="D18" s="1119" t="str">
        <f>E7</f>
        <v>KAPÁS</v>
      </c>
      <c r="E18" s="1119"/>
      <c r="F18" s="1119" t="str">
        <f>E9</f>
        <v>LIPI</v>
      </c>
      <c r="G18" s="1119"/>
      <c r="H18" s="1119" t="str">
        <f>E11</f>
        <v>VÉGH</v>
      </c>
      <c r="I18" s="1119"/>
      <c r="J18" s="815"/>
      <c r="K18" s="815"/>
      <c r="L18" s="815"/>
      <c r="M18" s="815"/>
      <c r="Y18" s="801"/>
      <c r="Z18" s="801"/>
      <c r="AA18" s="801" t="s">
        <v>77</v>
      </c>
      <c r="AB18" s="801">
        <v>200</v>
      </c>
      <c r="AC18" s="801">
        <v>150</v>
      </c>
      <c r="AD18" s="801">
        <v>130</v>
      </c>
      <c r="AE18" s="801">
        <v>110</v>
      </c>
      <c r="AF18" s="801">
        <v>95</v>
      </c>
      <c r="AG18" s="801">
        <v>80</v>
      </c>
      <c r="AH18" s="801">
        <v>70</v>
      </c>
      <c r="AI18" s="801">
        <v>60</v>
      </c>
      <c r="AJ18" s="801">
        <v>55</v>
      </c>
      <c r="AK18" s="801">
        <v>50</v>
      </c>
    </row>
    <row r="19" spans="1:37" ht="18.75" customHeight="1" x14ac:dyDescent="0.25">
      <c r="A19" s="827" t="s">
        <v>53</v>
      </c>
      <c r="B19" s="1117" t="str">
        <f>E7</f>
        <v>KAPÁS</v>
      </c>
      <c r="C19" s="1117"/>
      <c r="D19" s="1120"/>
      <c r="E19" s="1120"/>
      <c r="F19" s="1118"/>
      <c r="G19" s="1118"/>
      <c r="H19" s="1118"/>
      <c r="I19" s="1118"/>
      <c r="J19" s="815"/>
      <c r="K19" s="815"/>
      <c r="L19" s="815"/>
      <c r="M19" s="815"/>
      <c r="Y19" s="801"/>
      <c r="Z19" s="801"/>
      <c r="AA19" s="801" t="s">
        <v>78</v>
      </c>
      <c r="AB19" s="801">
        <v>150</v>
      </c>
      <c r="AC19" s="801">
        <v>120</v>
      </c>
      <c r="AD19" s="801">
        <v>100</v>
      </c>
      <c r="AE19" s="801">
        <v>80</v>
      </c>
      <c r="AF19" s="801">
        <v>70</v>
      </c>
      <c r="AG19" s="801">
        <v>60</v>
      </c>
      <c r="AH19" s="801">
        <v>55</v>
      </c>
      <c r="AI19" s="801">
        <v>50</v>
      </c>
      <c r="AJ19" s="801">
        <v>45</v>
      </c>
      <c r="AK19" s="801">
        <v>40</v>
      </c>
    </row>
    <row r="20" spans="1:37" ht="18.75" customHeight="1" x14ac:dyDescent="0.25">
      <c r="A20" s="827" t="s">
        <v>54</v>
      </c>
      <c r="B20" s="1117" t="str">
        <f>E9</f>
        <v>LIPI</v>
      </c>
      <c r="C20" s="1117"/>
      <c r="D20" s="1118"/>
      <c r="E20" s="1118"/>
      <c r="F20" s="1120"/>
      <c r="G20" s="1120"/>
      <c r="H20" s="1118"/>
      <c r="I20" s="1118"/>
      <c r="J20" s="815"/>
      <c r="K20" s="815"/>
      <c r="L20" s="815"/>
      <c r="M20" s="815"/>
      <c r="Y20" s="801"/>
      <c r="Z20" s="801"/>
      <c r="AA20" s="801" t="s">
        <v>79</v>
      </c>
      <c r="AB20" s="801">
        <v>120</v>
      </c>
      <c r="AC20" s="801">
        <v>90</v>
      </c>
      <c r="AD20" s="801">
        <v>65</v>
      </c>
      <c r="AE20" s="801">
        <v>55</v>
      </c>
      <c r="AF20" s="801">
        <v>50</v>
      </c>
      <c r="AG20" s="801">
        <v>45</v>
      </c>
      <c r="AH20" s="801">
        <v>40</v>
      </c>
      <c r="AI20" s="801">
        <v>35</v>
      </c>
      <c r="AJ20" s="801">
        <v>25</v>
      </c>
      <c r="AK20" s="801">
        <v>20</v>
      </c>
    </row>
    <row r="21" spans="1:37" ht="18.75" customHeight="1" x14ac:dyDescent="0.25">
      <c r="A21" s="827" t="s">
        <v>55</v>
      </c>
      <c r="B21" s="1117" t="str">
        <f>E11</f>
        <v>VÉGH</v>
      </c>
      <c r="C21" s="1117"/>
      <c r="D21" s="1118"/>
      <c r="E21" s="1118"/>
      <c r="F21" s="1118"/>
      <c r="G21" s="1118"/>
      <c r="H21" s="1120"/>
      <c r="I21" s="1120"/>
      <c r="J21" s="815"/>
      <c r="K21" s="815"/>
      <c r="L21" s="815"/>
      <c r="M21" s="815"/>
      <c r="Y21" s="801"/>
      <c r="Z21" s="801"/>
      <c r="AA21" s="801" t="s">
        <v>80</v>
      </c>
      <c r="AB21" s="801">
        <v>90</v>
      </c>
      <c r="AC21" s="801">
        <v>60</v>
      </c>
      <c r="AD21" s="801">
        <v>45</v>
      </c>
      <c r="AE21" s="801">
        <v>34</v>
      </c>
      <c r="AF21" s="801">
        <v>27</v>
      </c>
      <c r="AG21" s="801">
        <v>22</v>
      </c>
      <c r="AH21" s="801">
        <v>18</v>
      </c>
      <c r="AI21" s="801">
        <v>15</v>
      </c>
      <c r="AJ21" s="801">
        <v>12</v>
      </c>
      <c r="AK21" s="801">
        <v>9</v>
      </c>
    </row>
    <row r="22" spans="1:37" x14ac:dyDescent="0.25">
      <c r="A22" s="815"/>
      <c r="B22" s="815"/>
      <c r="C22" s="815"/>
      <c r="D22" s="815"/>
      <c r="E22" s="815"/>
      <c r="F22" s="815"/>
      <c r="G22" s="815"/>
      <c r="H22" s="815"/>
      <c r="I22" s="815"/>
      <c r="J22" s="815"/>
      <c r="K22" s="815"/>
      <c r="L22" s="815"/>
      <c r="M22" s="815"/>
      <c r="Y22" s="801"/>
      <c r="Z22" s="801"/>
      <c r="AA22" s="801" t="s">
        <v>81</v>
      </c>
      <c r="AB22" s="801">
        <v>60</v>
      </c>
      <c r="AC22" s="801">
        <v>40</v>
      </c>
      <c r="AD22" s="801">
        <v>30</v>
      </c>
      <c r="AE22" s="801">
        <v>20</v>
      </c>
      <c r="AF22" s="801">
        <v>18</v>
      </c>
      <c r="AG22" s="801">
        <v>15</v>
      </c>
      <c r="AH22" s="801">
        <v>12</v>
      </c>
      <c r="AI22" s="801">
        <v>10</v>
      </c>
      <c r="AJ22" s="801">
        <v>8</v>
      </c>
      <c r="AK22" s="801">
        <v>6</v>
      </c>
    </row>
    <row r="23" spans="1:37" x14ac:dyDescent="0.25">
      <c r="A23" s="815"/>
      <c r="B23" s="815"/>
      <c r="C23" s="815"/>
      <c r="D23" s="815"/>
      <c r="E23" s="815"/>
      <c r="F23" s="815"/>
      <c r="G23" s="815"/>
      <c r="H23" s="815"/>
      <c r="I23" s="815"/>
      <c r="J23" s="815"/>
      <c r="K23" s="815"/>
      <c r="L23" s="815"/>
      <c r="M23" s="815"/>
      <c r="Y23" s="801"/>
      <c r="Z23" s="801"/>
      <c r="AA23" s="801" t="s">
        <v>82</v>
      </c>
      <c r="AB23" s="801">
        <v>40</v>
      </c>
      <c r="AC23" s="801">
        <v>25</v>
      </c>
      <c r="AD23" s="801">
        <v>18</v>
      </c>
      <c r="AE23" s="801">
        <v>13</v>
      </c>
      <c r="AF23" s="801">
        <v>8</v>
      </c>
      <c r="AG23" s="801">
        <v>7</v>
      </c>
      <c r="AH23" s="801">
        <v>6</v>
      </c>
      <c r="AI23" s="801">
        <v>5</v>
      </c>
      <c r="AJ23" s="801">
        <v>4</v>
      </c>
      <c r="AK23" s="801">
        <v>3</v>
      </c>
    </row>
    <row r="24" spans="1:37" x14ac:dyDescent="0.25">
      <c r="A24" s="815"/>
      <c r="B24" s="815"/>
      <c r="C24" s="815"/>
      <c r="D24" s="815"/>
      <c r="E24" s="815"/>
      <c r="F24" s="815"/>
      <c r="G24" s="794"/>
      <c r="H24" s="815"/>
      <c r="I24" s="815"/>
      <c r="J24" s="815"/>
      <c r="K24" s="815"/>
      <c r="L24" s="815"/>
      <c r="M24" s="815"/>
      <c r="Y24" s="801"/>
      <c r="Z24" s="801"/>
      <c r="AA24" s="801" t="s">
        <v>83</v>
      </c>
      <c r="AB24" s="801">
        <v>25</v>
      </c>
      <c r="AC24" s="801">
        <v>15</v>
      </c>
      <c r="AD24" s="801">
        <v>13</v>
      </c>
      <c r="AE24" s="801">
        <v>7</v>
      </c>
      <c r="AF24" s="801">
        <v>6</v>
      </c>
      <c r="AG24" s="801">
        <v>5</v>
      </c>
      <c r="AH24" s="801">
        <v>4</v>
      </c>
      <c r="AI24" s="801">
        <v>3</v>
      </c>
      <c r="AJ24" s="801">
        <v>2</v>
      </c>
      <c r="AK24" s="801">
        <v>1</v>
      </c>
    </row>
    <row r="25" spans="1:37" x14ac:dyDescent="0.25">
      <c r="A25" s="815"/>
      <c r="B25" s="815"/>
      <c r="C25" s="815"/>
      <c r="D25" s="815"/>
      <c r="E25" s="815"/>
      <c r="F25" s="815"/>
      <c r="G25" s="815"/>
      <c r="H25" s="815"/>
      <c r="I25" s="815"/>
      <c r="J25" s="815"/>
      <c r="K25" s="815"/>
      <c r="L25" s="815"/>
      <c r="M25" s="815"/>
      <c r="Y25" s="801"/>
      <c r="Z25" s="801"/>
      <c r="AA25" s="801" t="s">
        <v>88</v>
      </c>
      <c r="AB25" s="801">
        <v>15</v>
      </c>
      <c r="AC25" s="801">
        <v>10</v>
      </c>
      <c r="AD25" s="801">
        <v>8</v>
      </c>
      <c r="AE25" s="801">
        <v>4</v>
      </c>
      <c r="AF25" s="801">
        <v>3</v>
      </c>
      <c r="AG25" s="801">
        <v>2</v>
      </c>
      <c r="AH25" s="801">
        <v>1</v>
      </c>
      <c r="AI25" s="801">
        <v>0</v>
      </c>
      <c r="AJ25" s="801">
        <v>0</v>
      </c>
      <c r="AK25" s="801">
        <v>0</v>
      </c>
    </row>
    <row r="26" spans="1:37" x14ac:dyDescent="0.25">
      <c r="A26" s="815"/>
      <c r="B26" s="815"/>
      <c r="C26" s="815"/>
      <c r="D26" s="815"/>
      <c r="E26" s="815"/>
      <c r="F26" s="815"/>
      <c r="G26" s="815"/>
      <c r="H26" s="815"/>
      <c r="I26" s="815"/>
      <c r="J26" s="815"/>
      <c r="K26" s="815"/>
      <c r="L26" s="815"/>
      <c r="M26" s="815"/>
      <c r="Y26" s="801"/>
      <c r="Z26" s="801"/>
      <c r="AA26" s="801" t="s">
        <v>84</v>
      </c>
      <c r="AB26" s="801">
        <v>10</v>
      </c>
      <c r="AC26" s="801">
        <v>6</v>
      </c>
      <c r="AD26" s="801">
        <v>4</v>
      </c>
      <c r="AE26" s="801">
        <v>2</v>
      </c>
      <c r="AF26" s="801">
        <v>1</v>
      </c>
      <c r="AG26" s="801">
        <v>0</v>
      </c>
      <c r="AH26" s="801">
        <v>0</v>
      </c>
      <c r="AI26" s="801">
        <v>0</v>
      </c>
      <c r="AJ26" s="801">
        <v>0</v>
      </c>
      <c r="AK26" s="801">
        <v>0</v>
      </c>
    </row>
    <row r="27" spans="1:37" x14ac:dyDescent="0.25">
      <c r="A27" s="815"/>
      <c r="B27" s="815"/>
      <c r="C27" s="815"/>
      <c r="D27" s="815"/>
      <c r="E27" s="815"/>
      <c r="F27" s="815"/>
      <c r="G27" s="815"/>
      <c r="H27" s="815"/>
      <c r="I27" s="815"/>
      <c r="J27" s="815"/>
      <c r="K27" s="815"/>
      <c r="L27" s="815"/>
      <c r="M27" s="815"/>
      <c r="Y27" s="801"/>
      <c r="Z27" s="801"/>
      <c r="AA27" s="801" t="s">
        <v>85</v>
      </c>
      <c r="AB27" s="801">
        <v>3</v>
      </c>
      <c r="AC27" s="801">
        <v>2</v>
      </c>
      <c r="AD27" s="801">
        <v>1</v>
      </c>
      <c r="AE27" s="801">
        <v>0</v>
      </c>
      <c r="AF27" s="801">
        <v>0</v>
      </c>
      <c r="AG27" s="801">
        <v>0</v>
      </c>
      <c r="AH27" s="801">
        <v>0</v>
      </c>
      <c r="AI27" s="801">
        <v>0</v>
      </c>
      <c r="AJ27" s="801">
        <v>0</v>
      </c>
      <c r="AK27" s="801">
        <v>0</v>
      </c>
    </row>
    <row r="28" spans="1:37" x14ac:dyDescent="0.25">
      <c r="A28" s="815"/>
      <c r="B28" s="815"/>
      <c r="C28" s="815"/>
      <c r="D28" s="815"/>
      <c r="E28" s="815"/>
      <c r="F28" s="815"/>
      <c r="G28" s="815"/>
      <c r="H28" s="815"/>
      <c r="I28" s="815"/>
      <c r="J28" s="815"/>
      <c r="K28" s="815"/>
      <c r="L28" s="815"/>
      <c r="M28" s="815"/>
    </row>
    <row r="29" spans="1:37" x14ac:dyDescent="0.25">
      <c r="A29" s="815"/>
      <c r="B29" s="815"/>
      <c r="C29" s="815"/>
      <c r="D29" s="815"/>
      <c r="E29" s="815"/>
      <c r="F29" s="815"/>
      <c r="G29" s="815"/>
      <c r="H29" s="815"/>
      <c r="I29" s="815"/>
      <c r="J29" s="815"/>
      <c r="K29" s="815"/>
      <c r="L29" s="815"/>
      <c r="M29" s="815"/>
    </row>
    <row r="30" spans="1:37" x14ac:dyDescent="0.25">
      <c r="A30" s="815"/>
      <c r="B30" s="815"/>
      <c r="C30" s="815"/>
      <c r="D30" s="815"/>
      <c r="E30" s="815"/>
      <c r="F30" s="815"/>
      <c r="G30" s="815"/>
      <c r="H30" s="815"/>
      <c r="I30" s="815"/>
      <c r="J30" s="815"/>
      <c r="K30" s="815"/>
      <c r="L30" s="815"/>
      <c r="M30" s="815"/>
    </row>
    <row r="31" spans="1:37" x14ac:dyDescent="0.25">
      <c r="A31" s="815"/>
      <c r="B31" s="815"/>
      <c r="C31" s="815"/>
      <c r="D31" s="815"/>
      <c r="E31" s="815"/>
      <c r="F31" s="815"/>
      <c r="G31" s="815"/>
      <c r="H31" s="815"/>
      <c r="I31" s="815"/>
      <c r="J31" s="815"/>
      <c r="K31" s="815"/>
      <c r="L31" s="815"/>
      <c r="M31" s="815"/>
    </row>
    <row r="32" spans="1:37" x14ac:dyDescent="0.25">
      <c r="A32" s="815"/>
      <c r="B32" s="815"/>
      <c r="C32" s="815"/>
      <c r="D32" s="815"/>
      <c r="E32" s="815"/>
      <c r="F32" s="815"/>
      <c r="G32" s="815"/>
      <c r="H32" s="815"/>
      <c r="I32" s="815"/>
      <c r="J32" s="815"/>
      <c r="K32" s="815"/>
      <c r="L32" s="828"/>
      <c r="M32" s="828"/>
    </row>
    <row r="33" spans="1:18" x14ac:dyDescent="0.25">
      <c r="A33" s="829" t="s">
        <v>35</v>
      </c>
      <c r="B33" s="830"/>
      <c r="C33" s="831"/>
      <c r="D33" s="832" t="s">
        <v>2</v>
      </c>
      <c r="E33" s="833" t="s">
        <v>37</v>
      </c>
      <c r="F33" s="834"/>
      <c r="G33" s="832" t="s">
        <v>2</v>
      </c>
      <c r="H33" s="833" t="s">
        <v>46</v>
      </c>
      <c r="I33" s="835"/>
      <c r="J33" s="833" t="s">
        <v>47</v>
      </c>
      <c r="K33" s="836" t="s">
        <v>48</v>
      </c>
      <c r="L33" s="813"/>
      <c r="M33" s="890"/>
      <c r="N33" s="891"/>
      <c r="P33" s="837"/>
      <c r="Q33" s="837"/>
      <c r="R33" s="838"/>
    </row>
    <row r="34" spans="1:18" x14ac:dyDescent="0.25">
      <c r="A34" s="839" t="s">
        <v>36</v>
      </c>
      <c r="B34" s="840"/>
      <c r="C34" s="841"/>
      <c r="D34" s="842"/>
      <c r="E34" s="1121"/>
      <c r="F34" s="1121"/>
      <c r="G34" s="843" t="s">
        <v>3</v>
      </c>
      <c r="H34" s="840"/>
      <c r="I34" s="844"/>
      <c r="J34" s="845"/>
      <c r="K34" s="846" t="s">
        <v>38</v>
      </c>
      <c r="L34" s="847"/>
      <c r="M34" s="870"/>
      <c r="P34" s="849"/>
      <c r="Q34" s="849"/>
      <c r="R34" s="850"/>
    </row>
    <row r="35" spans="1:18" x14ac:dyDescent="0.25">
      <c r="A35" s="851" t="s">
        <v>45</v>
      </c>
      <c r="B35" s="852"/>
      <c r="C35" s="853"/>
      <c r="D35" s="854"/>
      <c r="E35" s="1116"/>
      <c r="F35" s="1116"/>
      <c r="G35" s="855" t="s">
        <v>4</v>
      </c>
      <c r="H35" s="856"/>
      <c r="I35" s="857"/>
      <c r="J35" s="858"/>
      <c r="K35" s="859"/>
      <c r="L35" s="828"/>
      <c r="M35" s="860"/>
      <c r="P35" s="850"/>
      <c r="Q35" s="861"/>
      <c r="R35" s="850"/>
    </row>
    <row r="36" spans="1:18" x14ac:dyDescent="0.25">
      <c r="A36" s="862"/>
      <c r="B36" s="863"/>
      <c r="C36" s="864"/>
      <c r="D36" s="854"/>
      <c r="E36" s="865"/>
      <c r="F36" s="815"/>
      <c r="G36" s="855" t="s">
        <v>5</v>
      </c>
      <c r="H36" s="856"/>
      <c r="I36" s="857"/>
      <c r="J36" s="858"/>
      <c r="K36" s="846" t="s">
        <v>39</v>
      </c>
      <c r="L36" s="847"/>
      <c r="M36" s="848"/>
      <c r="P36" s="849"/>
      <c r="Q36" s="849"/>
      <c r="R36" s="850"/>
    </row>
    <row r="37" spans="1:18" x14ac:dyDescent="0.25">
      <c r="A37" s="866"/>
      <c r="B37" s="867"/>
      <c r="C37" s="868"/>
      <c r="D37" s="854"/>
      <c r="E37" s="865"/>
      <c r="F37" s="815"/>
      <c r="G37" s="855" t="s">
        <v>6</v>
      </c>
      <c r="H37" s="856"/>
      <c r="I37" s="857"/>
      <c r="J37" s="858"/>
      <c r="K37" s="869"/>
      <c r="L37" s="815"/>
      <c r="M37" s="870"/>
      <c r="P37" s="850"/>
      <c r="Q37" s="861"/>
      <c r="R37" s="850"/>
    </row>
    <row r="38" spans="1:18" x14ac:dyDescent="0.25">
      <c r="A38" s="871"/>
      <c r="B38" s="872"/>
      <c r="C38" s="873"/>
      <c r="D38" s="854"/>
      <c r="E38" s="865"/>
      <c r="F38" s="815"/>
      <c r="G38" s="855" t="s">
        <v>7</v>
      </c>
      <c r="H38" s="856"/>
      <c r="I38" s="857"/>
      <c r="J38" s="858"/>
      <c r="K38" s="851"/>
      <c r="L38" s="828"/>
      <c r="M38" s="860"/>
      <c r="P38" s="850"/>
      <c r="Q38" s="861"/>
      <c r="R38" s="850"/>
    </row>
    <row r="39" spans="1:18" x14ac:dyDescent="0.25">
      <c r="A39" s="874"/>
      <c r="B39" s="875"/>
      <c r="C39" s="868"/>
      <c r="D39" s="854"/>
      <c r="E39" s="865"/>
      <c r="F39" s="815"/>
      <c r="G39" s="855" t="s">
        <v>8</v>
      </c>
      <c r="H39" s="856"/>
      <c r="I39" s="857"/>
      <c r="J39" s="858"/>
      <c r="K39" s="846" t="s">
        <v>28</v>
      </c>
      <c r="L39" s="847"/>
      <c r="M39" s="848"/>
      <c r="P39" s="849"/>
      <c r="Q39" s="849"/>
      <c r="R39" s="850"/>
    </row>
    <row r="40" spans="1:18" x14ac:dyDescent="0.25">
      <c r="A40" s="874"/>
      <c r="B40" s="875"/>
      <c r="C40" s="876"/>
      <c r="D40" s="854"/>
      <c r="E40" s="865"/>
      <c r="F40" s="815"/>
      <c r="G40" s="855" t="s">
        <v>9</v>
      </c>
      <c r="H40" s="856"/>
      <c r="I40" s="857"/>
      <c r="J40" s="858"/>
      <c r="K40" s="869"/>
      <c r="L40" s="815"/>
      <c r="M40" s="870"/>
      <c r="P40" s="850"/>
      <c r="Q40" s="861"/>
      <c r="R40" s="850"/>
    </row>
    <row r="41" spans="1:18" x14ac:dyDescent="0.25">
      <c r="A41" s="877"/>
      <c r="B41" s="878"/>
      <c r="C41" s="879"/>
      <c r="D41" s="880"/>
      <c r="E41" s="881"/>
      <c r="F41" s="828"/>
      <c r="G41" s="882" t="s">
        <v>10</v>
      </c>
      <c r="H41" s="852"/>
      <c r="I41" s="883"/>
      <c r="J41" s="884"/>
      <c r="K41" s="851" t="e">
        <f>L4</f>
        <v>#REF!</v>
      </c>
      <c r="L41" s="828"/>
      <c r="M41" s="860"/>
      <c r="P41" s="850"/>
      <c r="Q41" s="861"/>
      <c r="R41" s="885"/>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 priority="2" stopIfTrue="1" operator="equal">
      <formula>"Bye"</formula>
    </cfRule>
  </conditionalFormatting>
  <conditionalFormatting sqref="R41">
    <cfRule type="expression" dxfId="0"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D598-AFF0-4459-8017-3B2972E6C417}">
  <dimension ref="A1:P76"/>
  <sheetViews>
    <sheetView topLeftCell="A5" zoomScaleNormal="100" workbookViewId="0">
      <selection activeCell="C19" sqref="C19"/>
    </sheetView>
  </sheetViews>
  <sheetFormatPr defaultRowHeight="14.4" x14ac:dyDescent="0.3"/>
  <cols>
    <col min="1" max="2" width="5.6640625" style="469" customWidth="1"/>
    <col min="3" max="3" width="14.77734375" style="469" bestFit="1" customWidth="1"/>
    <col min="4" max="4" width="4.33203125" style="461" customWidth="1"/>
    <col min="5" max="6" width="24.6640625" style="460" customWidth="1"/>
    <col min="7" max="7" width="11.6640625" style="460" customWidth="1"/>
    <col min="8" max="256" width="8.88671875" style="457"/>
    <col min="257" max="258" width="5.6640625" style="457" customWidth="1"/>
    <col min="259" max="259" width="14.77734375" style="457" bestFit="1" customWidth="1"/>
    <col min="260" max="260" width="4.33203125" style="457" customWidth="1"/>
    <col min="261" max="262" width="24.6640625" style="457" customWidth="1"/>
    <col min="263" max="263" width="11.6640625" style="457" customWidth="1"/>
    <col min="264" max="512" width="8.88671875" style="457"/>
    <col min="513" max="514" width="5.6640625" style="457" customWidth="1"/>
    <col min="515" max="515" width="14.77734375" style="457" bestFit="1" customWidth="1"/>
    <col min="516" max="516" width="4.33203125" style="457" customWidth="1"/>
    <col min="517" max="518" width="24.6640625" style="457" customWidth="1"/>
    <col min="519" max="519" width="11.6640625" style="457" customWidth="1"/>
    <col min="520" max="768" width="8.88671875" style="457"/>
    <col min="769" max="770" width="5.6640625" style="457" customWidth="1"/>
    <col min="771" max="771" width="14.77734375" style="457" bestFit="1" customWidth="1"/>
    <col min="772" max="772" width="4.33203125" style="457" customWidth="1"/>
    <col min="773" max="774" width="24.6640625" style="457" customWidth="1"/>
    <col min="775" max="775" width="11.6640625" style="457" customWidth="1"/>
    <col min="776" max="1024" width="8.88671875" style="457"/>
    <col min="1025" max="1026" width="5.6640625" style="457" customWidth="1"/>
    <col min="1027" max="1027" width="14.77734375" style="457" bestFit="1" customWidth="1"/>
    <col min="1028" max="1028" width="4.33203125" style="457" customWidth="1"/>
    <col min="1029" max="1030" width="24.6640625" style="457" customWidth="1"/>
    <col min="1031" max="1031" width="11.6640625" style="457" customWidth="1"/>
    <col min="1032" max="1280" width="8.88671875" style="457"/>
    <col min="1281" max="1282" width="5.6640625" style="457" customWidth="1"/>
    <col min="1283" max="1283" width="14.77734375" style="457" bestFit="1" customWidth="1"/>
    <col min="1284" max="1284" width="4.33203125" style="457" customWidth="1"/>
    <col min="1285" max="1286" width="24.6640625" style="457" customWidth="1"/>
    <col min="1287" max="1287" width="11.6640625" style="457" customWidth="1"/>
    <col min="1288" max="1536" width="8.88671875" style="457"/>
    <col min="1537" max="1538" width="5.6640625" style="457" customWidth="1"/>
    <col min="1539" max="1539" width="14.77734375" style="457" bestFit="1" customWidth="1"/>
    <col min="1540" max="1540" width="4.33203125" style="457" customWidth="1"/>
    <col min="1541" max="1542" width="24.6640625" style="457" customWidth="1"/>
    <col min="1543" max="1543" width="11.6640625" style="457" customWidth="1"/>
    <col min="1544" max="1792" width="8.88671875" style="457"/>
    <col min="1793" max="1794" width="5.6640625" style="457" customWidth="1"/>
    <col min="1795" max="1795" width="14.77734375" style="457" bestFit="1" customWidth="1"/>
    <col min="1796" max="1796" width="4.33203125" style="457" customWidth="1"/>
    <col min="1797" max="1798" width="24.6640625" style="457" customWidth="1"/>
    <col min="1799" max="1799" width="11.6640625" style="457" customWidth="1"/>
    <col min="1800" max="2048" width="8.88671875" style="457"/>
    <col min="2049" max="2050" width="5.6640625" style="457" customWidth="1"/>
    <col min="2051" max="2051" width="14.77734375" style="457" bestFit="1" customWidth="1"/>
    <col min="2052" max="2052" width="4.33203125" style="457" customWidth="1"/>
    <col min="2053" max="2054" width="24.6640625" style="457" customWidth="1"/>
    <col min="2055" max="2055" width="11.6640625" style="457" customWidth="1"/>
    <col min="2056" max="2304" width="8.88671875" style="457"/>
    <col min="2305" max="2306" width="5.6640625" style="457" customWidth="1"/>
    <col min="2307" max="2307" width="14.77734375" style="457" bestFit="1" customWidth="1"/>
    <col min="2308" max="2308" width="4.33203125" style="457" customWidth="1"/>
    <col min="2309" max="2310" width="24.6640625" style="457" customWidth="1"/>
    <col min="2311" max="2311" width="11.6640625" style="457" customWidth="1"/>
    <col min="2312" max="2560" width="8.88671875" style="457"/>
    <col min="2561" max="2562" width="5.6640625" style="457" customWidth="1"/>
    <col min="2563" max="2563" width="14.77734375" style="457" bestFit="1" customWidth="1"/>
    <col min="2564" max="2564" width="4.33203125" style="457" customWidth="1"/>
    <col min="2565" max="2566" width="24.6640625" style="457" customWidth="1"/>
    <col min="2567" max="2567" width="11.6640625" style="457" customWidth="1"/>
    <col min="2568" max="2816" width="8.88671875" style="457"/>
    <col min="2817" max="2818" width="5.6640625" style="457" customWidth="1"/>
    <col min="2819" max="2819" width="14.77734375" style="457" bestFit="1" customWidth="1"/>
    <col min="2820" max="2820" width="4.33203125" style="457" customWidth="1"/>
    <col min="2821" max="2822" width="24.6640625" style="457" customWidth="1"/>
    <col min="2823" max="2823" width="11.6640625" style="457" customWidth="1"/>
    <col min="2824" max="3072" width="8.88671875" style="457"/>
    <col min="3073" max="3074" width="5.6640625" style="457" customWidth="1"/>
    <col min="3075" max="3075" width="14.77734375" style="457" bestFit="1" customWidth="1"/>
    <col min="3076" max="3076" width="4.33203125" style="457" customWidth="1"/>
    <col min="3077" max="3078" width="24.6640625" style="457" customWidth="1"/>
    <col min="3079" max="3079" width="11.6640625" style="457" customWidth="1"/>
    <col min="3080" max="3328" width="8.88671875" style="457"/>
    <col min="3329" max="3330" width="5.6640625" style="457" customWidth="1"/>
    <col min="3331" max="3331" width="14.77734375" style="457" bestFit="1" customWidth="1"/>
    <col min="3332" max="3332" width="4.33203125" style="457" customWidth="1"/>
    <col min="3333" max="3334" width="24.6640625" style="457" customWidth="1"/>
    <col min="3335" max="3335" width="11.6640625" style="457" customWidth="1"/>
    <col min="3336" max="3584" width="8.88671875" style="457"/>
    <col min="3585" max="3586" width="5.6640625" style="457" customWidth="1"/>
    <col min="3587" max="3587" width="14.77734375" style="457" bestFit="1" customWidth="1"/>
    <col min="3588" max="3588" width="4.33203125" style="457" customWidth="1"/>
    <col min="3589" max="3590" width="24.6640625" style="457" customWidth="1"/>
    <col min="3591" max="3591" width="11.6640625" style="457" customWidth="1"/>
    <col min="3592" max="3840" width="8.88671875" style="457"/>
    <col min="3841" max="3842" width="5.6640625" style="457" customWidth="1"/>
    <col min="3843" max="3843" width="14.77734375" style="457" bestFit="1" customWidth="1"/>
    <col min="3844" max="3844" width="4.33203125" style="457" customWidth="1"/>
    <col min="3845" max="3846" width="24.6640625" style="457" customWidth="1"/>
    <col min="3847" max="3847" width="11.6640625" style="457" customWidth="1"/>
    <col min="3848" max="4096" width="8.88671875" style="457"/>
    <col min="4097" max="4098" width="5.6640625" style="457" customWidth="1"/>
    <col min="4099" max="4099" width="14.77734375" style="457" bestFit="1" customWidth="1"/>
    <col min="4100" max="4100" width="4.33203125" style="457" customWidth="1"/>
    <col min="4101" max="4102" width="24.6640625" style="457" customWidth="1"/>
    <col min="4103" max="4103" width="11.6640625" style="457" customWidth="1"/>
    <col min="4104" max="4352" width="8.88671875" style="457"/>
    <col min="4353" max="4354" width="5.6640625" style="457" customWidth="1"/>
    <col min="4355" max="4355" width="14.77734375" style="457" bestFit="1" customWidth="1"/>
    <col min="4356" max="4356" width="4.33203125" style="457" customWidth="1"/>
    <col min="4357" max="4358" width="24.6640625" style="457" customWidth="1"/>
    <col min="4359" max="4359" width="11.6640625" style="457" customWidth="1"/>
    <col min="4360" max="4608" width="8.88671875" style="457"/>
    <col min="4609" max="4610" width="5.6640625" style="457" customWidth="1"/>
    <col min="4611" max="4611" width="14.77734375" style="457" bestFit="1" customWidth="1"/>
    <col min="4612" max="4612" width="4.33203125" style="457" customWidth="1"/>
    <col min="4613" max="4614" width="24.6640625" style="457" customWidth="1"/>
    <col min="4615" max="4615" width="11.6640625" style="457" customWidth="1"/>
    <col min="4616" max="4864" width="8.88671875" style="457"/>
    <col min="4865" max="4866" width="5.6640625" style="457" customWidth="1"/>
    <col min="4867" max="4867" width="14.77734375" style="457" bestFit="1" customWidth="1"/>
    <col min="4868" max="4868" width="4.33203125" style="457" customWidth="1"/>
    <col min="4869" max="4870" width="24.6640625" style="457" customWidth="1"/>
    <col min="4871" max="4871" width="11.6640625" style="457" customWidth="1"/>
    <col min="4872" max="5120" width="8.88671875" style="457"/>
    <col min="5121" max="5122" width="5.6640625" style="457" customWidth="1"/>
    <col min="5123" max="5123" width="14.77734375" style="457" bestFit="1" customWidth="1"/>
    <col min="5124" max="5124" width="4.33203125" style="457" customWidth="1"/>
    <col min="5125" max="5126" width="24.6640625" style="457" customWidth="1"/>
    <col min="5127" max="5127" width="11.6640625" style="457" customWidth="1"/>
    <col min="5128" max="5376" width="8.88671875" style="457"/>
    <col min="5377" max="5378" width="5.6640625" style="457" customWidth="1"/>
    <col min="5379" max="5379" width="14.77734375" style="457" bestFit="1" customWidth="1"/>
    <col min="5380" max="5380" width="4.33203125" style="457" customWidth="1"/>
    <col min="5381" max="5382" width="24.6640625" style="457" customWidth="1"/>
    <col min="5383" max="5383" width="11.6640625" style="457" customWidth="1"/>
    <col min="5384" max="5632" width="8.88671875" style="457"/>
    <col min="5633" max="5634" width="5.6640625" style="457" customWidth="1"/>
    <col min="5635" max="5635" width="14.77734375" style="457" bestFit="1" customWidth="1"/>
    <col min="5636" max="5636" width="4.33203125" style="457" customWidth="1"/>
    <col min="5637" max="5638" width="24.6640625" style="457" customWidth="1"/>
    <col min="5639" max="5639" width="11.6640625" style="457" customWidth="1"/>
    <col min="5640" max="5888" width="8.88671875" style="457"/>
    <col min="5889" max="5890" width="5.6640625" style="457" customWidth="1"/>
    <col min="5891" max="5891" width="14.77734375" style="457" bestFit="1" customWidth="1"/>
    <col min="5892" max="5892" width="4.33203125" style="457" customWidth="1"/>
    <col min="5893" max="5894" width="24.6640625" style="457" customWidth="1"/>
    <col min="5895" max="5895" width="11.6640625" style="457" customWidth="1"/>
    <col min="5896" max="6144" width="8.88671875" style="457"/>
    <col min="6145" max="6146" width="5.6640625" style="457" customWidth="1"/>
    <col min="6147" max="6147" width="14.77734375" style="457" bestFit="1" customWidth="1"/>
    <col min="6148" max="6148" width="4.33203125" style="457" customWidth="1"/>
    <col min="6149" max="6150" width="24.6640625" style="457" customWidth="1"/>
    <col min="6151" max="6151" width="11.6640625" style="457" customWidth="1"/>
    <col min="6152" max="6400" width="8.88671875" style="457"/>
    <col min="6401" max="6402" width="5.6640625" style="457" customWidth="1"/>
    <col min="6403" max="6403" width="14.77734375" style="457" bestFit="1" customWidth="1"/>
    <col min="6404" max="6404" width="4.33203125" style="457" customWidth="1"/>
    <col min="6405" max="6406" width="24.6640625" style="457" customWidth="1"/>
    <col min="6407" max="6407" width="11.6640625" style="457" customWidth="1"/>
    <col min="6408" max="6656" width="8.88671875" style="457"/>
    <col min="6657" max="6658" width="5.6640625" style="457" customWidth="1"/>
    <col min="6659" max="6659" width="14.77734375" style="457" bestFit="1" customWidth="1"/>
    <col min="6660" max="6660" width="4.33203125" style="457" customWidth="1"/>
    <col min="6661" max="6662" width="24.6640625" style="457" customWidth="1"/>
    <col min="6663" max="6663" width="11.6640625" style="457" customWidth="1"/>
    <col min="6664" max="6912" width="8.88671875" style="457"/>
    <col min="6913" max="6914" width="5.6640625" style="457" customWidth="1"/>
    <col min="6915" max="6915" width="14.77734375" style="457" bestFit="1" customWidth="1"/>
    <col min="6916" max="6916" width="4.33203125" style="457" customWidth="1"/>
    <col min="6917" max="6918" width="24.6640625" style="457" customWidth="1"/>
    <col min="6919" max="6919" width="11.6640625" style="457" customWidth="1"/>
    <col min="6920" max="7168" width="8.88671875" style="457"/>
    <col min="7169" max="7170" width="5.6640625" style="457" customWidth="1"/>
    <col min="7171" max="7171" width="14.77734375" style="457" bestFit="1" customWidth="1"/>
    <col min="7172" max="7172" width="4.33203125" style="457" customWidth="1"/>
    <col min="7173" max="7174" width="24.6640625" style="457" customWidth="1"/>
    <col min="7175" max="7175" width="11.6640625" style="457" customWidth="1"/>
    <col min="7176" max="7424" width="8.88671875" style="457"/>
    <col min="7425" max="7426" width="5.6640625" style="457" customWidth="1"/>
    <col min="7427" max="7427" width="14.77734375" style="457" bestFit="1" customWidth="1"/>
    <col min="7428" max="7428" width="4.33203125" style="457" customWidth="1"/>
    <col min="7429" max="7430" width="24.6640625" style="457" customWidth="1"/>
    <col min="7431" max="7431" width="11.6640625" style="457" customWidth="1"/>
    <col min="7432" max="7680" width="8.88671875" style="457"/>
    <col min="7681" max="7682" width="5.6640625" style="457" customWidth="1"/>
    <col min="7683" max="7683" width="14.77734375" style="457" bestFit="1" customWidth="1"/>
    <col min="7684" max="7684" width="4.33203125" style="457" customWidth="1"/>
    <col min="7685" max="7686" width="24.6640625" style="457" customWidth="1"/>
    <col min="7687" max="7687" width="11.6640625" style="457" customWidth="1"/>
    <col min="7688" max="7936" width="8.88671875" style="457"/>
    <col min="7937" max="7938" width="5.6640625" style="457" customWidth="1"/>
    <col min="7939" max="7939" width="14.77734375" style="457" bestFit="1" customWidth="1"/>
    <col min="7940" max="7940" width="4.33203125" style="457" customWidth="1"/>
    <col min="7941" max="7942" width="24.6640625" style="457" customWidth="1"/>
    <col min="7943" max="7943" width="11.6640625" style="457" customWidth="1"/>
    <col min="7944" max="8192" width="8.88671875" style="457"/>
    <col min="8193" max="8194" width="5.6640625" style="457" customWidth="1"/>
    <col min="8195" max="8195" width="14.77734375" style="457" bestFit="1" customWidth="1"/>
    <col min="8196" max="8196" width="4.33203125" style="457" customWidth="1"/>
    <col min="8197" max="8198" width="24.6640625" style="457" customWidth="1"/>
    <col min="8199" max="8199" width="11.6640625" style="457" customWidth="1"/>
    <col min="8200" max="8448" width="8.88671875" style="457"/>
    <col min="8449" max="8450" width="5.6640625" style="457" customWidth="1"/>
    <col min="8451" max="8451" width="14.77734375" style="457" bestFit="1" customWidth="1"/>
    <col min="8452" max="8452" width="4.33203125" style="457" customWidth="1"/>
    <col min="8453" max="8454" width="24.6640625" style="457" customWidth="1"/>
    <col min="8455" max="8455" width="11.6640625" style="457" customWidth="1"/>
    <col min="8456" max="8704" width="8.88671875" style="457"/>
    <col min="8705" max="8706" width="5.6640625" style="457" customWidth="1"/>
    <col min="8707" max="8707" width="14.77734375" style="457" bestFit="1" customWidth="1"/>
    <col min="8708" max="8708" width="4.33203125" style="457" customWidth="1"/>
    <col min="8709" max="8710" width="24.6640625" style="457" customWidth="1"/>
    <col min="8711" max="8711" width="11.6640625" style="457" customWidth="1"/>
    <col min="8712" max="8960" width="8.88671875" style="457"/>
    <col min="8961" max="8962" width="5.6640625" style="457" customWidth="1"/>
    <col min="8963" max="8963" width="14.77734375" style="457" bestFit="1" customWidth="1"/>
    <col min="8964" max="8964" width="4.33203125" style="457" customWidth="1"/>
    <col min="8965" max="8966" width="24.6640625" style="457" customWidth="1"/>
    <col min="8967" max="8967" width="11.6640625" style="457" customWidth="1"/>
    <col min="8968" max="9216" width="8.88671875" style="457"/>
    <col min="9217" max="9218" width="5.6640625" style="457" customWidth="1"/>
    <col min="9219" max="9219" width="14.77734375" style="457" bestFit="1" customWidth="1"/>
    <col min="9220" max="9220" width="4.33203125" style="457" customWidth="1"/>
    <col min="9221" max="9222" width="24.6640625" style="457" customWidth="1"/>
    <col min="9223" max="9223" width="11.6640625" style="457" customWidth="1"/>
    <col min="9224" max="9472" width="8.88671875" style="457"/>
    <col min="9473" max="9474" width="5.6640625" style="457" customWidth="1"/>
    <col min="9475" max="9475" width="14.77734375" style="457" bestFit="1" customWidth="1"/>
    <col min="9476" max="9476" width="4.33203125" style="457" customWidth="1"/>
    <col min="9477" max="9478" width="24.6640625" style="457" customWidth="1"/>
    <col min="9479" max="9479" width="11.6640625" style="457" customWidth="1"/>
    <col min="9480" max="9728" width="8.88671875" style="457"/>
    <col min="9729" max="9730" width="5.6640625" style="457" customWidth="1"/>
    <col min="9731" max="9731" width="14.77734375" style="457" bestFit="1" customWidth="1"/>
    <col min="9732" max="9732" width="4.33203125" style="457" customWidth="1"/>
    <col min="9733" max="9734" width="24.6640625" style="457" customWidth="1"/>
    <col min="9735" max="9735" width="11.6640625" style="457" customWidth="1"/>
    <col min="9736" max="9984" width="8.88671875" style="457"/>
    <col min="9985" max="9986" width="5.6640625" style="457" customWidth="1"/>
    <col min="9987" max="9987" width="14.77734375" style="457" bestFit="1" customWidth="1"/>
    <col min="9988" max="9988" width="4.33203125" style="457" customWidth="1"/>
    <col min="9989" max="9990" width="24.6640625" style="457" customWidth="1"/>
    <col min="9991" max="9991" width="11.6640625" style="457" customWidth="1"/>
    <col min="9992" max="10240" width="8.88671875" style="457"/>
    <col min="10241" max="10242" width="5.6640625" style="457" customWidth="1"/>
    <col min="10243" max="10243" width="14.77734375" style="457" bestFit="1" customWidth="1"/>
    <col min="10244" max="10244" width="4.33203125" style="457" customWidth="1"/>
    <col min="10245" max="10246" width="24.6640625" style="457" customWidth="1"/>
    <col min="10247" max="10247" width="11.6640625" style="457" customWidth="1"/>
    <col min="10248" max="10496" width="8.88671875" style="457"/>
    <col min="10497" max="10498" width="5.6640625" style="457" customWidth="1"/>
    <col min="10499" max="10499" width="14.77734375" style="457" bestFit="1" customWidth="1"/>
    <col min="10500" max="10500" width="4.33203125" style="457" customWidth="1"/>
    <col min="10501" max="10502" width="24.6640625" style="457" customWidth="1"/>
    <col min="10503" max="10503" width="11.6640625" style="457" customWidth="1"/>
    <col min="10504" max="10752" width="8.88671875" style="457"/>
    <col min="10753" max="10754" width="5.6640625" style="457" customWidth="1"/>
    <col min="10755" max="10755" width="14.77734375" style="457" bestFit="1" customWidth="1"/>
    <col min="10756" max="10756" width="4.33203125" style="457" customWidth="1"/>
    <col min="10757" max="10758" width="24.6640625" style="457" customWidth="1"/>
    <col min="10759" max="10759" width="11.6640625" style="457" customWidth="1"/>
    <col min="10760" max="11008" width="8.88671875" style="457"/>
    <col min="11009" max="11010" width="5.6640625" style="457" customWidth="1"/>
    <col min="11011" max="11011" width="14.77734375" style="457" bestFit="1" customWidth="1"/>
    <col min="11012" max="11012" width="4.33203125" style="457" customWidth="1"/>
    <col min="11013" max="11014" width="24.6640625" style="457" customWidth="1"/>
    <col min="11015" max="11015" width="11.6640625" style="457" customWidth="1"/>
    <col min="11016" max="11264" width="8.88671875" style="457"/>
    <col min="11265" max="11266" width="5.6640625" style="457" customWidth="1"/>
    <col min="11267" max="11267" width="14.77734375" style="457" bestFit="1" customWidth="1"/>
    <col min="11268" max="11268" width="4.33203125" style="457" customWidth="1"/>
    <col min="11269" max="11270" width="24.6640625" style="457" customWidth="1"/>
    <col min="11271" max="11271" width="11.6640625" style="457" customWidth="1"/>
    <col min="11272" max="11520" width="8.88671875" style="457"/>
    <col min="11521" max="11522" width="5.6640625" style="457" customWidth="1"/>
    <col min="11523" max="11523" width="14.77734375" style="457" bestFit="1" customWidth="1"/>
    <col min="11524" max="11524" width="4.33203125" style="457" customWidth="1"/>
    <col min="11525" max="11526" width="24.6640625" style="457" customWidth="1"/>
    <col min="11527" max="11527" width="11.6640625" style="457" customWidth="1"/>
    <col min="11528" max="11776" width="8.88671875" style="457"/>
    <col min="11777" max="11778" width="5.6640625" style="457" customWidth="1"/>
    <col min="11779" max="11779" width="14.77734375" style="457" bestFit="1" customWidth="1"/>
    <col min="11780" max="11780" width="4.33203125" style="457" customWidth="1"/>
    <col min="11781" max="11782" width="24.6640625" style="457" customWidth="1"/>
    <col min="11783" max="11783" width="11.6640625" style="457" customWidth="1"/>
    <col min="11784" max="12032" width="8.88671875" style="457"/>
    <col min="12033" max="12034" width="5.6640625" style="457" customWidth="1"/>
    <col min="12035" max="12035" width="14.77734375" style="457" bestFit="1" customWidth="1"/>
    <col min="12036" max="12036" width="4.33203125" style="457" customWidth="1"/>
    <col min="12037" max="12038" width="24.6640625" style="457" customWidth="1"/>
    <col min="12039" max="12039" width="11.6640625" style="457" customWidth="1"/>
    <col min="12040" max="12288" width="8.88671875" style="457"/>
    <col min="12289" max="12290" width="5.6640625" style="457" customWidth="1"/>
    <col min="12291" max="12291" width="14.77734375" style="457" bestFit="1" customWidth="1"/>
    <col min="12292" max="12292" width="4.33203125" style="457" customWidth="1"/>
    <col min="12293" max="12294" width="24.6640625" style="457" customWidth="1"/>
    <col min="12295" max="12295" width="11.6640625" style="457" customWidth="1"/>
    <col min="12296" max="12544" width="8.88671875" style="457"/>
    <col min="12545" max="12546" width="5.6640625" style="457" customWidth="1"/>
    <col min="12547" max="12547" width="14.77734375" style="457" bestFit="1" customWidth="1"/>
    <col min="12548" max="12548" width="4.33203125" style="457" customWidth="1"/>
    <col min="12549" max="12550" width="24.6640625" style="457" customWidth="1"/>
    <col min="12551" max="12551" width="11.6640625" style="457" customWidth="1"/>
    <col min="12552" max="12800" width="8.88671875" style="457"/>
    <col min="12801" max="12802" width="5.6640625" style="457" customWidth="1"/>
    <col min="12803" max="12803" width="14.77734375" style="457" bestFit="1" customWidth="1"/>
    <col min="12804" max="12804" width="4.33203125" style="457" customWidth="1"/>
    <col min="12805" max="12806" width="24.6640625" style="457" customWidth="1"/>
    <col min="12807" max="12807" width="11.6640625" style="457" customWidth="1"/>
    <col min="12808" max="13056" width="8.88671875" style="457"/>
    <col min="13057" max="13058" width="5.6640625" style="457" customWidth="1"/>
    <col min="13059" max="13059" width="14.77734375" style="457" bestFit="1" customWidth="1"/>
    <col min="13060" max="13060" width="4.33203125" style="457" customWidth="1"/>
    <col min="13061" max="13062" width="24.6640625" style="457" customWidth="1"/>
    <col min="13063" max="13063" width="11.6640625" style="457" customWidth="1"/>
    <col min="13064" max="13312" width="8.88671875" style="457"/>
    <col min="13313" max="13314" width="5.6640625" style="457" customWidth="1"/>
    <col min="13315" max="13315" width="14.77734375" style="457" bestFit="1" customWidth="1"/>
    <col min="13316" max="13316" width="4.33203125" style="457" customWidth="1"/>
    <col min="13317" max="13318" width="24.6640625" style="457" customWidth="1"/>
    <col min="13319" max="13319" width="11.6640625" style="457" customWidth="1"/>
    <col min="13320" max="13568" width="8.88671875" style="457"/>
    <col min="13569" max="13570" width="5.6640625" style="457" customWidth="1"/>
    <col min="13571" max="13571" width="14.77734375" style="457" bestFit="1" customWidth="1"/>
    <col min="13572" max="13572" width="4.33203125" style="457" customWidth="1"/>
    <col min="13573" max="13574" width="24.6640625" style="457" customWidth="1"/>
    <col min="13575" max="13575" width="11.6640625" style="457" customWidth="1"/>
    <col min="13576" max="13824" width="8.88671875" style="457"/>
    <col min="13825" max="13826" width="5.6640625" style="457" customWidth="1"/>
    <col min="13827" max="13827" width="14.77734375" style="457" bestFit="1" customWidth="1"/>
    <col min="13828" max="13828" width="4.33203125" style="457" customWidth="1"/>
    <col min="13829" max="13830" width="24.6640625" style="457" customWidth="1"/>
    <col min="13831" max="13831" width="11.6640625" style="457" customWidth="1"/>
    <col min="13832" max="14080" width="8.88671875" style="457"/>
    <col min="14081" max="14082" width="5.6640625" style="457" customWidth="1"/>
    <col min="14083" max="14083" width="14.77734375" style="457" bestFit="1" customWidth="1"/>
    <col min="14084" max="14084" width="4.33203125" style="457" customWidth="1"/>
    <col min="14085" max="14086" width="24.6640625" style="457" customWidth="1"/>
    <col min="14087" max="14087" width="11.6640625" style="457" customWidth="1"/>
    <col min="14088" max="14336" width="8.88671875" style="457"/>
    <col min="14337" max="14338" width="5.6640625" style="457" customWidth="1"/>
    <col min="14339" max="14339" width="14.77734375" style="457" bestFit="1" customWidth="1"/>
    <col min="14340" max="14340" width="4.33203125" style="457" customWidth="1"/>
    <col min="14341" max="14342" width="24.6640625" style="457" customWidth="1"/>
    <col min="14343" max="14343" width="11.6640625" style="457" customWidth="1"/>
    <col min="14344" max="14592" width="8.88671875" style="457"/>
    <col min="14593" max="14594" width="5.6640625" style="457" customWidth="1"/>
    <col min="14595" max="14595" width="14.77734375" style="457" bestFit="1" customWidth="1"/>
    <col min="14596" max="14596" width="4.33203125" style="457" customWidth="1"/>
    <col min="14597" max="14598" width="24.6640625" style="457" customWidth="1"/>
    <col min="14599" max="14599" width="11.6640625" style="457" customWidth="1"/>
    <col min="14600" max="14848" width="8.88671875" style="457"/>
    <col min="14849" max="14850" width="5.6640625" style="457" customWidth="1"/>
    <col min="14851" max="14851" width="14.77734375" style="457" bestFit="1" customWidth="1"/>
    <col min="14852" max="14852" width="4.33203125" style="457" customWidth="1"/>
    <col min="14853" max="14854" width="24.6640625" style="457" customWidth="1"/>
    <col min="14855" max="14855" width="11.6640625" style="457" customWidth="1"/>
    <col min="14856" max="15104" width="8.88671875" style="457"/>
    <col min="15105" max="15106" width="5.6640625" style="457" customWidth="1"/>
    <col min="15107" max="15107" width="14.77734375" style="457" bestFit="1" customWidth="1"/>
    <col min="15108" max="15108" width="4.33203125" style="457" customWidth="1"/>
    <col min="15109" max="15110" width="24.6640625" style="457" customWidth="1"/>
    <col min="15111" max="15111" width="11.6640625" style="457" customWidth="1"/>
    <col min="15112" max="15360" width="8.88671875" style="457"/>
    <col min="15361" max="15362" width="5.6640625" style="457" customWidth="1"/>
    <col min="15363" max="15363" width="14.77734375" style="457" bestFit="1" customWidth="1"/>
    <col min="15364" max="15364" width="4.33203125" style="457" customWidth="1"/>
    <col min="15365" max="15366" width="24.6640625" style="457" customWidth="1"/>
    <col min="15367" max="15367" width="11.6640625" style="457" customWidth="1"/>
    <col min="15368" max="15616" width="8.88671875" style="457"/>
    <col min="15617" max="15618" width="5.6640625" style="457" customWidth="1"/>
    <col min="15619" max="15619" width="14.77734375" style="457" bestFit="1" customWidth="1"/>
    <col min="15620" max="15620" width="4.33203125" style="457" customWidth="1"/>
    <col min="15621" max="15622" width="24.6640625" style="457" customWidth="1"/>
    <col min="15623" max="15623" width="11.6640625" style="457" customWidth="1"/>
    <col min="15624" max="15872" width="8.88671875" style="457"/>
    <col min="15873" max="15874" width="5.6640625" style="457" customWidth="1"/>
    <col min="15875" max="15875" width="14.77734375" style="457" bestFit="1" customWidth="1"/>
    <col min="15876" max="15876" width="4.33203125" style="457" customWidth="1"/>
    <col min="15877" max="15878" width="24.6640625" style="457" customWidth="1"/>
    <col min="15879" max="15879" width="11.6640625" style="457" customWidth="1"/>
    <col min="15880" max="16128" width="8.88671875" style="457"/>
    <col min="16129" max="16130" width="5.6640625" style="457" customWidth="1"/>
    <col min="16131" max="16131" width="14.77734375" style="457" bestFit="1" customWidth="1"/>
    <col min="16132" max="16132" width="4.33203125" style="457" customWidth="1"/>
    <col min="16133" max="16134" width="24.6640625" style="457" customWidth="1"/>
    <col min="16135" max="16135" width="11.6640625" style="457" customWidth="1"/>
    <col min="16136" max="16384" width="8.88671875" style="457"/>
  </cols>
  <sheetData>
    <row r="1" spans="1:7" ht="25.8" x14ac:dyDescent="0.3">
      <c r="A1" s="1082" t="s">
        <v>171</v>
      </c>
      <c r="B1" s="1082"/>
      <c r="C1" s="1082"/>
      <c r="D1" s="1082"/>
      <c r="E1" s="1082"/>
      <c r="F1" s="1082"/>
      <c r="G1" s="1082"/>
    </row>
    <row r="2" spans="1:7" ht="46.5" customHeight="1" x14ac:dyDescent="0.3">
      <c r="A2" s="1083" t="s">
        <v>172</v>
      </c>
      <c r="B2" s="1083"/>
      <c r="C2" s="1083"/>
      <c r="D2" s="1083"/>
      <c r="E2" s="1083"/>
      <c r="F2" s="1083"/>
      <c r="G2" s="1083"/>
    </row>
    <row r="3" spans="1:7" ht="21" x14ac:dyDescent="0.3">
      <c r="A3" s="1084"/>
      <c r="B3" s="1084"/>
      <c r="C3" s="1084"/>
      <c r="D3" s="1084"/>
      <c r="E3" s="1084"/>
      <c r="F3" s="1084"/>
      <c r="G3" s="1084"/>
    </row>
    <row r="4" spans="1:7" ht="66.599999999999994" x14ac:dyDescent="0.3">
      <c r="A4" s="458" t="s">
        <v>173</v>
      </c>
      <c r="B4" s="458" t="s">
        <v>174</v>
      </c>
      <c r="C4" s="458" t="s">
        <v>175</v>
      </c>
      <c r="D4" s="459" t="s">
        <v>176</v>
      </c>
      <c r="G4" s="461" t="s">
        <v>177</v>
      </c>
    </row>
    <row r="5" spans="1:7" ht="22.5" customHeight="1" x14ac:dyDescent="0.3">
      <c r="A5" s="462" t="s">
        <v>200</v>
      </c>
      <c r="B5" s="463"/>
      <c r="C5" s="462" t="s">
        <v>125</v>
      </c>
      <c r="D5" s="464" t="s">
        <v>3</v>
      </c>
      <c r="E5" s="466" t="s">
        <v>282</v>
      </c>
      <c r="F5" s="466" t="s">
        <v>283</v>
      </c>
      <c r="G5" s="466"/>
    </row>
    <row r="6" spans="1:7" ht="22.5" customHeight="1" x14ac:dyDescent="0.3">
      <c r="A6" s="462"/>
      <c r="B6" s="463"/>
      <c r="C6" s="462"/>
      <c r="D6" s="464" t="s">
        <v>4</v>
      </c>
      <c r="E6" s="466" t="s">
        <v>284</v>
      </c>
      <c r="F6" s="466" t="s">
        <v>285</v>
      </c>
      <c r="G6" s="466"/>
    </row>
    <row r="7" spans="1:7" ht="22.5" customHeight="1" x14ac:dyDescent="0.3">
      <c r="A7" s="462" t="s">
        <v>183</v>
      </c>
      <c r="B7" s="467"/>
      <c r="C7" s="462"/>
      <c r="D7" s="464" t="s">
        <v>3</v>
      </c>
      <c r="E7" s="466" t="s">
        <v>282</v>
      </c>
      <c r="F7" s="466" t="s">
        <v>286</v>
      </c>
      <c r="G7" s="466"/>
    </row>
    <row r="8" spans="1:7" ht="22.5" customHeight="1" x14ac:dyDescent="0.3">
      <c r="A8" s="462"/>
      <c r="B8" s="463"/>
      <c r="C8" s="462"/>
      <c r="D8" s="464" t="s">
        <v>4</v>
      </c>
      <c r="E8" s="466" t="s">
        <v>284</v>
      </c>
      <c r="F8" s="466" t="s">
        <v>287</v>
      </c>
      <c r="G8" s="466"/>
    </row>
    <row r="9" spans="1:7" ht="22.5" customHeight="1" x14ac:dyDescent="0.3">
      <c r="A9" s="462" t="s">
        <v>183</v>
      </c>
      <c r="B9" s="463"/>
      <c r="C9" s="462"/>
      <c r="D9" s="464" t="s">
        <v>3</v>
      </c>
      <c r="E9" s="466" t="s">
        <v>286</v>
      </c>
      <c r="F9" s="466" t="s">
        <v>283</v>
      </c>
      <c r="G9" s="466"/>
    </row>
    <row r="10" spans="1:7" ht="22.5" customHeight="1" x14ac:dyDescent="0.3">
      <c r="A10" s="462"/>
      <c r="B10" s="463"/>
      <c r="C10" s="462"/>
      <c r="D10" s="464" t="s">
        <v>4</v>
      </c>
      <c r="E10" s="466" t="s">
        <v>287</v>
      </c>
      <c r="F10" s="466" t="s">
        <v>285</v>
      </c>
      <c r="G10" s="466"/>
    </row>
    <row r="11" spans="1:7" ht="22.5" customHeight="1" x14ac:dyDescent="0.3">
      <c r="A11" s="462" t="s">
        <v>183</v>
      </c>
      <c r="B11" s="463" t="s">
        <v>49</v>
      </c>
      <c r="C11" s="462"/>
      <c r="D11" s="464"/>
      <c r="E11" s="466"/>
      <c r="F11" s="466"/>
      <c r="G11" s="466"/>
    </row>
    <row r="12" spans="1:7" ht="22.5" customHeight="1" x14ac:dyDescent="0.3">
      <c r="A12" s="462" t="s">
        <v>207</v>
      </c>
      <c r="B12" s="463"/>
      <c r="C12" s="462" t="s">
        <v>288</v>
      </c>
      <c r="D12" s="464" t="s">
        <v>5</v>
      </c>
      <c r="E12" s="466" t="s">
        <v>289</v>
      </c>
      <c r="F12" s="466" t="s">
        <v>290</v>
      </c>
      <c r="G12" s="466"/>
    </row>
    <row r="13" spans="1:7" ht="22.5" customHeight="1" x14ac:dyDescent="0.3">
      <c r="A13" s="462" t="s">
        <v>183</v>
      </c>
      <c r="B13" s="463"/>
      <c r="C13" s="462"/>
      <c r="D13" s="464" t="s">
        <v>5</v>
      </c>
      <c r="E13" s="466" t="s">
        <v>290</v>
      </c>
      <c r="F13" s="466" t="s">
        <v>289</v>
      </c>
      <c r="G13" s="466"/>
    </row>
    <row r="14" spans="1:7" ht="22.5" customHeight="1" x14ac:dyDescent="0.3">
      <c r="A14" s="462" t="s">
        <v>183</v>
      </c>
      <c r="B14" s="463"/>
      <c r="C14" s="462"/>
      <c r="D14" s="464" t="s">
        <v>5</v>
      </c>
      <c r="E14" s="466" t="s">
        <v>289</v>
      </c>
      <c r="F14" s="466" t="s">
        <v>289</v>
      </c>
      <c r="G14" s="466"/>
    </row>
    <row r="15" spans="1:7" ht="22.5" customHeight="1" x14ac:dyDescent="0.3">
      <c r="A15" s="462" t="s">
        <v>291</v>
      </c>
      <c r="B15" s="463"/>
      <c r="C15" s="462" t="s">
        <v>292</v>
      </c>
      <c r="D15" s="464" t="s">
        <v>6</v>
      </c>
      <c r="E15" s="466" t="s">
        <v>293</v>
      </c>
      <c r="F15" s="466" t="s">
        <v>294</v>
      </c>
      <c r="G15" s="466"/>
    </row>
    <row r="16" spans="1:7" ht="22.5" customHeight="1" x14ac:dyDescent="0.3">
      <c r="A16" s="462" t="s">
        <v>227</v>
      </c>
      <c r="B16" s="463"/>
      <c r="C16" s="462" t="s">
        <v>295</v>
      </c>
      <c r="D16" s="464" t="s">
        <v>6</v>
      </c>
      <c r="E16" s="466" t="s">
        <v>296</v>
      </c>
      <c r="F16" s="466" t="s">
        <v>297</v>
      </c>
      <c r="G16" s="466"/>
    </row>
    <row r="17" spans="1:16" ht="22.5" customHeight="1" x14ac:dyDescent="0.3">
      <c r="A17" s="462"/>
      <c r="B17" s="463"/>
      <c r="C17" s="462"/>
      <c r="D17" s="464"/>
      <c r="E17" s="478"/>
      <c r="F17" s="465"/>
      <c r="G17" s="466"/>
      <c r="K17" s="469"/>
      <c r="L17" s="470"/>
      <c r="M17" s="469"/>
      <c r="N17" s="461"/>
      <c r="O17" s="471"/>
      <c r="P17" s="471"/>
    </row>
    <row r="18" spans="1:16" ht="22.5" customHeight="1" x14ac:dyDescent="0.3">
      <c r="A18" s="462"/>
      <c r="B18" s="463"/>
      <c r="C18" s="462"/>
      <c r="D18" s="464"/>
      <c r="E18" s="468"/>
      <c r="F18" s="479"/>
      <c r="G18" s="466"/>
    </row>
    <row r="19" spans="1:16" ht="22.5" customHeight="1" x14ac:dyDescent="0.3">
      <c r="A19" s="462"/>
      <c r="B19" s="463"/>
      <c r="C19" s="462"/>
      <c r="D19" s="464"/>
      <c r="E19" s="479"/>
      <c r="F19" s="468"/>
      <c r="G19" s="466"/>
    </row>
    <row r="20" spans="1:16" ht="22.5" customHeight="1" x14ac:dyDescent="0.3">
      <c r="A20" s="462"/>
      <c r="B20" s="463"/>
      <c r="C20" s="462"/>
      <c r="D20" s="464"/>
      <c r="E20" s="465"/>
      <c r="F20" s="478"/>
      <c r="G20" s="466"/>
      <c r="I20" s="473"/>
      <c r="J20" s="471"/>
      <c r="K20" s="469"/>
      <c r="L20" s="470"/>
      <c r="M20" s="469"/>
      <c r="N20" s="461"/>
      <c r="O20" s="471"/>
      <c r="P20" s="471"/>
    </row>
    <row r="21" spans="1:16" ht="22.5" customHeight="1" x14ac:dyDescent="0.3">
      <c r="A21" s="462"/>
      <c r="B21" s="463"/>
      <c r="C21" s="462"/>
      <c r="D21" s="464"/>
      <c r="E21" s="468"/>
      <c r="F21" s="478"/>
      <c r="G21" s="466"/>
      <c r="K21" s="469"/>
      <c r="L21" s="470"/>
      <c r="M21" s="469"/>
      <c r="N21" s="461"/>
      <c r="O21" s="473"/>
      <c r="P21" s="473"/>
    </row>
    <row r="22" spans="1:16" ht="22.5" customHeight="1" x14ac:dyDescent="0.3">
      <c r="A22" s="462"/>
      <c r="B22" s="463"/>
      <c r="C22" s="462"/>
      <c r="D22" s="464"/>
      <c r="E22" s="478"/>
      <c r="F22" s="465"/>
      <c r="G22" s="466"/>
      <c r="K22" s="469"/>
      <c r="L22" s="470"/>
      <c r="M22" s="469"/>
      <c r="N22" s="461"/>
      <c r="O22" s="473"/>
      <c r="P22" s="473"/>
    </row>
    <row r="23" spans="1:16" ht="22.5" customHeight="1" x14ac:dyDescent="0.3">
      <c r="A23" s="462"/>
      <c r="B23" s="463"/>
      <c r="C23" s="462"/>
      <c r="D23" s="464"/>
      <c r="E23" s="468"/>
      <c r="F23" s="468"/>
      <c r="G23" s="466"/>
    </row>
    <row r="24" spans="1:16" ht="22.5" customHeight="1" x14ac:dyDescent="0.3">
      <c r="A24" s="462"/>
      <c r="B24" s="463"/>
      <c r="C24" s="462"/>
      <c r="D24" s="464"/>
      <c r="E24" s="465"/>
      <c r="F24" s="465"/>
      <c r="G24" s="466"/>
      <c r="K24" s="469"/>
      <c r="L24" s="470"/>
      <c r="M24" s="469"/>
      <c r="N24" s="461"/>
      <c r="O24" s="471"/>
      <c r="P24" s="471"/>
    </row>
    <row r="25" spans="1:16" ht="22.5" customHeight="1" x14ac:dyDescent="0.3">
      <c r="A25" s="462"/>
      <c r="B25" s="463"/>
      <c r="C25" s="462"/>
      <c r="D25" s="464"/>
      <c r="E25" s="468"/>
      <c r="F25" s="465"/>
      <c r="G25" s="466"/>
      <c r="M25" s="461"/>
      <c r="N25" s="460"/>
      <c r="O25" s="460"/>
    </row>
    <row r="26" spans="1:16" ht="22.5" customHeight="1" x14ac:dyDescent="0.3">
      <c r="A26" s="462"/>
      <c r="B26" s="463"/>
      <c r="C26" s="462"/>
      <c r="D26" s="464"/>
      <c r="E26" s="465"/>
      <c r="F26" s="465"/>
      <c r="G26" s="466"/>
    </row>
    <row r="27" spans="1:16" ht="22.5" customHeight="1" x14ac:dyDescent="0.3">
      <c r="A27" s="462"/>
      <c r="B27" s="463"/>
      <c r="C27" s="462"/>
      <c r="D27" s="464"/>
      <c r="E27" s="465"/>
      <c r="F27" s="465"/>
      <c r="G27" s="466"/>
    </row>
    <row r="28" spans="1:16" ht="22.5" customHeight="1" x14ac:dyDescent="0.3">
      <c r="A28" s="462"/>
      <c r="B28" s="463"/>
      <c r="C28" s="462"/>
      <c r="D28" s="464"/>
      <c r="E28" s="466"/>
      <c r="F28" s="466"/>
      <c r="G28" s="466"/>
    </row>
    <row r="29" spans="1:16" ht="22.5" customHeight="1" x14ac:dyDescent="0.3">
      <c r="A29" s="462"/>
      <c r="B29" s="463"/>
      <c r="C29" s="462"/>
      <c r="D29" s="464"/>
      <c r="E29" s="466"/>
      <c r="F29" s="466"/>
      <c r="G29" s="466"/>
    </row>
    <row r="30" spans="1:16" ht="22.5" customHeight="1" x14ac:dyDescent="0.3">
      <c r="A30" s="462"/>
      <c r="B30" s="463"/>
      <c r="C30" s="462"/>
      <c r="D30" s="464"/>
      <c r="E30" s="466"/>
      <c r="F30" s="466"/>
      <c r="G30" s="466"/>
    </row>
    <row r="31" spans="1:16" ht="22.5" customHeight="1" x14ac:dyDescent="0.3">
      <c r="A31" s="462"/>
      <c r="B31" s="463"/>
      <c r="C31" s="480"/>
      <c r="D31" s="481"/>
      <c r="E31" s="482"/>
      <c r="F31" s="466"/>
      <c r="G31" s="466"/>
    </row>
    <row r="32" spans="1:16" ht="22.5" customHeight="1" x14ac:dyDescent="0.3">
      <c r="A32" s="462"/>
      <c r="B32" s="463"/>
      <c r="C32" s="462"/>
      <c r="D32" s="464"/>
      <c r="E32" s="466"/>
      <c r="F32" s="483"/>
      <c r="G32" s="466"/>
    </row>
    <row r="33" spans="1:7" ht="22.5" customHeight="1" x14ac:dyDescent="0.3">
      <c r="A33" s="462"/>
      <c r="B33" s="463"/>
      <c r="C33" s="462"/>
      <c r="D33" s="464"/>
      <c r="E33" s="466"/>
      <c r="F33" s="466"/>
      <c r="G33" s="466"/>
    </row>
    <row r="34" spans="1:7" ht="22.5" customHeight="1" x14ac:dyDescent="0.3">
      <c r="A34" s="462"/>
      <c r="B34" s="463"/>
      <c r="C34" s="462"/>
      <c r="D34" s="464"/>
      <c r="E34" s="466"/>
      <c r="F34" s="466"/>
      <c r="G34" s="466"/>
    </row>
    <row r="35" spans="1:7" ht="22.5" customHeight="1" x14ac:dyDescent="0.3">
      <c r="A35" s="462"/>
      <c r="B35" s="463"/>
      <c r="C35" s="462"/>
      <c r="D35" s="464"/>
      <c r="E35" s="466"/>
      <c r="F35" s="466"/>
      <c r="G35" s="466"/>
    </row>
    <row r="36" spans="1:7" ht="22.5" customHeight="1" x14ac:dyDescent="0.3">
      <c r="A36" s="462"/>
      <c r="B36" s="463"/>
      <c r="C36" s="462"/>
      <c r="D36" s="484"/>
      <c r="E36" s="466"/>
      <c r="F36" s="466"/>
      <c r="G36" s="466"/>
    </row>
    <row r="37" spans="1:7" ht="22.5" customHeight="1" x14ac:dyDescent="0.3">
      <c r="A37" s="462"/>
      <c r="B37" s="463"/>
      <c r="C37" s="462"/>
      <c r="D37" s="464"/>
      <c r="E37" s="466"/>
      <c r="F37" s="466"/>
      <c r="G37" s="466"/>
    </row>
    <row r="38" spans="1:7" ht="22.5" customHeight="1" x14ac:dyDescent="0.3">
      <c r="A38" s="462"/>
      <c r="B38" s="463"/>
      <c r="C38" s="462"/>
      <c r="D38" s="464"/>
      <c r="E38" s="466"/>
      <c r="F38" s="466"/>
      <c r="G38" s="466"/>
    </row>
    <row r="39" spans="1:7" ht="22.5" customHeight="1" x14ac:dyDescent="0.3">
      <c r="A39" s="462"/>
      <c r="B39" s="463"/>
      <c r="C39" s="462"/>
      <c r="D39" s="464"/>
      <c r="E39" s="466"/>
      <c r="F39" s="466"/>
      <c r="G39" s="466"/>
    </row>
    <row r="40" spans="1:7" ht="22.5" customHeight="1" x14ac:dyDescent="0.3">
      <c r="A40" s="462"/>
      <c r="B40" s="463"/>
      <c r="C40" s="462"/>
      <c r="D40" s="464"/>
      <c r="E40" s="466"/>
      <c r="F40" s="466"/>
      <c r="G40" s="466"/>
    </row>
    <row r="41" spans="1:7" ht="22.5" customHeight="1" x14ac:dyDescent="0.3">
      <c r="A41" s="462"/>
      <c r="B41" s="463"/>
      <c r="C41" s="462"/>
      <c r="D41" s="464"/>
      <c r="E41" s="466"/>
      <c r="F41" s="466"/>
      <c r="G41" s="466"/>
    </row>
    <row r="42" spans="1:7" ht="22.5" customHeight="1" x14ac:dyDescent="0.3">
      <c r="A42" s="462"/>
      <c r="B42" s="463"/>
      <c r="C42" s="462"/>
      <c r="D42" s="464"/>
      <c r="E42" s="466"/>
      <c r="F42" s="466"/>
      <c r="G42" s="466"/>
    </row>
    <row r="43" spans="1:7" ht="22.5" customHeight="1" x14ac:dyDescent="0.3">
      <c r="A43" s="462"/>
      <c r="B43" s="463"/>
      <c r="C43" s="462"/>
      <c r="D43" s="464"/>
      <c r="E43" s="466"/>
      <c r="F43" s="466"/>
      <c r="G43" s="466"/>
    </row>
    <row r="44" spans="1:7" ht="22.5" customHeight="1" x14ac:dyDescent="0.3">
      <c r="A44" s="462"/>
      <c r="B44" s="463"/>
      <c r="C44" s="462"/>
      <c r="D44" s="464"/>
      <c r="E44" s="466"/>
      <c r="F44" s="466"/>
      <c r="G44" s="466"/>
    </row>
    <row r="45" spans="1:7" ht="22.5" customHeight="1" x14ac:dyDescent="0.3">
      <c r="A45" s="462"/>
      <c r="B45" s="463"/>
      <c r="C45" s="462"/>
      <c r="D45" s="464"/>
      <c r="E45" s="466"/>
      <c r="F45" s="466"/>
      <c r="G45" s="466"/>
    </row>
    <row r="46" spans="1:7" ht="22.5" customHeight="1" x14ac:dyDescent="0.3">
      <c r="A46" s="462"/>
      <c r="B46" s="463"/>
      <c r="C46" s="462"/>
      <c r="D46" s="464"/>
      <c r="E46" s="466"/>
      <c r="F46" s="466"/>
      <c r="G46" s="466"/>
    </row>
    <row r="47" spans="1:7" ht="22.5" customHeight="1" x14ac:dyDescent="0.3">
      <c r="A47" s="462"/>
      <c r="B47" s="463"/>
      <c r="C47" s="462"/>
      <c r="D47" s="464"/>
      <c r="E47" s="466"/>
      <c r="F47" s="466"/>
      <c r="G47" s="466"/>
    </row>
    <row r="48" spans="1:7" ht="22.5" customHeight="1" x14ac:dyDescent="0.3">
      <c r="A48" s="462"/>
      <c r="B48" s="463"/>
      <c r="C48" s="462"/>
      <c r="D48" s="464"/>
      <c r="E48" s="466"/>
      <c r="F48" s="466"/>
      <c r="G48" s="466"/>
    </row>
    <row r="49" spans="1:7" ht="22.5" customHeight="1" x14ac:dyDescent="0.3">
      <c r="A49" s="462"/>
      <c r="B49" s="463"/>
      <c r="C49" s="462"/>
      <c r="D49" s="464"/>
      <c r="E49" s="466"/>
      <c r="F49" s="466"/>
      <c r="G49" s="466"/>
    </row>
    <row r="50" spans="1:7" ht="22.5" customHeight="1" x14ac:dyDescent="0.3">
      <c r="A50" s="462"/>
      <c r="B50" s="463"/>
      <c r="C50" s="462"/>
      <c r="D50" s="464"/>
      <c r="E50" s="466"/>
      <c r="F50" s="466"/>
      <c r="G50" s="466"/>
    </row>
    <row r="51" spans="1:7" ht="22.5" customHeight="1" x14ac:dyDescent="0.3">
      <c r="A51" s="462"/>
      <c r="B51" s="463"/>
      <c r="C51" s="462"/>
      <c r="D51" s="464"/>
      <c r="E51" s="466"/>
      <c r="F51" s="466"/>
      <c r="G51" s="466"/>
    </row>
    <row r="52" spans="1:7" ht="22.5" customHeight="1" x14ac:dyDescent="0.3">
      <c r="A52" s="462"/>
      <c r="B52" s="463"/>
      <c r="C52" s="462"/>
      <c r="D52" s="464"/>
      <c r="E52" s="466"/>
      <c r="F52" s="466"/>
      <c r="G52" s="466"/>
    </row>
    <row r="53" spans="1:7" ht="22.5" customHeight="1" x14ac:dyDescent="0.3">
      <c r="A53" s="462"/>
      <c r="B53" s="463"/>
      <c r="C53" s="462"/>
      <c r="D53" s="464"/>
      <c r="E53" s="466"/>
      <c r="F53" s="466"/>
      <c r="G53" s="466"/>
    </row>
    <row r="54" spans="1:7" ht="22.5" customHeight="1" x14ac:dyDescent="0.3">
      <c r="A54" s="462"/>
      <c r="B54" s="463"/>
      <c r="C54" s="462"/>
      <c r="D54" s="464"/>
      <c r="E54" s="466"/>
      <c r="F54" s="466"/>
      <c r="G54" s="466"/>
    </row>
    <row r="55" spans="1:7" ht="22.5" customHeight="1" x14ac:dyDescent="0.3">
      <c r="A55" s="462"/>
      <c r="B55" s="463"/>
      <c r="C55" s="462"/>
      <c r="D55" s="464"/>
      <c r="E55" s="466"/>
      <c r="F55" s="466"/>
      <c r="G55" s="466"/>
    </row>
    <row r="56" spans="1:7" ht="22.5" customHeight="1" x14ac:dyDescent="0.3">
      <c r="A56" s="462"/>
      <c r="B56" s="463"/>
      <c r="C56" s="462"/>
      <c r="D56" s="464"/>
      <c r="E56" s="466"/>
      <c r="F56" s="466"/>
      <c r="G56" s="466"/>
    </row>
    <row r="57" spans="1:7" ht="22.5" customHeight="1" x14ac:dyDescent="0.3">
      <c r="A57" s="462"/>
      <c r="B57" s="462"/>
      <c r="C57" s="462"/>
      <c r="D57" s="464"/>
      <c r="E57" s="466"/>
      <c r="F57" s="466"/>
      <c r="G57" s="466"/>
    </row>
    <row r="58" spans="1:7" ht="22.5" customHeight="1" x14ac:dyDescent="0.3">
      <c r="A58" s="462"/>
      <c r="B58" s="462"/>
      <c r="C58" s="462"/>
      <c r="D58" s="464"/>
      <c r="E58" s="466"/>
      <c r="F58" s="466"/>
      <c r="G58" s="466"/>
    </row>
    <row r="59" spans="1:7" ht="22.5" customHeight="1" x14ac:dyDescent="0.3">
      <c r="A59" s="462"/>
      <c r="B59" s="462"/>
      <c r="C59" s="462"/>
      <c r="D59" s="464"/>
      <c r="E59" s="466"/>
      <c r="F59" s="466"/>
      <c r="G59" s="466"/>
    </row>
    <row r="60" spans="1:7" ht="22.5" customHeight="1" x14ac:dyDescent="0.3">
      <c r="A60" s="462"/>
      <c r="B60" s="462"/>
      <c r="C60" s="462"/>
      <c r="D60" s="464"/>
      <c r="E60" s="466"/>
      <c r="F60" s="466"/>
      <c r="G60" s="466"/>
    </row>
    <row r="61" spans="1:7" ht="22.5" customHeight="1" x14ac:dyDescent="0.3">
      <c r="A61" s="462"/>
      <c r="B61" s="462"/>
      <c r="C61" s="462"/>
      <c r="D61" s="464"/>
      <c r="E61" s="466"/>
      <c r="F61" s="466"/>
      <c r="G61" s="466"/>
    </row>
    <row r="62" spans="1:7" ht="22.5" customHeight="1" x14ac:dyDescent="0.3">
      <c r="A62" s="462"/>
      <c r="B62" s="462"/>
      <c r="C62" s="462"/>
      <c r="D62" s="464"/>
      <c r="E62" s="466"/>
      <c r="F62" s="466"/>
      <c r="G62" s="466"/>
    </row>
    <row r="63" spans="1:7" ht="22.5" customHeight="1" x14ac:dyDescent="0.3">
      <c r="A63" s="462"/>
      <c r="B63" s="462"/>
      <c r="C63" s="462"/>
      <c r="D63" s="464"/>
      <c r="E63" s="466"/>
      <c r="F63" s="466"/>
      <c r="G63" s="466"/>
    </row>
    <row r="64" spans="1:7" ht="22.5" customHeight="1" x14ac:dyDescent="0.3">
      <c r="A64" s="462"/>
      <c r="B64" s="462"/>
      <c r="C64" s="462"/>
      <c r="D64" s="464"/>
      <c r="E64" s="466"/>
      <c r="F64" s="466"/>
      <c r="G64" s="466"/>
    </row>
    <row r="65" spans="1:7" ht="22.5" customHeight="1" x14ac:dyDescent="0.3">
      <c r="A65" s="462"/>
      <c r="B65" s="462"/>
      <c r="C65" s="462"/>
      <c r="D65" s="464"/>
      <c r="E65" s="466"/>
      <c r="F65" s="466"/>
      <c r="G65" s="466"/>
    </row>
    <row r="66" spans="1:7" ht="22.5" customHeight="1" x14ac:dyDescent="0.3">
      <c r="A66" s="462"/>
      <c r="B66" s="462"/>
      <c r="C66" s="462"/>
      <c r="D66" s="464"/>
      <c r="E66" s="466"/>
      <c r="F66" s="466"/>
      <c r="G66" s="466"/>
    </row>
    <row r="67" spans="1:7" ht="22.5" customHeight="1" x14ac:dyDescent="0.3">
      <c r="A67" s="462"/>
      <c r="B67" s="462"/>
      <c r="C67" s="462"/>
      <c r="D67" s="464"/>
      <c r="E67" s="466"/>
      <c r="F67" s="466"/>
      <c r="G67" s="466"/>
    </row>
    <row r="68" spans="1:7" ht="22.5" customHeight="1" x14ac:dyDescent="0.3">
      <c r="A68" s="462"/>
      <c r="B68" s="462"/>
      <c r="C68" s="462"/>
      <c r="D68" s="464"/>
      <c r="E68" s="466"/>
      <c r="F68" s="466"/>
      <c r="G68" s="466"/>
    </row>
    <row r="69" spans="1:7" ht="22.5" customHeight="1" x14ac:dyDescent="0.3">
      <c r="A69" s="462"/>
      <c r="B69" s="462"/>
      <c r="C69" s="462"/>
      <c r="D69" s="464"/>
      <c r="E69" s="466"/>
      <c r="F69" s="466"/>
      <c r="G69" s="466"/>
    </row>
    <row r="70" spans="1:7" ht="22.5" customHeight="1" x14ac:dyDescent="0.3">
      <c r="A70" s="462"/>
      <c r="B70" s="462"/>
      <c r="C70" s="462"/>
      <c r="D70" s="464"/>
      <c r="E70" s="466"/>
      <c r="F70" s="466"/>
      <c r="G70" s="466"/>
    </row>
    <row r="71" spans="1:7" ht="22.5" customHeight="1" x14ac:dyDescent="0.3">
      <c r="A71" s="462"/>
      <c r="B71" s="462"/>
      <c r="C71" s="462"/>
      <c r="D71" s="464"/>
      <c r="E71" s="466"/>
      <c r="F71" s="466"/>
      <c r="G71" s="466"/>
    </row>
    <row r="72" spans="1:7" ht="22.5" customHeight="1" x14ac:dyDescent="0.3">
      <c r="A72" s="462"/>
      <c r="B72" s="462"/>
      <c r="C72" s="462"/>
      <c r="D72" s="464"/>
      <c r="E72" s="466"/>
      <c r="F72" s="466"/>
      <c r="G72" s="466"/>
    </row>
    <row r="73" spans="1:7" ht="22.5" customHeight="1" x14ac:dyDescent="0.3">
      <c r="A73" s="462"/>
      <c r="B73" s="462"/>
      <c r="C73" s="462"/>
      <c r="D73" s="464"/>
      <c r="E73" s="466"/>
      <c r="F73" s="466"/>
      <c r="G73" s="466"/>
    </row>
    <row r="74" spans="1:7" ht="22.5" customHeight="1" x14ac:dyDescent="0.3">
      <c r="A74" s="462"/>
      <c r="B74" s="462"/>
      <c r="C74" s="462"/>
      <c r="D74" s="464"/>
      <c r="E74" s="466"/>
      <c r="F74" s="466"/>
      <c r="G74" s="466"/>
    </row>
    <row r="75" spans="1:7" ht="22.5" customHeight="1" x14ac:dyDescent="0.3">
      <c r="A75" s="462"/>
      <c r="B75" s="462"/>
      <c r="C75" s="462"/>
      <c r="D75" s="464"/>
      <c r="E75" s="466"/>
      <c r="F75" s="466"/>
      <c r="G75" s="466"/>
    </row>
    <row r="76" spans="1:7" ht="22.5" customHeight="1" x14ac:dyDescent="0.3">
      <c r="A76" s="462"/>
      <c r="B76" s="462"/>
      <c r="C76" s="462"/>
      <c r="D76" s="464"/>
      <c r="E76" s="466"/>
      <c r="F76" s="466"/>
      <c r="G76" s="466"/>
    </row>
  </sheetData>
  <mergeCells count="3">
    <mergeCell ref="A1:G1"/>
    <mergeCell ref="A2:G2"/>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880E8-1DD2-4312-BCC5-896A6A5B8BEA}">
  <dimension ref="A1:P77"/>
  <sheetViews>
    <sheetView zoomScale="115" zoomScaleNormal="115" workbookViewId="0">
      <selection sqref="A1:G1"/>
    </sheetView>
  </sheetViews>
  <sheetFormatPr defaultRowHeight="14.4" x14ac:dyDescent="0.3"/>
  <cols>
    <col min="1" max="2" width="5.6640625" style="469" customWidth="1"/>
    <col min="3" max="3" width="14.77734375" style="469" bestFit="1" customWidth="1"/>
    <col min="4" max="4" width="4.33203125" style="461" customWidth="1"/>
    <col min="5" max="6" width="24.6640625" style="460" customWidth="1"/>
    <col min="7" max="7" width="11.6640625" style="460" customWidth="1"/>
    <col min="8" max="256" width="8.88671875" style="457"/>
    <col min="257" max="258" width="5.6640625" style="457" customWidth="1"/>
    <col min="259" max="259" width="14.77734375" style="457" bestFit="1" customWidth="1"/>
    <col min="260" max="260" width="4.33203125" style="457" customWidth="1"/>
    <col min="261" max="262" width="24.6640625" style="457" customWidth="1"/>
    <col min="263" max="263" width="11.6640625" style="457" customWidth="1"/>
    <col min="264" max="512" width="8.88671875" style="457"/>
    <col min="513" max="514" width="5.6640625" style="457" customWidth="1"/>
    <col min="515" max="515" width="14.77734375" style="457" bestFit="1" customWidth="1"/>
    <col min="516" max="516" width="4.33203125" style="457" customWidth="1"/>
    <col min="517" max="518" width="24.6640625" style="457" customWidth="1"/>
    <col min="519" max="519" width="11.6640625" style="457" customWidth="1"/>
    <col min="520" max="768" width="8.88671875" style="457"/>
    <col min="769" max="770" width="5.6640625" style="457" customWidth="1"/>
    <col min="771" max="771" width="14.77734375" style="457" bestFit="1" customWidth="1"/>
    <col min="772" max="772" width="4.33203125" style="457" customWidth="1"/>
    <col min="773" max="774" width="24.6640625" style="457" customWidth="1"/>
    <col min="775" max="775" width="11.6640625" style="457" customWidth="1"/>
    <col min="776" max="1024" width="8.88671875" style="457"/>
    <col min="1025" max="1026" width="5.6640625" style="457" customWidth="1"/>
    <col min="1027" max="1027" width="14.77734375" style="457" bestFit="1" customWidth="1"/>
    <col min="1028" max="1028" width="4.33203125" style="457" customWidth="1"/>
    <col min="1029" max="1030" width="24.6640625" style="457" customWidth="1"/>
    <col min="1031" max="1031" width="11.6640625" style="457" customWidth="1"/>
    <col min="1032" max="1280" width="8.88671875" style="457"/>
    <col min="1281" max="1282" width="5.6640625" style="457" customWidth="1"/>
    <col min="1283" max="1283" width="14.77734375" style="457" bestFit="1" customWidth="1"/>
    <col min="1284" max="1284" width="4.33203125" style="457" customWidth="1"/>
    <col min="1285" max="1286" width="24.6640625" style="457" customWidth="1"/>
    <col min="1287" max="1287" width="11.6640625" style="457" customWidth="1"/>
    <col min="1288" max="1536" width="8.88671875" style="457"/>
    <col min="1537" max="1538" width="5.6640625" style="457" customWidth="1"/>
    <col min="1539" max="1539" width="14.77734375" style="457" bestFit="1" customWidth="1"/>
    <col min="1540" max="1540" width="4.33203125" style="457" customWidth="1"/>
    <col min="1541" max="1542" width="24.6640625" style="457" customWidth="1"/>
    <col min="1543" max="1543" width="11.6640625" style="457" customWidth="1"/>
    <col min="1544" max="1792" width="8.88671875" style="457"/>
    <col min="1793" max="1794" width="5.6640625" style="457" customWidth="1"/>
    <col min="1795" max="1795" width="14.77734375" style="457" bestFit="1" customWidth="1"/>
    <col min="1796" max="1796" width="4.33203125" style="457" customWidth="1"/>
    <col min="1797" max="1798" width="24.6640625" style="457" customWidth="1"/>
    <col min="1799" max="1799" width="11.6640625" style="457" customWidth="1"/>
    <col min="1800" max="2048" width="8.88671875" style="457"/>
    <col min="2049" max="2050" width="5.6640625" style="457" customWidth="1"/>
    <col min="2051" max="2051" width="14.77734375" style="457" bestFit="1" customWidth="1"/>
    <col min="2052" max="2052" width="4.33203125" style="457" customWidth="1"/>
    <col min="2053" max="2054" width="24.6640625" style="457" customWidth="1"/>
    <col min="2055" max="2055" width="11.6640625" style="457" customWidth="1"/>
    <col min="2056" max="2304" width="8.88671875" style="457"/>
    <col min="2305" max="2306" width="5.6640625" style="457" customWidth="1"/>
    <col min="2307" max="2307" width="14.77734375" style="457" bestFit="1" customWidth="1"/>
    <col min="2308" max="2308" width="4.33203125" style="457" customWidth="1"/>
    <col min="2309" max="2310" width="24.6640625" style="457" customWidth="1"/>
    <col min="2311" max="2311" width="11.6640625" style="457" customWidth="1"/>
    <col min="2312" max="2560" width="8.88671875" style="457"/>
    <col min="2561" max="2562" width="5.6640625" style="457" customWidth="1"/>
    <col min="2563" max="2563" width="14.77734375" style="457" bestFit="1" customWidth="1"/>
    <col min="2564" max="2564" width="4.33203125" style="457" customWidth="1"/>
    <col min="2565" max="2566" width="24.6640625" style="457" customWidth="1"/>
    <col min="2567" max="2567" width="11.6640625" style="457" customWidth="1"/>
    <col min="2568" max="2816" width="8.88671875" style="457"/>
    <col min="2817" max="2818" width="5.6640625" style="457" customWidth="1"/>
    <col min="2819" max="2819" width="14.77734375" style="457" bestFit="1" customWidth="1"/>
    <col min="2820" max="2820" width="4.33203125" style="457" customWidth="1"/>
    <col min="2821" max="2822" width="24.6640625" style="457" customWidth="1"/>
    <col min="2823" max="2823" width="11.6640625" style="457" customWidth="1"/>
    <col min="2824" max="3072" width="8.88671875" style="457"/>
    <col min="3073" max="3074" width="5.6640625" style="457" customWidth="1"/>
    <col min="3075" max="3075" width="14.77734375" style="457" bestFit="1" customWidth="1"/>
    <col min="3076" max="3076" width="4.33203125" style="457" customWidth="1"/>
    <col min="3077" max="3078" width="24.6640625" style="457" customWidth="1"/>
    <col min="3079" max="3079" width="11.6640625" style="457" customWidth="1"/>
    <col min="3080" max="3328" width="8.88671875" style="457"/>
    <col min="3329" max="3330" width="5.6640625" style="457" customWidth="1"/>
    <col min="3331" max="3331" width="14.77734375" style="457" bestFit="1" customWidth="1"/>
    <col min="3332" max="3332" width="4.33203125" style="457" customWidth="1"/>
    <col min="3333" max="3334" width="24.6640625" style="457" customWidth="1"/>
    <col min="3335" max="3335" width="11.6640625" style="457" customWidth="1"/>
    <col min="3336" max="3584" width="8.88671875" style="457"/>
    <col min="3585" max="3586" width="5.6640625" style="457" customWidth="1"/>
    <col min="3587" max="3587" width="14.77734375" style="457" bestFit="1" customWidth="1"/>
    <col min="3588" max="3588" width="4.33203125" style="457" customWidth="1"/>
    <col min="3589" max="3590" width="24.6640625" style="457" customWidth="1"/>
    <col min="3591" max="3591" width="11.6640625" style="457" customWidth="1"/>
    <col min="3592" max="3840" width="8.88671875" style="457"/>
    <col min="3841" max="3842" width="5.6640625" style="457" customWidth="1"/>
    <col min="3843" max="3843" width="14.77734375" style="457" bestFit="1" customWidth="1"/>
    <col min="3844" max="3844" width="4.33203125" style="457" customWidth="1"/>
    <col min="3845" max="3846" width="24.6640625" style="457" customWidth="1"/>
    <col min="3847" max="3847" width="11.6640625" style="457" customWidth="1"/>
    <col min="3848" max="4096" width="8.88671875" style="457"/>
    <col min="4097" max="4098" width="5.6640625" style="457" customWidth="1"/>
    <col min="4099" max="4099" width="14.77734375" style="457" bestFit="1" customWidth="1"/>
    <col min="4100" max="4100" width="4.33203125" style="457" customWidth="1"/>
    <col min="4101" max="4102" width="24.6640625" style="457" customWidth="1"/>
    <col min="4103" max="4103" width="11.6640625" style="457" customWidth="1"/>
    <col min="4104" max="4352" width="8.88671875" style="457"/>
    <col min="4353" max="4354" width="5.6640625" style="457" customWidth="1"/>
    <col min="4355" max="4355" width="14.77734375" style="457" bestFit="1" customWidth="1"/>
    <col min="4356" max="4356" width="4.33203125" style="457" customWidth="1"/>
    <col min="4357" max="4358" width="24.6640625" style="457" customWidth="1"/>
    <col min="4359" max="4359" width="11.6640625" style="457" customWidth="1"/>
    <col min="4360" max="4608" width="8.88671875" style="457"/>
    <col min="4609" max="4610" width="5.6640625" style="457" customWidth="1"/>
    <col min="4611" max="4611" width="14.77734375" style="457" bestFit="1" customWidth="1"/>
    <col min="4612" max="4612" width="4.33203125" style="457" customWidth="1"/>
    <col min="4613" max="4614" width="24.6640625" style="457" customWidth="1"/>
    <col min="4615" max="4615" width="11.6640625" style="457" customWidth="1"/>
    <col min="4616" max="4864" width="8.88671875" style="457"/>
    <col min="4865" max="4866" width="5.6640625" style="457" customWidth="1"/>
    <col min="4867" max="4867" width="14.77734375" style="457" bestFit="1" customWidth="1"/>
    <col min="4868" max="4868" width="4.33203125" style="457" customWidth="1"/>
    <col min="4869" max="4870" width="24.6640625" style="457" customWidth="1"/>
    <col min="4871" max="4871" width="11.6640625" style="457" customWidth="1"/>
    <col min="4872" max="5120" width="8.88671875" style="457"/>
    <col min="5121" max="5122" width="5.6640625" style="457" customWidth="1"/>
    <col min="5123" max="5123" width="14.77734375" style="457" bestFit="1" customWidth="1"/>
    <col min="5124" max="5124" width="4.33203125" style="457" customWidth="1"/>
    <col min="5125" max="5126" width="24.6640625" style="457" customWidth="1"/>
    <col min="5127" max="5127" width="11.6640625" style="457" customWidth="1"/>
    <col min="5128" max="5376" width="8.88671875" style="457"/>
    <col min="5377" max="5378" width="5.6640625" style="457" customWidth="1"/>
    <col min="5379" max="5379" width="14.77734375" style="457" bestFit="1" customWidth="1"/>
    <col min="5380" max="5380" width="4.33203125" style="457" customWidth="1"/>
    <col min="5381" max="5382" width="24.6640625" style="457" customWidth="1"/>
    <col min="5383" max="5383" width="11.6640625" style="457" customWidth="1"/>
    <col min="5384" max="5632" width="8.88671875" style="457"/>
    <col min="5633" max="5634" width="5.6640625" style="457" customWidth="1"/>
    <col min="5635" max="5635" width="14.77734375" style="457" bestFit="1" customWidth="1"/>
    <col min="5636" max="5636" width="4.33203125" style="457" customWidth="1"/>
    <col min="5637" max="5638" width="24.6640625" style="457" customWidth="1"/>
    <col min="5639" max="5639" width="11.6640625" style="457" customWidth="1"/>
    <col min="5640" max="5888" width="8.88671875" style="457"/>
    <col min="5889" max="5890" width="5.6640625" style="457" customWidth="1"/>
    <col min="5891" max="5891" width="14.77734375" style="457" bestFit="1" customWidth="1"/>
    <col min="5892" max="5892" width="4.33203125" style="457" customWidth="1"/>
    <col min="5893" max="5894" width="24.6640625" style="457" customWidth="1"/>
    <col min="5895" max="5895" width="11.6640625" style="457" customWidth="1"/>
    <col min="5896" max="6144" width="8.88671875" style="457"/>
    <col min="6145" max="6146" width="5.6640625" style="457" customWidth="1"/>
    <col min="6147" max="6147" width="14.77734375" style="457" bestFit="1" customWidth="1"/>
    <col min="6148" max="6148" width="4.33203125" style="457" customWidth="1"/>
    <col min="6149" max="6150" width="24.6640625" style="457" customWidth="1"/>
    <col min="6151" max="6151" width="11.6640625" style="457" customWidth="1"/>
    <col min="6152" max="6400" width="8.88671875" style="457"/>
    <col min="6401" max="6402" width="5.6640625" style="457" customWidth="1"/>
    <col min="6403" max="6403" width="14.77734375" style="457" bestFit="1" customWidth="1"/>
    <col min="6404" max="6404" width="4.33203125" style="457" customWidth="1"/>
    <col min="6405" max="6406" width="24.6640625" style="457" customWidth="1"/>
    <col min="6407" max="6407" width="11.6640625" style="457" customWidth="1"/>
    <col min="6408" max="6656" width="8.88671875" style="457"/>
    <col min="6657" max="6658" width="5.6640625" style="457" customWidth="1"/>
    <col min="6659" max="6659" width="14.77734375" style="457" bestFit="1" customWidth="1"/>
    <col min="6660" max="6660" width="4.33203125" style="457" customWidth="1"/>
    <col min="6661" max="6662" width="24.6640625" style="457" customWidth="1"/>
    <col min="6663" max="6663" width="11.6640625" style="457" customWidth="1"/>
    <col min="6664" max="6912" width="8.88671875" style="457"/>
    <col min="6913" max="6914" width="5.6640625" style="457" customWidth="1"/>
    <col min="6915" max="6915" width="14.77734375" style="457" bestFit="1" customWidth="1"/>
    <col min="6916" max="6916" width="4.33203125" style="457" customWidth="1"/>
    <col min="6917" max="6918" width="24.6640625" style="457" customWidth="1"/>
    <col min="6919" max="6919" width="11.6640625" style="457" customWidth="1"/>
    <col min="6920" max="7168" width="8.88671875" style="457"/>
    <col min="7169" max="7170" width="5.6640625" style="457" customWidth="1"/>
    <col min="7171" max="7171" width="14.77734375" style="457" bestFit="1" customWidth="1"/>
    <col min="7172" max="7172" width="4.33203125" style="457" customWidth="1"/>
    <col min="7173" max="7174" width="24.6640625" style="457" customWidth="1"/>
    <col min="7175" max="7175" width="11.6640625" style="457" customWidth="1"/>
    <col min="7176" max="7424" width="8.88671875" style="457"/>
    <col min="7425" max="7426" width="5.6640625" style="457" customWidth="1"/>
    <col min="7427" max="7427" width="14.77734375" style="457" bestFit="1" customWidth="1"/>
    <col min="7428" max="7428" width="4.33203125" style="457" customWidth="1"/>
    <col min="7429" max="7430" width="24.6640625" style="457" customWidth="1"/>
    <col min="7431" max="7431" width="11.6640625" style="457" customWidth="1"/>
    <col min="7432" max="7680" width="8.88671875" style="457"/>
    <col min="7681" max="7682" width="5.6640625" style="457" customWidth="1"/>
    <col min="7683" max="7683" width="14.77734375" style="457" bestFit="1" customWidth="1"/>
    <col min="7684" max="7684" width="4.33203125" style="457" customWidth="1"/>
    <col min="7685" max="7686" width="24.6640625" style="457" customWidth="1"/>
    <col min="7687" max="7687" width="11.6640625" style="457" customWidth="1"/>
    <col min="7688" max="7936" width="8.88671875" style="457"/>
    <col min="7937" max="7938" width="5.6640625" style="457" customWidth="1"/>
    <col min="7939" max="7939" width="14.77734375" style="457" bestFit="1" customWidth="1"/>
    <col min="7940" max="7940" width="4.33203125" style="457" customWidth="1"/>
    <col min="7941" max="7942" width="24.6640625" style="457" customWidth="1"/>
    <col min="7943" max="7943" width="11.6640625" style="457" customWidth="1"/>
    <col min="7944" max="8192" width="8.88671875" style="457"/>
    <col min="8193" max="8194" width="5.6640625" style="457" customWidth="1"/>
    <col min="8195" max="8195" width="14.77734375" style="457" bestFit="1" customWidth="1"/>
    <col min="8196" max="8196" width="4.33203125" style="457" customWidth="1"/>
    <col min="8197" max="8198" width="24.6640625" style="457" customWidth="1"/>
    <col min="8199" max="8199" width="11.6640625" style="457" customWidth="1"/>
    <col min="8200" max="8448" width="8.88671875" style="457"/>
    <col min="8449" max="8450" width="5.6640625" style="457" customWidth="1"/>
    <col min="8451" max="8451" width="14.77734375" style="457" bestFit="1" customWidth="1"/>
    <col min="8452" max="8452" width="4.33203125" style="457" customWidth="1"/>
    <col min="8453" max="8454" width="24.6640625" style="457" customWidth="1"/>
    <col min="8455" max="8455" width="11.6640625" style="457" customWidth="1"/>
    <col min="8456" max="8704" width="8.88671875" style="457"/>
    <col min="8705" max="8706" width="5.6640625" style="457" customWidth="1"/>
    <col min="8707" max="8707" width="14.77734375" style="457" bestFit="1" customWidth="1"/>
    <col min="8708" max="8708" width="4.33203125" style="457" customWidth="1"/>
    <col min="8709" max="8710" width="24.6640625" style="457" customWidth="1"/>
    <col min="8711" max="8711" width="11.6640625" style="457" customWidth="1"/>
    <col min="8712" max="8960" width="8.88671875" style="457"/>
    <col min="8961" max="8962" width="5.6640625" style="457" customWidth="1"/>
    <col min="8963" max="8963" width="14.77734375" style="457" bestFit="1" customWidth="1"/>
    <col min="8964" max="8964" width="4.33203125" style="457" customWidth="1"/>
    <col min="8965" max="8966" width="24.6640625" style="457" customWidth="1"/>
    <col min="8967" max="8967" width="11.6640625" style="457" customWidth="1"/>
    <col min="8968" max="9216" width="8.88671875" style="457"/>
    <col min="9217" max="9218" width="5.6640625" style="457" customWidth="1"/>
    <col min="9219" max="9219" width="14.77734375" style="457" bestFit="1" customWidth="1"/>
    <col min="9220" max="9220" width="4.33203125" style="457" customWidth="1"/>
    <col min="9221" max="9222" width="24.6640625" style="457" customWidth="1"/>
    <col min="9223" max="9223" width="11.6640625" style="457" customWidth="1"/>
    <col min="9224" max="9472" width="8.88671875" style="457"/>
    <col min="9473" max="9474" width="5.6640625" style="457" customWidth="1"/>
    <col min="9475" max="9475" width="14.77734375" style="457" bestFit="1" customWidth="1"/>
    <col min="9476" max="9476" width="4.33203125" style="457" customWidth="1"/>
    <col min="9477" max="9478" width="24.6640625" style="457" customWidth="1"/>
    <col min="9479" max="9479" width="11.6640625" style="457" customWidth="1"/>
    <col min="9480" max="9728" width="8.88671875" style="457"/>
    <col min="9729" max="9730" width="5.6640625" style="457" customWidth="1"/>
    <col min="9731" max="9731" width="14.77734375" style="457" bestFit="1" customWidth="1"/>
    <col min="9732" max="9732" width="4.33203125" style="457" customWidth="1"/>
    <col min="9733" max="9734" width="24.6640625" style="457" customWidth="1"/>
    <col min="9735" max="9735" width="11.6640625" style="457" customWidth="1"/>
    <col min="9736" max="9984" width="8.88671875" style="457"/>
    <col min="9985" max="9986" width="5.6640625" style="457" customWidth="1"/>
    <col min="9987" max="9987" width="14.77734375" style="457" bestFit="1" customWidth="1"/>
    <col min="9988" max="9988" width="4.33203125" style="457" customWidth="1"/>
    <col min="9989" max="9990" width="24.6640625" style="457" customWidth="1"/>
    <col min="9991" max="9991" width="11.6640625" style="457" customWidth="1"/>
    <col min="9992" max="10240" width="8.88671875" style="457"/>
    <col min="10241" max="10242" width="5.6640625" style="457" customWidth="1"/>
    <col min="10243" max="10243" width="14.77734375" style="457" bestFit="1" customWidth="1"/>
    <col min="10244" max="10244" width="4.33203125" style="457" customWidth="1"/>
    <col min="10245" max="10246" width="24.6640625" style="457" customWidth="1"/>
    <col min="10247" max="10247" width="11.6640625" style="457" customWidth="1"/>
    <col min="10248" max="10496" width="8.88671875" style="457"/>
    <col min="10497" max="10498" width="5.6640625" style="457" customWidth="1"/>
    <col min="10499" max="10499" width="14.77734375" style="457" bestFit="1" customWidth="1"/>
    <col min="10500" max="10500" width="4.33203125" style="457" customWidth="1"/>
    <col min="10501" max="10502" width="24.6640625" style="457" customWidth="1"/>
    <col min="10503" max="10503" width="11.6640625" style="457" customWidth="1"/>
    <col min="10504" max="10752" width="8.88671875" style="457"/>
    <col min="10753" max="10754" width="5.6640625" style="457" customWidth="1"/>
    <col min="10755" max="10755" width="14.77734375" style="457" bestFit="1" customWidth="1"/>
    <col min="10756" max="10756" width="4.33203125" style="457" customWidth="1"/>
    <col min="10757" max="10758" width="24.6640625" style="457" customWidth="1"/>
    <col min="10759" max="10759" width="11.6640625" style="457" customWidth="1"/>
    <col min="10760" max="11008" width="8.88671875" style="457"/>
    <col min="11009" max="11010" width="5.6640625" style="457" customWidth="1"/>
    <col min="11011" max="11011" width="14.77734375" style="457" bestFit="1" customWidth="1"/>
    <col min="11012" max="11012" width="4.33203125" style="457" customWidth="1"/>
    <col min="11013" max="11014" width="24.6640625" style="457" customWidth="1"/>
    <col min="11015" max="11015" width="11.6640625" style="457" customWidth="1"/>
    <col min="11016" max="11264" width="8.88671875" style="457"/>
    <col min="11265" max="11266" width="5.6640625" style="457" customWidth="1"/>
    <col min="11267" max="11267" width="14.77734375" style="457" bestFit="1" customWidth="1"/>
    <col min="11268" max="11268" width="4.33203125" style="457" customWidth="1"/>
    <col min="11269" max="11270" width="24.6640625" style="457" customWidth="1"/>
    <col min="11271" max="11271" width="11.6640625" style="457" customWidth="1"/>
    <col min="11272" max="11520" width="8.88671875" style="457"/>
    <col min="11521" max="11522" width="5.6640625" style="457" customWidth="1"/>
    <col min="11523" max="11523" width="14.77734375" style="457" bestFit="1" customWidth="1"/>
    <col min="11524" max="11524" width="4.33203125" style="457" customWidth="1"/>
    <col min="11525" max="11526" width="24.6640625" style="457" customWidth="1"/>
    <col min="11527" max="11527" width="11.6640625" style="457" customWidth="1"/>
    <col min="11528" max="11776" width="8.88671875" style="457"/>
    <col min="11777" max="11778" width="5.6640625" style="457" customWidth="1"/>
    <col min="11779" max="11779" width="14.77734375" style="457" bestFit="1" customWidth="1"/>
    <col min="11780" max="11780" width="4.33203125" style="457" customWidth="1"/>
    <col min="11781" max="11782" width="24.6640625" style="457" customWidth="1"/>
    <col min="11783" max="11783" width="11.6640625" style="457" customWidth="1"/>
    <col min="11784" max="12032" width="8.88671875" style="457"/>
    <col min="12033" max="12034" width="5.6640625" style="457" customWidth="1"/>
    <col min="12035" max="12035" width="14.77734375" style="457" bestFit="1" customWidth="1"/>
    <col min="12036" max="12036" width="4.33203125" style="457" customWidth="1"/>
    <col min="12037" max="12038" width="24.6640625" style="457" customWidth="1"/>
    <col min="12039" max="12039" width="11.6640625" style="457" customWidth="1"/>
    <col min="12040" max="12288" width="8.88671875" style="457"/>
    <col min="12289" max="12290" width="5.6640625" style="457" customWidth="1"/>
    <col min="12291" max="12291" width="14.77734375" style="457" bestFit="1" customWidth="1"/>
    <col min="12292" max="12292" width="4.33203125" style="457" customWidth="1"/>
    <col min="12293" max="12294" width="24.6640625" style="457" customWidth="1"/>
    <col min="12295" max="12295" width="11.6640625" style="457" customWidth="1"/>
    <col min="12296" max="12544" width="8.88671875" style="457"/>
    <col min="12545" max="12546" width="5.6640625" style="457" customWidth="1"/>
    <col min="12547" max="12547" width="14.77734375" style="457" bestFit="1" customWidth="1"/>
    <col min="12548" max="12548" width="4.33203125" style="457" customWidth="1"/>
    <col min="12549" max="12550" width="24.6640625" style="457" customWidth="1"/>
    <col min="12551" max="12551" width="11.6640625" style="457" customWidth="1"/>
    <col min="12552" max="12800" width="8.88671875" style="457"/>
    <col min="12801" max="12802" width="5.6640625" style="457" customWidth="1"/>
    <col min="12803" max="12803" width="14.77734375" style="457" bestFit="1" customWidth="1"/>
    <col min="12804" max="12804" width="4.33203125" style="457" customWidth="1"/>
    <col min="12805" max="12806" width="24.6640625" style="457" customWidth="1"/>
    <col min="12807" max="12807" width="11.6640625" style="457" customWidth="1"/>
    <col min="12808" max="13056" width="8.88671875" style="457"/>
    <col min="13057" max="13058" width="5.6640625" style="457" customWidth="1"/>
    <col min="13059" max="13059" width="14.77734375" style="457" bestFit="1" customWidth="1"/>
    <col min="13060" max="13060" width="4.33203125" style="457" customWidth="1"/>
    <col min="13061" max="13062" width="24.6640625" style="457" customWidth="1"/>
    <col min="13063" max="13063" width="11.6640625" style="457" customWidth="1"/>
    <col min="13064" max="13312" width="8.88671875" style="457"/>
    <col min="13313" max="13314" width="5.6640625" style="457" customWidth="1"/>
    <col min="13315" max="13315" width="14.77734375" style="457" bestFit="1" customWidth="1"/>
    <col min="13316" max="13316" width="4.33203125" style="457" customWidth="1"/>
    <col min="13317" max="13318" width="24.6640625" style="457" customWidth="1"/>
    <col min="13319" max="13319" width="11.6640625" style="457" customWidth="1"/>
    <col min="13320" max="13568" width="8.88671875" style="457"/>
    <col min="13569" max="13570" width="5.6640625" style="457" customWidth="1"/>
    <col min="13571" max="13571" width="14.77734375" style="457" bestFit="1" customWidth="1"/>
    <col min="13572" max="13572" width="4.33203125" style="457" customWidth="1"/>
    <col min="13573" max="13574" width="24.6640625" style="457" customWidth="1"/>
    <col min="13575" max="13575" width="11.6640625" style="457" customWidth="1"/>
    <col min="13576" max="13824" width="8.88671875" style="457"/>
    <col min="13825" max="13826" width="5.6640625" style="457" customWidth="1"/>
    <col min="13827" max="13827" width="14.77734375" style="457" bestFit="1" customWidth="1"/>
    <col min="13828" max="13828" width="4.33203125" style="457" customWidth="1"/>
    <col min="13829" max="13830" width="24.6640625" style="457" customWidth="1"/>
    <col min="13831" max="13831" width="11.6640625" style="457" customWidth="1"/>
    <col min="13832" max="14080" width="8.88671875" style="457"/>
    <col min="14081" max="14082" width="5.6640625" style="457" customWidth="1"/>
    <col min="14083" max="14083" width="14.77734375" style="457" bestFit="1" customWidth="1"/>
    <col min="14084" max="14084" width="4.33203125" style="457" customWidth="1"/>
    <col min="14085" max="14086" width="24.6640625" style="457" customWidth="1"/>
    <col min="14087" max="14087" width="11.6640625" style="457" customWidth="1"/>
    <col min="14088" max="14336" width="8.88671875" style="457"/>
    <col min="14337" max="14338" width="5.6640625" style="457" customWidth="1"/>
    <col min="14339" max="14339" width="14.77734375" style="457" bestFit="1" customWidth="1"/>
    <col min="14340" max="14340" width="4.33203125" style="457" customWidth="1"/>
    <col min="14341" max="14342" width="24.6640625" style="457" customWidth="1"/>
    <col min="14343" max="14343" width="11.6640625" style="457" customWidth="1"/>
    <col min="14344" max="14592" width="8.88671875" style="457"/>
    <col min="14593" max="14594" width="5.6640625" style="457" customWidth="1"/>
    <col min="14595" max="14595" width="14.77734375" style="457" bestFit="1" customWidth="1"/>
    <col min="14596" max="14596" width="4.33203125" style="457" customWidth="1"/>
    <col min="14597" max="14598" width="24.6640625" style="457" customWidth="1"/>
    <col min="14599" max="14599" width="11.6640625" style="457" customWidth="1"/>
    <col min="14600" max="14848" width="8.88671875" style="457"/>
    <col min="14849" max="14850" width="5.6640625" style="457" customWidth="1"/>
    <col min="14851" max="14851" width="14.77734375" style="457" bestFit="1" customWidth="1"/>
    <col min="14852" max="14852" width="4.33203125" style="457" customWidth="1"/>
    <col min="14853" max="14854" width="24.6640625" style="457" customWidth="1"/>
    <col min="14855" max="14855" width="11.6640625" style="457" customWidth="1"/>
    <col min="14856" max="15104" width="8.88671875" style="457"/>
    <col min="15105" max="15106" width="5.6640625" style="457" customWidth="1"/>
    <col min="15107" max="15107" width="14.77734375" style="457" bestFit="1" customWidth="1"/>
    <col min="15108" max="15108" width="4.33203125" style="457" customWidth="1"/>
    <col min="15109" max="15110" width="24.6640625" style="457" customWidth="1"/>
    <col min="15111" max="15111" width="11.6640625" style="457" customWidth="1"/>
    <col min="15112" max="15360" width="8.88671875" style="457"/>
    <col min="15361" max="15362" width="5.6640625" style="457" customWidth="1"/>
    <col min="15363" max="15363" width="14.77734375" style="457" bestFit="1" customWidth="1"/>
    <col min="15364" max="15364" width="4.33203125" style="457" customWidth="1"/>
    <col min="15365" max="15366" width="24.6640625" style="457" customWidth="1"/>
    <col min="15367" max="15367" width="11.6640625" style="457" customWidth="1"/>
    <col min="15368" max="15616" width="8.88671875" style="457"/>
    <col min="15617" max="15618" width="5.6640625" style="457" customWidth="1"/>
    <col min="15619" max="15619" width="14.77734375" style="457" bestFit="1" customWidth="1"/>
    <col min="15620" max="15620" width="4.33203125" style="457" customWidth="1"/>
    <col min="15621" max="15622" width="24.6640625" style="457" customWidth="1"/>
    <col min="15623" max="15623" width="11.6640625" style="457" customWidth="1"/>
    <col min="15624" max="15872" width="8.88671875" style="457"/>
    <col min="15873" max="15874" width="5.6640625" style="457" customWidth="1"/>
    <col min="15875" max="15875" width="14.77734375" style="457" bestFit="1" customWidth="1"/>
    <col min="15876" max="15876" width="4.33203125" style="457" customWidth="1"/>
    <col min="15877" max="15878" width="24.6640625" style="457" customWidth="1"/>
    <col min="15879" max="15879" width="11.6640625" style="457" customWidth="1"/>
    <col min="15880" max="16128" width="8.88671875" style="457"/>
    <col min="16129" max="16130" width="5.6640625" style="457" customWidth="1"/>
    <col min="16131" max="16131" width="14.77734375" style="457" bestFit="1" customWidth="1"/>
    <col min="16132" max="16132" width="4.33203125" style="457" customWidth="1"/>
    <col min="16133" max="16134" width="24.6640625" style="457" customWidth="1"/>
    <col min="16135" max="16135" width="11.6640625" style="457" customWidth="1"/>
    <col min="16136" max="16384" width="8.88671875" style="457"/>
  </cols>
  <sheetData>
    <row r="1" spans="1:7" ht="25.8" x14ac:dyDescent="0.3">
      <c r="A1" s="1082" t="s">
        <v>171</v>
      </c>
      <c r="B1" s="1082"/>
      <c r="C1" s="1082"/>
      <c r="D1" s="1082"/>
      <c r="E1" s="1082"/>
      <c r="F1" s="1082"/>
      <c r="G1" s="1082"/>
    </row>
    <row r="2" spans="1:7" ht="46.5" customHeight="1" x14ac:dyDescent="0.3">
      <c r="A2" s="1083" t="s">
        <v>172</v>
      </c>
      <c r="B2" s="1083"/>
      <c r="C2" s="1083"/>
      <c r="D2" s="1083"/>
      <c r="E2" s="1083"/>
      <c r="F2" s="1083"/>
      <c r="G2" s="1083"/>
    </row>
    <row r="3" spans="1:7" ht="21" x14ac:dyDescent="0.3">
      <c r="A3" s="1084"/>
      <c r="B3" s="1084"/>
      <c r="C3" s="1084"/>
      <c r="D3" s="1084"/>
      <c r="E3" s="1084"/>
      <c r="F3" s="1084"/>
      <c r="G3" s="1084"/>
    </row>
    <row r="4" spans="1:7" ht="66.599999999999994" x14ac:dyDescent="0.3">
      <c r="A4" s="458" t="s">
        <v>173</v>
      </c>
      <c r="B4" s="458" t="s">
        <v>174</v>
      </c>
      <c r="C4" s="458" t="s">
        <v>175</v>
      </c>
      <c r="D4" s="459" t="s">
        <v>176</v>
      </c>
      <c r="G4" s="461" t="s">
        <v>177</v>
      </c>
    </row>
    <row r="5" spans="1:7" ht="22.5" customHeight="1" x14ac:dyDescent="0.3">
      <c r="A5" s="462" t="s">
        <v>207</v>
      </c>
      <c r="B5" s="463"/>
      <c r="C5" s="462" t="s">
        <v>138</v>
      </c>
      <c r="D5" s="464" t="s">
        <v>3</v>
      </c>
      <c r="E5" s="466" t="s">
        <v>298</v>
      </c>
      <c r="F5" s="466" t="s">
        <v>299</v>
      </c>
      <c r="G5" s="466"/>
    </row>
    <row r="6" spans="1:7" ht="22.5" customHeight="1" x14ac:dyDescent="0.3">
      <c r="A6" s="462"/>
      <c r="B6" s="463"/>
      <c r="C6" s="462"/>
      <c r="D6" s="464" t="s">
        <v>4</v>
      </c>
      <c r="E6" s="466" t="s">
        <v>300</v>
      </c>
      <c r="F6" s="466" t="s">
        <v>301</v>
      </c>
      <c r="G6" s="466"/>
    </row>
    <row r="7" spans="1:7" ht="22.5" customHeight="1" x14ac:dyDescent="0.3">
      <c r="A7" s="462" t="s">
        <v>183</v>
      </c>
      <c r="B7" s="467"/>
      <c r="C7" s="462"/>
      <c r="D7" s="464" t="s">
        <v>3</v>
      </c>
      <c r="E7" s="466" t="s">
        <v>300</v>
      </c>
      <c r="F7" s="466" t="s">
        <v>298</v>
      </c>
      <c r="G7" s="466"/>
    </row>
    <row r="8" spans="1:7" ht="22.5" customHeight="1" x14ac:dyDescent="0.3">
      <c r="A8" s="462"/>
      <c r="B8" s="463"/>
      <c r="C8" s="462"/>
      <c r="D8" s="464" t="s">
        <v>4</v>
      </c>
      <c r="E8" s="466" t="s">
        <v>299</v>
      </c>
      <c r="F8" s="466" t="s">
        <v>301</v>
      </c>
      <c r="G8" s="466"/>
    </row>
    <row r="9" spans="1:7" ht="22.5" customHeight="1" x14ac:dyDescent="0.3">
      <c r="A9" s="462" t="s">
        <v>183</v>
      </c>
      <c r="B9" s="463"/>
      <c r="C9" s="462"/>
      <c r="D9" s="464" t="s">
        <v>3</v>
      </c>
      <c r="E9" s="466" t="s">
        <v>301</v>
      </c>
      <c r="F9" s="466" t="s">
        <v>298</v>
      </c>
      <c r="G9" s="466"/>
    </row>
    <row r="10" spans="1:7" ht="22.5" customHeight="1" x14ac:dyDescent="0.3">
      <c r="A10" s="462"/>
      <c r="B10" s="463"/>
      <c r="C10" s="462"/>
      <c r="D10" s="464" t="s">
        <v>4</v>
      </c>
      <c r="E10" s="466" t="s">
        <v>299</v>
      </c>
      <c r="F10" s="466" t="s">
        <v>300</v>
      </c>
      <c r="G10" s="466"/>
    </row>
    <row r="11" spans="1:7" ht="22.5" customHeight="1" x14ac:dyDescent="0.3">
      <c r="A11" s="462"/>
      <c r="B11" s="463"/>
      <c r="C11" s="462"/>
      <c r="D11" s="464"/>
      <c r="E11" s="466"/>
      <c r="F11" s="466"/>
      <c r="G11" s="466"/>
    </row>
    <row r="12" spans="1:7" ht="22.5" customHeight="1" x14ac:dyDescent="0.3">
      <c r="A12" s="462"/>
      <c r="B12" s="463"/>
      <c r="C12" s="462"/>
      <c r="D12" s="464"/>
      <c r="E12" s="466"/>
      <c r="F12" s="466"/>
      <c r="G12" s="466"/>
    </row>
    <row r="13" spans="1:7" ht="22.5" customHeight="1" x14ac:dyDescent="0.3">
      <c r="A13" s="462"/>
      <c r="B13" s="463"/>
      <c r="C13" s="462"/>
      <c r="D13" s="464"/>
      <c r="E13" s="466"/>
      <c r="F13" s="466"/>
      <c r="G13" s="466"/>
    </row>
    <row r="14" spans="1:7" ht="22.5" customHeight="1" x14ac:dyDescent="0.3">
      <c r="A14" s="462"/>
      <c r="B14" s="463"/>
      <c r="C14" s="462"/>
      <c r="D14" s="464"/>
      <c r="E14" s="466"/>
      <c r="F14" s="466"/>
      <c r="G14" s="466"/>
    </row>
    <row r="15" spans="1:7" ht="22.5" customHeight="1" x14ac:dyDescent="0.3">
      <c r="A15" s="462"/>
      <c r="B15" s="463"/>
      <c r="C15" s="462"/>
      <c r="D15" s="464"/>
      <c r="E15" s="466"/>
      <c r="F15" s="466"/>
      <c r="G15" s="466"/>
    </row>
    <row r="16" spans="1:7" ht="22.5" customHeight="1" x14ac:dyDescent="0.3">
      <c r="A16" s="462"/>
      <c r="B16" s="463"/>
      <c r="C16" s="462"/>
      <c r="D16" s="464"/>
      <c r="E16" s="466"/>
      <c r="F16" s="466"/>
      <c r="G16" s="466"/>
    </row>
    <row r="17" spans="1:16" ht="22.5" customHeight="1" x14ac:dyDescent="0.3">
      <c r="A17" s="462"/>
      <c r="B17" s="463"/>
      <c r="C17" s="462"/>
      <c r="D17" s="464"/>
      <c r="E17" s="466"/>
      <c r="F17" s="466"/>
      <c r="G17" s="466"/>
    </row>
    <row r="18" spans="1:16" ht="22.5" customHeight="1" x14ac:dyDescent="0.3">
      <c r="A18" s="462"/>
      <c r="B18" s="463"/>
      <c r="C18" s="462"/>
      <c r="D18" s="464"/>
      <c r="E18" s="478"/>
      <c r="F18" s="465"/>
      <c r="G18" s="466"/>
      <c r="K18" s="469"/>
      <c r="L18" s="470"/>
      <c r="M18" s="469"/>
      <c r="N18" s="461"/>
      <c r="O18" s="471"/>
      <c r="P18" s="471"/>
    </row>
    <row r="19" spans="1:16" ht="22.5" customHeight="1" x14ac:dyDescent="0.3">
      <c r="A19" s="462"/>
      <c r="B19" s="463"/>
      <c r="C19" s="462"/>
      <c r="D19" s="464"/>
      <c r="E19" s="468"/>
      <c r="F19" s="479"/>
      <c r="G19" s="466"/>
    </row>
    <row r="20" spans="1:16" ht="22.5" customHeight="1" x14ac:dyDescent="0.3">
      <c r="A20" s="462"/>
      <c r="B20" s="463"/>
      <c r="C20" s="462"/>
      <c r="D20" s="464"/>
      <c r="E20" s="479"/>
      <c r="F20" s="468"/>
      <c r="G20" s="466"/>
    </row>
    <row r="21" spans="1:16" ht="22.5" customHeight="1" x14ac:dyDescent="0.3">
      <c r="A21" s="462"/>
      <c r="B21" s="463"/>
      <c r="C21" s="462"/>
      <c r="D21" s="464"/>
      <c r="E21" s="465"/>
      <c r="F21" s="478"/>
      <c r="G21" s="466"/>
      <c r="I21" s="473"/>
      <c r="J21" s="471"/>
      <c r="K21" s="469"/>
      <c r="L21" s="470"/>
      <c r="M21" s="469"/>
      <c r="N21" s="461"/>
      <c r="O21" s="471"/>
      <c r="P21" s="471"/>
    </row>
    <row r="22" spans="1:16" ht="22.5" customHeight="1" x14ac:dyDescent="0.3">
      <c r="A22" s="462"/>
      <c r="B22" s="463"/>
      <c r="C22" s="462"/>
      <c r="D22" s="464"/>
      <c r="E22" s="468"/>
      <c r="F22" s="478"/>
      <c r="G22" s="466"/>
      <c r="K22" s="469"/>
      <c r="L22" s="470"/>
      <c r="M22" s="469"/>
      <c r="N22" s="461"/>
      <c r="O22" s="473"/>
      <c r="P22" s="473"/>
    </row>
    <row r="23" spans="1:16" ht="22.5" customHeight="1" x14ac:dyDescent="0.3">
      <c r="A23" s="462"/>
      <c r="B23" s="463"/>
      <c r="C23" s="462"/>
      <c r="D23" s="464"/>
      <c r="E23" s="478"/>
      <c r="F23" s="465"/>
      <c r="G23" s="466"/>
      <c r="K23" s="469"/>
      <c r="L23" s="470"/>
      <c r="M23" s="469"/>
      <c r="N23" s="461"/>
      <c r="O23" s="473"/>
      <c r="P23" s="473"/>
    </row>
    <row r="24" spans="1:16" ht="22.5" customHeight="1" x14ac:dyDescent="0.3">
      <c r="A24" s="462"/>
      <c r="B24" s="463"/>
      <c r="C24" s="462"/>
      <c r="D24" s="464"/>
      <c r="E24" s="468"/>
      <c r="F24" s="468"/>
      <c r="G24" s="466"/>
    </row>
    <row r="25" spans="1:16" ht="22.5" customHeight="1" x14ac:dyDescent="0.3">
      <c r="A25" s="462"/>
      <c r="B25" s="463"/>
      <c r="C25" s="462"/>
      <c r="D25" s="464"/>
      <c r="E25" s="465"/>
      <c r="F25" s="465"/>
      <c r="G25" s="466"/>
      <c r="K25" s="469"/>
      <c r="L25" s="470"/>
      <c r="M25" s="469"/>
      <c r="N25" s="461"/>
      <c r="O25" s="471"/>
      <c r="P25" s="471"/>
    </row>
    <row r="26" spans="1:16" ht="22.5" customHeight="1" x14ac:dyDescent="0.3">
      <c r="A26" s="462"/>
      <c r="B26" s="463"/>
      <c r="C26" s="462"/>
      <c r="D26" s="464"/>
      <c r="E26" s="468"/>
      <c r="F26" s="465"/>
      <c r="G26" s="466"/>
      <c r="M26" s="461"/>
      <c r="N26" s="460"/>
      <c r="O26" s="460"/>
    </row>
    <row r="27" spans="1:16" ht="22.5" customHeight="1" x14ac:dyDescent="0.3">
      <c r="A27" s="462"/>
      <c r="B27" s="463"/>
      <c r="C27" s="462"/>
      <c r="D27" s="464"/>
      <c r="E27" s="465"/>
      <c r="F27" s="465"/>
      <c r="G27" s="466"/>
    </row>
    <row r="28" spans="1:16" ht="22.5" customHeight="1" x14ac:dyDescent="0.3">
      <c r="A28" s="462"/>
      <c r="B28" s="463"/>
      <c r="C28" s="462"/>
      <c r="D28" s="464"/>
      <c r="E28" s="465"/>
      <c r="F28" s="465"/>
      <c r="G28" s="466"/>
    </row>
    <row r="29" spans="1:16" ht="22.5" customHeight="1" x14ac:dyDescent="0.3">
      <c r="A29" s="462"/>
      <c r="B29" s="463"/>
      <c r="C29" s="462"/>
      <c r="D29" s="464"/>
      <c r="E29" s="466"/>
      <c r="F29" s="466"/>
      <c r="G29" s="466"/>
    </row>
    <row r="30" spans="1:16" ht="22.5" customHeight="1" x14ac:dyDescent="0.3">
      <c r="A30" s="462"/>
      <c r="B30" s="463"/>
      <c r="C30" s="462"/>
      <c r="D30" s="464"/>
      <c r="E30" s="466"/>
      <c r="F30" s="466"/>
      <c r="G30" s="466"/>
    </row>
    <row r="31" spans="1:16" ht="22.5" customHeight="1" x14ac:dyDescent="0.3">
      <c r="A31" s="462"/>
      <c r="B31" s="463"/>
      <c r="C31" s="462"/>
      <c r="D31" s="464"/>
      <c r="E31" s="466"/>
      <c r="F31" s="466"/>
      <c r="G31" s="466"/>
    </row>
    <row r="32" spans="1:16" ht="22.5" customHeight="1" x14ac:dyDescent="0.3">
      <c r="A32" s="462"/>
      <c r="B32" s="463"/>
      <c r="C32" s="480"/>
      <c r="D32" s="481"/>
      <c r="E32" s="482"/>
      <c r="F32" s="466"/>
      <c r="G32" s="466"/>
    </row>
    <row r="33" spans="1:7" ht="22.5" customHeight="1" x14ac:dyDescent="0.3">
      <c r="A33" s="462"/>
      <c r="B33" s="463"/>
      <c r="C33" s="462"/>
      <c r="D33" s="464"/>
      <c r="E33" s="466"/>
      <c r="F33" s="483"/>
      <c r="G33" s="466"/>
    </row>
    <row r="34" spans="1:7" ht="22.5" customHeight="1" x14ac:dyDescent="0.3">
      <c r="A34" s="462"/>
      <c r="B34" s="463"/>
      <c r="C34" s="462"/>
      <c r="D34" s="464"/>
      <c r="E34" s="466"/>
      <c r="F34" s="466"/>
      <c r="G34" s="466"/>
    </row>
    <row r="35" spans="1:7" ht="22.5" customHeight="1" x14ac:dyDescent="0.3">
      <c r="A35" s="462"/>
      <c r="B35" s="463"/>
      <c r="C35" s="462"/>
      <c r="D35" s="464"/>
      <c r="E35" s="466"/>
      <c r="F35" s="466"/>
      <c r="G35" s="466"/>
    </row>
    <row r="36" spans="1:7" ht="22.5" customHeight="1" x14ac:dyDescent="0.3">
      <c r="A36" s="462"/>
      <c r="B36" s="463"/>
      <c r="C36" s="462"/>
      <c r="D36" s="464"/>
      <c r="E36" s="466"/>
      <c r="F36" s="466"/>
      <c r="G36" s="466"/>
    </row>
    <row r="37" spans="1:7" ht="22.5" customHeight="1" x14ac:dyDescent="0.3">
      <c r="A37" s="462"/>
      <c r="B37" s="463"/>
      <c r="C37" s="462"/>
      <c r="D37" s="484"/>
      <c r="E37" s="466"/>
      <c r="F37" s="466"/>
      <c r="G37" s="466"/>
    </row>
    <row r="38" spans="1:7" ht="22.5" customHeight="1" x14ac:dyDescent="0.3">
      <c r="A38" s="462"/>
      <c r="B38" s="463"/>
      <c r="C38" s="462"/>
      <c r="D38" s="464"/>
      <c r="E38" s="466"/>
      <c r="F38" s="466"/>
      <c r="G38" s="466"/>
    </row>
    <row r="39" spans="1:7" ht="22.5" customHeight="1" x14ac:dyDescent="0.3">
      <c r="A39" s="462"/>
      <c r="B39" s="463"/>
      <c r="C39" s="462"/>
      <c r="D39" s="464"/>
      <c r="E39" s="466"/>
      <c r="F39" s="466"/>
      <c r="G39" s="466"/>
    </row>
    <row r="40" spans="1:7" ht="22.5" customHeight="1" x14ac:dyDescent="0.3">
      <c r="A40" s="462"/>
      <c r="B40" s="463"/>
      <c r="C40" s="462"/>
      <c r="D40" s="464"/>
      <c r="E40" s="466"/>
      <c r="F40" s="466"/>
      <c r="G40" s="466"/>
    </row>
    <row r="41" spans="1:7" ht="22.5" customHeight="1" x14ac:dyDescent="0.3">
      <c r="A41" s="462"/>
      <c r="B41" s="463"/>
      <c r="C41" s="462"/>
      <c r="D41" s="464"/>
      <c r="E41" s="466"/>
      <c r="F41" s="466"/>
      <c r="G41" s="466"/>
    </row>
    <row r="42" spans="1:7" ht="22.5" customHeight="1" x14ac:dyDescent="0.3">
      <c r="A42" s="462"/>
      <c r="B42" s="463"/>
      <c r="C42" s="462"/>
      <c r="D42" s="464"/>
      <c r="E42" s="466"/>
      <c r="F42" s="466"/>
      <c r="G42" s="466"/>
    </row>
    <row r="43" spans="1:7" ht="22.5" customHeight="1" x14ac:dyDescent="0.3">
      <c r="A43" s="462"/>
      <c r="B43" s="463"/>
      <c r="C43" s="462"/>
      <c r="D43" s="464"/>
      <c r="E43" s="466"/>
      <c r="F43" s="466"/>
      <c r="G43" s="466"/>
    </row>
    <row r="44" spans="1:7" ht="22.5" customHeight="1" x14ac:dyDescent="0.3">
      <c r="A44" s="462"/>
      <c r="B44" s="463"/>
      <c r="C44" s="462"/>
      <c r="D44" s="464"/>
      <c r="E44" s="466"/>
      <c r="F44" s="466"/>
      <c r="G44" s="466"/>
    </row>
    <row r="45" spans="1:7" ht="22.5" customHeight="1" x14ac:dyDescent="0.3">
      <c r="A45" s="462"/>
      <c r="B45" s="463"/>
      <c r="C45" s="462"/>
      <c r="D45" s="464"/>
      <c r="E45" s="466"/>
      <c r="F45" s="466"/>
      <c r="G45" s="466"/>
    </row>
    <row r="46" spans="1:7" ht="22.5" customHeight="1" x14ac:dyDescent="0.3">
      <c r="A46" s="462"/>
      <c r="B46" s="463"/>
      <c r="C46" s="462"/>
      <c r="D46" s="464"/>
      <c r="E46" s="466"/>
      <c r="F46" s="466"/>
      <c r="G46" s="466"/>
    </row>
    <row r="47" spans="1:7" ht="22.5" customHeight="1" x14ac:dyDescent="0.3">
      <c r="A47" s="462"/>
      <c r="B47" s="463"/>
      <c r="C47" s="462"/>
      <c r="D47" s="464"/>
      <c r="E47" s="466"/>
      <c r="F47" s="466"/>
      <c r="G47" s="466"/>
    </row>
    <row r="48" spans="1:7" ht="22.5" customHeight="1" x14ac:dyDescent="0.3">
      <c r="A48" s="462"/>
      <c r="B48" s="463"/>
      <c r="C48" s="462"/>
      <c r="D48" s="464"/>
      <c r="E48" s="466"/>
      <c r="F48" s="466"/>
      <c r="G48" s="466"/>
    </row>
    <row r="49" spans="1:7" ht="22.5" customHeight="1" x14ac:dyDescent="0.3">
      <c r="A49" s="462"/>
      <c r="B49" s="463"/>
      <c r="C49" s="462"/>
      <c r="D49" s="464"/>
      <c r="E49" s="466"/>
      <c r="F49" s="466"/>
      <c r="G49" s="466"/>
    </row>
    <row r="50" spans="1:7" ht="22.5" customHeight="1" x14ac:dyDescent="0.3">
      <c r="A50" s="462"/>
      <c r="B50" s="463"/>
      <c r="C50" s="462"/>
      <c r="D50" s="464"/>
      <c r="E50" s="466"/>
      <c r="F50" s="466"/>
      <c r="G50" s="466"/>
    </row>
    <row r="51" spans="1:7" ht="22.5" customHeight="1" x14ac:dyDescent="0.3">
      <c r="A51" s="462"/>
      <c r="B51" s="463"/>
      <c r="C51" s="462"/>
      <c r="D51" s="464"/>
      <c r="E51" s="466"/>
      <c r="F51" s="466"/>
      <c r="G51" s="466"/>
    </row>
    <row r="52" spans="1:7" ht="22.5" customHeight="1" x14ac:dyDescent="0.3">
      <c r="A52" s="462"/>
      <c r="B52" s="463"/>
      <c r="C52" s="462"/>
      <c r="D52" s="464"/>
      <c r="E52" s="466"/>
      <c r="F52" s="466"/>
      <c r="G52" s="466"/>
    </row>
    <row r="53" spans="1:7" ht="22.5" customHeight="1" x14ac:dyDescent="0.3">
      <c r="A53" s="462"/>
      <c r="B53" s="463"/>
      <c r="C53" s="462"/>
      <c r="D53" s="464"/>
      <c r="E53" s="466"/>
      <c r="F53" s="466"/>
      <c r="G53" s="466"/>
    </row>
    <row r="54" spans="1:7" ht="22.5" customHeight="1" x14ac:dyDescent="0.3">
      <c r="A54" s="462"/>
      <c r="B54" s="463"/>
      <c r="C54" s="462"/>
      <c r="D54" s="464"/>
      <c r="E54" s="466"/>
      <c r="F54" s="466"/>
      <c r="G54" s="466"/>
    </row>
    <row r="55" spans="1:7" ht="22.5" customHeight="1" x14ac:dyDescent="0.3">
      <c r="A55" s="462"/>
      <c r="B55" s="463"/>
      <c r="C55" s="462"/>
      <c r="D55" s="464"/>
      <c r="E55" s="466"/>
      <c r="F55" s="466"/>
      <c r="G55" s="466"/>
    </row>
    <row r="56" spans="1:7" ht="22.5" customHeight="1" x14ac:dyDescent="0.3">
      <c r="A56" s="462"/>
      <c r="B56" s="463"/>
      <c r="C56" s="462"/>
      <c r="D56" s="464"/>
      <c r="E56" s="466"/>
      <c r="F56" s="466"/>
      <c r="G56" s="466"/>
    </row>
    <row r="57" spans="1:7" ht="22.5" customHeight="1" x14ac:dyDescent="0.3">
      <c r="A57" s="462"/>
      <c r="B57" s="463"/>
      <c r="C57" s="462"/>
      <c r="D57" s="464"/>
      <c r="E57" s="466"/>
      <c r="F57" s="466"/>
      <c r="G57" s="466"/>
    </row>
    <row r="58" spans="1:7" ht="22.5" customHeight="1" x14ac:dyDescent="0.3">
      <c r="A58" s="462"/>
      <c r="B58" s="462"/>
      <c r="C58" s="462"/>
      <c r="D58" s="464"/>
      <c r="E58" s="466"/>
      <c r="F58" s="466"/>
      <c r="G58" s="466"/>
    </row>
    <row r="59" spans="1:7" ht="22.5" customHeight="1" x14ac:dyDescent="0.3">
      <c r="A59" s="462"/>
      <c r="B59" s="462"/>
      <c r="C59" s="462"/>
      <c r="D59" s="464"/>
      <c r="E59" s="466"/>
      <c r="F59" s="466"/>
      <c r="G59" s="466"/>
    </row>
    <row r="60" spans="1:7" ht="22.5" customHeight="1" x14ac:dyDescent="0.3">
      <c r="A60" s="462"/>
      <c r="B60" s="462"/>
      <c r="C60" s="462"/>
      <c r="D60" s="464"/>
      <c r="E60" s="466"/>
      <c r="F60" s="466"/>
      <c r="G60" s="466"/>
    </row>
    <row r="61" spans="1:7" ht="22.5" customHeight="1" x14ac:dyDescent="0.3">
      <c r="A61" s="462"/>
      <c r="B61" s="462"/>
      <c r="C61" s="462"/>
      <c r="D61" s="464"/>
      <c r="E61" s="466"/>
      <c r="F61" s="466"/>
      <c r="G61" s="466"/>
    </row>
    <row r="62" spans="1:7" ht="22.5" customHeight="1" x14ac:dyDescent="0.3">
      <c r="A62" s="462"/>
      <c r="B62" s="462"/>
      <c r="C62" s="462"/>
      <c r="D62" s="464"/>
      <c r="E62" s="466"/>
      <c r="F62" s="466"/>
      <c r="G62" s="466"/>
    </row>
    <row r="63" spans="1:7" ht="22.5" customHeight="1" x14ac:dyDescent="0.3">
      <c r="A63" s="462"/>
      <c r="B63" s="462"/>
      <c r="C63" s="462"/>
      <c r="D63" s="464"/>
      <c r="E63" s="466"/>
      <c r="F63" s="466"/>
      <c r="G63" s="466"/>
    </row>
    <row r="64" spans="1:7" ht="22.5" customHeight="1" x14ac:dyDescent="0.3">
      <c r="A64" s="462"/>
      <c r="B64" s="462"/>
      <c r="C64" s="462"/>
      <c r="D64" s="464"/>
      <c r="E64" s="466"/>
      <c r="F64" s="466"/>
      <c r="G64" s="466"/>
    </row>
    <row r="65" spans="1:7" ht="22.5" customHeight="1" x14ac:dyDescent="0.3">
      <c r="A65" s="462"/>
      <c r="B65" s="462"/>
      <c r="C65" s="462"/>
      <c r="D65" s="464"/>
      <c r="E65" s="466"/>
      <c r="F65" s="466"/>
      <c r="G65" s="466"/>
    </row>
    <row r="66" spans="1:7" ht="22.5" customHeight="1" x14ac:dyDescent="0.3">
      <c r="A66" s="462"/>
      <c r="B66" s="462"/>
      <c r="C66" s="462"/>
      <c r="D66" s="464"/>
      <c r="E66" s="466"/>
      <c r="F66" s="466"/>
      <c r="G66" s="466"/>
    </row>
    <row r="67" spans="1:7" ht="22.5" customHeight="1" x14ac:dyDescent="0.3">
      <c r="A67" s="462"/>
      <c r="B67" s="462"/>
      <c r="C67" s="462"/>
      <c r="D67" s="464"/>
      <c r="E67" s="466"/>
      <c r="F67" s="466"/>
      <c r="G67" s="466"/>
    </row>
    <row r="68" spans="1:7" ht="22.5" customHeight="1" x14ac:dyDescent="0.3">
      <c r="A68" s="462"/>
      <c r="B68" s="462"/>
      <c r="C68" s="462"/>
      <c r="D68" s="464"/>
      <c r="E68" s="466"/>
      <c r="F68" s="466"/>
      <c r="G68" s="466"/>
    </row>
    <row r="69" spans="1:7" ht="22.5" customHeight="1" x14ac:dyDescent="0.3">
      <c r="A69" s="462"/>
      <c r="B69" s="462"/>
      <c r="C69" s="462"/>
      <c r="D69" s="464"/>
      <c r="E69" s="466"/>
      <c r="F69" s="466"/>
      <c r="G69" s="466"/>
    </row>
    <row r="70" spans="1:7" ht="22.5" customHeight="1" x14ac:dyDescent="0.3">
      <c r="A70" s="462"/>
      <c r="B70" s="462"/>
      <c r="C70" s="462"/>
      <c r="D70" s="464"/>
      <c r="E70" s="466"/>
      <c r="F70" s="466"/>
      <c r="G70" s="466"/>
    </row>
    <row r="71" spans="1:7" ht="22.5" customHeight="1" x14ac:dyDescent="0.3">
      <c r="A71" s="462"/>
      <c r="B71" s="462"/>
      <c r="C71" s="462"/>
      <c r="D71" s="464"/>
      <c r="E71" s="466"/>
      <c r="F71" s="466"/>
      <c r="G71" s="466"/>
    </row>
    <row r="72" spans="1:7" ht="22.5" customHeight="1" x14ac:dyDescent="0.3">
      <c r="A72" s="462"/>
      <c r="B72" s="462"/>
      <c r="C72" s="462"/>
      <c r="D72" s="464"/>
      <c r="E72" s="466"/>
      <c r="F72" s="466"/>
      <c r="G72" s="466"/>
    </row>
    <row r="73" spans="1:7" ht="22.5" customHeight="1" x14ac:dyDescent="0.3">
      <c r="A73" s="462"/>
      <c r="B73" s="462"/>
      <c r="C73" s="462"/>
      <c r="D73" s="464"/>
      <c r="E73" s="466"/>
      <c r="F73" s="466"/>
      <c r="G73" s="466"/>
    </row>
    <row r="74" spans="1:7" ht="22.5" customHeight="1" x14ac:dyDescent="0.3">
      <c r="A74" s="462"/>
      <c r="B74" s="462"/>
      <c r="C74" s="462"/>
      <c r="D74" s="464"/>
      <c r="E74" s="466"/>
      <c r="F74" s="466"/>
      <c r="G74" s="466"/>
    </row>
    <row r="75" spans="1:7" ht="22.5" customHeight="1" x14ac:dyDescent="0.3">
      <c r="A75" s="462"/>
      <c r="B75" s="462"/>
      <c r="C75" s="462"/>
      <c r="D75" s="464"/>
      <c r="E75" s="466"/>
      <c r="F75" s="466"/>
      <c r="G75" s="466"/>
    </row>
    <row r="76" spans="1:7" ht="22.5" customHeight="1" x14ac:dyDescent="0.3">
      <c r="A76" s="462"/>
      <c r="B76" s="462"/>
      <c r="C76" s="462"/>
      <c r="D76" s="464"/>
      <c r="E76" s="466"/>
      <c r="F76" s="466"/>
      <c r="G76" s="466"/>
    </row>
    <row r="77" spans="1:7" ht="22.5" customHeight="1" x14ac:dyDescent="0.3">
      <c r="A77" s="462"/>
      <c r="B77" s="462"/>
      <c r="C77" s="462"/>
      <c r="D77" s="464"/>
      <c r="E77" s="466"/>
      <c r="F77" s="466"/>
      <c r="G77" s="466"/>
    </row>
  </sheetData>
  <mergeCells count="3">
    <mergeCell ref="A1:G1"/>
    <mergeCell ref="A2:G2"/>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BB9F-87CA-4880-B263-34B75356E21D}">
  <sheetPr codeName="Sheet18">
    <tabColor indexed="42"/>
  </sheetPr>
  <dimension ref="A1:Q156"/>
  <sheetViews>
    <sheetView showGridLines="0" showZeros="0" zoomScale="96" zoomScaleNormal="96" workbookViewId="0">
      <pane ySplit="6" topLeftCell="A7" activePane="bottomLeft" state="frozen"/>
      <selection activeCell="T26" sqref="T26"/>
      <selection pane="bottomLeft" activeCell="T26" sqref="T26"/>
    </sheetView>
  </sheetViews>
  <sheetFormatPr defaultRowHeight="13.2" x14ac:dyDescent="0.25"/>
  <cols>
    <col min="1" max="1" width="3.88671875" style="266" customWidth="1"/>
    <col min="2" max="2" width="13" style="266" customWidth="1"/>
    <col min="3" max="3" width="14.33203125" style="266" customWidth="1"/>
    <col min="4" max="4" width="42.21875" style="339" bestFit="1" customWidth="1"/>
    <col min="5" max="5" width="10.5546875" style="340" customWidth="1"/>
    <col min="6" max="6" width="6.109375" style="341" hidden="1" customWidth="1"/>
    <col min="7" max="7" width="28.6640625" style="341" customWidth="1"/>
    <col min="8" max="8" width="7.6640625" style="339" customWidth="1"/>
    <col min="9" max="13" width="7.44140625" style="339" hidden="1" customWidth="1"/>
    <col min="14" max="15" width="7.44140625" style="339" customWidth="1"/>
    <col min="16" max="16" width="7.44140625" style="339" hidden="1" customWidth="1"/>
    <col min="17" max="17" width="7.44140625" style="339" customWidth="1"/>
    <col min="18" max="16384" width="8.88671875" style="266"/>
  </cols>
  <sheetData>
    <row r="1" spans="1:17" ht="24.6" x14ac:dyDescent="0.4">
      <c r="A1" s="257" t="e">
        <f>[1]Altalanos!$A$6</f>
        <v>#REF!</v>
      </c>
      <c r="B1" s="258"/>
      <c r="C1" s="258"/>
      <c r="D1" s="259"/>
      <c r="E1" s="260" t="s">
        <v>44</v>
      </c>
      <c r="F1" s="261"/>
      <c r="G1" s="262"/>
      <c r="H1" s="263"/>
      <c r="I1" s="263"/>
      <c r="J1" s="264"/>
      <c r="K1" s="264"/>
      <c r="L1" s="264"/>
      <c r="M1" s="264"/>
      <c r="N1" s="264"/>
      <c r="O1" s="264"/>
      <c r="P1" s="264"/>
      <c r="Q1" s="265"/>
    </row>
    <row r="2" spans="1:17" ht="13.8" thickBot="1" x14ac:dyDescent="0.3">
      <c r="B2" s="267" t="s">
        <v>43</v>
      </c>
      <c r="C2" s="267" t="e">
        <f>[1]Altalanos!$A$8</f>
        <v>#REF!</v>
      </c>
      <c r="D2" s="261"/>
      <c r="E2" s="260" t="s">
        <v>29</v>
      </c>
      <c r="F2" s="268"/>
      <c r="G2" s="268"/>
      <c r="H2" s="269"/>
      <c r="I2" s="269"/>
      <c r="J2" s="263"/>
      <c r="K2" s="263"/>
      <c r="L2" s="263"/>
      <c r="M2" s="263"/>
      <c r="N2" s="270"/>
      <c r="O2" s="271"/>
      <c r="P2" s="271"/>
      <c r="Q2" s="270"/>
    </row>
    <row r="3" spans="1:17" s="281" customFormat="1" ht="13.8" thickBot="1" x14ac:dyDescent="0.3">
      <c r="A3" s="272" t="s">
        <v>42</v>
      </c>
      <c r="B3" s="273"/>
      <c r="C3" s="273"/>
      <c r="D3" s="273"/>
      <c r="E3" s="273"/>
      <c r="F3" s="273"/>
      <c r="G3" s="273"/>
      <c r="H3" s="273"/>
      <c r="I3" s="274"/>
      <c r="J3" s="275"/>
      <c r="K3" s="276"/>
      <c r="L3" s="276"/>
      <c r="M3" s="276"/>
      <c r="N3" s="277" t="s">
        <v>28</v>
      </c>
      <c r="O3" s="278"/>
      <c r="P3" s="279"/>
      <c r="Q3" s="280"/>
    </row>
    <row r="4" spans="1:17" s="281" customFormat="1" x14ac:dyDescent="0.25">
      <c r="A4" s="282" t="s">
        <v>21</v>
      </c>
      <c r="B4" s="282"/>
      <c r="C4" s="283" t="s">
        <v>19</v>
      </c>
      <c r="D4" s="282" t="s">
        <v>24</v>
      </c>
      <c r="E4" s="284"/>
      <c r="G4" s="285"/>
      <c r="H4" s="286" t="s">
        <v>25</v>
      </c>
      <c r="I4" s="287"/>
      <c r="J4" s="288"/>
      <c r="K4" s="289"/>
      <c r="L4" s="289"/>
      <c r="M4" s="289"/>
      <c r="N4" s="288"/>
      <c r="O4" s="290"/>
      <c r="P4" s="290"/>
      <c r="Q4" s="291"/>
    </row>
    <row r="5" spans="1:17" s="281" customFormat="1" ht="13.8" thickBot="1" x14ac:dyDescent="0.3">
      <c r="A5" s="292" t="e">
        <f>[1]Altalanos!$A$10</f>
        <v>#REF!</v>
      </c>
      <c r="B5" s="292"/>
      <c r="C5" s="293" t="e">
        <f>[1]Altalanos!$C$10</f>
        <v>#REF!</v>
      </c>
      <c r="D5" s="294" t="e">
        <f>[1]Altalanos!$D$10</f>
        <v>#REF!</v>
      </c>
      <c r="E5" s="294"/>
      <c r="F5" s="294"/>
      <c r="G5" s="294"/>
      <c r="H5" s="295" t="e">
        <f>[1]Altalanos!$E$10</f>
        <v>#REF!</v>
      </c>
      <c r="I5" s="296"/>
      <c r="J5" s="297"/>
      <c r="K5" s="298"/>
      <c r="L5" s="298"/>
      <c r="M5" s="298"/>
      <c r="N5" s="297"/>
      <c r="O5" s="294"/>
      <c r="P5" s="294"/>
      <c r="Q5" s="299"/>
    </row>
    <row r="6" spans="1:17" ht="30" customHeight="1" thickBot="1" x14ac:dyDescent="0.3">
      <c r="A6" s="300" t="s">
        <v>30</v>
      </c>
      <c r="B6" s="301" t="s">
        <v>22</v>
      </c>
      <c r="C6" s="301" t="s">
        <v>23</v>
      </c>
      <c r="D6" s="301" t="s">
        <v>26</v>
      </c>
      <c r="E6" s="302" t="s">
        <v>27</v>
      </c>
      <c r="F6" s="302" t="s">
        <v>31</v>
      </c>
      <c r="G6" s="302" t="s">
        <v>95</v>
      </c>
      <c r="H6" s="303" t="s">
        <v>32</v>
      </c>
      <c r="I6" s="304"/>
      <c r="J6" s="305" t="s">
        <v>14</v>
      </c>
      <c r="K6" s="306" t="s">
        <v>12</v>
      </c>
      <c r="L6" s="307" t="s">
        <v>0</v>
      </c>
      <c r="M6" s="308" t="s">
        <v>13</v>
      </c>
      <c r="N6" s="309" t="s">
        <v>40</v>
      </c>
      <c r="O6" s="310" t="s">
        <v>33</v>
      </c>
      <c r="P6" s="311" t="s">
        <v>1</v>
      </c>
      <c r="Q6" s="302" t="s">
        <v>34</v>
      </c>
    </row>
    <row r="7" spans="1:17" s="323" customFormat="1" ht="18.899999999999999" customHeight="1" x14ac:dyDescent="0.25">
      <c r="A7" s="312">
        <v>1</v>
      </c>
      <c r="B7" s="313" t="s">
        <v>144</v>
      </c>
      <c r="C7" s="313" t="s">
        <v>145</v>
      </c>
      <c r="D7" s="313" t="s">
        <v>146</v>
      </c>
      <c r="E7" s="314" t="s">
        <v>147</v>
      </c>
      <c r="F7" s="313" t="str">
        <f>TEXT(G7, "ééhhnn")</f>
        <v>000100</v>
      </c>
      <c r="G7" s="315"/>
      <c r="H7" s="316"/>
      <c r="I7" s="316"/>
      <c r="J7" s="317"/>
      <c r="K7" s="318"/>
      <c r="L7" s="319"/>
      <c r="M7" s="318"/>
      <c r="N7" s="320"/>
      <c r="O7" s="316"/>
      <c r="P7" s="321"/>
      <c r="Q7" s="322"/>
    </row>
    <row r="8" spans="1:17" s="323" customFormat="1" ht="18.899999999999999" customHeight="1" x14ac:dyDescent="0.25">
      <c r="A8" s="312">
        <v>2</v>
      </c>
      <c r="B8" s="313" t="s">
        <v>148</v>
      </c>
      <c r="C8" s="313" t="s">
        <v>149</v>
      </c>
      <c r="D8" s="313" t="s">
        <v>116</v>
      </c>
      <c r="E8" s="314" t="s">
        <v>150</v>
      </c>
      <c r="F8" s="313" t="str">
        <f t="shared" ref="F8:F9" si="0">TEXT(G8, "ééhhnn")</f>
        <v>000100</v>
      </c>
      <c r="G8" s="324"/>
      <c r="H8" s="316"/>
      <c r="I8" s="316"/>
      <c r="J8" s="317"/>
      <c r="K8" s="318"/>
      <c r="L8" s="319"/>
      <c r="M8" s="318"/>
      <c r="N8" s="320"/>
      <c r="O8" s="316"/>
      <c r="P8" s="321"/>
      <c r="Q8" s="322"/>
    </row>
    <row r="9" spans="1:17" s="323" customFormat="1" ht="18.899999999999999" customHeight="1" x14ac:dyDescent="0.25">
      <c r="A9" s="312">
        <v>3</v>
      </c>
      <c r="B9" s="313" t="s">
        <v>151</v>
      </c>
      <c r="C9" s="313" t="s">
        <v>152</v>
      </c>
      <c r="D9" s="313" t="s">
        <v>153</v>
      </c>
      <c r="E9" s="314" t="s">
        <v>154</v>
      </c>
      <c r="F9" s="313" t="str">
        <f t="shared" si="0"/>
        <v>000100</v>
      </c>
      <c r="G9" s="324"/>
      <c r="H9" s="316"/>
      <c r="I9" s="316"/>
      <c r="J9" s="317"/>
      <c r="K9" s="318"/>
      <c r="L9" s="319"/>
      <c r="M9" s="318"/>
      <c r="N9" s="320"/>
      <c r="O9" s="316"/>
      <c r="P9" s="325"/>
      <c r="Q9" s="326"/>
    </row>
    <row r="10" spans="1:17" s="323" customFormat="1" ht="18.899999999999999" customHeight="1" x14ac:dyDescent="0.25">
      <c r="A10" s="312">
        <v>4</v>
      </c>
      <c r="B10" s="327"/>
      <c r="C10" s="327"/>
      <c r="D10" s="316"/>
      <c r="E10" s="328"/>
      <c r="F10" s="329"/>
      <c r="G10" s="324"/>
      <c r="H10" s="316"/>
      <c r="I10" s="316"/>
      <c r="J10" s="317"/>
      <c r="K10" s="318"/>
      <c r="L10" s="319"/>
      <c r="M10" s="318"/>
      <c r="N10" s="320"/>
      <c r="O10" s="316"/>
      <c r="P10" s="330"/>
      <c r="Q10" s="331"/>
    </row>
    <row r="11" spans="1:17" s="323" customFormat="1" ht="18.899999999999999" customHeight="1" x14ac:dyDescent="0.25">
      <c r="A11" s="312">
        <v>5</v>
      </c>
      <c r="B11" s="327"/>
      <c r="C11" s="327"/>
      <c r="D11" s="316"/>
      <c r="E11" s="328"/>
      <c r="F11" s="329"/>
      <c r="G11" s="324"/>
      <c r="H11" s="316"/>
      <c r="I11" s="316"/>
      <c r="J11" s="317"/>
      <c r="K11" s="318"/>
      <c r="L11" s="319"/>
      <c r="M11" s="318"/>
      <c r="N11" s="320"/>
      <c r="O11" s="316"/>
      <c r="P11" s="330"/>
      <c r="Q11" s="331"/>
    </row>
    <row r="12" spans="1:17" s="323" customFormat="1" ht="18.899999999999999" customHeight="1" x14ac:dyDescent="0.25">
      <c r="A12" s="312">
        <v>6</v>
      </c>
      <c r="B12" s="327"/>
      <c r="C12" s="327"/>
      <c r="D12" s="316"/>
      <c r="E12" s="328"/>
      <c r="F12" s="329"/>
      <c r="G12" s="324"/>
      <c r="H12" s="316"/>
      <c r="I12" s="316"/>
      <c r="J12" s="317"/>
      <c r="K12" s="318"/>
      <c r="L12" s="319"/>
      <c r="M12" s="318"/>
      <c r="N12" s="320"/>
      <c r="O12" s="316"/>
      <c r="P12" s="330"/>
      <c r="Q12" s="331"/>
    </row>
    <row r="13" spans="1:17" s="323" customFormat="1" ht="18.899999999999999" customHeight="1" x14ac:dyDescent="0.25">
      <c r="A13" s="312">
        <v>7</v>
      </c>
      <c r="B13" s="327"/>
      <c r="C13" s="327"/>
      <c r="D13" s="316"/>
      <c r="E13" s="328"/>
      <c r="F13" s="329"/>
      <c r="G13" s="324"/>
      <c r="H13" s="316"/>
      <c r="I13" s="316"/>
      <c r="J13" s="317"/>
      <c r="K13" s="318"/>
      <c r="L13" s="319"/>
      <c r="M13" s="318"/>
      <c r="N13" s="320"/>
      <c r="O13" s="316"/>
      <c r="P13" s="330"/>
      <c r="Q13" s="331"/>
    </row>
    <row r="14" spans="1:17" s="323" customFormat="1" ht="18.899999999999999" customHeight="1" x14ac:dyDescent="0.25">
      <c r="A14" s="312">
        <v>8</v>
      </c>
      <c r="B14" s="327"/>
      <c r="C14" s="327"/>
      <c r="D14" s="316"/>
      <c r="E14" s="328"/>
      <c r="F14" s="329"/>
      <c r="G14" s="324"/>
      <c r="H14" s="316"/>
      <c r="I14" s="316"/>
      <c r="J14" s="317"/>
      <c r="K14" s="318"/>
      <c r="L14" s="319"/>
      <c r="M14" s="318"/>
      <c r="N14" s="320"/>
      <c r="O14" s="316"/>
      <c r="P14" s="330"/>
      <c r="Q14" s="331"/>
    </row>
    <row r="15" spans="1:17" s="323" customFormat="1" ht="18.899999999999999" customHeight="1" x14ac:dyDescent="0.25">
      <c r="A15" s="312">
        <v>9</v>
      </c>
      <c r="B15" s="327"/>
      <c r="C15" s="327"/>
      <c r="D15" s="316"/>
      <c r="E15" s="328"/>
      <c r="F15" s="322"/>
      <c r="G15" s="322"/>
      <c r="H15" s="316"/>
      <c r="I15" s="316"/>
      <c r="J15" s="317"/>
      <c r="K15" s="318"/>
      <c r="L15" s="319"/>
      <c r="M15" s="332"/>
      <c r="N15" s="320"/>
      <c r="O15" s="316"/>
      <c r="P15" s="322"/>
      <c r="Q15" s="322"/>
    </row>
    <row r="16" spans="1:17" s="323" customFormat="1" ht="18.899999999999999" customHeight="1" x14ac:dyDescent="0.25">
      <c r="A16" s="312">
        <v>10</v>
      </c>
      <c r="B16" s="333"/>
      <c r="C16" s="327"/>
      <c r="D16" s="316"/>
      <c r="E16" s="328"/>
      <c r="F16" s="322"/>
      <c r="G16" s="322"/>
      <c r="H16" s="316"/>
      <c r="I16" s="316"/>
      <c r="J16" s="317"/>
      <c r="K16" s="318"/>
      <c r="L16" s="319"/>
      <c r="M16" s="332"/>
      <c r="N16" s="320"/>
      <c r="O16" s="316"/>
      <c r="P16" s="321"/>
      <c r="Q16" s="322"/>
    </row>
    <row r="17" spans="1:17" s="323" customFormat="1" ht="18.899999999999999" customHeight="1" x14ac:dyDescent="0.25">
      <c r="A17" s="312">
        <v>11</v>
      </c>
      <c r="B17" s="327"/>
      <c r="C17" s="327"/>
      <c r="D17" s="316"/>
      <c r="E17" s="328"/>
      <c r="F17" s="322"/>
      <c r="G17" s="322"/>
      <c r="H17" s="316"/>
      <c r="I17" s="316"/>
      <c r="J17" s="317"/>
      <c r="K17" s="318"/>
      <c r="L17" s="319"/>
      <c r="M17" s="332"/>
      <c r="N17" s="320"/>
      <c r="O17" s="316"/>
      <c r="P17" s="321"/>
      <c r="Q17" s="322"/>
    </row>
    <row r="18" spans="1:17" s="323" customFormat="1" ht="18.899999999999999" customHeight="1" x14ac:dyDescent="0.25">
      <c r="A18" s="312">
        <v>12</v>
      </c>
      <c r="B18" s="327"/>
      <c r="C18" s="327"/>
      <c r="D18" s="316"/>
      <c r="E18" s="328"/>
      <c r="F18" s="322"/>
      <c r="G18" s="322"/>
      <c r="H18" s="316"/>
      <c r="I18" s="316"/>
      <c r="J18" s="317"/>
      <c r="K18" s="318"/>
      <c r="L18" s="319"/>
      <c r="M18" s="332"/>
      <c r="N18" s="320"/>
      <c r="O18" s="316"/>
      <c r="P18" s="321"/>
      <c r="Q18" s="322"/>
    </row>
    <row r="19" spans="1:17" s="323" customFormat="1" ht="18.899999999999999" customHeight="1" x14ac:dyDescent="0.25">
      <c r="A19" s="312">
        <v>13</v>
      </c>
      <c r="B19" s="327"/>
      <c r="C19" s="327"/>
      <c r="D19" s="316"/>
      <c r="E19" s="328"/>
      <c r="F19" s="322"/>
      <c r="G19" s="322"/>
      <c r="H19" s="316"/>
      <c r="I19" s="316"/>
      <c r="J19" s="317"/>
      <c r="K19" s="318"/>
      <c r="L19" s="319"/>
      <c r="M19" s="332"/>
      <c r="N19" s="320"/>
      <c r="O19" s="316"/>
      <c r="P19" s="321"/>
      <c r="Q19" s="322"/>
    </row>
    <row r="20" spans="1:17" s="323" customFormat="1" ht="18.899999999999999" customHeight="1" x14ac:dyDescent="0.25">
      <c r="A20" s="312">
        <v>14</v>
      </c>
      <c r="B20" s="327"/>
      <c r="C20" s="327"/>
      <c r="D20" s="316"/>
      <c r="E20" s="328"/>
      <c r="F20" s="322"/>
      <c r="G20" s="322"/>
      <c r="H20" s="316"/>
      <c r="I20" s="316"/>
      <c r="J20" s="317"/>
      <c r="K20" s="318"/>
      <c r="L20" s="319"/>
      <c r="M20" s="332"/>
      <c r="N20" s="320"/>
      <c r="O20" s="316"/>
      <c r="P20" s="321"/>
      <c r="Q20" s="322"/>
    </row>
    <row r="21" spans="1:17" s="323" customFormat="1" ht="18.899999999999999" customHeight="1" x14ac:dyDescent="0.25">
      <c r="A21" s="312">
        <v>15</v>
      </c>
      <c r="B21" s="327"/>
      <c r="C21" s="327"/>
      <c r="D21" s="316"/>
      <c r="E21" s="328"/>
      <c r="F21" s="322"/>
      <c r="G21" s="322"/>
      <c r="H21" s="316"/>
      <c r="I21" s="316"/>
      <c r="J21" s="317"/>
      <c r="K21" s="318"/>
      <c r="L21" s="319"/>
      <c r="M21" s="332"/>
      <c r="N21" s="320"/>
      <c r="O21" s="316"/>
      <c r="P21" s="321"/>
      <c r="Q21" s="322"/>
    </row>
    <row r="22" spans="1:17" s="323" customFormat="1" ht="18.899999999999999" customHeight="1" x14ac:dyDescent="0.25">
      <c r="A22" s="312">
        <v>16</v>
      </c>
      <c r="B22" s="327"/>
      <c r="C22" s="327"/>
      <c r="D22" s="316"/>
      <c r="E22" s="328"/>
      <c r="F22" s="322"/>
      <c r="G22" s="322"/>
      <c r="H22" s="316"/>
      <c r="I22" s="316"/>
      <c r="J22" s="317"/>
      <c r="K22" s="318"/>
      <c r="L22" s="319"/>
      <c r="M22" s="332"/>
      <c r="N22" s="320"/>
      <c r="O22" s="316"/>
      <c r="P22" s="321"/>
      <c r="Q22" s="322"/>
    </row>
    <row r="23" spans="1:17" s="323" customFormat="1" ht="18.899999999999999" customHeight="1" x14ac:dyDescent="0.25">
      <c r="A23" s="312">
        <v>17</v>
      </c>
      <c r="B23" s="327"/>
      <c r="C23" s="327"/>
      <c r="D23" s="316"/>
      <c r="E23" s="328"/>
      <c r="F23" s="322"/>
      <c r="G23" s="322"/>
      <c r="H23" s="316"/>
      <c r="I23" s="316"/>
      <c r="J23" s="317"/>
      <c r="K23" s="318"/>
      <c r="L23" s="319"/>
      <c r="M23" s="332"/>
      <c r="N23" s="320"/>
      <c r="O23" s="316"/>
      <c r="P23" s="321"/>
      <c r="Q23" s="322"/>
    </row>
    <row r="24" spans="1:17" s="323" customFormat="1" ht="18.899999999999999" customHeight="1" x14ac:dyDescent="0.25">
      <c r="A24" s="312">
        <v>18</v>
      </c>
      <c r="B24" s="327"/>
      <c r="C24" s="327"/>
      <c r="D24" s="316"/>
      <c r="E24" s="328"/>
      <c r="F24" s="322"/>
      <c r="G24" s="322"/>
      <c r="H24" s="316"/>
      <c r="I24" s="316"/>
      <c r="J24" s="317"/>
      <c r="K24" s="318"/>
      <c r="L24" s="319"/>
      <c r="M24" s="332"/>
      <c r="N24" s="320"/>
      <c r="O24" s="316"/>
      <c r="P24" s="321"/>
      <c r="Q24" s="322"/>
    </row>
    <row r="25" spans="1:17" s="323" customFormat="1" ht="18.899999999999999" customHeight="1" x14ac:dyDescent="0.25">
      <c r="A25" s="312">
        <v>19</v>
      </c>
      <c r="B25" s="327"/>
      <c r="C25" s="327"/>
      <c r="D25" s="316"/>
      <c r="E25" s="328"/>
      <c r="F25" s="322"/>
      <c r="G25" s="322"/>
      <c r="H25" s="316"/>
      <c r="I25" s="316"/>
      <c r="J25" s="317"/>
      <c r="K25" s="318"/>
      <c r="L25" s="319"/>
      <c r="M25" s="332"/>
      <c r="N25" s="320"/>
      <c r="O25" s="316"/>
      <c r="P25" s="321"/>
      <c r="Q25" s="322"/>
    </row>
    <row r="26" spans="1:17" s="323" customFormat="1" ht="18.899999999999999" customHeight="1" x14ac:dyDescent="0.25">
      <c r="A26" s="312">
        <v>20</v>
      </c>
      <c r="B26" s="327"/>
      <c r="C26" s="327"/>
      <c r="D26" s="316"/>
      <c r="E26" s="328"/>
      <c r="F26" s="322"/>
      <c r="G26" s="322"/>
      <c r="H26" s="316"/>
      <c r="I26" s="316"/>
      <c r="J26" s="317"/>
      <c r="K26" s="318"/>
      <c r="L26" s="319"/>
      <c r="M26" s="332"/>
      <c r="N26" s="320"/>
      <c r="O26" s="316"/>
      <c r="P26" s="321"/>
      <c r="Q26" s="322"/>
    </row>
    <row r="27" spans="1:17" s="323" customFormat="1" ht="18.899999999999999" customHeight="1" x14ac:dyDescent="0.25">
      <c r="A27" s="312">
        <v>21</v>
      </c>
      <c r="B27" s="327"/>
      <c r="C27" s="327"/>
      <c r="D27" s="316"/>
      <c r="E27" s="328"/>
      <c r="F27" s="322"/>
      <c r="G27" s="322"/>
      <c r="H27" s="316"/>
      <c r="I27" s="316"/>
      <c r="J27" s="317"/>
      <c r="K27" s="318"/>
      <c r="L27" s="319"/>
      <c r="M27" s="332"/>
      <c r="N27" s="320"/>
      <c r="O27" s="316"/>
      <c r="P27" s="321"/>
      <c r="Q27" s="322"/>
    </row>
    <row r="28" spans="1:17" s="323" customFormat="1" ht="18.899999999999999" customHeight="1" x14ac:dyDescent="0.25">
      <c r="A28" s="312">
        <v>22</v>
      </c>
      <c r="B28" s="327"/>
      <c r="C28" s="327"/>
      <c r="D28" s="316"/>
      <c r="E28" s="334"/>
      <c r="F28" s="335"/>
      <c r="G28" s="326"/>
      <c r="H28" s="316"/>
      <c r="I28" s="316"/>
      <c r="J28" s="317"/>
      <c r="K28" s="318"/>
      <c r="L28" s="319"/>
      <c r="M28" s="332"/>
      <c r="N28" s="320"/>
      <c r="O28" s="316"/>
      <c r="P28" s="321"/>
      <c r="Q28" s="322"/>
    </row>
    <row r="29" spans="1:17" s="323" customFormat="1" ht="18.899999999999999" customHeight="1" x14ac:dyDescent="0.25">
      <c r="A29" s="312">
        <v>23</v>
      </c>
      <c r="B29" s="327"/>
      <c r="C29" s="327"/>
      <c r="D29" s="316"/>
      <c r="E29" s="336"/>
      <c r="F29" s="322"/>
      <c r="G29" s="322"/>
      <c r="H29" s="316"/>
      <c r="I29" s="316"/>
      <c r="J29" s="317"/>
      <c r="K29" s="318"/>
      <c r="L29" s="319"/>
      <c r="M29" s="332"/>
      <c r="N29" s="320"/>
      <c r="O29" s="316"/>
      <c r="P29" s="321"/>
      <c r="Q29" s="322"/>
    </row>
    <row r="30" spans="1:17" s="323" customFormat="1" ht="18.899999999999999" customHeight="1" x14ac:dyDescent="0.25">
      <c r="A30" s="312">
        <v>24</v>
      </c>
      <c r="B30" s="327"/>
      <c r="C30" s="327"/>
      <c r="D30" s="316"/>
      <c r="E30" s="328"/>
      <c r="F30" s="322"/>
      <c r="G30" s="322"/>
      <c r="H30" s="316"/>
      <c r="I30" s="316"/>
      <c r="J30" s="317"/>
      <c r="K30" s="318"/>
      <c r="L30" s="319"/>
      <c r="M30" s="332"/>
      <c r="N30" s="320"/>
      <c r="O30" s="316"/>
      <c r="P30" s="321"/>
      <c r="Q30" s="322"/>
    </row>
    <row r="31" spans="1:17" s="323" customFormat="1" ht="18.899999999999999" customHeight="1" x14ac:dyDescent="0.25">
      <c r="A31" s="312">
        <v>25</v>
      </c>
      <c r="B31" s="327"/>
      <c r="C31" s="327"/>
      <c r="D31" s="316"/>
      <c r="E31" s="328"/>
      <c r="F31" s="322"/>
      <c r="G31" s="322"/>
      <c r="H31" s="316"/>
      <c r="I31" s="316"/>
      <c r="J31" s="317"/>
      <c r="K31" s="318"/>
      <c r="L31" s="319"/>
      <c r="M31" s="332"/>
      <c r="N31" s="320"/>
      <c r="O31" s="316"/>
      <c r="P31" s="321"/>
      <c r="Q31" s="322"/>
    </row>
    <row r="32" spans="1:17" s="323" customFormat="1" ht="18.899999999999999" customHeight="1" x14ac:dyDescent="0.25">
      <c r="A32" s="312">
        <v>26</v>
      </c>
      <c r="B32" s="327"/>
      <c r="C32" s="327"/>
      <c r="D32" s="316"/>
      <c r="E32" s="337"/>
      <c r="F32" s="322"/>
      <c r="G32" s="322"/>
      <c r="H32" s="316"/>
      <c r="I32" s="316"/>
      <c r="J32" s="317"/>
      <c r="K32" s="318"/>
      <c r="L32" s="319"/>
      <c r="M32" s="332"/>
      <c r="N32" s="320"/>
      <c r="O32" s="316"/>
      <c r="P32" s="321"/>
      <c r="Q32" s="322"/>
    </row>
    <row r="33" spans="1:17" s="323" customFormat="1" ht="18.899999999999999" customHeight="1" x14ac:dyDescent="0.25">
      <c r="A33" s="312">
        <v>27</v>
      </c>
      <c r="B33" s="327"/>
      <c r="C33" s="327"/>
      <c r="D33" s="316"/>
      <c r="E33" s="328"/>
      <c r="F33" s="322"/>
      <c r="G33" s="322"/>
      <c r="H33" s="316"/>
      <c r="I33" s="316"/>
      <c r="J33" s="317"/>
      <c r="K33" s="318"/>
      <c r="L33" s="319"/>
      <c r="M33" s="332"/>
      <c r="N33" s="320"/>
      <c r="O33" s="316"/>
      <c r="P33" s="321"/>
      <c r="Q33" s="322"/>
    </row>
    <row r="34" spans="1:17" s="323" customFormat="1" ht="18.899999999999999" customHeight="1" x14ac:dyDescent="0.25">
      <c r="A34" s="312">
        <v>28</v>
      </c>
      <c r="B34" s="327"/>
      <c r="C34" s="327"/>
      <c r="D34" s="316"/>
      <c r="E34" s="328"/>
      <c r="F34" s="322"/>
      <c r="G34" s="322"/>
      <c r="H34" s="316"/>
      <c r="I34" s="316"/>
      <c r="J34" s="317"/>
      <c r="K34" s="318"/>
      <c r="L34" s="319"/>
      <c r="M34" s="332"/>
      <c r="N34" s="320"/>
      <c r="O34" s="316"/>
      <c r="P34" s="321"/>
      <c r="Q34" s="322"/>
    </row>
    <row r="35" spans="1:17" s="323" customFormat="1" ht="18.899999999999999" customHeight="1" x14ac:dyDescent="0.25">
      <c r="A35" s="312">
        <v>29</v>
      </c>
      <c r="B35" s="327"/>
      <c r="C35" s="327"/>
      <c r="D35" s="316"/>
      <c r="E35" s="328"/>
      <c r="F35" s="322"/>
      <c r="G35" s="322"/>
      <c r="H35" s="316"/>
      <c r="I35" s="316"/>
      <c r="J35" s="317"/>
      <c r="K35" s="318"/>
      <c r="L35" s="319"/>
      <c r="M35" s="332"/>
      <c r="N35" s="320"/>
      <c r="O35" s="316"/>
      <c r="P35" s="321"/>
      <c r="Q35" s="322"/>
    </row>
    <row r="36" spans="1:17" s="323" customFormat="1" ht="18.899999999999999" customHeight="1" x14ac:dyDescent="0.25">
      <c r="A36" s="312">
        <v>30</v>
      </c>
      <c r="B36" s="327"/>
      <c r="C36" s="327"/>
      <c r="D36" s="316"/>
      <c r="E36" s="328"/>
      <c r="F36" s="322"/>
      <c r="G36" s="322"/>
      <c r="H36" s="316"/>
      <c r="I36" s="316"/>
      <c r="J36" s="317"/>
      <c r="K36" s="318"/>
      <c r="L36" s="319"/>
      <c r="M36" s="332"/>
      <c r="N36" s="320"/>
      <c r="O36" s="316"/>
      <c r="P36" s="321"/>
      <c r="Q36" s="322"/>
    </row>
    <row r="37" spans="1:17" s="323" customFormat="1" ht="18.899999999999999" customHeight="1" x14ac:dyDescent="0.25">
      <c r="A37" s="312">
        <v>31</v>
      </c>
      <c r="B37" s="327"/>
      <c r="C37" s="327"/>
      <c r="D37" s="316"/>
      <c r="E37" s="328"/>
      <c r="F37" s="322"/>
      <c r="G37" s="322"/>
      <c r="H37" s="316"/>
      <c r="I37" s="316"/>
      <c r="J37" s="317"/>
      <c r="K37" s="318"/>
      <c r="L37" s="319"/>
      <c r="M37" s="332"/>
      <c r="N37" s="320"/>
      <c r="O37" s="316"/>
      <c r="P37" s="321"/>
      <c r="Q37" s="322"/>
    </row>
    <row r="38" spans="1:17" s="323" customFormat="1" ht="18.899999999999999" customHeight="1" x14ac:dyDescent="0.25">
      <c r="A38" s="312">
        <v>32</v>
      </c>
      <c r="B38" s="327"/>
      <c r="C38" s="327"/>
      <c r="D38" s="316"/>
      <c r="E38" s="328"/>
      <c r="F38" s="322"/>
      <c r="G38" s="322"/>
      <c r="H38" s="329"/>
      <c r="I38" s="324"/>
      <c r="J38" s="317"/>
      <c r="K38" s="318"/>
      <c r="L38" s="319"/>
      <c r="M38" s="332"/>
      <c r="N38" s="320"/>
      <c r="O38" s="322"/>
      <c r="P38" s="321"/>
      <c r="Q38" s="322"/>
    </row>
    <row r="39" spans="1:17" s="323" customFormat="1" ht="18.899999999999999" customHeight="1" x14ac:dyDescent="0.25">
      <c r="A39" s="312">
        <v>33</v>
      </c>
      <c r="B39" s="327"/>
      <c r="C39" s="327"/>
      <c r="D39" s="316"/>
      <c r="E39" s="328"/>
      <c r="F39" s="322"/>
      <c r="G39" s="322"/>
      <c r="H39" s="329"/>
      <c r="I39" s="324"/>
      <c r="J39" s="317"/>
      <c r="K39" s="318"/>
      <c r="L39" s="319"/>
      <c r="M39" s="332"/>
      <c r="N39" s="326"/>
      <c r="O39" s="322"/>
      <c r="P39" s="321"/>
      <c r="Q39" s="322"/>
    </row>
    <row r="40" spans="1:17" s="323" customFormat="1" ht="18.899999999999999" customHeight="1" x14ac:dyDescent="0.25">
      <c r="A40" s="312">
        <v>34</v>
      </c>
      <c r="B40" s="327"/>
      <c r="C40" s="327"/>
      <c r="D40" s="316"/>
      <c r="E40" s="328"/>
      <c r="F40" s="322"/>
      <c r="G40" s="322"/>
      <c r="H40" s="329"/>
      <c r="I40" s="324"/>
      <c r="J40" s="317" t="e">
        <f>IF(AND(Q40="",#REF!&gt;0,#REF!&lt;5),K40,)</f>
        <v>#REF!</v>
      </c>
      <c r="K40" s="318" t="str">
        <f>IF(D40="","ZZZ9",IF(AND(#REF!&gt;0,#REF!&lt;5),D40&amp;#REF!,D40&amp;"9"))</f>
        <v>ZZZ9</v>
      </c>
      <c r="L40" s="319">
        <f t="shared" ref="L40:L103" si="1">IF(Q40="",999,Q40)</f>
        <v>999</v>
      </c>
      <c r="M40" s="332">
        <f t="shared" ref="M40:M103" si="2">IF(P40=999,999,1)</f>
        <v>999</v>
      </c>
      <c r="N40" s="326"/>
      <c r="O40" s="322"/>
      <c r="P40" s="321">
        <f t="shared" ref="P40:P103" si="3">IF(N40="DA",1,IF(N40="WC",2,IF(N40="SE",3,IF(N40="Q",4,IF(N40="LL",5,999)))))</f>
        <v>999</v>
      </c>
      <c r="Q40" s="322"/>
    </row>
    <row r="41" spans="1:17" s="323" customFormat="1" ht="18.899999999999999" customHeight="1" x14ac:dyDescent="0.25">
      <c r="A41" s="312">
        <v>35</v>
      </c>
      <c r="B41" s="327"/>
      <c r="C41" s="327"/>
      <c r="D41" s="316"/>
      <c r="E41" s="328"/>
      <c r="F41" s="322"/>
      <c r="G41" s="322"/>
      <c r="H41" s="329"/>
      <c r="I41" s="324"/>
      <c r="J41" s="317" t="e">
        <f>IF(AND(Q41="",#REF!&gt;0,#REF!&lt;5),K41,)</f>
        <v>#REF!</v>
      </c>
      <c r="K41" s="318" t="str">
        <f>IF(D41="","ZZZ9",IF(AND(#REF!&gt;0,#REF!&lt;5),D41&amp;#REF!,D41&amp;"9"))</f>
        <v>ZZZ9</v>
      </c>
      <c r="L41" s="319">
        <f t="shared" si="1"/>
        <v>999</v>
      </c>
      <c r="M41" s="332">
        <f t="shared" si="2"/>
        <v>999</v>
      </c>
      <c r="N41" s="326"/>
      <c r="O41" s="322"/>
      <c r="P41" s="321">
        <f t="shared" si="3"/>
        <v>999</v>
      </c>
      <c r="Q41" s="322"/>
    </row>
    <row r="42" spans="1:17" s="323" customFormat="1" ht="18.899999999999999" customHeight="1" x14ac:dyDescent="0.25">
      <c r="A42" s="312">
        <v>36</v>
      </c>
      <c r="B42" s="327"/>
      <c r="C42" s="327"/>
      <c r="D42" s="316"/>
      <c r="E42" s="328"/>
      <c r="F42" s="322"/>
      <c r="G42" s="322"/>
      <c r="H42" s="329"/>
      <c r="I42" s="324"/>
      <c r="J42" s="317" t="e">
        <f>IF(AND(Q42="",#REF!&gt;0,#REF!&lt;5),K42,)</f>
        <v>#REF!</v>
      </c>
      <c r="K42" s="318" t="str">
        <f>IF(D42="","ZZZ9",IF(AND(#REF!&gt;0,#REF!&lt;5),D42&amp;#REF!,D42&amp;"9"))</f>
        <v>ZZZ9</v>
      </c>
      <c r="L42" s="319">
        <f t="shared" si="1"/>
        <v>999</v>
      </c>
      <c r="M42" s="332">
        <f t="shared" si="2"/>
        <v>999</v>
      </c>
      <c r="N42" s="326"/>
      <c r="O42" s="322"/>
      <c r="P42" s="321">
        <f t="shared" si="3"/>
        <v>999</v>
      </c>
      <c r="Q42" s="322"/>
    </row>
    <row r="43" spans="1:17" s="323" customFormat="1" ht="18.899999999999999" customHeight="1" x14ac:dyDescent="0.25">
      <c r="A43" s="312">
        <v>37</v>
      </c>
      <c r="B43" s="327"/>
      <c r="C43" s="327"/>
      <c r="D43" s="316"/>
      <c r="E43" s="328"/>
      <c r="F43" s="322"/>
      <c r="G43" s="322"/>
      <c r="H43" s="329"/>
      <c r="I43" s="324"/>
      <c r="J43" s="317" t="e">
        <f>IF(AND(Q43="",#REF!&gt;0,#REF!&lt;5),K43,)</f>
        <v>#REF!</v>
      </c>
      <c r="K43" s="318" t="str">
        <f>IF(D43="","ZZZ9",IF(AND(#REF!&gt;0,#REF!&lt;5),D43&amp;#REF!,D43&amp;"9"))</f>
        <v>ZZZ9</v>
      </c>
      <c r="L43" s="319">
        <f t="shared" si="1"/>
        <v>999</v>
      </c>
      <c r="M43" s="332">
        <f t="shared" si="2"/>
        <v>999</v>
      </c>
      <c r="N43" s="326"/>
      <c r="O43" s="322"/>
      <c r="P43" s="321">
        <f t="shared" si="3"/>
        <v>999</v>
      </c>
      <c r="Q43" s="322"/>
    </row>
    <row r="44" spans="1:17" s="323" customFormat="1" ht="18.899999999999999" customHeight="1" x14ac:dyDescent="0.25">
      <c r="A44" s="312">
        <v>38</v>
      </c>
      <c r="B44" s="327"/>
      <c r="C44" s="327"/>
      <c r="D44" s="316"/>
      <c r="E44" s="328"/>
      <c r="F44" s="322"/>
      <c r="G44" s="322"/>
      <c r="H44" s="329"/>
      <c r="I44" s="324"/>
      <c r="J44" s="317" t="e">
        <f>IF(AND(Q44="",#REF!&gt;0,#REF!&lt;5),K44,)</f>
        <v>#REF!</v>
      </c>
      <c r="K44" s="318" t="str">
        <f>IF(D44="","ZZZ9",IF(AND(#REF!&gt;0,#REF!&lt;5),D44&amp;#REF!,D44&amp;"9"))</f>
        <v>ZZZ9</v>
      </c>
      <c r="L44" s="319">
        <f t="shared" si="1"/>
        <v>999</v>
      </c>
      <c r="M44" s="332">
        <f t="shared" si="2"/>
        <v>999</v>
      </c>
      <c r="N44" s="326"/>
      <c r="O44" s="322"/>
      <c r="P44" s="321">
        <f t="shared" si="3"/>
        <v>999</v>
      </c>
      <c r="Q44" s="322"/>
    </row>
    <row r="45" spans="1:17" s="323" customFormat="1" ht="18.899999999999999" customHeight="1" x14ac:dyDescent="0.25">
      <c r="A45" s="312">
        <v>39</v>
      </c>
      <c r="B45" s="327"/>
      <c r="C45" s="327"/>
      <c r="D45" s="316"/>
      <c r="E45" s="328"/>
      <c r="F45" s="322"/>
      <c r="G45" s="322"/>
      <c r="H45" s="329"/>
      <c r="I45" s="324"/>
      <c r="J45" s="317" t="e">
        <f>IF(AND(Q45="",#REF!&gt;0,#REF!&lt;5),K45,)</f>
        <v>#REF!</v>
      </c>
      <c r="K45" s="318" t="str">
        <f>IF(D45="","ZZZ9",IF(AND(#REF!&gt;0,#REF!&lt;5),D45&amp;#REF!,D45&amp;"9"))</f>
        <v>ZZZ9</v>
      </c>
      <c r="L45" s="319">
        <f t="shared" si="1"/>
        <v>999</v>
      </c>
      <c r="M45" s="332">
        <f t="shared" si="2"/>
        <v>999</v>
      </c>
      <c r="N45" s="326"/>
      <c r="O45" s="322"/>
      <c r="P45" s="321">
        <f t="shared" si="3"/>
        <v>999</v>
      </c>
      <c r="Q45" s="322"/>
    </row>
    <row r="46" spans="1:17" s="323" customFormat="1" ht="18.899999999999999" customHeight="1" x14ac:dyDescent="0.25">
      <c r="A46" s="312">
        <v>40</v>
      </c>
      <c r="B46" s="327"/>
      <c r="C46" s="327"/>
      <c r="D46" s="316"/>
      <c r="E46" s="328"/>
      <c r="F46" s="322"/>
      <c r="G46" s="322"/>
      <c r="H46" s="329"/>
      <c r="I46" s="324"/>
      <c r="J46" s="317" t="e">
        <f>IF(AND(Q46="",#REF!&gt;0,#REF!&lt;5),K46,)</f>
        <v>#REF!</v>
      </c>
      <c r="K46" s="318" t="str">
        <f>IF(D46="","ZZZ9",IF(AND(#REF!&gt;0,#REF!&lt;5),D46&amp;#REF!,D46&amp;"9"))</f>
        <v>ZZZ9</v>
      </c>
      <c r="L46" s="319">
        <f t="shared" si="1"/>
        <v>999</v>
      </c>
      <c r="M46" s="332">
        <f t="shared" si="2"/>
        <v>999</v>
      </c>
      <c r="N46" s="326"/>
      <c r="O46" s="322"/>
      <c r="P46" s="321">
        <f t="shared" si="3"/>
        <v>999</v>
      </c>
      <c r="Q46" s="322"/>
    </row>
    <row r="47" spans="1:17" s="323" customFormat="1" ht="18.899999999999999" customHeight="1" x14ac:dyDescent="0.25">
      <c r="A47" s="312">
        <v>41</v>
      </c>
      <c r="B47" s="327"/>
      <c r="C47" s="327"/>
      <c r="D47" s="316"/>
      <c r="E47" s="328"/>
      <c r="F47" s="322"/>
      <c r="G47" s="322"/>
      <c r="H47" s="329"/>
      <c r="I47" s="324"/>
      <c r="J47" s="317" t="e">
        <f>IF(AND(Q47="",#REF!&gt;0,#REF!&lt;5),K47,)</f>
        <v>#REF!</v>
      </c>
      <c r="K47" s="318" t="str">
        <f>IF(D47="","ZZZ9",IF(AND(#REF!&gt;0,#REF!&lt;5),D47&amp;#REF!,D47&amp;"9"))</f>
        <v>ZZZ9</v>
      </c>
      <c r="L47" s="319">
        <f t="shared" si="1"/>
        <v>999</v>
      </c>
      <c r="M47" s="332">
        <f t="shared" si="2"/>
        <v>999</v>
      </c>
      <c r="N47" s="326"/>
      <c r="O47" s="322"/>
      <c r="P47" s="321">
        <f t="shared" si="3"/>
        <v>999</v>
      </c>
      <c r="Q47" s="322"/>
    </row>
    <row r="48" spans="1:17" s="323" customFormat="1" ht="18.899999999999999" customHeight="1" x14ac:dyDescent="0.25">
      <c r="A48" s="312">
        <v>42</v>
      </c>
      <c r="B48" s="327"/>
      <c r="C48" s="327"/>
      <c r="D48" s="316"/>
      <c r="E48" s="328"/>
      <c r="F48" s="322"/>
      <c r="G48" s="322"/>
      <c r="H48" s="329"/>
      <c r="I48" s="324"/>
      <c r="J48" s="317" t="e">
        <f>IF(AND(Q48="",#REF!&gt;0,#REF!&lt;5),K48,)</f>
        <v>#REF!</v>
      </c>
      <c r="K48" s="318" t="str">
        <f>IF(D48="","ZZZ9",IF(AND(#REF!&gt;0,#REF!&lt;5),D48&amp;#REF!,D48&amp;"9"))</f>
        <v>ZZZ9</v>
      </c>
      <c r="L48" s="319">
        <f t="shared" si="1"/>
        <v>999</v>
      </c>
      <c r="M48" s="332">
        <f t="shared" si="2"/>
        <v>999</v>
      </c>
      <c r="N48" s="326"/>
      <c r="O48" s="322"/>
      <c r="P48" s="321">
        <f t="shared" si="3"/>
        <v>999</v>
      </c>
      <c r="Q48" s="322"/>
    </row>
    <row r="49" spans="1:17" s="323" customFormat="1" ht="18.899999999999999" customHeight="1" x14ac:dyDescent="0.25">
      <c r="A49" s="312">
        <v>43</v>
      </c>
      <c r="B49" s="327"/>
      <c r="C49" s="327"/>
      <c r="D49" s="316"/>
      <c r="E49" s="328"/>
      <c r="F49" s="322"/>
      <c r="G49" s="322"/>
      <c r="H49" s="329"/>
      <c r="I49" s="324"/>
      <c r="J49" s="317" t="e">
        <f>IF(AND(Q49="",#REF!&gt;0,#REF!&lt;5),K49,)</f>
        <v>#REF!</v>
      </c>
      <c r="K49" s="318" t="str">
        <f>IF(D49="","ZZZ9",IF(AND(#REF!&gt;0,#REF!&lt;5),D49&amp;#REF!,D49&amp;"9"))</f>
        <v>ZZZ9</v>
      </c>
      <c r="L49" s="319">
        <f t="shared" si="1"/>
        <v>999</v>
      </c>
      <c r="M49" s="332">
        <f t="shared" si="2"/>
        <v>999</v>
      </c>
      <c r="N49" s="326"/>
      <c r="O49" s="322"/>
      <c r="P49" s="321">
        <f t="shared" si="3"/>
        <v>999</v>
      </c>
      <c r="Q49" s="322"/>
    </row>
    <row r="50" spans="1:17" s="323" customFormat="1" ht="18.899999999999999" customHeight="1" x14ac:dyDescent="0.25">
      <c r="A50" s="312">
        <v>44</v>
      </c>
      <c r="B50" s="327"/>
      <c r="C50" s="327"/>
      <c r="D50" s="316"/>
      <c r="E50" s="328"/>
      <c r="F50" s="322"/>
      <c r="G50" s="322"/>
      <c r="H50" s="329"/>
      <c r="I50" s="324"/>
      <c r="J50" s="317" t="e">
        <f>IF(AND(Q50="",#REF!&gt;0,#REF!&lt;5),K50,)</f>
        <v>#REF!</v>
      </c>
      <c r="K50" s="318" t="str">
        <f>IF(D50="","ZZZ9",IF(AND(#REF!&gt;0,#REF!&lt;5),D50&amp;#REF!,D50&amp;"9"))</f>
        <v>ZZZ9</v>
      </c>
      <c r="L50" s="319">
        <f t="shared" si="1"/>
        <v>999</v>
      </c>
      <c r="M50" s="332">
        <f t="shared" si="2"/>
        <v>999</v>
      </c>
      <c r="N50" s="326"/>
      <c r="O50" s="322"/>
      <c r="P50" s="321">
        <f t="shared" si="3"/>
        <v>999</v>
      </c>
      <c r="Q50" s="322"/>
    </row>
    <row r="51" spans="1:17" s="323" customFormat="1" ht="18.899999999999999" customHeight="1" x14ac:dyDescent="0.25">
      <c r="A51" s="312">
        <v>45</v>
      </c>
      <c r="B51" s="327"/>
      <c r="C51" s="327"/>
      <c r="D51" s="316"/>
      <c r="E51" s="328"/>
      <c r="F51" s="322"/>
      <c r="G51" s="322"/>
      <c r="H51" s="329"/>
      <c r="I51" s="324"/>
      <c r="J51" s="317" t="e">
        <f>IF(AND(Q51="",#REF!&gt;0,#REF!&lt;5),K51,)</f>
        <v>#REF!</v>
      </c>
      <c r="K51" s="318" t="str">
        <f>IF(D51="","ZZZ9",IF(AND(#REF!&gt;0,#REF!&lt;5),D51&amp;#REF!,D51&amp;"9"))</f>
        <v>ZZZ9</v>
      </c>
      <c r="L51" s="319">
        <f t="shared" si="1"/>
        <v>999</v>
      </c>
      <c r="M51" s="332">
        <f t="shared" si="2"/>
        <v>999</v>
      </c>
      <c r="N51" s="326"/>
      <c r="O51" s="322"/>
      <c r="P51" s="321">
        <f t="shared" si="3"/>
        <v>999</v>
      </c>
      <c r="Q51" s="322"/>
    </row>
    <row r="52" spans="1:17" s="323" customFormat="1" ht="18.899999999999999" customHeight="1" x14ac:dyDescent="0.25">
      <c r="A52" s="312">
        <v>46</v>
      </c>
      <c r="B52" s="327"/>
      <c r="C52" s="327"/>
      <c r="D52" s="316"/>
      <c r="E52" s="328"/>
      <c r="F52" s="322"/>
      <c r="G52" s="322"/>
      <c r="H52" s="329"/>
      <c r="I52" s="324"/>
      <c r="J52" s="317" t="e">
        <f>IF(AND(Q52="",#REF!&gt;0,#REF!&lt;5),K52,)</f>
        <v>#REF!</v>
      </c>
      <c r="K52" s="318" t="str">
        <f>IF(D52="","ZZZ9",IF(AND(#REF!&gt;0,#REF!&lt;5),D52&amp;#REF!,D52&amp;"9"))</f>
        <v>ZZZ9</v>
      </c>
      <c r="L52" s="319">
        <f t="shared" si="1"/>
        <v>999</v>
      </c>
      <c r="M52" s="332">
        <f t="shared" si="2"/>
        <v>999</v>
      </c>
      <c r="N52" s="326"/>
      <c r="O52" s="322"/>
      <c r="P52" s="321">
        <f t="shared" si="3"/>
        <v>999</v>
      </c>
      <c r="Q52" s="322"/>
    </row>
    <row r="53" spans="1:17" s="323" customFormat="1" ht="18.899999999999999" customHeight="1" x14ac:dyDescent="0.25">
      <c r="A53" s="312">
        <v>47</v>
      </c>
      <c r="B53" s="327"/>
      <c r="C53" s="327"/>
      <c r="D53" s="316"/>
      <c r="E53" s="328"/>
      <c r="F53" s="322"/>
      <c r="G53" s="322"/>
      <c r="H53" s="329"/>
      <c r="I53" s="324"/>
      <c r="J53" s="317" t="e">
        <f>IF(AND(Q53="",#REF!&gt;0,#REF!&lt;5),K53,)</f>
        <v>#REF!</v>
      </c>
      <c r="K53" s="318" t="str">
        <f>IF(D53="","ZZZ9",IF(AND(#REF!&gt;0,#REF!&lt;5),D53&amp;#REF!,D53&amp;"9"))</f>
        <v>ZZZ9</v>
      </c>
      <c r="L53" s="319">
        <f t="shared" si="1"/>
        <v>999</v>
      </c>
      <c r="M53" s="332">
        <f t="shared" si="2"/>
        <v>999</v>
      </c>
      <c r="N53" s="326"/>
      <c r="O53" s="322"/>
      <c r="P53" s="321">
        <f t="shared" si="3"/>
        <v>999</v>
      </c>
      <c r="Q53" s="322"/>
    </row>
    <row r="54" spans="1:17" s="323" customFormat="1" ht="18.899999999999999" customHeight="1" x14ac:dyDescent="0.25">
      <c r="A54" s="312">
        <v>48</v>
      </c>
      <c r="B54" s="327"/>
      <c r="C54" s="327"/>
      <c r="D54" s="316"/>
      <c r="E54" s="328"/>
      <c r="F54" s="322"/>
      <c r="G54" s="322"/>
      <c r="H54" s="329"/>
      <c r="I54" s="324"/>
      <c r="J54" s="317" t="e">
        <f>IF(AND(Q54="",#REF!&gt;0,#REF!&lt;5),K54,)</f>
        <v>#REF!</v>
      </c>
      <c r="K54" s="318" t="str">
        <f>IF(D54="","ZZZ9",IF(AND(#REF!&gt;0,#REF!&lt;5),D54&amp;#REF!,D54&amp;"9"))</f>
        <v>ZZZ9</v>
      </c>
      <c r="L54" s="319">
        <f t="shared" si="1"/>
        <v>999</v>
      </c>
      <c r="M54" s="332">
        <f t="shared" si="2"/>
        <v>999</v>
      </c>
      <c r="N54" s="326"/>
      <c r="O54" s="322"/>
      <c r="P54" s="321">
        <f t="shared" si="3"/>
        <v>999</v>
      </c>
      <c r="Q54" s="322"/>
    </row>
    <row r="55" spans="1:17" s="323" customFormat="1" ht="18.899999999999999" customHeight="1" x14ac:dyDescent="0.25">
      <c r="A55" s="312">
        <v>49</v>
      </c>
      <c r="B55" s="327"/>
      <c r="C55" s="327"/>
      <c r="D55" s="316"/>
      <c r="E55" s="328"/>
      <c r="F55" s="322"/>
      <c r="G55" s="322"/>
      <c r="H55" s="329"/>
      <c r="I55" s="324"/>
      <c r="J55" s="317" t="e">
        <f>IF(AND(Q55="",#REF!&gt;0,#REF!&lt;5),K55,)</f>
        <v>#REF!</v>
      </c>
      <c r="K55" s="318" t="str">
        <f>IF(D55="","ZZZ9",IF(AND(#REF!&gt;0,#REF!&lt;5),D55&amp;#REF!,D55&amp;"9"))</f>
        <v>ZZZ9</v>
      </c>
      <c r="L55" s="319">
        <f t="shared" si="1"/>
        <v>999</v>
      </c>
      <c r="M55" s="332">
        <f t="shared" si="2"/>
        <v>999</v>
      </c>
      <c r="N55" s="326"/>
      <c r="O55" s="322"/>
      <c r="P55" s="321">
        <f t="shared" si="3"/>
        <v>999</v>
      </c>
      <c r="Q55" s="322"/>
    </row>
    <row r="56" spans="1:17" s="323" customFormat="1" ht="18.899999999999999" customHeight="1" x14ac:dyDescent="0.25">
      <c r="A56" s="312">
        <v>50</v>
      </c>
      <c r="B56" s="327"/>
      <c r="C56" s="327"/>
      <c r="D56" s="316"/>
      <c r="E56" s="328"/>
      <c r="F56" s="322"/>
      <c r="G56" s="322"/>
      <c r="H56" s="329"/>
      <c r="I56" s="324"/>
      <c r="J56" s="317" t="e">
        <f>IF(AND(Q56="",#REF!&gt;0,#REF!&lt;5),K56,)</f>
        <v>#REF!</v>
      </c>
      <c r="K56" s="318" t="str">
        <f>IF(D56="","ZZZ9",IF(AND(#REF!&gt;0,#REF!&lt;5),D56&amp;#REF!,D56&amp;"9"))</f>
        <v>ZZZ9</v>
      </c>
      <c r="L56" s="319">
        <f t="shared" si="1"/>
        <v>999</v>
      </c>
      <c r="M56" s="332">
        <f t="shared" si="2"/>
        <v>999</v>
      </c>
      <c r="N56" s="326"/>
      <c r="O56" s="322"/>
      <c r="P56" s="321">
        <f t="shared" si="3"/>
        <v>999</v>
      </c>
      <c r="Q56" s="322"/>
    </row>
    <row r="57" spans="1:17" s="323" customFormat="1" ht="18.899999999999999" customHeight="1" x14ac:dyDescent="0.25">
      <c r="A57" s="312">
        <v>51</v>
      </c>
      <c r="B57" s="327"/>
      <c r="C57" s="327"/>
      <c r="D57" s="316"/>
      <c r="E57" s="328"/>
      <c r="F57" s="322"/>
      <c r="G57" s="322"/>
      <c r="H57" s="329"/>
      <c r="I57" s="324"/>
      <c r="J57" s="317" t="e">
        <f>IF(AND(Q57="",#REF!&gt;0,#REF!&lt;5),K57,)</f>
        <v>#REF!</v>
      </c>
      <c r="K57" s="318" t="str">
        <f>IF(D57="","ZZZ9",IF(AND(#REF!&gt;0,#REF!&lt;5),D57&amp;#REF!,D57&amp;"9"))</f>
        <v>ZZZ9</v>
      </c>
      <c r="L57" s="319">
        <f t="shared" si="1"/>
        <v>999</v>
      </c>
      <c r="M57" s="332">
        <f t="shared" si="2"/>
        <v>999</v>
      </c>
      <c r="N57" s="326"/>
      <c r="O57" s="322"/>
      <c r="P57" s="321">
        <f t="shared" si="3"/>
        <v>999</v>
      </c>
      <c r="Q57" s="322"/>
    </row>
    <row r="58" spans="1:17" s="323" customFormat="1" ht="18.899999999999999" customHeight="1" x14ac:dyDescent="0.25">
      <c r="A58" s="312">
        <v>52</v>
      </c>
      <c r="B58" s="327"/>
      <c r="C58" s="327"/>
      <c r="D58" s="316"/>
      <c r="E58" s="328"/>
      <c r="F58" s="322"/>
      <c r="G58" s="322"/>
      <c r="H58" s="329"/>
      <c r="I58" s="324"/>
      <c r="J58" s="317" t="e">
        <f>IF(AND(Q58="",#REF!&gt;0,#REF!&lt;5),K58,)</f>
        <v>#REF!</v>
      </c>
      <c r="K58" s="318" t="str">
        <f>IF(D58="","ZZZ9",IF(AND(#REF!&gt;0,#REF!&lt;5),D58&amp;#REF!,D58&amp;"9"))</f>
        <v>ZZZ9</v>
      </c>
      <c r="L58" s="319">
        <f t="shared" si="1"/>
        <v>999</v>
      </c>
      <c r="M58" s="332">
        <f t="shared" si="2"/>
        <v>999</v>
      </c>
      <c r="N58" s="326"/>
      <c r="O58" s="322"/>
      <c r="P58" s="321">
        <f t="shared" si="3"/>
        <v>999</v>
      </c>
      <c r="Q58" s="322"/>
    </row>
    <row r="59" spans="1:17" s="323" customFormat="1" ht="18.899999999999999" customHeight="1" x14ac:dyDescent="0.25">
      <c r="A59" s="312">
        <v>53</v>
      </c>
      <c r="B59" s="327"/>
      <c r="C59" s="327"/>
      <c r="D59" s="316"/>
      <c r="E59" s="328"/>
      <c r="F59" s="322"/>
      <c r="G59" s="322"/>
      <c r="H59" s="329"/>
      <c r="I59" s="324"/>
      <c r="J59" s="317" t="e">
        <f>IF(AND(Q59="",#REF!&gt;0,#REF!&lt;5),K59,)</f>
        <v>#REF!</v>
      </c>
      <c r="K59" s="318" t="str">
        <f>IF(D59="","ZZZ9",IF(AND(#REF!&gt;0,#REF!&lt;5),D59&amp;#REF!,D59&amp;"9"))</f>
        <v>ZZZ9</v>
      </c>
      <c r="L59" s="319">
        <f t="shared" si="1"/>
        <v>999</v>
      </c>
      <c r="M59" s="332">
        <f t="shared" si="2"/>
        <v>999</v>
      </c>
      <c r="N59" s="326"/>
      <c r="O59" s="322"/>
      <c r="P59" s="321">
        <f t="shared" si="3"/>
        <v>999</v>
      </c>
      <c r="Q59" s="322"/>
    </row>
    <row r="60" spans="1:17" s="323" customFormat="1" ht="18.899999999999999" customHeight="1" x14ac:dyDescent="0.25">
      <c r="A60" s="312">
        <v>54</v>
      </c>
      <c r="B60" s="327"/>
      <c r="C60" s="327"/>
      <c r="D60" s="316"/>
      <c r="E60" s="328"/>
      <c r="F60" s="322"/>
      <c r="G60" s="322"/>
      <c r="H60" s="329"/>
      <c r="I60" s="324"/>
      <c r="J60" s="317" t="e">
        <f>IF(AND(Q60="",#REF!&gt;0,#REF!&lt;5),K60,)</f>
        <v>#REF!</v>
      </c>
      <c r="K60" s="318" t="str">
        <f>IF(D60="","ZZZ9",IF(AND(#REF!&gt;0,#REF!&lt;5),D60&amp;#REF!,D60&amp;"9"))</f>
        <v>ZZZ9</v>
      </c>
      <c r="L60" s="319">
        <f t="shared" si="1"/>
        <v>999</v>
      </c>
      <c r="M60" s="332">
        <f t="shared" si="2"/>
        <v>999</v>
      </c>
      <c r="N60" s="326"/>
      <c r="O60" s="322"/>
      <c r="P60" s="321">
        <f t="shared" si="3"/>
        <v>999</v>
      </c>
      <c r="Q60" s="322"/>
    </row>
    <row r="61" spans="1:17" s="323" customFormat="1" ht="18.899999999999999" customHeight="1" x14ac:dyDescent="0.25">
      <c r="A61" s="312">
        <v>55</v>
      </c>
      <c r="B61" s="327"/>
      <c r="C61" s="327"/>
      <c r="D61" s="316"/>
      <c r="E61" s="328"/>
      <c r="F61" s="322"/>
      <c r="G61" s="322"/>
      <c r="H61" s="329"/>
      <c r="I61" s="324"/>
      <c r="J61" s="317" t="e">
        <f>IF(AND(Q61="",#REF!&gt;0,#REF!&lt;5),K61,)</f>
        <v>#REF!</v>
      </c>
      <c r="K61" s="318" t="str">
        <f>IF(D61="","ZZZ9",IF(AND(#REF!&gt;0,#REF!&lt;5),D61&amp;#REF!,D61&amp;"9"))</f>
        <v>ZZZ9</v>
      </c>
      <c r="L61" s="319">
        <f t="shared" si="1"/>
        <v>999</v>
      </c>
      <c r="M61" s="332">
        <f t="shared" si="2"/>
        <v>999</v>
      </c>
      <c r="N61" s="326"/>
      <c r="O61" s="322"/>
      <c r="P61" s="321">
        <f t="shared" si="3"/>
        <v>999</v>
      </c>
      <c r="Q61" s="322"/>
    </row>
    <row r="62" spans="1:17" s="323" customFormat="1" ht="18.899999999999999" customHeight="1" x14ac:dyDescent="0.25">
      <c r="A62" s="312">
        <v>56</v>
      </c>
      <c r="B62" s="327"/>
      <c r="C62" s="327"/>
      <c r="D62" s="316"/>
      <c r="E62" s="328"/>
      <c r="F62" s="322"/>
      <c r="G62" s="322"/>
      <c r="H62" s="329"/>
      <c r="I62" s="324"/>
      <c r="J62" s="317" t="e">
        <f>IF(AND(Q62="",#REF!&gt;0,#REF!&lt;5),K62,)</f>
        <v>#REF!</v>
      </c>
      <c r="K62" s="318" t="str">
        <f>IF(D62="","ZZZ9",IF(AND(#REF!&gt;0,#REF!&lt;5),D62&amp;#REF!,D62&amp;"9"))</f>
        <v>ZZZ9</v>
      </c>
      <c r="L62" s="319">
        <f t="shared" si="1"/>
        <v>999</v>
      </c>
      <c r="M62" s="332">
        <f t="shared" si="2"/>
        <v>999</v>
      </c>
      <c r="N62" s="326"/>
      <c r="O62" s="322"/>
      <c r="P62" s="321">
        <f t="shared" si="3"/>
        <v>999</v>
      </c>
      <c r="Q62" s="322"/>
    </row>
    <row r="63" spans="1:17" s="323" customFormat="1" ht="18.899999999999999" customHeight="1" x14ac:dyDescent="0.25">
      <c r="A63" s="312">
        <v>57</v>
      </c>
      <c r="B63" s="327"/>
      <c r="C63" s="327"/>
      <c r="D63" s="316"/>
      <c r="E63" s="328"/>
      <c r="F63" s="322"/>
      <c r="G63" s="322"/>
      <c r="H63" s="329"/>
      <c r="I63" s="324"/>
      <c r="J63" s="317" t="e">
        <f>IF(AND(Q63="",#REF!&gt;0,#REF!&lt;5),K63,)</f>
        <v>#REF!</v>
      </c>
      <c r="K63" s="318" t="str">
        <f>IF(D63="","ZZZ9",IF(AND(#REF!&gt;0,#REF!&lt;5),D63&amp;#REF!,D63&amp;"9"))</f>
        <v>ZZZ9</v>
      </c>
      <c r="L63" s="319">
        <f t="shared" si="1"/>
        <v>999</v>
      </c>
      <c r="M63" s="332">
        <f t="shared" si="2"/>
        <v>999</v>
      </c>
      <c r="N63" s="326"/>
      <c r="O63" s="322"/>
      <c r="P63" s="321">
        <f t="shared" si="3"/>
        <v>999</v>
      </c>
      <c r="Q63" s="322"/>
    </row>
    <row r="64" spans="1:17" s="323" customFormat="1" ht="18.899999999999999" customHeight="1" x14ac:dyDescent="0.25">
      <c r="A64" s="312">
        <v>58</v>
      </c>
      <c r="B64" s="327"/>
      <c r="C64" s="327"/>
      <c r="D64" s="316"/>
      <c r="E64" s="328"/>
      <c r="F64" s="322"/>
      <c r="G64" s="322"/>
      <c r="H64" s="329"/>
      <c r="I64" s="324"/>
      <c r="J64" s="317" t="e">
        <f>IF(AND(Q64="",#REF!&gt;0,#REF!&lt;5),K64,)</f>
        <v>#REF!</v>
      </c>
      <c r="K64" s="318" t="str">
        <f>IF(D64="","ZZZ9",IF(AND(#REF!&gt;0,#REF!&lt;5),D64&amp;#REF!,D64&amp;"9"))</f>
        <v>ZZZ9</v>
      </c>
      <c r="L64" s="319">
        <f t="shared" si="1"/>
        <v>999</v>
      </c>
      <c r="M64" s="332">
        <f t="shared" si="2"/>
        <v>999</v>
      </c>
      <c r="N64" s="326"/>
      <c r="O64" s="322"/>
      <c r="P64" s="321">
        <f t="shared" si="3"/>
        <v>999</v>
      </c>
      <c r="Q64" s="322"/>
    </row>
    <row r="65" spans="1:17" s="323" customFormat="1" ht="18.899999999999999" customHeight="1" x14ac:dyDescent="0.25">
      <c r="A65" s="312">
        <v>59</v>
      </c>
      <c r="B65" s="327"/>
      <c r="C65" s="327"/>
      <c r="D65" s="316"/>
      <c r="E65" s="328"/>
      <c r="F65" s="322"/>
      <c r="G65" s="322"/>
      <c r="H65" s="329"/>
      <c r="I65" s="324"/>
      <c r="J65" s="317" t="e">
        <f>IF(AND(Q65="",#REF!&gt;0,#REF!&lt;5),K65,)</f>
        <v>#REF!</v>
      </c>
      <c r="K65" s="318" t="str">
        <f>IF(D65="","ZZZ9",IF(AND(#REF!&gt;0,#REF!&lt;5),D65&amp;#REF!,D65&amp;"9"))</f>
        <v>ZZZ9</v>
      </c>
      <c r="L65" s="319">
        <f t="shared" si="1"/>
        <v>999</v>
      </c>
      <c r="M65" s="332">
        <f t="shared" si="2"/>
        <v>999</v>
      </c>
      <c r="N65" s="326"/>
      <c r="O65" s="322"/>
      <c r="P65" s="321">
        <f t="shared" si="3"/>
        <v>999</v>
      </c>
      <c r="Q65" s="322"/>
    </row>
    <row r="66" spans="1:17" s="323" customFormat="1" ht="18.899999999999999" customHeight="1" x14ac:dyDescent="0.25">
      <c r="A66" s="312">
        <v>60</v>
      </c>
      <c r="B66" s="327"/>
      <c r="C66" s="327"/>
      <c r="D66" s="316"/>
      <c r="E66" s="328"/>
      <c r="F66" s="322"/>
      <c r="G66" s="322"/>
      <c r="H66" s="329"/>
      <c r="I66" s="324"/>
      <c r="J66" s="317" t="e">
        <f>IF(AND(Q66="",#REF!&gt;0,#REF!&lt;5),K66,)</f>
        <v>#REF!</v>
      </c>
      <c r="K66" s="318" t="str">
        <f>IF(D66="","ZZZ9",IF(AND(#REF!&gt;0,#REF!&lt;5),D66&amp;#REF!,D66&amp;"9"))</f>
        <v>ZZZ9</v>
      </c>
      <c r="L66" s="319">
        <f t="shared" si="1"/>
        <v>999</v>
      </c>
      <c r="M66" s="332">
        <f t="shared" si="2"/>
        <v>999</v>
      </c>
      <c r="N66" s="326"/>
      <c r="O66" s="322"/>
      <c r="P66" s="321">
        <f t="shared" si="3"/>
        <v>999</v>
      </c>
      <c r="Q66" s="322"/>
    </row>
    <row r="67" spans="1:17" s="323" customFormat="1" ht="18.899999999999999" customHeight="1" x14ac:dyDescent="0.25">
      <c r="A67" s="312">
        <v>61</v>
      </c>
      <c r="B67" s="327"/>
      <c r="C67" s="327"/>
      <c r="D67" s="316"/>
      <c r="E67" s="328"/>
      <c r="F67" s="322"/>
      <c r="G67" s="322"/>
      <c r="H67" s="329"/>
      <c r="I67" s="324"/>
      <c r="J67" s="317" t="e">
        <f>IF(AND(Q67="",#REF!&gt;0,#REF!&lt;5),K67,)</f>
        <v>#REF!</v>
      </c>
      <c r="K67" s="318" t="str">
        <f>IF(D67="","ZZZ9",IF(AND(#REF!&gt;0,#REF!&lt;5),D67&amp;#REF!,D67&amp;"9"))</f>
        <v>ZZZ9</v>
      </c>
      <c r="L67" s="319">
        <f t="shared" si="1"/>
        <v>999</v>
      </c>
      <c r="M67" s="332">
        <f t="shared" si="2"/>
        <v>999</v>
      </c>
      <c r="N67" s="326"/>
      <c r="O67" s="322"/>
      <c r="P67" s="321">
        <f t="shared" si="3"/>
        <v>999</v>
      </c>
      <c r="Q67" s="322"/>
    </row>
    <row r="68" spans="1:17" s="323" customFormat="1" ht="18.899999999999999" customHeight="1" x14ac:dyDescent="0.25">
      <c r="A68" s="312">
        <v>62</v>
      </c>
      <c r="B68" s="327"/>
      <c r="C68" s="327"/>
      <c r="D68" s="316"/>
      <c r="E68" s="328"/>
      <c r="F68" s="322"/>
      <c r="G68" s="322"/>
      <c r="H68" s="329"/>
      <c r="I68" s="324"/>
      <c r="J68" s="317" t="e">
        <f>IF(AND(Q68="",#REF!&gt;0,#REF!&lt;5),K68,)</f>
        <v>#REF!</v>
      </c>
      <c r="K68" s="318" t="str">
        <f>IF(D68="","ZZZ9",IF(AND(#REF!&gt;0,#REF!&lt;5),D68&amp;#REF!,D68&amp;"9"))</f>
        <v>ZZZ9</v>
      </c>
      <c r="L68" s="319">
        <f t="shared" si="1"/>
        <v>999</v>
      </c>
      <c r="M68" s="332">
        <f t="shared" si="2"/>
        <v>999</v>
      </c>
      <c r="N68" s="326"/>
      <c r="O68" s="322"/>
      <c r="P68" s="321">
        <f t="shared" si="3"/>
        <v>999</v>
      </c>
      <c r="Q68" s="322"/>
    </row>
    <row r="69" spans="1:17" s="323" customFormat="1" ht="18.899999999999999" customHeight="1" x14ac:dyDescent="0.25">
      <c r="A69" s="312">
        <v>63</v>
      </c>
      <c r="B69" s="327"/>
      <c r="C69" s="327"/>
      <c r="D69" s="316"/>
      <c r="E69" s="328"/>
      <c r="F69" s="322"/>
      <c r="G69" s="322"/>
      <c r="H69" s="329"/>
      <c r="I69" s="324"/>
      <c r="J69" s="317" t="e">
        <f>IF(AND(Q69="",#REF!&gt;0,#REF!&lt;5),K69,)</f>
        <v>#REF!</v>
      </c>
      <c r="K69" s="318" t="str">
        <f>IF(D69="","ZZZ9",IF(AND(#REF!&gt;0,#REF!&lt;5),D69&amp;#REF!,D69&amp;"9"))</f>
        <v>ZZZ9</v>
      </c>
      <c r="L69" s="319">
        <f t="shared" si="1"/>
        <v>999</v>
      </c>
      <c r="M69" s="332">
        <f t="shared" si="2"/>
        <v>999</v>
      </c>
      <c r="N69" s="326"/>
      <c r="O69" s="322"/>
      <c r="P69" s="321">
        <f t="shared" si="3"/>
        <v>999</v>
      </c>
      <c r="Q69" s="322"/>
    </row>
    <row r="70" spans="1:17" s="323" customFormat="1" ht="18.899999999999999" customHeight="1" x14ac:dyDescent="0.25">
      <c r="A70" s="312">
        <v>64</v>
      </c>
      <c r="B70" s="327"/>
      <c r="C70" s="327"/>
      <c r="D70" s="316"/>
      <c r="E70" s="328"/>
      <c r="F70" s="322"/>
      <c r="G70" s="322"/>
      <c r="H70" s="329"/>
      <c r="I70" s="324"/>
      <c r="J70" s="317" t="e">
        <f>IF(AND(Q70="",#REF!&gt;0,#REF!&lt;5),K70,)</f>
        <v>#REF!</v>
      </c>
      <c r="K70" s="318" t="str">
        <f>IF(D70="","ZZZ9",IF(AND(#REF!&gt;0,#REF!&lt;5),D70&amp;#REF!,D70&amp;"9"))</f>
        <v>ZZZ9</v>
      </c>
      <c r="L70" s="319">
        <f t="shared" si="1"/>
        <v>999</v>
      </c>
      <c r="M70" s="332">
        <f t="shared" si="2"/>
        <v>999</v>
      </c>
      <c r="N70" s="326"/>
      <c r="O70" s="322"/>
      <c r="P70" s="321">
        <f t="shared" si="3"/>
        <v>999</v>
      </c>
      <c r="Q70" s="322"/>
    </row>
    <row r="71" spans="1:17" s="323" customFormat="1" ht="18.899999999999999" customHeight="1" x14ac:dyDescent="0.25">
      <c r="A71" s="312">
        <v>65</v>
      </c>
      <c r="B71" s="327"/>
      <c r="C71" s="327"/>
      <c r="D71" s="316"/>
      <c r="E71" s="328"/>
      <c r="F71" s="322"/>
      <c r="G71" s="322"/>
      <c r="H71" s="329"/>
      <c r="I71" s="324"/>
      <c r="J71" s="317" t="e">
        <f>IF(AND(Q71="",#REF!&gt;0,#REF!&lt;5),K71,)</f>
        <v>#REF!</v>
      </c>
      <c r="K71" s="318" t="str">
        <f>IF(D71="","ZZZ9",IF(AND(#REF!&gt;0,#REF!&lt;5),D71&amp;#REF!,D71&amp;"9"))</f>
        <v>ZZZ9</v>
      </c>
      <c r="L71" s="319">
        <f t="shared" si="1"/>
        <v>999</v>
      </c>
      <c r="M71" s="332">
        <f t="shared" si="2"/>
        <v>999</v>
      </c>
      <c r="N71" s="326"/>
      <c r="O71" s="322"/>
      <c r="P71" s="321">
        <f t="shared" si="3"/>
        <v>999</v>
      </c>
      <c r="Q71" s="322"/>
    </row>
    <row r="72" spans="1:17" s="323" customFormat="1" ht="18.899999999999999" customHeight="1" x14ac:dyDescent="0.25">
      <c r="A72" s="312">
        <v>66</v>
      </c>
      <c r="B72" s="327"/>
      <c r="C72" s="327"/>
      <c r="D72" s="316"/>
      <c r="E72" s="328"/>
      <c r="F72" s="322"/>
      <c r="G72" s="322"/>
      <c r="H72" s="329"/>
      <c r="I72" s="324"/>
      <c r="J72" s="317" t="e">
        <f>IF(AND(Q72="",#REF!&gt;0,#REF!&lt;5),K72,)</f>
        <v>#REF!</v>
      </c>
      <c r="K72" s="318" t="str">
        <f>IF(D72="","ZZZ9",IF(AND(#REF!&gt;0,#REF!&lt;5),D72&amp;#REF!,D72&amp;"9"))</f>
        <v>ZZZ9</v>
      </c>
      <c r="L72" s="319">
        <f t="shared" si="1"/>
        <v>999</v>
      </c>
      <c r="M72" s="332">
        <f t="shared" si="2"/>
        <v>999</v>
      </c>
      <c r="N72" s="326"/>
      <c r="O72" s="322"/>
      <c r="P72" s="321">
        <f t="shared" si="3"/>
        <v>999</v>
      </c>
      <c r="Q72" s="322"/>
    </row>
    <row r="73" spans="1:17" s="323" customFormat="1" ht="18.899999999999999" customHeight="1" x14ac:dyDescent="0.25">
      <c r="A73" s="312">
        <v>67</v>
      </c>
      <c r="B73" s="327"/>
      <c r="C73" s="327"/>
      <c r="D73" s="316"/>
      <c r="E73" s="328"/>
      <c r="F73" s="322"/>
      <c r="G73" s="322"/>
      <c r="H73" s="329"/>
      <c r="I73" s="324"/>
      <c r="J73" s="317" t="e">
        <f>IF(AND(Q73="",#REF!&gt;0,#REF!&lt;5),K73,)</f>
        <v>#REF!</v>
      </c>
      <c r="K73" s="318" t="str">
        <f>IF(D73="","ZZZ9",IF(AND(#REF!&gt;0,#REF!&lt;5),D73&amp;#REF!,D73&amp;"9"))</f>
        <v>ZZZ9</v>
      </c>
      <c r="L73" s="319">
        <f t="shared" si="1"/>
        <v>999</v>
      </c>
      <c r="M73" s="332">
        <f t="shared" si="2"/>
        <v>999</v>
      </c>
      <c r="N73" s="326"/>
      <c r="O73" s="322"/>
      <c r="P73" s="321">
        <f t="shared" si="3"/>
        <v>999</v>
      </c>
      <c r="Q73" s="322"/>
    </row>
    <row r="74" spans="1:17" s="323" customFormat="1" ht="18.899999999999999" customHeight="1" x14ac:dyDescent="0.25">
      <c r="A74" s="312">
        <v>68</v>
      </c>
      <c r="B74" s="327"/>
      <c r="C74" s="327"/>
      <c r="D74" s="316"/>
      <c r="E74" s="328"/>
      <c r="F74" s="322"/>
      <c r="G74" s="322"/>
      <c r="H74" s="329"/>
      <c r="I74" s="324"/>
      <c r="J74" s="317" t="e">
        <f>IF(AND(Q74="",#REF!&gt;0,#REF!&lt;5),K74,)</f>
        <v>#REF!</v>
      </c>
      <c r="K74" s="318" t="str">
        <f>IF(D74="","ZZZ9",IF(AND(#REF!&gt;0,#REF!&lt;5),D74&amp;#REF!,D74&amp;"9"))</f>
        <v>ZZZ9</v>
      </c>
      <c r="L74" s="319">
        <f t="shared" si="1"/>
        <v>999</v>
      </c>
      <c r="M74" s="332">
        <f t="shared" si="2"/>
        <v>999</v>
      </c>
      <c r="N74" s="326"/>
      <c r="O74" s="322"/>
      <c r="P74" s="321">
        <f t="shared" si="3"/>
        <v>999</v>
      </c>
      <c r="Q74" s="322"/>
    </row>
    <row r="75" spans="1:17" s="323" customFormat="1" ht="18.899999999999999" customHeight="1" x14ac:dyDescent="0.25">
      <c r="A75" s="312">
        <v>69</v>
      </c>
      <c r="B75" s="327"/>
      <c r="C75" s="327"/>
      <c r="D75" s="316"/>
      <c r="E75" s="328"/>
      <c r="F75" s="322"/>
      <c r="G75" s="322"/>
      <c r="H75" s="329"/>
      <c r="I75" s="324"/>
      <c r="J75" s="317" t="e">
        <f>IF(AND(Q75="",#REF!&gt;0,#REF!&lt;5),K75,)</f>
        <v>#REF!</v>
      </c>
      <c r="K75" s="318" t="str">
        <f>IF(D75="","ZZZ9",IF(AND(#REF!&gt;0,#REF!&lt;5),D75&amp;#REF!,D75&amp;"9"))</f>
        <v>ZZZ9</v>
      </c>
      <c r="L75" s="319">
        <f t="shared" si="1"/>
        <v>999</v>
      </c>
      <c r="M75" s="332">
        <f t="shared" si="2"/>
        <v>999</v>
      </c>
      <c r="N75" s="326"/>
      <c r="O75" s="322"/>
      <c r="P75" s="321">
        <f t="shared" si="3"/>
        <v>999</v>
      </c>
      <c r="Q75" s="322"/>
    </row>
    <row r="76" spans="1:17" s="323" customFormat="1" ht="18.899999999999999" customHeight="1" x14ac:dyDescent="0.25">
      <c r="A76" s="312">
        <v>70</v>
      </c>
      <c r="B76" s="327"/>
      <c r="C76" s="327"/>
      <c r="D76" s="316"/>
      <c r="E76" s="328"/>
      <c r="F76" s="322"/>
      <c r="G76" s="322"/>
      <c r="H76" s="329"/>
      <c r="I76" s="324"/>
      <c r="J76" s="317" t="e">
        <f>IF(AND(Q76="",#REF!&gt;0,#REF!&lt;5),K76,)</f>
        <v>#REF!</v>
      </c>
      <c r="K76" s="318" t="str">
        <f>IF(D76="","ZZZ9",IF(AND(#REF!&gt;0,#REF!&lt;5),D76&amp;#REF!,D76&amp;"9"))</f>
        <v>ZZZ9</v>
      </c>
      <c r="L76" s="319">
        <f t="shared" si="1"/>
        <v>999</v>
      </c>
      <c r="M76" s="332">
        <f t="shared" si="2"/>
        <v>999</v>
      </c>
      <c r="N76" s="326"/>
      <c r="O76" s="322"/>
      <c r="P76" s="321">
        <f t="shared" si="3"/>
        <v>999</v>
      </c>
      <c r="Q76" s="322"/>
    </row>
    <row r="77" spans="1:17" s="323" customFormat="1" ht="18.899999999999999" customHeight="1" x14ac:dyDescent="0.25">
      <c r="A77" s="312">
        <v>71</v>
      </c>
      <c r="B77" s="327"/>
      <c r="C77" s="327"/>
      <c r="D77" s="316"/>
      <c r="E77" s="328"/>
      <c r="F77" s="322"/>
      <c r="G77" s="322"/>
      <c r="H77" s="329"/>
      <c r="I77" s="324"/>
      <c r="J77" s="317" t="e">
        <f>IF(AND(Q77="",#REF!&gt;0,#REF!&lt;5),K77,)</f>
        <v>#REF!</v>
      </c>
      <c r="K77" s="318" t="str">
        <f>IF(D77="","ZZZ9",IF(AND(#REF!&gt;0,#REF!&lt;5),D77&amp;#REF!,D77&amp;"9"))</f>
        <v>ZZZ9</v>
      </c>
      <c r="L77" s="319">
        <f t="shared" si="1"/>
        <v>999</v>
      </c>
      <c r="M77" s="332">
        <f t="shared" si="2"/>
        <v>999</v>
      </c>
      <c r="N77" s="326"/>
      <c r="O77" s="322"/>
      <c r="P77" s="321">
        <f t="shared" si="3"/>
        <v>999</v>
      </c>
      <c r="Q77" s="322"/>
    </row>
    <row r="78" spans="1:17" s="323" customFormat="1" ht="18.899999999999999" customHeight="1" x14ac:dyDescent="0.25">
      <c r="A78" s="312">
        <v>72</v>
      </c>
      <c r="B78" s="327"/>
      <c r="C78" s="327"/>
      <c r="D78" s="316"/>
      <c r="E78" s="328"/>
      <c r="F78" s="322"/>
      <c r="G78" s="322"/>
      <c r="H78" s="329"/>
      <c r="I78" s="324"/>
      <c r="J78" s="317" t="e">
        <f>IF(AND(Q78="",#REF!&gt;0,#REF!&lt;5),K78,)</f>
        <v>#REF!</v>
      </c>
      <c r="K78" s="318" t="str">
        <f>IF(D78="","ZZZ9",IF(AND(#REF!&gt;0,#REF!&lt;5),D78&amp;#REF!,D78&amp;"9"))</f>
        <v>ZZZ9</v>
      </c>
      <c r="L78" s="319">
        <f t="shared" si="1"/>
        <v>999</v>
      </c>
      <c r="M78" s="332">
        <f t="shared" si="2"/>
        <v>999</v>
      </c>
      <c r="N78" s="326"/>
      <c r="O78" s="322"/>
      <c r="P78" s="321">
        <f t="shared" si="3"/>
        <v>999</v>
      </c>
      <c r="Q78" s="322"/>
    </row>
    <row r="79" spans="1:17" s="323" customFormat="1" ht="18.899999999999999" customHeight="1" x14ac:dyDescent="0.25">
      <c r="A79" s="312">
        <v>73</v>
      </c>
      <c r="B79" s="327"/>
      <c r="C79" s="327"/>
      <c r="D79" s="316"/>
      <c r="E79" s="328"/>
      <c r="F79" s="322"/>
      <c r="G79" s="322"/>
      <c r="H79" s="329"/>
      <c r="I79" s="324"/>
      <c r="J79" s="317" t="e">
        <f>IF(AND(Q79="",#REF!&gt;0,#REF!&lt;5),K79,)</f>
        <v>#REF!</v>
      </c>
      <c r="K79" s="318" t="str">
        <f>IF(D79="","ZZZ9",IF(AND(#REF!&gt;0,#REF!&lt;5),D79&amp;#REF!,D79&amp;"9"))</f>
        <v>ZZZ9</v>
      </c>
      <c r="L79" s="319">
        <f t="shared" si="1"/>
        <v>999</v>
      </c>
      <c r="M79" s="332">
        <f t="shared" si="2"/>
        <v>999</v>
      </c>
      <c r="N79" s="326"/>
      <c r="O79" s="322"/>
      <c r="P79" s="321">
        <f t="shared" si="3"/>
        <v>999</v>
      </c>
      <c r="Q79" s="322"/>
    </row>
    <row r="80" spans="1:17" s="323" customFormat="1" ht="18.899999999999999" customHeight="1" x14ac:dyDescent="0.25">
      <c r="A80" s="312">
        <v>74</v>
      </c>
      <c r="B80" s="327"/>
      <c r="C80" s="327"/>
      <c r="D80" s="316"/>
      <c r="E80" s="328"/>
      <c r="F80" s="322"/>
      <c r="G80" s="322"/>
      <c r="H80" s="329"/>
      <c r="I80" s="324"/>
      <c r="J80" s="317" t="e">
        <f>IF(AND(Q80="",#REF!&gt;0,#REF!&lt;5),K80,)</f>
        <v>#REF!</v>
      </c>
      <c r="K80" s="318" t="str">
        <f>IF(D80="","ZZZ9",IF(AND(#REF!&gt;0,#REF!&lt;5),D80&amp;#REF!,D80&amp;"9"))</f>
        <v>ZZZ9</v>
      </c>
      <c r="L80" s="319">
        <f t="shared" si="1"/>
        <v>999</v>
      </c>
      <c r="M80" s="332">
        <f t="shared" si="2"/>
        <v>999</v>
      </c>
      <c r="N80" s="326"/>
      <c r="O80" s="322"/>
      <c r="P80" s="321">
        <f t="shared" si="3"/>
        <v>999</v>
      </c>
      <c r="Q80" s="322"/>
    </row>
    <row r="81" spans="1:17" s="323" customFormat="1" ht="18.899999999999999" customHeight="1" x14ac:dyDescent="0.25">
      <c r="A81" s="312">
        <v>75</v>
      </c>
      <c r="B81" s="327"/>
      <c r="C81" s="327"/>
      <c r="D81" s="316"/>
      <c r="E81" s="328"/>
      <c r="F81" s="322"/>
      <c r="G81" s="322"/>
      <c r="H81" s="329"/>
      <c r="I81" s="324"/>
      <c r="J81" s="317" t="e">
        <f>IF(AND(Q81="",#REF!&gt;0,#REF!&lt;5),K81,)</f>
        <v>#REF!</v>
      </c>
      <c r="K81" s="318" t="str">
        <f>IF(D81="","ZZZ9",IF(AND(#REF!&gt;0,#REF!&lt;5),D81&amp;#REF!,D81&amp;"9"))</f>
        <v>ZZZ9</v>
      </c>
      <c r="L81" s="319">
        <f t="shared" si="1"/>
        <v>999</v>
      </c>
      <c r="M81" s="332">
        <f t="shared" si="2"/>
        <v>999</v>
      </c>
      <c r="N81" s="326"/>
      <c r="O81" s="322"/>
      <c r="P81" s="321">
        <f t="shared" si="3"/>
        <v>999</v>
      </c>
      <c r="Q81" s="322"/>
    </row>
    <row r="82" spans="1:17" s="323" customFormat="1" ht="18.899999999999999" customHeight="1" x14ac:dyDescent="0.25">
      <c r="A82" s="312">
        <v>76</v>
      </c>
      <c r="B82" s="327"/>
      <c r="C82" s="327"/>
      <c r="D82" s="316"/>
      <c r="E82" s="328"/>
      <c r="F82" s="322"/>
      <c r="G82" s="322"/>
      <c r="H82" s="329"/>
      <c r="I82" s="324"/>
      <c r="J82" s="317" t="e">
        <f>IF(AND(Q82="",#REF!&gt;0,#REF!&lt;5),K82,)</f>
        <v>#REF!</v>
      </c>
      <c r="K82" s="318" t="str">
        <f>IF(D82="","ZZZ9",IF(AND(#REF!&gt;0,#REF!&lt;5),D82&amp;#REF!,D82&amp;"9"))</f>
        <v>ZZZ9</v>
      </c>
      <c r="L82" s="319">
        <f t="shared" si="1"/>
        <v>999</v>
      </c>
      <c r="M82" s="332">
        <f t="shared" si="2"/>
        <v>999</v>
      </c>
      <c r="N82" s="326"/>
      <c r="O82" s="322"/>
      <c r="P82" s="321">
        <f t="shared" si="3"/>
        <v>999</v>
      </c>
      <c r="Q82" s="322"/>
    </row>
    <row r="83" spans="1:17" s="323" customFormat="1" ht="18.899999999999999" customHeight="1" x14ac:dyDescent="0.25">
      <c r="A83" s="312">
        <v>77</v>
      </c>
      <c r="B83" s="327"/>
      <c r="C83" s="327"/>
      <c r="D83" s="316"/>
      <c r="E83" s="328"/>
      <c r="F83" s="322"/>
      <c r="G83" s="322"/>
      <c r="H83" s="329"/>
      <c r="I83" s="324"/>
      <c r="J83" s="317" t="e">
        <f>IF(AND(Q83="",#REF!&gt;0,#REF!&lt;5),K83,)</f>
        <v>#REF!</v>
      </c>
      <c r="K83" s="318" t="str">
        <f>IF(D83="","ZZZ9",IF(AND(#REF!&gt;0,#REF!&lt;5),D83&amp;#REF!,D83&amp;"9"))</f>
        <v>ZZZ9</v>
      </c>
      <c r="L83" s="319">
        <f t="shared" si="1"/>
        <v>999</v>
      </c>
      <c r="M83" s="332">
        <f t="shared" si="2"/>
        <v>999</v>
      </c>
      <c r="N83" s="326"/>
      <c r="O83" s="322"/>
      <c r="P83" s="321">
        <f t="shared" si="3"/>
        <v>999</v>
      </c>
      <c r="Q83" s="322"/>
    </row>
    <row r="84" spans="1:17" s="323" customFormat="1" ht="18.899999999999999" customHeight="1" x14ac:dyDescent="0.25">
      <c r="A84" s="312">
        <v>78</v>
      </c>
      <c r="B84" s="327"/>
      <c r="C84" s="327"/>
      <c r="D84" s="316"/>
      <c r="E84" s="328"/>
      <c r="F84" s="322"/>
      <c r="G84" s="322"/>
      <c r="H84" s="329"/>
      <c r="I84" s="324"/>
      <c r="J84" s="317" t="e">
        <f>IF(AND(Q84="",#REF!&gt;0,#REF!&lt;5),K84,)</f>
        <v>#REF!</v>
      </c>
      <c r="K84" s="318" t="str">
        <f>IF(D84="","ZZZ9",IF(AND(#REF!&gt;0,#REF!&lt;5),D84&amp;#REF!,D84&amp;"9"))</f>
        <v>ZZZ9</v>
      </c>
      <c r="L84" s="319">
        <f t="shared" si="1"/>
        <v>999</v>
      </c>
      <c r="M84" s="332">
        <f t="shared" si="2"/>
        <v>999</v>
      </c>
      <c r="N84" s="326"/>
      <c r="O84" s="322"/>
      <c r="P84" s="321">
        <f t="shared" si="3"/>
        <v>999</v>
      </c>
      <c r="Q84" s="322"/>
    </row>
    <row r="85" spans="1:17" s="323" customFormat="1" ht="18.899999999999999" customHeight="1" x14ac:dyDescent="0.25">
      <c r="A85" s="312">
        <v>79</v>
      </c>
      <c r="B85" s="327"/>
      <c r="C85" s="327"/>
      <c r="D85" s="316"/>
      <c r="E85" s="328"/>
      <c r="F85" s="322"/>
      <c r="G85" s="322"/>
      <c r="H85" s="329"/>
      <c r="I85" s="324"/>
      <c r="J85" s="317" t="e">
        <f>IF(AND(Q85="",#REF!&gt;0,#REF!&lt;5),K85,)</f>
        <v>#REF!</v>
      </c>
      <c r="K85" s="318" t="str">
        <f>IF(D85="","ZZZ9",IF(AND(#REF!&gt;0,#REF!&lt;5),D85&amp;#REF!,D85&amp;"9"))</f>
        <v>ZZZ9</v>
      </c>
      <c r="L85" s="319">
        <f t="shared" si="1"/>
        <v>999</v>
      </c>
      <c r="M85" s="332">
        <f t="shared" si="2"/>
        <v>999</v>
      </c>
      <c r="N85" s="326"/>
      <c r="O85" s="322"/>
      <c r="P85" s="321">
        <f t="shared" si="3"/>
        <v>999</v>
      </c>
      <c r="Q85" s="322"/>
    </row>
    <row r="86" spans="1:17" s="323" customFormat="1" ht="18.899999999999999" customHeight="1" x14ac:dyDescent="0.25">
      <c r="A86" s="312">
        <v>80</v>
      </c>
      <c r="B86" s="327"/>
      <c r="C86" s="327"/>
      <c r="D86" s="316"/>
      <c r="E86" s="328"/>
      <c r="F86" s="322"/>
      <c r="G86" s="322"/>
      <c r="H86" s="329"/>
      <c r="I86" s="324"/>
      <c r="J86" s="317" t="e">
        <f>IF(AND(Q86="",#REF!&gt;0,#REF!&lt;5),K86,)</f>
        <v>#REF!</v>
      </c>
      <c r="K86" s="318" t="str">
        <f>IF(D86="","ZZZ9",IF(AND(#REF!&gt;0,#REF!&lt;5),D86&amp;#REF!,D86&amp;"9"))</f>
        <v>ZZZ9</v>
      </c>
      <c r="L86" s="319">
        <f t="shared" si="1"/>
        <v>999</v>
      </c>
      <c r="M86" s="332">
        <f t="shared" si="2"/>
        <v>999</v>
      </c>
      <c r="N86" s="326"/>
      <c r="O86" s="322"/>
      <c r="P86" s="321">
        <f t="shared" si="3"/>
        <v>999</v>
      </c>
      <c r="Q86" s="322"/>
    </row>
    <row r="87" spans="1:17" s="323" customFormat="1" ht="18.899999999999999" customHeight="1" x14ac:dyDescent="0.25">
      <c r="A87" s="312">
        <v>81</v>
      </c>
      <c r="B87" s="327"/>
      <c r="C87" s="327"/>
      <c r="D87" s="316"/>
      <c r="E87" s="328"/>
      <c r="F87" s="322"/>
      <c r="G87" s="322"/>
      <c r="H87" s="329"/>
      <c r="I87" s="324"/>
      <c r="J87" s="317" t="e">
        <f>IF(AND(Q87="",#REF!&gt;0,#REF!&lt;5),K87,)</f>
        <v>#REF!</v>
      </c>
      <c r="K87" s="318" t="str">
        <f>IF(D87="","ZZZ9",IF(AND(#REF!&gt;0,#REF!&lt;5),D87&amp;#REF!,D87&amp;"9"))</f>
        <v>ZZZ9</v>
      </c>
      <c r="L87" s="319">
        <f t="shared" si="1"/>
        <v>999</v>
      </c>
      <c r="M87" s="332">
        <f t="shared" si="2"/>
        <v>999</v>
      </c>
      <c r="N87" s="326"/>
      <c r="O87" s="322"/>
      <c r="P87" s="321">
        <f t="shared" si="3"/>
        <v>999</v>
      </c>
      <c r="Q87" s="322"/>
    </row>
    <row r="88" spans="1:17" s="323" customFormat="1" ht="18.899999999999999" customHeight="1" x14ac:dyDescent="0.25">
      <c r="A88" s="312">
        <v>82</v>
      </c>
      <c r="B88" s="327"/>
      <c r="C88" s="327"/>
      <c r="D88" s="316"/>
      <c r="E88" s="328"/>
      <c r="F88" s="322"/>
      <c r="G88" s="322"/>
      <c r="H88" s="329"/>
      <c r="I88" s="324"/>
      <c r="J88" s="317" t="e">
        <f>IF(AND(Q88="",#REF!&gt;0,#REF!&lt;5),K88,)</f>
        <v>#REF!</v>
      </c>
      <c r="K88" s="318" t="str">
        <f>IF(D88="","ZZZ9",IF(AND(#REF!&gt;0,#REF!&lt;5),D88&amp;#REF!,D88&amp;"9"))</f>
        <v>ZZZ9</v>
      </c>
      <c r="L88" s="319">
        <f t="shared" si="1"/>
        <v>999</v>
      </c>
      <c r="M88" s="332">
        <f t="shared" si="2"/>
        <v>999</v>
      </c>
      <c r="N88" s="326"/>
      <c r="O88" s="322"/>
      <c r="P88" s="321">
        <f t="shared" si="3"/>
        <v>999</v>
      </c>
      <c r="Q88" s="322"/>
    </row>
    <row r="89" spans="1:17" s="323" customFormat="1" ht="18.899999999999999" customHeight="1" x14ac:dyDescent="0.25">
      <c r="A89" s="312">
        <v>83</v>
      </c>
      <c r="B89" s="327"/>
      <c r="C89" s="327"/>
      <c r="D89" s="316"/>
      <c r="E89" s="328"/>
      <c r="F89" s="322"/>
      <c r="G89" s="322"/>
      <c r="H89" s="329"/>
      <c r="I89" s="324"/>
      <c r="J89" s="317" t="e">
        <f>IF(AND(Q89="",#REF!&gt;0,#REF!&lt;5),K89,)</f>
        <v>#REF!</v>
      </c>
      <c r="K89" s="318" t="str">
        <f>IF(D89="","ZZZ9",IF(AND(#REF!&gt;0,#REF!&lt;5),D89&amp;#REF!,D89&amp;"9"))</f>
        <v>ZZZ9</v>
      </c>
      <c r="L89" s="319">
        <f t="shared" si="1"/>
        <v>999</v>
      </c>
      <c r="M89" s="332">
        <f t="shared" si="2"/>
        <v>999</v>
      </c>
      <c r="N89" s="326"/>
      <c r="O89" s="322"/>
      <c r="P89" s="321">
        <f t="shared" si="3"/>
        <v>999</v>
      </c>
      <c r="Q89" s="322"/>
    </row>
    <row r="90" spans="1:17" s="323" customFormat="1" ht="18.899999999999999" customHeight="1" x14ac:dyDescent="0.25">
      <c r="A90" s="312">
        <v>84</v>
      </c>
      <c r="B90" s="327"/>
      <c r="C90" s="327"/>
      <c r="D90" s="316"/>
      <c r="E90" s="328"/>
      <c r="F90" s="322"/>
      <c r="G90" s="322"/>
      <c r="H90" s="329"/>
      <c r="I90" s="324"/>
      <c r="J90" s="317" t="e">
        <f>IF(AND(Q90="",#REF!&gt;0,#REF!&lt;5),K90,)</f>
        <v>#REF!</v>
      </c>
      <c r="K90" s="318" t="str">
        <f>IF(D90="","ZZZ9",IF(AND(#REF!&gt;0,#REF!&lt;5),D90&amp;#REF!,D90&amp;"9"))</f>
        <v>ZZZ9</v>
      </c>
      <c r="L90" s="319">
        <f t="shared" si="1"/>
        <v>999</v>
      </c>
      <c r="M90" s="332">
        <f t="shared" si="2"/>
        <v>999</v>
      </c>
      <c r="N90" s="326"/>
      <c r="O90" s="322"/>
      <c r="P90" s="321">
        <f t="shared" si="3"/>
        <v>999</v>
      </c>
      <c r="Q90" s="322"/>
    </row>
    <row r="91" spans="1:17" s="323" customFormat="1" ht="18.899999999999999" customHeight="1" x14ac:dyDescent="0.25">
      <c r="A91" s="312">
        <v>85</v>
      </c>
      <c r="B91" s="327"/>
      <c r="C91" s="327"/>
      <c r="D91" s="316"/>
      <c r="E91" s="328"/>
      <c r="F91" s="322"/>
      <c r="G91" s="322"/>
      <c r="H91" s="329"/>
      <c r="I91" s="324"/>
      <c r="J91" s="317" t="e">
        <f>IF(AND(Q91="",#REF!&gt;0,#REF!&lt;5),K91,)</f>
        <v>#REF!</v>
      </c>
      <c r="K91" s="318" t="str">
        <f>IF(D91="","ZZZ9",IF(AND(#REF!&gt;0,#REF!&lt;5),D91&amp;#REF!,D91&amp;"9"))</f>
        <v>ZZZ9</v>
      </c>
      <c r="L91" s="319">
        <f t="shared" si="1"/>
        <v>999</v>
      </c>
      <c r="M91" s="332">
        <f t="shared" si="2"/>
        <v>999</v>
      </c>
      <c r="N91" s="326"/>
      <c r="O91" s="322"/>
      <c r="P91" s="321">
        <f t="shared" si="3"/>
        <v>999</v>
      </c>
      <c r="Q91" s="322"/>
    </row>
    <row r="92" spans="1:17" s="323" customFormat="1" ht="18.899999999999999" customHeight="1" x14ac:dyDescent="0.25">
      <c r="A92" s="312">
        <v>86</v>
      </c>
      <c r="B92" s="327"/>
      <c r="C92" s="327"/>
      <c r="D92" s="316"/>
      <c r="E92" s="328"/>
      <c r="F92" s="322"/>
      <c r="G92" s="322"/>
      <c r="H92" s="329"/>
      <c r="I92" s="324"/>
      <c r="J92" s="317" t="e">
        <f>IF(AND(Q92="",#REF!&gt;0,#REF!&lt;5),K92,)</f>
        <v>#REF!</v>
      </c>
      <c r="K92" s="318" t="str">
        <f>IF(D92="","ZZZ9",IF(AND(#REF!&gt;0,#REF!&lt;5),D92&amp;#REF!,D92&amp;"9"))</f>
        <v>ZZZ9</v>
      </c>
      <c r="L92" s="319">
        <f t="shared" si="1"/>
        <v>999</v>
      </c>
      <c r="M92" s="332">
        <f t="shared" si="2"/>
        <v>999</v>
      </c>
      <c r="N92" s="326"/>
      <c r="O92" s="322"/>
      <c r="P92" s="321">
        <f t="shared" si="3"/>
        <v>999</v>
      </c>
      <c r="Q92" s="322"/>
    </row>
    <row r="93" spans="1:17" s="323" customFormat="1" ht="18.899999999999999" customHeight="1" x14ac:dyDescent="0.25">
      <c r="A93" s="312">
        <v>87</v>
      </c>
      <c r="B93" s="327"/>
      <c r="C93" s="327"/>
      <c r="D93" s="316"/>
      <c r="E93" s="328"/>
      <c r="F93" s="322"/>
      <c r="G93" s="322"/>
      <c r="H93" s="329"/>
      <c r="I93" s="324"/>
      <c r="J93" s="317" t="e">
        <f>IF(AND(Q93="",#REF!&gt;0,#REF!&lt;5),K93,)</f>
        <v>#REF!</v>
      </c>
      <c r="K93" s="318" t="str">
        <f>IF(D93="","ZZZ9",IF(AND(#REF!&gt;0,#REF!&lt;5),D93&amp;#REF!,D93&amp;"9"))</f>
        <v>ZZZ9</v>
      </c>
      <c r="L93" s="319">
        <f t="shared" si="1"/>
        <v>999</v>
      </c>
      <c r="M93" s="332">
        <f t="shared" si="2"/>
        <v>999</v>
      </c>
      <c r="N93" s="326"/>
      <c r="O93" s="322"/>
      <c r="P93" s="321">
        <f t="shared" si="3"/>
        <v>999</v>
      </c>
      <c r="Q93" s="322"/>
    </row>
    <row r="94" spans="1:17" s="323" customFormat="1" ht="18.899999999999999" customHeight="1" x14ac:dyDescent="0.25">
      <c r="A94" s="312">
        <v>88</v>
      </c>
      <c r="B94" s="327"/>
      <c r="C94" s="327"/>
      <c r="D94" s="316"/>
      <c r="E94" s="328"/>
      <c r="F94" s="322"/>
      <c r="G94" s="322"/>
      <c r="H94" s="329"/>
      <c r="I94" s="324"/>
      <c r="J94" s="317" t="e">
        <f>IF(AND(Q94="",#REF!&gt;0,#REF!&lt;5),K94,)</f>
        <v>#REF!</v>
      </c>
      <c r="K94" s="318" t="str">
        <f>IF(D94="","ZZZ9",IF(AND(#REF!&gt;0,#REF!&lt;5),D94&amp;#REF!,D94&amp;"9"))</f>
        <v>ZZZ9</v>
      </c>
      <c r="L94" s="319">
        <f t="shared" si="1"/>
        <v>999</v>
      </c>
      <c r="M94" s="332">
        <f t="shared" si="2"/>
        <v>999</v>
      </c>
      <c r="N94" s="326"/>
      <c r="O94" s="322"/>
      <c r="P94" s="321">
        <f t="shared" si="3"/>
        <v>999</v>
      </c>
      <c r="Q94" s="322"/>
    </row>
    <row r="95" spans="1:17" s="323" customFormat="1" ht="18.899999999999999" customHeight="1" x14ac:dyDescent="0.25">
      <c r="A95" s="312">
        <v>89</v>
      </c>
      <c r="B95" s="327"/>
      <c r="C95" s="327"/>
      <c r="D95" s="316"/>
      <c r="E95" s="328"/>
      <c r="F95" s="322"/>
      <c r="G95" s="322"/>
      <c r="H95" s="329"/>
      <c r="I95" s="324"/>
      <c r="J95" s="317" t="e">
        <f>IF(AND(Q95="",#REF!&gt;0,#REF!&lt;5),K95,)</f>
        <v>#REF!</v>
      </c>
      <c r="K95" s="318" t="str">
        <f>IF(D95="","ZZZ9",IF(AND(#REF!&gt;0,#REF!&lt;5),D95&amp;#REF!,D95&amp;"9"))</f>
        <v>ZZZ9</v>
      </c>
      <c r="L95" s="319">
        <f t="shared" si="1"/>
        <v>999</v>
      </c>
      <c r="M95" s="332">
        <f t="shared" si="2"/>
        <v>999</v>
      </c>
      <c r="N95" s="326"/>
      <c r="O95" s="322"/>
      <c r="P95" s="321">
        <f t="shared" si="3"/>
        <v>999</v>
      </c>
      <c r="Q95" s="322"/>
    </row>
    <row r="96" spans="1:17" s="323" customFormat="1" ht="18.899999999999999" customHeight="1" x14ac:dyDescent="0.25">
      <c r="A96" s="312">
        <v>90</v>
      </c>
      <c r="B96" s="327"/>
      <c r="C96" s="327"/>
      <c r="D96" s="316"/>
      <c r="E96" s="328"/>
      <c r="F96" s="322"/>
      <c r="G96" s="322"/>
      <c r="H96" s="329"/>
      <c r="I96" s="324"/>
      <c r="J96" s="317" t="e">
        <f>IF(AND(Q96="",#REF!&gt;0,#REF!&lt;5),K96,)</f>
        <v>#REF!</v>
      </c>
      <c r="K96" s="318" t="str">
        <f>IF(D96="","ZZZ9",IF(AND(#REF!&gt;0,#REF!&lt;5),D96&amp;#REF!,D96&amp;"9"))</f>
        <v>ZZZ9</v>
      </c>
      <c r="L96" s="319">
        <f t="shared" si="1"/>
        <v>999</v>
      </c>
      <c r="M96" s="332">
        <f t="shared" si="2"/>
        <v>999</v>
      </c>
      <c r="N96" s="326"/>
      <c r="O96" s="322"/>
      <c r="P96" s="321">
        <f t="shared" si="3"/>
        <v>999</v>
      </c>
      <c r="Q96" s="322"/>
    </row>
    <row r="97" spans="1:17" s="323" customFormat="1" ht="18.899999999999999" customHeight="1" x14ac:dyDescent="0.25">
      <c r="A97" s="312">
        <v>91</v>
      </c>
      <c r="B97" s="327"/>
      <c r="C97" s="327"/>
      <c r="D97" s="316"/>
      <c r="E97" s="328"/>
      <c r="F97" s="322"/>
      <c r="G97" s="322"/>
      <c r="H97" s="329"/>
      <c r="I97" s="324"/>
      <c r="J97" s="317" t="e">
        <f>IF(AND(Q97="",#REF!&gt;0,#REF!&lt;5),K97,)</f>
        <v>#REF!</v>
      </c>
      <c r="K97" s="318" t="str">
        <f>IF(D97="","ZZZ9",IF(AND(#REF!&gt;0,#REF!&lt;5),D97&amp;#REF!,D97&amp;"9"))</f>
        <v>ZZZ9</v>
      </c>
      <c r="L97" s="319">
        <f t="shared" si="1"/>
        <v>999</v>
      </c>
      <c r="M97" s="332">
        <f t="shared" si="2"/>
        <v>999</v>
      </c>
      <c r="N97" s="326"/>
      <c r="O97" s="322"/>
      <c r="P97" s="321">
        <f t="shared" si="3"/>
        <v>999</v>
      </c>
      <c r="Q97" s="322"/>
    </row>
    <row r="98" spans="1:17" s="323" customFormat="1" ht="18.899999999999999" customHeight="1" x14ac:dyDescent="0.25">
      <c r="A98" s="312">
        <v>92</v>
      </c>
      <c r="B98" s="327"/>
      <c r="C98" s="327"/>
      <c r="D98" s="316"/>
      <c r="E98" s="328"/>
      <c r="F98" s="322"/>
      <c r="G98" s="322"/>
      <c r="H98" s="329"/>
      <c r="I98" s="324"/>
      <c r="J98" s="317" t="e">
        <f>IF(AND(Q98="",#REF!&gt;0,#REF!&lt;5),K98,)</f>
        <v>#REF!</v>
      </c>
      <c r="K98" s="318" t="str">
        <f>IF(D98="","ZZZ9",IF(AND(#REF!&gt;0,#REF!&lt;5),D98&amp;#REF!,D98&amp;"9"))</f>
        <v>ZZZ9</v>
      </c>
      <c r="L98" s="319">
        <f t="shared" si="1"/>
        <v>999</v>
      </c>
      <c r="M98" s="332">
        <f t="shared" si="2"/>
        <v>999</v>
      </c>
      <c r="N98" s="326"/>
      <c r="O98" s="322"/>
      <c r="P98" s="321">
        <f t="shared" si="3"/>
        <v>999</v>
      </c>
      <c r="Q98" s="322"/>
    </row>
    <row r="99" spans="1:17" s="323" customFormat="1" ht="18.899999999999999" customHeight="1" x14ac:dyDescent="0.25">
      <c r="A99" s="312">
        <v>93</v>
      </c>
      <c r="B99" s="327"/>
      <c r="C99" s="327"/>
      <c r="D99" s="316"/>
      <c r="E99" s="328"/>
      <c r="F99" s="322"/>
      <c r="G99" s="322"/>
      <c r="H99" s="329"/>
      <c r="I99" s="324"/>
      <c r="J99" s="317" t="e">
        <f>IF(AND(Q99="",#REF!&gt;0,#REF!&lt;5),K99,)</f>
        <v>#REF!</v>
      </c>
      <c r="K99" s="318" t="str">
        <f>IF(D99="","ZZZ9",IF(AND(#REF!&gt;0,#REF!&lt;5),D99&amp;#REF!,D99&amp;"9"))</f>
        <v>ZZZ9</v>
      </c>
      <c r="L99" s="319">
        <f t="shared" si="1"/>
        <v>999</v>
      </c>
      <c r="M99" s="332">
        <f t="shared" si="2"/>
        <v>999</v>
      </c>
      <c r="N99" s="326"/>
      <c r="O99" s="322"/>
      <c r="P99" s="321">
        <f t="shared" si="3"/>
        <v>999</v>
      </c>
      <c r="Q99" s="322"/>
    </row>
    <row r="100" spans="1:17" s="323" customFormat="1" ht="18.899999999999999" customHeight="1" x14ac:dyDescent="0.25">
      <c r="A100" s="312">
        <v>94</v>
      </c>
      <c r="B100" s="327"/>
      <c r="C100" s="327"/>
      <c r="D100" s="316"/>
      <c r="E100" s="328"/>
      <c r="F100" s="322"/>
      <c r="G100" s="322"/>
      <c r="H100" s="329"/>
      <c r="I100" s="324"/>
      <c r="J100" s="317" t="e">
        <f>IF(AND(Q100="",#REF!&gt;0,#REF!&lt;5),K100,)</f>
        <v>#REF!</v>
      </c>
      <c r="K100" s="318" t="str">
        <f>IF(D100="","ZZZ9",IF(AND(#REF!&gt;0,#REF!&lt;5),D100&amp;#REF!,D100&amp;"9"))</f>
        <v>ZZZ9</v>
      </c>
      <c r="L100" s="319">
        <f t="shared" si="1"/>
        <v>999</v>
      </c>
      <c r="M100" s="332">
        <f t="shared" si="2"/>
        <v>999</v>
      </c>
      <c r="N100" s="326"/>
      <c r="O100" s="322"/>
      <c r="P100" s="321">
        <f t="shared" si="3"/>
        <v>999</v>
      </c>
      <c r="Q100" s="322"/>
    </row>
    <row r="101" spans="1:17" s="323" customFormat="1" ht="18.899999999999999" customHeight="1" x14ac:dyDescent="0.25">
      <c r="A101" s="312">
        <v>95</v>
      </c>
      <c r="B101" s="327"/>
      <c r="C101" s="327"/>
      <c r="D101" s="316"/>
      <c r="E101" s="328"/>
      <c r="F101" s="322"/>
      <c r="G101" s="322"/>
      <c r="H101" s="329"/>
      <c r="I101" s="324"/>
      <c r="J101" s="317" t="e">
        <f>IF(AND(Q101="",#REF!&gt;0,#REF!&lt;5),K101,)</f>
        <v>#REF!</v>
      </c>
      <c r="K101" s="318" t="str">
        <f>IF(D101="","ZZZ9",IF(AND(#REF!&gt;0,#REF!&lt;5),D101&amp;#REF!,D101&amp;"9"))</f>
        <v>ZZZ9</v>
      </c>
      <c r="L101" s="319">
        <f t="shared" si="1"/>
        <v>999</v>
      </c>
      <c r="M101" s="332">
        <f t="shared" si="2"/>
        <v>999</v>
      </c>
      <c r="N101" s="326"/>
      <c r="O101" s="322"/>
      <c r="P101" s="321">
        <f t="shared" si="3"/>
        <v>999</v>
      </c>
      <c r="Q101" s="322"/>
    </row>
    <row r="102" spans="1:17" s="323" customFormat="1" ht="18.899999999999999" customHeight="1" x14ac:dyDescent="0.25">
      <c r="A102" s="312">
        <v>96</v>
      </c>
      <c r="B102" s="327"/>
      <c r="C102" s="327"/>
      <c r="D102" s="316"/>
      <c r="E102" s="328"/>
      <c r="F102" s="322"/>
      <c r="G102" s="322"/>
      <c r="H102" s="329"/>
      <c r="I102" s="324"/>
      <c r="J102" s="317" t="e">
        <f>IF(AND(Q102="",#REF!&gt;0,#REF!&lt;5),K102,)</f>
        <v>#REF!</v>
      </c>
      <c r="K102" s="318" t="str">
        <f>IF(D102="","ZZZ9",IF(AND(#REF!&gt;0,#REF!&lt;5),D102&amp;#REF!,D102&amp;"9"))</f>
        <v>ZZZ9</v>
      </c>
      <c r="L102" s="319">
        <f t="shared" si="1"/>
        <v>999</v>
      </c>
      <c r="M102" s="332">
        <f t="shared" si="2"/>
        <v>999</v>
      </c>
      <c r="N102" s="326"/>
      <c r="O102" s="322"/>
      <c r="P102" s="321">
        <f t="shared" si="3"/>
        <v>999</v>
      </c>
      <c r="Q102" s="322"/>
    </row>
    <row r="103" spans="1:17" s="323" customFormat="1" ht="18.899999999999999" customHeight="1" x14ac:dyDescent="0.25">
      <c r="A103" s="312">
        <v>97</v>
      </c>
      <c r="B103" s="327"/>
      <c r="C103" s="327"/>
      <c r="D103" s="316"/>
      <c r="E103" s="328"/>
      <c r="F103" s="322"/>
      <c r="G103" s="322"/>
      <c r="H103" s="329"/>
      <c r="I103" s="324"/>
      <c r="J103" s="317" t="e">
        <f>IF(AND(Q103="",#REF!&gt;0,#REF!&lt;5),K103,)</f>
        <v>#REF!</v>
      </c>
      <c r="K103" s="318" t="str">
        <f>IF(D103="","ZZZ9",IF(AND(#REF!&gt;0,#REF!&lt;5),D103&amp;#REF!,D103&amp;"9"))</f>
        <v>ZZZ9</v>
      </c>
      <c r="L103" s="319">
        <f t="shared" si="1"/>
        <v>999</v>
      </c>
      <c r="M103" s="332">
        <f t="shared" si="2"/>
        <v>999</v>
      </c>
      <c r="N103" s="326"/>
      <c r="O103" s="322"/>
      <c r="P103" s="321">
        <f t="shared" si="3"/>
        <v>999</v>
      </c>
      <c r="Q103" s="322"/>
    </row>
    <row r="104" spans="1:17" s="323" customFormat="1" ht="18.899999999999999" customHeight="1" x14ac:dyDescent="0.25">
      <c r="A104" s="312">
        <v>98</v>
      </c>
      <c r="B104" s="327"/>
      <c r="C104" s="327"/>
      <c r="D104" s="316"/>
      <c r="E104" s="328"/>
      <c r="F104" s="322"/>
      <c r="G104" s="322"/>
      <c r="H104" s="329"/>
      <c r="I104" s="324"/>
      <c r="J104" s="317" t="e">
        <f>IF(AND(Q104="",#REF!&gt;0,#REF!&lt;5),K104,)</f>
        <v>#REF!</v>
      </c>
      <c r="K104" s="318" t="str">
        <f>IF(D104="","ZZZ9",IF(AND(#REF!&gt;0,#REF!&lt;5),D104&amp;#REF!,D104&amp;"9"))</f>
        <v>ZZZ9</v>
      </c>
      <c r="L104" s="319">
        <f t="shared" ref="L104:L156" si="4">IF(Q104="",999,Q104)</f>
        <v>999</v>
      </c>
      <c r="M104" s="332">
        <f t="shared" ref="M104:M156" si="5">IF(P104=999,999,1)</f>
        <v>999</v>
      </c>
      <c r="N104" s="326"/>
      <c r="O104" s="322"/>
      <c r="P104" s="321">
        <f t="shared" ref="P104:P156" si="6">IF(N104="DA",1,IF(N104="WC",2,IF(N104="SE",3,IF(N104="Q",4,IF(N104="LL",5,999)))))</f>
        <v>999</v>
      </c>
      <c r="Q104" s="322"/>
    </row>
    <row r="105" spans="1:17" s="323" customFormat="1" ht="18.899999999999999" customHeight="1" x14ac:dyDescent="0.25">
      <c r="A105" s="312">
        <v>99</v>
      </c>
      <c r="B105" s="327"/>
      <c r="C105" s="327"/>
      <c r="D105" s="316"/>
      <c r="E105" s="328"/>
      <c r="F105" s="322"/>
      <c r="G105" s="322"/>
      <c r="H105" s="329"/>
      <c r="I105" s="324"/>
      <c r="J105" s="317" t="e">
        <f>IF(AND(Q105="",#REF!&gt;0,#REF!&lt;5),K105,)</f>
        <v>#REF!</v>
      </c>
      <c r="K105" s="318" t="str">
        <f>IF(D105="","ZZZ9",IF(AND(#REF!&gt;0,#REF!&lt;5),D105&amp;#REF!,D105&amp;"9"))</f>
        <v>ZZZ9</v>
      </c>
      <c r="L105" s="319">
        <f t="shared" si="4"/>
        <v>999</v>
      </c>
      <c r="M105" s="332">
        <f t="shared" si="5"/>
        <v>999</v>
      </c>
      <c r="N105" s="326"/>
      <c r="O105" s="322"/>
      <c r="P105" s="321">
        <f t="shared" si="6"/>
        <v>999</v>
      </c>
      <c r="Q105" s="322"/>
    </row>
    <row r="106" spans="1:17" s="323" customFormat="1" ht="18.899999999999999" customHeight="1" x14ac:dyDescent="0.25">
      <c r="A106" s="312">
        <v>100</v>
      </c>
      <c r="B106" s="327"/>
      <c r="C106" s="327"/>
      <c r="D106" s="316"/>
      <c r="E106" s="328"/>
      <c r="F106" s="322"/>
      <c r="G106" s="322"/>
      <c r="H106" s="329"/>
      <c r="I106" s="324"/>
      <c r="J106" s="317" t="e">
        <f>IF(AND(Q106="",#REF!&gt;0,#REF!&lt;5),K106,)</f>
        <v>#REF!</v>
      </c>
      <c r="K106" s="318" t="str">
        <f>IF(D106="","ZZZ9",IF(AND(#REF!&gt;0,#REF!&lt;5),D106&amp;#REF!,D106&amp;"9"))</f>
        <v>ZZZ9</v>
      </c>
      <c r="L106" s="319">
        <f t="shared" si="4"/>
        <v>999</v>
      </c>
      <c r="M106" s="332">
        <f t="shared" si="5"/>
        <v>999</v>
      </c>
      <c r="N106" s="326"/>
      <c r="O106" s="322"/>
      <c r="P106" s="321">
        <f t="shared" si="6"/>
        <v>999</v>
      </c>
      <c r="Q106" s="322"/>
    </row>
    <row r="107" spans="1:17" s="323" customFormat="1" ht="18.899999999999999" customHeight="1" x14ac:dyDescent="0.25">
      <c r="A107" s="312">
        <v>101</v>
      </c>
      <c r="B107" s="327"/>
      <c r="C107" s="327"/>
      <c r="D107" s="316"/>
      <c r="E107" s="328"/>
      <c r="F107" s="322"/>
      <c r="G107" s="322"/>
      <c r="H107" s="329"/>
      <c r="I107" s="324"/>
      <c r="J107" s="317" t="e">
        <f>IF(AND(Q107="",#REF!&gt;0,#REF!&lt;5),K107,)</f>
        <v>#REF!</v>
      </c>
      <c r="K107" s="318" t="str">
        <f>IF(D107="","ZZZ9",IF(AND(#REF!&gt;0,#REF!&lt;5),D107&amp;#REF!,D107&amp;"9"))</f>
        <v>ZZZ9</v>
      </c>
      <c r="L107" s="319">
        <f t="shared" si="4"/>
        <v>999</v>
      </c>
      <c r="M107" s="332">
        <f t="shared" si="5"/>
        <v>999</v>
      </c>
      <c r="N107" s="326"/>
      <c r="O107" s="322"/>
      <c r="P107" s="321">
        <f t="shared" si="6"/>
        <v>999</v>
      </c>
      <c r="Q107" s="322"/>
    </row>
    <row r="108" spans="1:17" s="323" customFormat="1" ht="18.899999999999999" customHeight="1" x14ac:dyDescent="0.25">
      <c r="A108" s="312">
        <v>102</v>
      </c>
      <c r="B108" s="327"/>
      <c r="C108" s="327"/>
      <c r="D108" s="316"/>
      <c r="E108" s="328"/>
      <c r="F108" s="322"/>
      <c r="G108" s="322"/>
      <c r="H108" s="329"/>
      <c r="I108" s="324"/>
      <c r="J108" s="317" t="e">
        <f>IF(AND(Q108="",#REF!&gt;0,#REF!&lt;5),K108,)</f>
        <v>#REF!</v>
      </c>
      <c r="K108" s="318" t="str">
        <f>IF(D108="","ZZZ9",IF(AND(#REF!&gt;0,#REF!&lt;5),D108&amp;#REF!,D108&amp;"9"))</f>
        <v>ZZZ9</v>
      </c>
      <c r="L108" s="319">
        <f t="shared" si="4"/>
        <v>999</v>
      </c>
      <c r="M108" s="332">
        <f t="shared" si="5"/>
        <v>999</v>
      </c>
      <c r="N108" s="326"/>
      <c r="O108" s="322"/>
      <c r="P108" s="321">
        <f t="shared" si="6"/>
        <v>999</v>
      </c>
      <c r="Q108" s="322"/>
    </row>
    <row r="109" spans="1:17" s="323" customFormat="1" ht="18.899999999999999" customHeight="1" x14ac:dyDescent="0.25">
      <c r="A109" s="312">
        <v>103</v>
      </c>
      <c r="B109" s="327"/>
      <c r="C109" s="327"/>
      <c r="D109" s="316"/>
      <c r="E109" s="328"/>
      <c r="F109" s="322"/>
      <c r="G109" s="322"/>
      <c r="H109" s="329"/>
      <c r="I109" s="324"/>
      <c r="J109" s="317" t="e">
        <f>IF(AND(Q109="",#REF!&gt;0,#REF!&lt;5),K109,)</f>
        <v>#REF!</v>
      </c>
      <c r="K109" s="318" t="str">
        <f>IF(D109="","ZZZ9",IF(AND(#REF!&gt;0,#REF!&lt;5),D109&amp;#REF!,D109&amp;"9"))</f>
        <v>ZZZ9</v>
      </c>
      <c r="L109" s="319">
        <f t="shared" si="4"/>
        <v>999</v>
      </c>
      <c r="M109" s="332">
        <f t="shared" si="5"/>
        <v>999</v>
      </c>
      <c r="N109" s="326"/>
      <c r="O109" s="322"/>
      <c r="P109" s="321">
        <f t="shared" si="6"/>
        <v>999</v>
      </c>
      <c r="Q109" s="322"/>
    </row>
    <row r="110" spans="1:17" s="323" customFormat="1" ht="18.899999999999999" customHeight="1" x14ac:dyDescent="0.25">
      <c r="A110" s="312">
        <v>104</v>
      </c>
      <c r="B110" s="327"/>
      <c r="C110" s="327"/>
      <c r="D110" s="316"/>
      <c r="E110" s="328"/>
      <c r="F110" s="322"/>
      <c r="G110" s="322"/>
      <c r="H110" s="329"/>
      <c r="I110" s="324"/>
      <c r="J110" s="317" t="e">
        <f>IF(AND(Q110="",#REF!&gt;0,#REF!&lt;5),K110,)</f>
        <v>#REF!</v>
      </c>
      <c r="K110" s="318" t="str">
        <f>IF(D110="","ZZZ9",IF(AND(#REF!&gt;0,#REF!&lt;5),D110&amp;#REF!,D110&amp;"9"))</f>
        <v>ZZZ9</v>
      </c>
      <c r="L110" s="319">
        <f t="shared" si="4"/>
        <v>999</v>
      </c>
      <c r="M110" s="332">
        <f t="shared" si="5"/>
        <v>999</v>
      </c>
      <c r="N110" s="326"/>
      <c r="O110" s="322"/>
      <c r="P110" s="321">
        <f t="shared" si="6"/>
        <v>999</v>
      </c>
      <c r="Q110" s="322"/>
    </row>
    <row r="111" spans="1:17" s="323" customFormat="1" ht="18.899999999999999" customHeight="1" x14ac:dyDescent="0.25">
      <c r="A111" s="312">
        <v>105</v>
      </c>
      <c r="B111" s="327"/>
      <c r="C111" s="327"/>
      <c r="D111" s="316"/>
      <c r="E111" s="328"/>
      <c r="F111" s="322"/>
      <c r="G111" s="322"/>
      <c r="H111" s="329"/>
      <c r="I111" s="324"/>
      <c r="J111" s="317" t="e">
        <f>IF(AND(Q111="",#REF!&gt;0,#REF!&lt;5),K111,)</f>
        <v>#REF!</v>
      </c>
      <c r="K111" s="318" t="str">
        <f>IF(D111="","ZZZ9",IF(AND(#REF!&gt;0,#REF!&lt;5),D111&amp;#REF!,D111&amp;"9"))</f>
        <v>ZZZ9</v>
      </c>
      <c r="L111" s="319">
        <f t="shared" si="4"/>
        <v>999</v>
      </c>
      <c r="M111" s="332">
        <f t="shared" si="5"/>
        <v>999</v>
      </c>
      <c r="N111" s="326"/>
      <c r="O111" s="322"/>
      <c r="P111" s="321">
        <f t="shared" si="6"/>
        <v>999</v>
      </c>
      <c r="Q111" s="322"/>
    </row>
    <row r="112" spans="1:17" s="323" customFormat="1" ht="18.899999999999999" customHeight="1" x14ac:dyDescent="0.25">
      <c r="A112" s="312">
        <v>106</v>
      </c>
      <c r="B112" s="327"/>
      <c r="C112" s="327"/>
      <c r="D112" s="316"/>
      <c r="E112" s="328"/>
      <c r="F112" s="322"/>
      <c r="G112" s="322"/>
      <c r="H112" s="329"/>
      <c r="I112" s="324"/>
      <c r="J112" s="317" t="e">
        <f>IF(AND(Q112="",#REF!&gt;0,#REF!&lt;5),K112,)</f>
        <v>#REF!</v>
      </c>
      <c r="K112" s="318" t="str">
        <f>IF(D112="","ZZZ9",IF(AND(#REF!&gt;0,#REF!&lt;5),D112&amp;#REF!,D112&amp;"9"))</f>
        <v>ZZZ9</v>
      </c>
      <c r="L112" s="319">
        <f t="shared" si="4"/>
        <v>999</v>
      </c>
      <c r="M112" s="332">
        <f t="shared" si="5"/>
        <v>999</v>
      </c>
      <c r="N112" s="326"/>
      <c r="O112" s="322"/>
      <c r="P112" s="321">
        <f t="shared" si="6"/>
        <v>999</v>
      </c>
      <c r="Q112" s="322"/>
    </row>
    <row r="113" spans="1:17" s="323" customFormat="1" ht="18.899999999999999" customHeight="1" x14ac:dyDescent="0.25">
      <c r="A113" s="312">
        <v>107</v>
      </c>
      <c r="B113" s="327"/>
      <c r="C113" s="327"/>
      <c r="D113" s="316"/>
      <c r="E113" s="328"/>
      <c r="F113" s="322"/>
      <c r="G113" s="322"/>
      <c r="H113" s="329"/>
      <c r="I113" s="324"/>
      <c r="J113" s="317" t="e">
        <f>IF(AND(Q113="",#REF!&gt;0,#REF!&lt;5),K113,)</f>
        <v>#REF!</v>
      </c>
      <c r="K113" s="318" t="str">
        <f>IF(D113="","ZZZ9",IF(AND(#REF!&gt;0,#REF!&lt;5),D113&amp;#REF!,D113&amp;"9"))</f>
        <v>ZZZ9</v>
      </c>
      <c r="L113" s="319">
        <f t="shared" si="4"/>
        <v>999</v>
      </c>
      <c r="M113" s="332">
        <f t="shared" si="5"/>
        <v>999</v>
      </c>
      <c r="N113" s="326"/>
      <c r="O113" s="322"/>
      <c r="P113" s="321">
        <f t="shared" si="6"/>
        <v>999</v>
      </c>
      <c r="Q113" s="322"/>
    </row>
    <row r="114" spans="1:17" s="323" customFormat="1" ht="18.899999999999999" customHeight="1" x14ac:dyDescent="0.25">
      <c r="A114" s="312">
        <v>108</v>
      </c>
      <c r="B114" s="327"/>
      <c r="C114" s="327"/>
      <c r="D114" s="316"/>
      <c r="E114" s="328"/>
      <c r="F114" s="322"/>
      <c r="G114" s="322"/>
      <c r="H114" s="329"/>
      <c r="I114" s="324"/>
      <c r="J114" s="317" t="e">
        <f>IF(AND(Q114="",#REF!&gt;0,#REF!&lt;5),K114,)</f>
        <v>#REF!</v>
      </c>
      <c r="K114" s="318" t="str">
        <f>IF(D114="","ZZZ9",IF(AND(#REF!&gt;0,#REF!&lt;5),D114&amp;#REF!,D114&amp;"9"))</f>
        <v>ZZZ9</v>
      </c>
      <c r="L114" s="319">
        <f t="shared" si="4"/>
        <v>999</v>
      </c>
      <c r="M114" s="332">
        <f t="shared" si="5"/>
        <v>999</v>
      </c>
      <c r="N114" s="326"/>
      <c r="O114" s="322"/>
      <c r="P114" s="321">
        <f t="shared" si="6"/>
        <v>999</v>
      </c>
      <c r="Q114" s="322"/>
    </row>
    <row r="115" spans="1:17" s="323" customFormat="1" ht="18.899999999999999" customHeight="1" x14ac:dyDescent="0.25">
      <c r="A115" s="312">
        <v>109</v>
      </c>
      <c r="B115" s="327"/>
      <c r="C115" s="327"/>
      <c r="D115" s="316"/>
      <c r="E115" s="328"/>
      <c r="F115" s="322"/>
      <c r="G115" s="322"/>
      <c r="H115" s="329"/>
      <c r="I115" s="324"/>
      <c r="J115" s="317" t="e">
        <f>IF(AND(Q115="",#REF!&gt;0,#REF!&lt;5),K115,)</f>
        <v>#REF!</v>
      </c>
      <c r="K115" s="318" t="str">
        <f>IF(D115="","ZZZ9",IF(AND(#REF!&gt;0,#REF!&lt;5),D115&amp;#REF!,D115&amp;"9"))</f>
        <v>ZZZ9</v>
      </c>
      <c r="L115" s="319">
        <f t="shared" si="4"/>
        <v>999</v>
      </c>
      <c r="M115" s="332">
        <f t="shared" si="5"/>
        <v>999</v>
      </c>
      <c r="N115" s="326"/>
      <c r="O115" s="322"/>
      <c r="P115" s="321">
        <f t="shared" si="6"/>
        <v>999</v>
      </c>
      <c r="Q115" s="322"/>
    </row>
    <row r="116" spans="1:17" s="323" customFormat="1" ht="18.899999999999999" customHeight="1" x14ac:dyDescent="0.25">
      <c r="A116" s="312">
        <v>110</v>
      </c>
      <c r="B116" s="327"/>
      <c r="C116" s="327"/>
      <c r="D116" s="316"/>
      <c r="E116" s="328"/>
      <c r="F116" s="322"/>
      <c r="G116" s="322"/>
      <c r="H116" s="329"/>
      <c r="I116" s="324"/>
      <c r="J116" s="317" t="e">
        <f>IF(AND(Q116="",#REF!&gt;0,#REF!&lt;5),K116,)</f>
        <v>#REF!</v>
      </c>
      <c r="K116" s="318" t="str">
        <f>IF(D116="","ZZZ9",IF(AND(#REF!&gt;0,#REF!&lt;5),D116&amp;#REF!,D116&amp;"9"))</f>
        <v>ZZZ9</v>
      </c>
      <c r="L116" s="319">
        <f t="shared" si="4"/>
        <v>999</v>
      </c>
      <c r="M116" s="332">
        <f t="shared" si="5"/>
        <v>999</v>
      </c>
      <c r="N116" s="326"/>
      <c r="O116" s="322"/>
      <c r="P116" s="321">
        <f t="shared" si="6"/>
        <v>999</v>
      </c>
      <c r="Q116" s="322"/>
    </row>
    <row r="117" spans="1:17" s="323" customFormat="1" ht="18.899999999999999" customHeight="1" x14ac:dyDescent="0.25">
      <c r="A117" s="312">
        <v>111</v>
      </c>
      <c r="B117" s="327"/>
      <c r="C117" s="327"/>
      <c r="D117" s="316"/>
      <c r="E117" s="328"/>
      <c r="F117" s="322"/>
      <c r="G117" s="322"/>
      <c r="H117" s="329"/>
      <c r="I117" s="324"/>
      <c r="J117" s="317" t="e">
        <f>IF(AND(Q117="",#REF!&gt;0,#REF!&lt;5),K117,)</f>
        <v>#REF!</v>
      </c>
      <c r="K117" s="318" t="str">
        <f>IF(D117="","ZZZ9",IF(AND(#REF!&gt;0,#REF!&lt;5),D117&amp;#REF!,D117&amp;"9"))</f>
        <v>ZZZ9</v>
      </c>
      <c r="L117" s="319">
        <f t="shared" si="4"/>
        <v>999</v>
      </c>
      <c r="M117" s="332">
        <f t="shared" si="5"/>
        <v>999</v>
      </c>
      <c r="N117" s="326"/>
      <c r="O117" s="322"/>
      <c r="P117" s="321">
        <f t="shared" si="6"/>
        <v>999</v>
      </c>
      <c r="Q117" s="322"/>
    </row>
    <row r="118" spans="1:17" s="323" customFormat="1" ht="18.899999999999999" customHeight="1" x14ac:dyDescent="0.25">
      <c r="A118" s="312">
        <v>112</v>
      </c>
      <c r="B118" s="327"/>
      <c r="C118" s="327"/>
      <c r="D118" s="316"/>
      <c r="E118" s="328"/>
      <c r="F118" s="322"/>
      <c r="G118" s="322"/>
      <c r="H118" s="329"/>
      <c r="I118" s="324"/>
      <c r="J118" s="317" t="e">
        <f>IF(AND(Q118="",#REF!&gt;0,#REF!&lt;5),K118,)</f>
        <v>#REF!</v>
      </c>
      <c r="K118" s="318" t="str">
        <f>IF(D118="","ZZZ9",IF(AND(#REF!&gt;0,#REF!&lt;5),D118&amp;#REF!,D118&amp;"9"))</f>
        <v>ZZZ9</v>
      </c>
      <c r="L118" s="319">
        <f t="shared" si="4"/>
        <v>999</v>
      </c>
      <c r="M118" s="332">
        <f t="shared" si="5"/>
        <v>999</v>
      </c>
      <c r="N118" s="326"/>
      <c r="O118" s="322"/>
      <c r="P118" s="321">
        <f t="shared" si="6"/>
        <v>999</v>
      </c>
      <c r="Q118" s="322"/>
    </row>
    <row r="119" spans="1:17" s="323" customFormat="1" ht="18.899999999999999" customHeight="1" x14ac:dyDescent="0.25">
      <c r="A119" s="312">
        <v>113</v>
      </c>
      <c r="B119" s="327"/>
      <c r="C119" s="327"/>
      <c r="D119" s="316"/>
      <c r="E119" s="328"/>
      <c r="F119" s="322"/>
      <c r="G119" s="322"/>
      <c r="H119" s="329"/>
      <c r="I119" s="324"/>
      <c r="J119" s="317" t="e">
        <f>IF(AND(Q119="",#REF!&gt;0,#REF!&lt;5),K119,)</f>
        <v>#REF!</v>
      </c>
      <c r="K119" s="318" t="str">
        <f>IF(D119="","ZZZ9",IF(AND(#REF!&gt;0,#REF!&lt;5),D119&amp;#REF!,D119&amp;"9"))</f>
        <v>ZZZ9</v>
      </c>
      <c r="L119" s="319">
        <f t="shared" si="4"/>
        <v>999</v>
      </c>
      <c r="M119" s="332">
        <f t="shared" si="5"/>
        <v>999</v>
      </c>
      <c r="N119" s="326"/>
      <c r="O119" s="322"/>
      <c r="P119" s="321">
        <f t="shared" si="6"/>
        <v>999</v>
      </c>
      <c r="Q119" s="322"/>
    </row>
    <row r="120" spans="1:17" s="323" customFormat="1" ht="18.899999999999999" customHeight="1" x14ac:dyDescent="0.25">
      <c r="A120" s="312">
        <v>114</v>
      </c>
      <c r="B120" s="327"/>
      <c r="C120" s="327"/>
      <c r="D120" s="316"/>
      <c r="E120" s="328"/>
      <c r="F120" s="322"/>
      <c r="G120" s="322"/>
      <c r="H120" s="329"/>
      <c r="I120" s="324"/>
      <c r="J120" s="317" t="e">
        <f>IF(AND(Q120="",#REF!&gt;0,#REF!&lt;5),K120,)</f>
        <v>#REF!</v>
      </c>
      <c r="K120" s="318" t="str">
        <f>IF(D120="","ZZZ9",IF(AND(#REF!&gt;0,#REF!&lt;5),D120&amp;#REF!,D120&amp;"9"))</f>
        <v>ZZZ9</v>
      </c>
      <c r="L120" s="319">
        <f t="shared" si="4"/>
        <v>999</v>
      </c>
      <c r="M120" s="332">
        <f t="shared" si="5"/>
        <v>999</v>
      </c>
      <c r="N120" s="326"/>
      <c r="O120" s="322"/>
      <c r="P120" s="321">
        <f t="shared" si="6"/>
        <v>999</v>
      </c>
      <c r="Q120" s="322"/>
    </row>
    <row r="121" spans="1:17" s="323" customFormat="1" ht="18.899999999999999" customHeight="1" x14ac:dyDescent="0.25">
      <c r="A121" s="312">
        <v>115</v>
      </c>
      <c r="B121" s="327"/>
      <c r="C121" s="327"/>
      <c r="D121" s="316"/>
      <c r="E121" s="328"/>
      <c r="F121" s="322"/>
      <c r="G121" s="322"/>
      <c r="H121" s="329"/>
      <c r="I121" s="324"/>
      <c r="J121" s="317" t="e">
        <f>IF(AND(Q121="",#REF!&gt;0,#REF!&lt;5),K121,)</f>
        <v>#REF!</v>
      </c>
      <c r="K121" s="318" t="str">
        <f>IF(D121="","ZZZ9",IF(AND(#REF!&gt;0,#REF!&lt;5),D121&amp;#REF!,D121&amp;"9"))</f>
        <v>ZZZ9</v>
      </c>
      <c r="L121" s="319">
        <f t="shared" si="4"/>
        <v>999</v>
      </c>
      <c r="M121" s="332">
        <f t="shared" si="5"/>
        <v>999</v>
      </c>
      <c r="N121" s="326"/>
      <c r="O121" s="322"/>
      <c r="P121" s="321">
        <f t="shared" si="6"/>
        <v>999</v>
      </c>
      <c r="Q121" s="322"/>
    </row>
    <row r="122" spans="1:17" s="323" customFormat="1" ht="18.899999999999999" customHeight="1" x14ac:dyDescent="0.25">
      <c r="A122" s="312">
        <v>116</v>
      </c>
      <c r="B122" s="327"/>
      <c r="C122" s="327"/>
      <c r="D122" s="316"/>
      <c r="E122" s="328"/>
      <c r="F122" s="322"/>
      <c r="G122" s="322"/>
      <c r="H122" s="329"/>
      <c r="I122" s="324"/>
      <c r="J122" s="317" t="e">
        <f>IF(AND(Q122="",#REF!&gt;0,#REF!&lt;5),K122,)</f>
        <v>#REF!</v>
      </c>
      <c r="K122" s="318" t="str">
        <f>IF(D122="","ZZZ9",IF(AND(#REF!&gt;0,#REF!&lt;5),D122&amp;#REF!,D122&amp;"9"))</f>
        <v>ZZZ9</v>
      </c>
      <c r="L122" s="319">
        <f t="shared" si="4"/>
        <v>999</v>
      </c>
      <c r="M122" s="332">
        <f t="shared" si="5"/>
        <v>999</v>
      </c>
      <c r="N122" s="326"/>
      <c r="O122" s="322"/>
      <c r="P122" s="321">
        <f t="shared" si="6"/>
        <v>999</v>
      </c>
      <c r="Q122" s="322"/>
    </row>
    <row r="123" spans="1:17" s="323" customFormat="1" ht="18.899999999999999" customHeight="1" x14ac:dyDescent="0.25">
      <c r="A123" s="312">
        <v>117</v>
      </c>
      <c r="B123" s="327"/>
      <c r="C123" s="327"/>
      <c r="D123" s="316"/>
      <c r="E123" s="328"/>
      <c r="F123" s="322"/>
      <c r="G123" s="322"/>
      <c r="H123" s="329"/>
      <c r="I123" s="324"/>
      <c r="J123" s="317" t="e">
        <f>IF(AND(Q123="",#REF!&gt;0,#REF!&lt;5),K123,)</f>
        <v>#REF!</v>
      </c>
      <c r="K123" s="318" t="str">
        <f>IF(D123="","ZZZ9",IF(AND(#REF!&gt;0,#REF!&lt;5),D123&amp;#REF!,D123&amp;"9"))</f>
        <v>ZZZ9</v>
      </c>
      <c r="L123" s="319">
        <f t="shared" si="4"/>
        <v>999</v>
      </c>
      <c r="M123" s="332">
        <f t="shared" si="5"/>
        <v>999</v>
      </c>
      <c r="N123" s="326"/>
      <c r="O123" s="322"/>
      <c r="P123" s="321">
        <f t="shared" si="6"/>
        <v>999</v>
      </c>
      <c r="Q123" s="322"/>
    </row>
    <row r="124" spans="1:17" s="323" customFormat="1" ht="18.899999999999999" customHeight="1" x14ac:dyDescent="0.25">
      <c r="A124" s="312">
        <v>118</v>
      </c>
      <c r="B124" s="327"/>
      <c r="C124" s="327"/>
      <c r="D124" s="316"/>
      <c r="E124" s="328"/>
      <c r="F124" s="322"/>
      <c r="G124" s="322"/>
      <c r="H124" s="329"/>
      <c r="I124" s="324"/>
      <c r="J124" s="317" t="e">
        <f>IF(AND(Q124="",#REF!&gt;0,#REF!&lt;5),K124,)</f>
        <v>#REF!</v>
      </c>
      <c r="K124" s="318" t="str">
        <f>IF(D124="","ZZZ9",IF(AND(#REF!&gt;0,#REF!&lt;5),D124&amp;#REF!,D124&amp;"9"))</f>
        <v>ZZZ9</v>
      </c>
      <c r="L124" s="319">
        <f t="shared" si="4"/>
        <v>999</v>
      </c>
      <c r="M124" s="332">
        <f t="shared" si="5"/>
        <v>999</v>
      </c>
      <c r="N124" s="326"/>
      <c r="O124" s="322"/>
      <c r="P124" s="321">
        <f t="shared" si="6"/>
        <v>999</v>
      </c>
      <c r="Q124" s="322"/>
    </row>
    <row r="125" spans="1:17" s="323" customFormat="1" ht="18.899999999999999" customHeight="1" x14ac:dyDescent="0.25">
      <c r="A125" s="312">
        <v>119</v>
      </c>
      <c r="B125" s="327"/>
      <c r="C125" s="327"/>
      <c r="D125" s="316"/>
      <c r="E125" s="328"/>
      <c r="F125" s="322"/>
      <c r="G125" s="322"/>
      <c r="H125" s="329"/>
      <c r="I125" s="324"/>
      <c r="J125" s="317" t="e">
        <f>IF(AND(Q125="",#REF!&gt;0,#REF!&lt;5),K125,)</f>
        <v>#REF!</v>
      </c>
      <c r="K125" s="318" t="str">
        <f>IF(D125="","ZZZ9",IF(AND(#REF!&gt;0,#REF!&lt;5),D125&amp;#REF!,D125&amp;"9"))</f>
        <v>ZZZ9</v>
      </c>
      <c r="L125" s="319">
        <f t="shared" si="4"/>
        <v>999</v>
      </c>
      <c r="M125" s="332">
        <f t="shared" si="5"/>
        <v>999</v>
      </c>
      <c r="N125" s="326"/>
      <c r="O125" s="322"/>
      <c r="P125" s="321">
        <f t="shared" si="6"/>
        <v>999</v>
      </c>
      <c r="Q125" s="322"/>
    </row>
    <row r="126" spans="1:17" s="323" customFormat="1" ht="18.899999999999999" customHeight="1" x14ac:dyDescent="0.25">
      <c r="A126" s="312">
        <v>120</v>
      </c>
      <c r="B126" s="327"/>
      <c r="C126" s="327"/>
      <c r="D126" s="316"/>
      <c r="E126" s="328"/>
      <c r="F126" s="322"/>
      <c r="G126" s="322"/>
      <c r="H126" s="329"/>
      <c r="I126" s="324"/>
      <c r="J126" s="317" t="e">
        <f>IF(AND(Q126="",#REF!&gt;0,#REF!&lt;5),K126,)</f>
        <v>#REF!</v>
      </c>
      <c r="K126" s="318" t="str">
        <f>IF(D126="","ZZZ9",IF(AND(#REF!&gt;0,#REF!&lt;5),D126&amp;#REF!,D126&amp;"9"))</f>
        <v>ZZZ9</v>
      </c>
      <c r="L126" s="319">
        <f t="shared" si="4"/>
        <v>999</v>
      </c>
      <c r="M126" s="332">
        <f t="shared" si="5"/>
        <v>999</v>
      </c>
      <c r="N126" s="326"/>
      <c r="O126" s="322"/>
      <c r="P126" s="321">
        <f t="shared" si="6"/>
        <v>999</v>
      </c>
      <c r="Q126" s="322"/>
    </row>
    <row r="127" spans="1:17" s="323" customFormat="1" ht="18.899999999999999" customHeight="1" x14ac:dyDescent="0.25">
      <c r="A127" s="312">
        <v>121</v>
      </c>
      <c r="B127" s="327"/>
      <c r="C127" s="327"/>
      <c r="D127" s="316"/>
      <c r="E127" s="328"/>
      <c r="F127" s="322"/>
      <c r="G127" s="322"/>
      <c r="H127" s="329"/>
      <c r="I127" s="324"/>
      <c r="J127" s="317" t="e">
        <f>IF(AND(Q127="",#REF!&gt;0,#REF!&lt;5),K127,)</f>
        <v>#REF!</v>
      </c>
      <c r="K127" s="318" t="str">
        <f>IF(D127="","ZZZ9",IF(AND(#REF!&gt;0,#REF!&lt;5),D127&amp;#REF!,D127&amp;"9"))</f>
        <v>ZZZ9</v>
      </c>
      <c r="L127" s="319">
        <f t="shared" si="4"/>
        <v>999</v>
      </c>
      <c r="M127" s="332">
        <f t="shared" si="5"/>
        <v>999</v>
      </c>
      <c r="N127" s="326"/>
      <c r="O127" s="322"/>
      <c r="P127" s="321">
        <f t="shared" si="6"/>
        <v>999</v>
      </c>
      <c r="Q127" s="322"/>
    </row>
    <row r="128" spans="1:17" s="323" customFormat="1" ht="18.899999999999999" customHeight="1" x14ac:dyDescent="0.25">
      <c r="A128" s="312">
        <v>122</v>
      </c>
      <c r="B128" s="327"/>
      <c r="C128" s="327"/>
      <c r="D128" s="316"/>
      <c r="E128" s="328"/>
      <c r="F128" s="322"/>
      <c r="G128" s="322"/>
      <c r="H128" s="329"/>
      <c r="I128" s="324"/>
      <c r="J128" s="317" t="e">
        <f>IF(AND(Q128="",#REF!&gt;0,#REF!&lt;5),K128,)</f>
        <v>#REF!</v>
      </c>
      <c r="K128" s="318" t="str">
        <f>IF(D128="","ZZZ9",IF(AND(#REF!&gt;0,#REF!&lt;5),D128&amp;#REF!,D128&amp;"9"))</f>
        <v>ZZZ9</v>
      </c>
      <c r="L128" s="319">
        <f t="shared" si="4"/>
        <v>999</v>
      </c>
      <c r="M128" s="332">
        <f t="shared" si="5"/>
        <v>999</v>
      </c>
      <c r="N128" s="326"/>
      <c r="O128" s="322"/>
      <c r="P128" s="321">
        <f t="shared" si="6"/>
        <v>999</v>
      </c>
      <c r="Q128" s="322"/>
    </row>
    <row r="129" spans="1:17" s="323" customFormat="1" ht="18.899999999999999" customHeight="1" x14ac:dyDescent="0.25">
      <c r="A129" s="312">
        <v>123</v>
      </c>
      <c r="B129" s="327"/>
      <c r="C129" s="327"/>
      <c r="D129" s="316"/>
      <c r="E129" s="328"/>
      <c r="F129" s="322"/>
      <c r="G129" s="322"/>
      <c r="H129" s="329"/>
      <c r="I129" s="324"/>
      <c r="J129" s="317" t="e">
        <f>IF(AND(Q129="",#REF!&gt;0,#REF!&lt;5),K129,)</f>
        <v>#REF!</v>
      </c>
      <c r="K129" s="318" t="str">
        <f>IF(D129="","ZZZ9",IF(AND(#REF!&gt;0,#REF!&lt;5),D129&amp;#REF!,D129&amp;"9"))</f>
        <v>ZZZ9</v>
      </c>
      <c r="L129" s="319">
        <f t="shared" si="4"/>
        <v>999</v>
      </c>
      <c r="M129" s="332">
        <f t="shared" si="5"/>
        <v>999</v>
      </c>
      <c r="N129" s="326"/>
      <c r="O129" s="322"/>
      <c r="P129" s="321">
        <f t="shared" si="6"/>
        <v>999</v>
      </c>
      <c r="Q129" s="322"/>
    </row>
    <row r="130" spans="1:17" s="323" customFormat="1" ht="18.899999999999999" customHeight="1" x14ac:dyDescent="0.25">
      <c r="A130" s="312">
        <v>124</v>
      </c>
      <c r="B130" s="327"/>
      <c r="C130" s="327"/>
      <c r="D130" s="316"/>
      <c r="E130" s="328"/>
      <c r="F130" s="322"/>
      <c r="G130" s="322"/>
      <c r="H130" s="329"/>
      <c r="I130" s="324"/>
      <c r="J130" s="317" t="e">
        <f>IF(AND(Q130="",#REF!&gt;0,#REF!&lt;5),K130,)</f>
        <v>#REF!</v>
      </c>
      <c r="K130" s="318" t="str">
        <f>IF(D130="","ZZZ9",IF(AND(#REF!&gt;0,#REF!&lt;5),D130&amp;#REF!,D130&amp;"9"))</f>
        <v>ZZZ9</v>
      </c>
      <c r="L130" s="319">
        <f t="shared" si="4"/>
        <v>999</v>
      </c>
      <c r="M130" s="332">
        <f t="shared" si="5"/>
        <v>999</v>
      </c>
      <c r="N130" s="326"/>
      <c r="O130" s="322"/>
      <c r="P130" s="321">
        <f t="shared" si="6"/>
        <v>999</v>
      </c>
      <c r="Q130" s="322"/>
    </row>
    <row r="131" spans="1:17" s="323" customFormat="1" ht="18.899999999999999" customHeight="1" x14ac:dyDescent="0.25">
      <c r="A131" s="312">
        <v>125</v>
      </c>
      <c r="B131" s="327"/>
      <c r="C131" s="327"/>
      <c r="D131" s="316"/>
      <c r="E131" s="328"/>
      <c r="F131" s="322"/>
      <c r="G131" s="322"/>
      <c r="H131" s="329"/>
      <c r="I131" s="324"/>
      <c r="J131" s="317" t="e">
        <f>IF(AND(Q131="",#REF!&gt;0,#REF!&lt;5),K131,)</f>
        <v>#REF!</v>
      </c>
      <c r="K131" s="318" t="str">
        <f>IF(D131="","ZZZ9",IF(AND(#REF!&gt;0,#REF!&lt;5),D131&amp;#REF!,D131&amp;"9"))</f>
        <v>ZZZ9</v>
      </c>
      <c r="L131" s="319">
        <f t="shared" si="4"/>
        <v>999</v>
      </c>
      <c r="M131" s="332">
        <f t="shared" si="5"/>
        <v>999</v>
      </c>
      <c r="N131" s="326"/>
      <c r="O131" s="322"/>
      <c r="P131" s="321">
        <f t="shared" si="6"/>
        <v>999</v>
      </c>
      <c r="Q131" s="322"/>
    </row>
    <row r="132" spans="1:17" s="323" customFormat="1" ht="18.899999999999999" customHeight="1" x14ac:dyDescent="0.25">
      <c r="A132" s="312">
        <v>126</v>
      </c>
      <c r="B132" s="327"/>
      <c r="C132" s="327"/>
      <c r="D132" s="316"/>
      <c r="E132" s="328"/>
      <c r="F132" s="322"/>
      <c r="G132" s="322"/>
      <c r="H132" s="329"/>
      <c r="I132" s="324"/>
      <c r="J132" s="317" t="e">
        <f>IF(AND(Q132="",#REF!&gt;0,#REF!&lt;5),K132,)</f>
        <v>#REF!</v>
      </c>
      <c r="K132" s="318" t="str">
        <f>IF(D132="","ZZZ9",IF(AND(#REF!&gt;0,#REF!&lt;5),D132&amp;#REF!,D132&amp;"9"))</f>
        <v>ZZZ9</v>
      </c>
      <c r="L132" s="319">
        <f t="shared" si="4"/>
        <v>999</v>
      </c>
      <c r="M132" s="332">
        <f t="shared" si="5"/>
        <v>999</v>
      </c>
      <c r="N132" s="326"/>
      <c r="O132" s="322"/>
      <c r="P132" s="321">
        <f t="shared" si="6"/>
        <v>999</v>
      </c>
      <c r="Q132" s="322"/>
    </row>
    <row r="133" spans="1:17" s="323" customFormat="1" ht="18.899999999999999" customHeight="1" x14ac:dyDescent="0.25">
      <c r="A133" s="312">
        <v>127</v>
      </c>
      <c r="B133" s="327"/>
      <c r="C133" s="327"/>
      <c r="D133" s="316"/>
      <c r="E133" s="328"/>
      <c r="F133" s="322"/>
      <c r="G133" s="322"/>
      <c r="H133" s="329"/>
      <c r="I133" s="324"/>
      <c r="J133" s="317" t="e">
        <f>IF(AND(Q133="",#REF!&gt;0,#REF!&lt;5),K133,)</f>
        <v>#REF!</v>
      </c>
      <c r="K133" s="318" t="str">
        <f>IF(D133="","ZZZ9",IF(AND(#REF!&gt;0,#REF!&lt;5),D133&amp;#REF!,D133&amp;"9"))</f>
        <v>ZZZ9</v>
      </c>
      <c r="L133" s="319">
        <f t="shared" si="4"/>
        <v>999</v>
      </c>
      <c r="M133" s="332">
        <f t="shared" si="5"/>
        <v>999</v>
      </c>
      <c r="N133" s="326"/>
      <c r="O133" s="322"/>
      <c r="P133" s="321">
        <f t="shared" si="6"/>
        <v>999</v>
      </c>
      <c r="Q133" s="322"/>
    </row>
    <row r="134" spans="1:17" s="323" customFormat="1" ht="18.899999999999999" customHeight="1" x14ac:dyDescent="0.25">
      <c r="A134" s="312">
        <v>128</v>
      </c>
      <c r="B134" s="327"/>
      <c r="C134" s="327"/>
      <c r="D134" s="316"/>
      <c r="E134" s="328"/>
      <c r="F134" s="322"/>
      <c r="G134" s="322"/>
      <c r="H134" s="329"/>
      <c r="I134" s="324"/>
      <c r="J134" s="317" t="e">
        <f>IF(AND(Q134="",#REF!&gt;0,#REF!&lt;5),K134,)</f>
        <v>#REF!</v>
      </c>
      <c r="K134" s="318" t="str">
        <f>IF(D134="","ZZZ9",IF(AND(#REF!&gt;0,#REF!&lt;5),D134&amp;#REF!,D134&amp;"9"))</f>
        <v>ZZZ9</v>
      </c>
      <c r="L134" s="319">
        <f t="shared" si="4"/>
        <v>999</v>
      </c>
      <c r="M134" s="332">
        <f t="shared" si="5"/>
        <v>999</v>
      </c>
      <c r="N134" s="326"/>
      <c r="O134" s="324"/>
      <c r="P134" s="338">
        <f t="shared" si="6"/>
        <v>999</v>
      </c>
      <c r="Q134" s="324"/>
    </row>
    <row r="135" spans="1:17" x14ac:dyDescent="0.25">
      <c r="A135" s="312">
        <v>129</v>
      </c>
      <c r="B135" s="327"/>
      <c r="C135" s="327"/>
      <c r="D135" s="316"/>
      <c r="E135" s="328"/>
      <c r="F135" s="322"/>
      <c r="G135" s="322"/>
      <c r="H135" s="329"/>
      <c r="I135" s="324"/>
      <c r="J135" s="317" t="e">
        <f>IF(AND(Q135="",#REF!&gt;0,#REF!&lt;5),K135,)</f>
        <v>#REF!</v>
      </c>
      <c r="K135" s="318" t="str">
        <f>IF(D135="","ZZZ9",IF(AND(#REF!&gt;0,#REF!&lt;5),D135&amp;#REF!,D135&amp;"9"))</f>
        <v>ZZZ9</v>
      </c>
      <c r="L135" s="319">
        <f t="shared" si="4"/>
        <v>999</v>
      </c>
      <c r="M135" s="332">
        <f t="shared" si="5"/>
        <v>999</v>
      </c>
      <c r="N135" s="326"/>
      <c r="O135" s="322"/>
      <c r="P135" s="321">
        <f t="shared" si="6"/>
        <v>999</v>
      </c>
      <c r="Q135" s="322"/>
    </row>
    <row r="136" spans="1:17" x14ac:dyDescent="0.25">
      <c r="A136" s="312">
        <v>130</v>
      </c>
      <c r="B136" s="327"/>
      <c r="C136" s="327"/>
      <c r="D136" s="316"/>
      <c r="E136" s="328"/>
      <c r="F136" s="322"/>
      <c r="G136" s="322"/>
      <c r="H136" s="329"/>
      <c r="I136" s="324"/>
      <c r="J136" s="317" t="e">
        <f>IF(AND(Q136="",#REF!&gt;0,#REF!&lt;5),K136,)</f>
        <v>#REF!</v>
      </c>
      <c r="K136" s="318" t="str">
        <f>IF(D136="","ZZZ9",IF(AND(#REF!&gt;0,#REF!&lt;5),D136&amp;#REF!,D136&amp;"9"))</f>
        <v>ZZZ9</v>
      </c>
      <c r="L136" s="319">
        <f t="shared" si="4"/>
        <v>999</v>
      </c>
      <c r="M136" s="332">
        <f t="shared" si="5"/>
        <v>999</v>
      </c>
      <c r="N136" s="326"/>
      <c r="O136" s="322"/>
      <c r="P136" s="321">
        <f t="shared" si="6"/>
        <v>999</v>
      </c>
      <c r="Q136" s="322"/>
    </row>
    <row r="137" spans="1:17" x14ac:dyDescent="0.25">
      <c r="A137" s="312">
        <v>131</v>
      </c>
      <c r="B137" s="327"/>
      <c r="C137" s="327"/>
      <c r="D137" s="316"/>
      <c r="E137" s="328"/>
      <c r="F137" s="322"/>
      <c r="G137" s="322"/>
      <c r="H137" s="329"/>
      <c r="I137" s="324"/>
      <c r="J137" s="317" t="e">
        <f>IF(AND(Q137="",#REF!&gt;0,#REF!&lt;5),K137,)</f>
        <v>#REF!</v>
      </c>
      <c r="K137" s="318" t="str">
        <f>IF(D137="","ZZZ9",IF(AND(#REF!&gt;0,#REF!&lt;5),D137&amp;#REF!,D137&amp;"9"))</f>
        <v>ZZZ9</v>
      </c>
      <c r="L137" s="319">
        <f t="shared" si="4"/>
        <v>999</v>
      </c>
      <c r="M137" s="332">
        <f t="shared" si="5"/>
        <v>999</v>
      </c>
      <c r="N137" s="326"/>
      <c r="O137" s="322"/>
      <c r="P137" s="321">
        <f t="shared" si="6"/>
        <v>999</v>
      </c>
      <c r="Q137" s="322"/>
    </row>
    <row r="138" spans="1:17" x14ac:dyDescent="0.25">
      <c r="A138" s="312">
        <v>132</v>
      </c>
      <c r="B138" s="327"/>
      <c r="C138" s="327"/>
      <c r="D138" s="316"/>
      <c r="E138" s="328"/>
      <c r="F138" s="322"/>
      <c r="G138" s="322"/>
      <c r="H138" s="329"/>
      <c r="I138" s="324"/>
      <c r="J138" s="317" t="e">
        <f>IF(AND(Q138="",#REF!&gt;0,#REF!&lt;5),K138,)</f>
        <v>#REF!</v>
      </c>
      <c r="K138" s="318" t="str">
        <f>IF(D138="","ZZZ9",IF(AND(#REF!&gt;0,#REF!&lt;5),D138&amp;#REF!,D138&amp;"9"))</f>
        <v>ZZZ9</v>
      </c>
      <c r="L138" s="319">
        <f t="shared" si="4"/>
        <v>999</v>
      </c>
      <c r="M138" s="332">
        <f t="shared" si="5"/>
        <v>999</v>
      </c>
      <c r="N138" s="326"/>
      <c r="O138" s="322"/>
      <c r="P138" s="321">
        <f t="shared" si="6"/>
        <v>999</v>
      </c>
      <c r="Q138" s="322"/>
    </row>
    <row r="139" spans="1:17" x14ac:dyDescent="0.25">
      <c r="A139" s="312">
        <v>133</v>
      </c>
      <c r="B139" s="327"/>
      <c r="C139" s="327"/>
      <c r="D139" s="316"/>
      <c r="E139" s="328"/>
      <c r="F139" s="322"/>
      <c r="G139" s="322"/>
      <c r="H139" s="329"/>
      <c r="I139" s="324"/>
      <c r="J139" s="317" t="e">
        <f>IF(AND(Q139="",#REF!&gt;0,#REF!&lt;5),K139,)</f>
        <v>#REF!</v>
      </c>
      <c r="K139" s="318" t="str">
        <f>IF(D139="","ZZZ9",IF(AND(#REF!&gt;0,#REF!&lt;5),D139&amp;#REF!,D139&amp;"9"))</f>
        <v>ZZZ9</v>
      </c>
      <c r="L139" s="319">
        <f t="shared" si="4"/>
        <v>999</v>
      </c>
      <c r="M139" s="332">
        <f t="shared" si="5"/>
        <v>999</v>
      </c>
      <c r="N139" s="326"/>
      <c r="O139" s="322"/>
      <c r="P139" s="321">
        <f t="shared" si="6"/>
        <v>999</v>
      </c>
      <c r="Q139" s="322"/>
    </row>
    <row r="140" spans="1:17" x14ac:dyDescent="0.25">
      <c r="A140" s="312">
        <v>134</v>
      </c>
      <c r="B140" s="327"/>
      <c r="C140" s="327"/>
      <c r="D140" s="316"/>
      <c r="E140" s="328"/>
      <c r="F140" s="322"/>
      <c r="G140" s="322"/>
      <c r="H140" s="329"/>
      <c r="I140" s="324"/>
      <c r="J140" s="317" t="e">
        <f>IF(AND(Q140="",#REF!&gt;0,#REF!&lt;5),K140,)</f>
        <v>#REF!</v>
      </c>
      <c r="K140" s="318" t="str">
        <f>IF(D140="","ZZZ9",IF(AND(#REF!&gt;0,#REF!&lt;5),D140&amp;#REF!,D140&amp;"9"))</f>
        <v>ZZZ9</v>
      </c>
      <c r="L140" s="319">
        <f t="shared" si="4"/>
        <v>999</v>
      </c>
      <c r="M140" s="332">
        <f t="shared" si="5"/>
        <v>999</v>
      </c>
      <c r="N140" s="326"/>
      <c r="O140" s="322"/>
      <c r="P140" s="321">
        <f t="shared" si="6"/>
        <v>999</v>
      </c>
      <c r="Q140" s="322"/>
    </row>
    <row r="141" spans="1:17" x14ac:dyDescent="0.25">
      <c r="A141" s="312">
        <v>135</v>
      </c>
      <c r="B141" s="327"/>
      <c r="C141" s="327"/>
      <c r="D141" s="316"/>
      <c r="E141" s="328"/>
      <c r="F141" s="322"/>
      <c r="G141" s="322"/>
      <c r="H141" s="329"/>
      <c r="I141" s="324"/>
      <c r="J141" s="317" t="e">
        <f>IF(AND(Q141="",#REF!&gt;0,#REF!&lt;5),K141,)</f>
        <v>#REF!</v>
      </c>
      <c r="K141" s="318" t="str">
        <f>IF(D141="","ZZZ9",IF(AND(#REF!&gt;0,#REF!&lt;5),D141&amp;#REF!,D141&amp;"9"))</f>
        <v>ZZZ9</v>
      </c>
      <c r="L141" s="319">
        <f t="shared" si="4"/>
        <v>999</v>
      </c>
      <c r="M141" s="332">
        <f t="shared" si="5"/>
        <v>999</v>
      </c>
      <c r="N141" s="326"/>
      <c r="O141" s="324"/>
      <c r="P141" s="338">
        <f t="shared" si="6"/>
        <v>999</v>
      </c>
      <c r="Q141" s="324"/>
    </row>
    <row r="142" spans="1:17" x14ac:dyDescent="0.25">
      <c r="A142" s="312">
        <v>136</v>
      </c>
      <c r="B142" s="327"/>
      <c r="C142" s="327"/>
      <c r="D142" s="316"/>
      <c r="E142" s="328"/>
      <c r="F142" s="322"/>
      <c r="G142" s="322"/>
      <c r="H142" s="329"/>
      <c r="I142" s="324"/>
      <c r="J142" s="317" t="e">
        <f>IF(AND(Q142="",#REF!&gt;0,#REF!&lt;5),K142,)</f>
        <v>#REF!</v>
      </c>
      <c r="K142" s="318" t="str">
        <f>IF(D142="","ZZZ9",IF(AND(#REF!&gt;0,#REF!&lt;5),D142&amp;#REF!,D142&amp;"9"))</f>
        <v>ZZZ9</v>
      </c>
      <c r="L142" s="319">
        <f t="shared" si="4"/>
        <v>999</v>
      </c>
      <c r="M142" s="332">
        <f t="shared" si="5"/>
        <v>999</v>
      </c>
      <c r="N142" s="326"/>
      <c r="O142" s="322"/>
      <c r="P142" s="321">
        <f t="shared" si="6"/>
        <v>999</v>
      </c>
      <c r="Q142" s="322"/>
    </row>
    <row r="143" spans="1:17" x14ac:dyDescent="0.25">
      <c r="A143" s="312">
        <v>137</v>
      </c>
      <c r="B143" s="327"/>
      <c r="C143" s="327"/>
      <c r="D143" s="316"/>
      <c r="E143" s="328"/>
      <c r="F143" s="322"/>
      <c r="G143" s="322"/>
      <c r="H143" s="329"/>
      <c r="I143" s="324"/>
      <c r="J143" s="317" t="e">
        <f>IF(AND(Q143="",#REF!&gt;0,#REF!&lt;5),K143,)</f>
        <v>#REF!</v>
      </c>
      <c r="K143" s="318" t="str">
        <f>IF(D143="","ZZZ9",IF(AND(#REF!&gt;0,#REF!&lt;5),D143&amp;#REF!,D143&amp;"9"))</f>
        <v>ZZZ9</v>
      </c>
      <c r="L143" s="319">
        <f t="shared" si="4"/>
        <v>999</v>
      </c>
      <c r="M143" s="332">
        <f t="shared" si="5"/>
        <v>999</v>
      </c>
      <c r="N143" s="326"/>
      <c r="O143" s="322"/>
      <c r="P143" s="321">
        <f t="shared" si="6"/>
        <v>999</v>
      </c>
      <c r="Q143" s="322"/>
    </row>
    <row r="144" spans="1:17" x14ac:dyDescent="0.25">
      <c r="A144" s="312">
        <v>138</v>
      </c>
      <c r="B144" s="327"/>
      <c r="C144" s="327"/>
      <c r="D144" s="316"/>
      <c r="E144" s="328"/>
      <c r="F144" s="322"/>
      <c r="G144" s="322"/>
      <c r="H144" s="329"/>
      <c r="I144" s="324"/>
      <c r="J144" s="317" t="e">
        <f>IF(AND(Q144="",#REF!&gt;0,#REF!&lt;5),K144,)</f>
        <v>#REF!</v>
      </c>
      <c r="K144" s="318" t="str">
        <f>IF(D144="","ZZZ9",IF(AND(#REF!&gt;0,#REF!&lt;5),D144&amp;#REF!,D144&amp;"9"))</f>
        <v>ZZZ9</v>
      </c>
      <c r="L144" s="319">
        <f t="shared" si="4"/>
        <v>999</v>
      </c>
      <c r="M144" s="332">
        <f t="shared" si="5"/>
        <v>999</v>
      </c>
      <c r="N144" s="326"/>
      <c r="O144" s="322"/>
      <c r="P144" s="321">
        <f t="shared" si="6"/>
        <v>999</v>
      </c>
      <c r="Q144" s="322"/>
    </row>
    <row r="145" spans="1:17" x14ac:dyDescent="0.25">
      <c r="A145" s="312">
        <v>139</v>
      </c>
      <c r="B145" s="327"/>
      <c r="C145" s="327"/>
      <c r="D145" s="316"/>
      <c r="E145" s="328"/>
      <c r="F145" s="322"/>
      <c r="G145" s="322"/>
      <c r="H145" s="329"/>
      <c r="I145" s="324"/>
      <c r="J145" s="317" t="e">
        <f>IF(AND(Q145="",#REF!&gt;0,#REF!&lt;5),K145,)</f>
        <v>#REF!</v>
      </c>
      <c r="K145" s="318" t="str">
        <f>IF(D145="","ZZZ9",IF(AND(#REF!&gt;0,#REF!&lt;5),D145&amp;#REF!,D145&amp;"9"))</f>
        <v>ZZZ9</v>
      </c>
      <c r="L145" s="319">
        <f t="shared" si="4"/>
        <v>999</v>
      </c>
      <c r="M145" s="332">
        <f t="shared" si="5"/>
        <v>999</v>
      </c>
      <c r="N145" s="326"/>
      <c r="O145" s="322"/>
      <c r="P145" s="321">
        <f t="shared" si="6"/>
        <v>999</v>
      </c>
      <c r="Q145" s="322"/>
    </row>
    <row r="146" spans="1:17" x14ac:dyDescent="0.25">
      <c r="A146" s="312">
        <v>140</v>
      </c>
      <c r="B146" s="327"/>
      <c r="C146" s="327"/>
      <c r="D146" s="316"/>
      <c r="E146" s="328"/>
      <c r="F146" s="322"/>
      <c r="G146" s="322"/>
      <c r="H146" s="329"/>
      <c r="I146" s="324"/>
      <c r="J146" s="317" t="e">
        <f>IF(AND(Q146="",#REF!&gt;0,#REF!&lt;5),K146,)</f>
        <v>#REF!</v>
      </c>
      <c r="K146" s="318" t="str">
        <f>IF(D146="","ZZZ9",IF(AND(#REF!&gt;0,#REF!&lt;5),D146&amp;#REF!,D146&amp;"9"))</f>
        <v>ZZZ9</v>
      </c>
      <c r="L146" s="319">
        <f t="shared" si="4"/>
        <v>999</v>
      </c>
      <c r="M146" s="332">
        <f t="shared" si="5"/>
        <v>999</v>
      </c>
      <c r="N146" s="326"/>
      <c r="O146" s="322"/>
      <c r="P146" s="321">
        <f t="shared" si="6"/>
        <v>999</v>
      </c>
      <c r="Q146" s="322"/>
    </row>
    <row r="147" spans="1:17" x14ac:dyDescent="0.25">
      <c r="A147" s="312">
        <v>141</v>
      </c>
      <c r="B147" s="327"/>
      <c r="C147" s="327"/>
      <c r="D147" s="316"/>
      <c r="E147" s="328"/>
      <c r="F147" s="322"/>
      <c r="G147" s="322"/>
      <c r="H147" s="329"/>
      <c r="I147" s="324"/>
      <c r="J147" s="317" t="e">
        <f>IF(AND(Q147="",#REF!&gt;0,#REF!&lt;5),K147,)</f>
        <v>#REF!</v>
      </c>
      <c r="K147" s="318" t="str">
        <f>IF(D147="","ZZZ9",IF(AND(#REF!&gt;0,#REF!&lt;5),D147&amp;#REF!,D147&amp;"9"))</f>
        <v>ZZZ9</v>
      </c>
      <c r="L147" s="319">
        <f t="shared" si="4"/>
        <v>999</v>
      </c>
      <c r="M147" s="332">
        <f t="shared" si="5"/>
        <v>999</v>
      </c>
      <c r="N147" s="326"/>
      <c r="O147" s="322"/>
      <c r="P147" s="321">
        <f t="shared" si="6"/>
        <v>999</v>
      </c>
      <c r="Q147" s="322"/>
    </row>
    <row r="148" spans="1:17" x14ac:dyDescent="0.25">
      <c r="A148" s="312">
        <v>142</v>
      </c>
      <c r="B148" s="327"/>
      <c r="C148" s="327"/>
      <c r="D148" s="316"/>
      <c r="E148" s="328"/>
      <c r="F148" s="322"/>
      <c r="G148" s="322"/>
      <c r="H148" s="329"/>
      <c r="I148" s="324"/>
      <c r="J148" s="317" t="e">
        <f>IF(AND(Q148="",#REF!&gt;0,#REF!&lt;5),K148,)</f>
        <v>#REF!</v>
      </c>
      <c r="K148" s="318" t="str">
        <f>IF(D148="","ZZZ9",IF(AND(#REF!&gt;0,#REF!&lt;5),D148&amp;#REF!,D148&amp;"9"))</f>
        <v>ZZZ9</v>
      </c>
      <c r="L148" s="319">
        <f t="shared" si="4"/>
        <v>999</v>
      </c>
      <c r="M148" s="332">
        <f t="shared" si="5"/>
        <v>999</v>
      </c>
      <c r="N148" s="326"/>
      <c r="O148" s="324"/>
      <c r="P148" s="338">
        <f t="shared" si="6"/>
        <v>999</v>
      </c>
      <c r="Q148" s="324"/>
    </row>
    <row r="149" spans="1:17" x14ac:dyDescent="0.25">
      <c r="A149" s="312">
        <v>143</v>
      </c>
      <c r="B149" s="327"/>
      <c r="C149" s="327"/>
      <c r="D149" s="316"/>
      <c r="E149" s="328"/>
      <c r="F149" s="322"/>
      <c r="G149" s="322"/>
      <c r="H149" s="329"/>
      <c r="I149" s="324"/>
      <c r="J149" s="317" t="e">
        <f>IF(AND(Q149="",#REF!&gt;0,#REF!&lt;5),K149,)</f>
        <v>#REF!</v>
      </c>
      <c r="K149" s="318" t="str">
        <f>IF(D149="","ZZZ9",IF(AND(#REF!&gt;0,#REF!&lt;5),D149&amp;#REF!,D149&amp;"9"))</f>
        <v>ZZZ9</v>
      </c>
      <c r="L149" s="319">
        <f t="shared" si="4"/>
        <v>999</v>
      </c>
      <c r="M149" s="332">
        <f t="shared" si="5"/>
        <v>999</v>
      </c>
      <c r="N149" s="326"/>
      <c r="O149" s="322"/>
      <c r="P149" s="321">
        <f t="shared" si="6"/>
        <v>999</v>
      </c>
      <c r="Q149" s="322"/>
    </row>
    <row r="150" spans="1:17" x14ac:dyDescent="0.25">
      <c r="A150" s="312">
        <v>144</v>
      </c>
      <c r="B150" s="327"/>
      <c r="C150" s="327"/>
      <c r="D150" s="316"/>
      <c r="E150" s="328"/>
      <c r="F150" s="322"/>
      <c r="G150" s="322"/>
      <c r="H150" s="329"/>
      <c r="I150" s="324"/>
      <c r="J150" s="317" t="e">
        <f>IF(AND(Q150="",#REF!&gt;0,#REF!&lt;5),K150,)</f>
        <v>#REF!</v>
      </c>
      <c r="K150" s="318" t="str">
        <f>IF(D150="","ZZZ9",IF(AND(#REF!&gt;0,#REF!&lt;5),D150&amp;#REF!,D150&amp;"9"))</f>
        <v>ZZZ9</v>
      </c>
      <c r="L150" s="319">
        <f t="shared" si="4"/>
        <v>999</v>
      </c>
      <c r="M150" s="332">
        <f t="shared" si="5"/>
        <v>999</v>
      </c>
      <c r="N150" s="326"/>
      <c r="O150" s="322"/>
      <c r="P150" s="321">
        <f t="shared" si="6"/>
        <v>999</v>
      </c>
      <c r="Q150" s="322"/>
    </row>
    <row r="151" spans="1:17" x14ac:dyDescent="0.25">
      <c r="A151" s="312">
        <v>145</v>
      </c>
      <c r="B151" s="327"/>
      <c r="C151" s="327"/>
      <c r="D151" s="316"/>
      <c r="E151" s="328"/>
      <c r="F151" s="322"/>
      <c r="G151" s="322"/>
      <c r="H151" s="329"/>
      <c r="I151" s="324"/>
      <c r="J151" s="317" t="e">
        <f>IF(AND(Q151="",#REF!&gt;0,#REF!&lt;5),K151,)</f>
        <v>#REF!</v>
      </c>
      <c r="K151" s="318" t="str">
        <f>IF(D151="","ZZZ9",IF(AND(#REF!&gt;0,#REF!&lt;5),D151&amp;#REF!,D151&amp;"9"))</f>
        <v>ZZZ9</v>
      </c>
      <c r="L151" s="319">
        <f t="shared" si="4"/>
        <v>999</v>
      </c>
      <c r="M151" s="332">
        <f t="shared" si="5"/>
        <v>999</v>
      </c>
      <c r="N151" s="326"/>
      <c r="O151" s="322"/>
      <c r="P151" s="321">
        <f t="shared" si="6"/>
        <v>999</v>
      </c>
      <c r="Q151" s="322"/>
    </row>
    <row r="152" spans="1:17" x14ac:dyDescent="0.25">
      <c r="A152" s="312">
        <v>146</v>
      </c>
      <c r="B152" s="327"/>
      <c r="C152" s="327"/>
      <c r="D152" s="316"/>
      <c r="E152" s="328"/>
      <c r="F152" s="322"/>
      <c r="G152" s="322"/>
      <c r="H152" s="329"/>
      <c r="I152" s="324"/>
      <c r="J152" s="317" t="e">
        <f>IF(AND(Q152="",#REF!&gt;0,#REF!&lt;5),K152,)</f>
        <v>#REF!</v>
      </c>
      <c r="K152" s="318" t="str">
        <f>IF(D152="","ZZZ9",IF(AND(#REF!&gt;0,#REF!&lt;5),D152&amp;#REF!,D152&amp;"9"))</f>
        <v>ZZZ9</v>
      </c>
      <c r="L152" s="319">
        <f t="shared" si="4"/>
        <v>999</v>
      </c>
      <c r="M152" s="332">
        <f t="shared" si="5"/>
        <v>999</v>
      </c>
      <c r="N152" s="326"/>
      <c r="O152" s="322"/>
      <c r="P152" s="321">
        <f t="shared" si="6"/>
        <v>999</v>
      </c>
      <c r="Q152" s="322"/>
    </row>
    <row r="153" spans="1:17" x14ac:dyDescent="0.25">
      <c r="A153" s="312">
        <v>147</v>
      </c>
      <c r="B153" s="327"/>
      <c r="C153" s="327"/>
      <c r="D153" s="316"/>
      <c r="E153" s="328"/>
      <c r="F153" s="322"/>
      <c r="G153" s="322"/>
      <c r="H153" s="329"/>
      <c r="I153" s="324"/>
      <c r="J153" s="317" t="e">
        <f>IF(AND(Q153="",#REF!&gt;0,#REF!&lt;5),K153,)</f>
        <v>#REF!</v>
      </c>
      <c r="K153" s="318" t="str">
        <f>IF(D153="","ZZZ9",IF(AND(#REF!&gt;0,#REF!&lt;5),D153&amp;#REF!,D153&amp;"9"))</f>
        <v>ZZZ9</v>
      </c>
      <c r="L153" s="319">
        <f t="shared" si="4"/>
        <v>999</v>
      </c>
      <c r="M153" s="332">
        <f t="shared" si="5"/>
        <v>999</v>
      </c>
      <c r="N153" s="326"/>
      <c r="O153" s="322"/>
      <c r="P153" s="321">
        <f t="shared" si="6"/>
        <v>999</v>
      </c>
      <c r="Q153" s="322"/>
    </row>
    <row r="154" spans="1:17" x14ac:dyDescent="0.25">
      <c r="A154" s="312">
        <v>148</v>
      </c>
      <c r="B154" s="327"/>
      <c r="C154" s="327"/>
      <c r="D154" s="316"/>
      <c r="E154" s="328"/>
      <c r="F154" s="322"/>
      <c r="G154" s="322"/>
      <c r="H154" s="329"/>
      <c r="I154" s="324"/>
      <c r="J154" s="317" t="e">
        <f>IF(AND(Q154="",#REF!&gt;0,#REF!&lt;5),K154,)</f>
        <v>#REF!</v>
      </c>
      <c r="K154" s="318" t="str">
        <f>IF(D154="","ZZZ9",IF(AND(#REF!&gt;0,#REF!&lt;5),D154&amp;#REF!,D154&amp;"9"))</f>
        <v>ZZZ9</v>
      </c>
      <c r="L154" s="319">
        <f t="shared" si="4"/>
        <v>999</v>
      </c>
      <c r="M154" s="332">
        <f t="shared" si="5"/>
        <v>999</v>
      </c>
      <c r="N154" s="326"/>
      <c r="O154" s="322"/>
      <c r="P154" s="321">
        <f t="shared" si="6"/>
        <v>999</v>
      </c>
      <c r="Q154" s="322"/>
    </row>
    <row r="155" spans="1:17" x14ac:dyDescent="0.25">
      <c r="A155" s="312">
        <v>149</v>
      </c>
      <c r="B155" s="327"/>
      <c r="C155" s="327"/>
      <c r="D155" s="316"/>
      <c r="E155" s="328"/>
      <c r="F155" s="322"/>
      <c r="G155" s="322"/>
      <c r="H155" s="329"/>
      <c r="I155" s="324"/>
      <c r="J155" s="317" t="e">
        <f>IF(AND(Q155="",#REF!&gt;0,#REF!&lt;5),K155,)</f>
        <v>#REF!</v>
      </c>
      <c r="K155" s="318" t="str">
        <f>IF(D155="","ZZZ9",IF(AND(#REF!&gt;0,#REF!&lt;5),D155&amp;#REF!,D155&amp;"9"))</f>
        <v>ZZZ9</v>
      </c>
      <c r="L155" s="319">
        <f t="shared" si="4"/>
        <v>999</v>
      </c>
      <c r="M155" s="332">
        <f t="shared" si="5"/>
        <v>999</v>
      </c>
      <c r="N155" s="326"/>
      <c r="O155" s="322"/>
      <c r="P155" s="321">
        <f t="shared" si="6"/>
        <v>999</v>
      </c>
      <c r="Q155" s="322"/>
    </row>
    <row r="156" spans="1:17" x14ac:dyDescent="0.25">
      <c r="A156" s="312">
        <v>150</v>
      </c>
      <c r="B156" s="327"/>
      <c r="C156" s="327"/>
      <c r="D156" s="316"/>
      <c r="E156" s="328"/>
      <c r="F156" s="322"/>
      <c r="G156" s="322"/>
      <c r="H156" s="329"/>
      <c r="I156" s="324"/>
      <c r="J156" s="317" t="e">
        <f>IF(AND(Q156="",#REF!&gt;0,#REF!&lt;5),K156,)</f>
        <v>#REF!</v>
      </c>
      <c r="K156" s="318" t="str">
        <f>IF(D156="","ZZZ9",IF(AND(#REF!&gt;0,#REF!&lt;5),D156&amp;#REF!,D156&amp;"9"))</f>
        <v>ZZZ9</v>
      </c>
      <c r="L156" s="319">
        <f t="shared" si="4"/>
        <v>999</v>
      </c>
      <c r="M156" s="332">
        <f t="shared" si="5"/>
        <v>999</v>
      </c>
      <c r="N156" s="326"/>
      <c r="O156" s="322"/>
      <c r="P156" s="321">
        <f t="shared" si="6"/>
        <v>999</v>
      </c>
      <c r="Q156" s="322"/>
    </row>
  </sheetData>
  <conditionalFormatting sqref="A7:D156">
    <cfRule type="expression" dxfId="353" priority="18" stopIfTrue="1">
      <formula>$Q7&gt;=1</formula>
    </cfRule>
  </conditionalFormatting>
  <conditionalFormatting sqref="B7:D37">
    <cfRule type="expression" dxfId="352" priority="1" stopIfTrue="1">
      <formula>$Q7&gt;=1</formula>
    </cfRule>
  </conditionalFormatting>
  <conditionalFormatting sqref="E7:E14">
    <cfRule type="expression" dxfId="351" priority="6" stopIfTrue="1">
      <formula>AND(ROUNDDOWN(($A$4-E7)/365.25,0)&lt;=13,G7&lt;&gt;"OK")</formula>
    </cfRule>
    <cfRule type="expression" dxfId="350" priority="7" stopIfTrue="1">
      <formula>AND(ROUNDDOWN(($A$4-E7)/365.25,0)&lt;=14,G7&lt;&gt;"OK")</formula>
    </cfRule>
    <cfRule type="expression" dxfId="349" priority="8" stopIfTrue="1">
      <formula>AND(ROUNDDOWN(($A$4-E7)/365.25,0)&lt;=17,G7&lt;&gt;"OK")</formula>
    </cfRule>
    <cfRule type="expression" dxfId="348" priority="11" stopIfTrue="1">
      <formula>AND(ROUNDDOWN(($A$4-E7)/365.25,0)&lt;=13,G7&lt;&gt;"OK")</formula>
    </cfRule>
    <cfRule type="expression" dxfId="347" priority="12" stopIfTrue="1">
      <formula>AND(ROUNDDOWN(($A$4-E7)/365.25,0)&lt;=14,G7&lt;&gt;"OK")</formula>
    </cfRule>
    <cfRule type="expression" dxfId="346" priority="13" stopIfTrue="1">
      <formula>AND(ROUNDDOWN(($A$4-E7)/365.25,0)&lt;=17,G7&lt;&gt;"OK")</formula>
    </cfRule>
  </conditionalFormatting>
  <conditionalFormatting sqref="E7:E27 E29:E37">
    <cfRule type="expression" dxfId="345" priority="2" stopIfTrue="1">
      <formula>AND(ROUNDDOWN(($A$4-E7)/365.25,0)&lt;=13,G7&lt;&gt;"OK")</formula>
    </cfRule>
    <cfRule type="expression" dxfId="344" priority="3" stopIfTrue="1">
      <formula>AND(ROUNDDOWN(($A$4-E7)/365.25,0)&lt;=14,G7&lt;&gt;"OK")</formula>
    </cfRule>
    <cfRule type="expression" dxfId="343" priority="4" stopIfTrue="1">
      <formula>AND(ROUNDDOWN(($A$4-E7)/365.25,0)&lt;=17,G7&lt;&gt;"OK")</formula>
    </cfRule>
  </conditionalFormatting>
  <conditionalFormatting sqref="E7:E156">
    <cfRule type="expression" dxfId="342" priority="14" stopIfTrue="1">
      <formula>AND(ROUNDDOWN(($A$4-E7)/365.25,0)&lt;=13,G7&lt;&gt;"OK")</formula>
    </cfRule>
    <cfRule type="expression" dxfId="341" priority="15" stopIfTrue="1">
      <formula>AND(ROUNDDOWN(($A$4-E7)/365.25,0)&lt;=14,G7&lt;&gt;"OK")</formula>
    </cfRule>
    <cfRule type="expression" dxfId="340" priority="16" stopIfTrue="1">
      <formula>AND(ROUNDDOWN(($A$4-E7)/365.25,0)&lt;=17,G7&lt;&gt;"OK")</formula>
    </cfRule>
  </conditionalFormatting>
  <conditionalFormatting sqref="J7:J156">
    <cfRule type="cellIs" dxfId="339"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63905"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698E-2AD5-4B63-90E3-ECE2E336AEAE}">
  <sheetPr codeName="Munka1">
    <tabColor indexed="11"/>
  </sheetPr>
  <dimension ref="A1:AK41"/>
  <sheetViews>
    <sheetView workbookViewId="0">
      <selection activeCell="T26" sqref="T26"/>
    </sheetView>
  </sheetViews>
  <sheetFormatPr defaultRowHeight="13.2" x14ac:dyDescent="0.25"/>
  <cols>
    <col min="1" max="1" width="5.44140625" style="266" customWidth="1"/>
    <col min="2" max="2" width="4.44140625" style="266" customWidth="1"/>
    <col min="3" max="3" width="8.33203125" style="266" customWidth="1"/>
    <col min="4" max="4" width="7.109375" style="266" customWidth="1"/>
    <col min="5" max="5" width="9.33203125" style="266" customWidth="1"/>
    <col min="6" max="6" width="7.109375" style="266" customWidth="1"/>
    <col min="7" max="7" width="9.33203125" style="266" customWidth="1"/>
    <col min="8" max="8" width="7.109375" style="266" customWidth="1"/>
    <col min="9" max="9" width="9.33203125" style="266" customWidth="1"/>
    <col min="10" max="10" width="19.5546875" style="266" customWidth="1"/>
    <col min="11" max="13" width="8.5546875" style="266" customWidth="1"/>
    <col min="14" max="14" width="8.88671875" style="266"/>
    <col min="15" max="15" width="5.5546875" style="266" customWidth="1"/>
    <col min="16" max="16" width="4.5546875" style="266" customWidth="1"/>
    <col min="17" max="17" width="11.6640625" style="266" customWidth="1"/>
    <col min="18" max="24" width="8.88671875" style="266"/>
    <col min="25" max="25" width="10.33203125" style="266" hidden="1" customWidth="1"/>
    <col min="26" max="37" width="0" style="266" hidden="1" customWidth="1"/>
    <col min="38" max="16384" width="8.88671875" style="266"/>
  </cols>
  <sheetData>
    <row r="1" spans="1:37" ht="24.6" x14ac:dyDescent="0.25">
      <c r="A1" s="1087" t="e">
        <f>[1]Altalanos!$A$6</f>
        <v>#REF!</v>
      </c>
      <c r="B1" s="1087"/>
      <c r="C1" s="1087"/>
      <c r="D1" s="1087"/>
      <c r="E1" s="1087"/>
      <c r="F1" s="1087"/>
      <c r="G1" s="342"/>
      <c r="H1" s="343" t="s">
        <v>44</v>
      </c>
      <c r="I1" s="344"/>
      <c r="J1" s="345"/>
      <c r="L1" s="346"/>
      <c r="M1" s="347"/>
      <c r="N1" s="348"/>
      <c r="O1" s="348" t="s">
        <v>11</v>
      </c>
      <c r="P1" s="348"/>
      <c r="Q1" s="349"/>
      <c r="R1" s="348"/>
      <c r="AB1" s="350" t="e">
        <f>IF(Y5=1,CONCATENATE(VLOOKUP(Y3,AA16:AH27,2)),CONCATENATE(VLOOKUP(Y3,AA2:AK13,2)))</f>
        <v>#REF!</v>
      </c>
      <c r="AC1" s="350" t="e">
        <f>IF(Y5=1,CONCATENATE(VLOOKUP(Y3,AA16:AK27,3)),CONCATENATE(VLOOKUP(Y3,AA2:AK13,3)))</f>
        <v>#REF!</v>
      </c>
      <c r="AD1" s="350" t="e">
        <f>IF(Y5=1,CONCATENATE(VLOOKUP(Y3,AA16:AK27,4)),CONCATENATE(VLOOKUP(Y3,AA2:AK13,4)))</f>
        <v>#REF!</v>
      </c>
      <c r="AE1" s="350" t="e">
        <f>IF(Y5=1,CONCATENATE(VLOOKUP(Y3,AA16:AK27,5)),CONCATENATE(VLOOKUP(Y3,AA2:AK13,5)))</f>
        <v>#REF!</v>
      </c>
      <c r="AF1" s="350" t="e">
        <f>IF(Y5=1,CONCATENATE(VLOOKUP(Y3,AA16:AK27,6)),CONCATENATE(VLOOKUP(Y3,AA2:AK13,6)))</f>
        <v>#REF!</v>
      </c>
      <c r="AG1" s="350" t="e">
        <f>IF(Y5=1,CONCATENATE(VLOOKUP(Y3,AA16:AK27,7)),CONCATENATE(VLOOKUP(Y3,AA2:AK13,7)))</f>
        <v>#REF!</v>
      </c>
      <c r="AH1" s="350" t="e">
        <f>IF(Y5=1,CONCATENATE(VLOOKUP(Y3,AA16:AK27,8)),CONCATENATE(VLOOKUP(Y3,AA2:AK13,8)))</f>
        <v>#REF!</v>
      </c>
      <c r="AI1" s="350" t="e">
        <f>IF(Y5=1,CONCATENATE(VLOOKUP(Y3,AA16:AK27,9)),CONCATENATE(VLOOKUP(Y3,AA2:AK13,9)))</f>
        <v>#REF!</v>
      </c>
      <c r="AJ1" s="350" t="e">
        <f>IF(Y5=1,CONCATENATE(VLOOKUP(Y3,AA16:AK27,10)),CONCATENATE(VLOOKUP(Y3,AA2:AK13,10)))</f>
        <v>#REF!</v>
      </c>
      <c r="AK1" s="350" t="e">
        <f>IF(Y5=1,CONCATENATE(VLOOKUP(Y3,AA16:AK27,11)),CONCATENATE(VLOOKUP(Y3,AA2:AK13,11)))</f>
        <v>#REF!</v>
      </c>
    </row>
    <row r="2" spans="1:37" x14ac:dyDescent="0.25">
      <c r="A2" s="351" t="s">
        <v>43</v>
      </c>
      <c r="B2" s="352"/>
      <c r="C2" s="352"/>
      <c r="D2" s="352"/>
      <c r="E2" s="352" t="e">
        <f>[1]Altalanos!$A$8</f>
        <v>#REF!</v>
      </c>
      <c r="F2" s="352"/>
      <c r="G2" s="353"/>
      <c r="H2" s="354"/>
      <c r="I2" s="354"/>
      <c r="J2" s="355"/>
      <c r="K2" s="346"/>
      <c r="L2" s="346"/>
      <c r="M2" s="346"/>
      <c r="N2" s="356"/>
      <c r="O2" s="357"/>
      <c r="P2" s="356"/>
      <c r="Q2" s="357"/>
      <c r="R2" s="356"/>
      <c r="Y2" s="358"/>
      <c r="Z2" s="359"/>
      <c r="AA2" s="359" t="s">
        <v>53</v>
      </c>
      <c r="AB2" s="360">
        <v>150</v>
      </c>
      <c r="AC2" s="360">
        <v>120</v>
      </c>
      <c r="AD2" s="360">
        <v>100</v>
      </c>
      <c r="AE2" s="360">
        <v>80</v>
      </c>
      <c r="AF2" s="360">
        <v>70</v>
      </c>
      <c r="AG2" s="360">
        <v>60</v>
      </c>
      <c r="AH2" s="360">
        <v>55</v>
      </c>
      <c r="AI2" s="360">
        <v>50</v>
      </c>
      <c r="AJ2" s="360">
        <v>45</v>
      </c>
      <c r="AK2" s="360">
        <v>40</v>
      </c>
    </row>
    <row r="3" spans="1:37" x14ac:dyDescent="0.25">
      <c r="A3" s="282" t="s">
        <v>21</v>
      </c>
      <c r="B3" s="282"/>
      <c r="C3" s="282"/>
      <c r="D3" s="282"/>
      <c r="E3" s="282" t="s">
        <v>19</v>
      </c>
      <c r="F3" s="282"/>
      <c r="G3" s="282"/>
      <c r="H3" s="282" t="s">
        <v>24</v>
      </c>
      <c r="I3" s="282"/>
      <c r="J3" s="361"/>
      <c r="K3" s="282"/>
      <c r="L3" s="362" t="s">
        <v>25</v>
      </c>
      <c r="M3" s="282"/>
      <c r="N3" s="363"/>
      <c r="O3" s="364"/>
      <c r="P3" s="363"/>
      <c r="Q3" s="365" t="s">
        <v>66</v>
      </c>
      <c r="R3" s="360" t="s">
        <v>72</v>
      </c>
      <c r="Y3" s="359">
        <f>IF(H4="OB","A",IF(H4="IX","W",H4))</f>
        <v>0</v>
      </c>
      <c r="Z3" s="359"/>
      <c r="AA3" s="359" t="s">
        <v>76</v>
      </c>
      <c r="AB3" s="360">
        <v>120</v>
      </c>
      <c r="AC3" s="360">
        <v>90</v>
      </c>
      <c r="AD3" s="360">
        <v>65</v>
      </c>
      <c r="AE3" s="360">
        <v>55</v>
      </c>
      <c r="AF3" s="360">
        <v>50</v>
      </c>
      <c r="AG3" s="360">
        <v>45</v>
      </c>
      <c r="AH3" s="360">
        <v>40</v>
      </c>
      <c r="AI3" s="360">
        <v>35</v>
      </c>
      <c r="AJ3" s="360">
        <v>25</v>
      </c>
      <c r="AK3" s="360">
        <v>20</v>
      </c>
    </row>
    <row r="4" spans="1:37" ht="13.8" thickBot="1" x14ac:dyDescent="0.3">
      <c r="A4" s="1088" t="e">
        <f>[1]Altalanos!$A$10</f>
        <v>#REF!</v>
      </c>
      <c r="B4" s="1088"/>
      <c r="C4" s="1088"/>
      <c r="D4" s="366"/>
      <c r="E4" s="367" t="e">
        <f>[1]Altalanos!$C$10</f>
        <v>#REF!</v>
      </c>
      <c r="F4" s="367"/>
      <c r="G4" s="367"/>
      <c r="H4" s="140"/>
      <c r="I4" s="367"/>
      <c r="J4" s="368"/>
      <c r="K4" s="140"/>
      <c r="L4" s="369" t="e">
        <f>[1]Altalanos!$E$10</f>
        <v>#REF!</v>
      </c>
      <c r="M4" s="140"/>
      <c r="N4" s="370"/>
      <c r="O4" s="371"/>
      <c r="P4" s="370"/>
      <c r="Q4" s="372" t="s">
        <v>73</v>
      </c>
      <c r="R4" s="373" t="s">
        <v>68</v>
      </c>
      <c r="Y4" s="359"/>
      <c r="Z4" s="359"/>
      <c r="AA4" s="359" t="s">
        <v>77</v>
      </c>
      <c r="AB4" s="360">
        <v>90</v>
      </c>
      <c r="AC4" s="360">
        <v>60</v>
      </c>
      <c r="AD4" s="360">
        <v>45</v>
      </c>
      <c r="AE4" s="360">
        <v>34</v>
      </c>
      <c r="AF4" s="360">
        <v>27</v>
      </c>
      <c r="AG4" s="360">
        <v>22</v>
      </c>
      <c r="AH4" s="360">
        <v>18</v>
      </c>
      <c r="AI4" s="360">
        <v>15</v>
      </c>
      <c r="AJ4" s="360">
        <v>12</v>
      </c>
      <c r="AK4" s="360">
        <v>9</v>
      </c>
    </row>
    <row r="5" spans="1:37" x14ac:dyDescent="0.25">
      <c r="A5" s="374"/>
      <c r="B5" s="374" t="s">
        <v>41</v>
      </c>
      <c r="C5" s="374" t="s">
        <v>51</v>
      </c>
      <c r="D5" s="374" t="s">
        <v>35</v>
      </c>
      <c r="E5" s="374" t="s">
        <v>56</v>
      </c>
      <c r="F5" s="374"/>
      <c r="G5" s="374" t="s">
        <v>23</v>
      </c>
      <c r="H5" s="374"/>
      <c r="I5" s="374" t="s">
        <v>26</v>
      </c>
      <c r="J5" s="374"/>
      <c r="K5" s="375" t="s">
        <v>57</v>
      </c>
      <c r="L5" s="375" t="s">
        <v>58</v>
      </c>
      <c r="M5" s="375" t="s">
        <v>59</v>
      </c>
      <c r="Q5" s="376" t="s">
        <v>74</v>
      </c>
      <c r="R5" s="377" t="s">
        <v>70</v>
      </c>
      <c r="Y5" s="359" t="e">
        <f>IF(OR([1]Altalanos!$A$8="F1",[1]Altalanos!$A$8="F2",[1]Altalanos!$A$8="N1",[1]Altalanos!$A$8="N2"),1,2)</f>
        <v>#REF!</v>
      </c>
      <c r="Z5" s="359"/>
      <c r="AA5" s="359" t="s">
        <v>78</v>
      </c>
      <c r="AB5" s="360">
        <v>60</v>
      </c>
      <c r="AC5" s="360">
        <v>40</v>
      </c>
      <c r="AD5" s="360">
        <v>30</v>
      </c>
      <c r="AE5" s="360">
        <v>20</v>
      </c>
      <c r="AF5" s="360">
        <v>18</v>
      </c>
      <c r="AG5" s="360">
        <v>15</v>
      </c>
      <c r="AH5" s="360">
        <v>12</v>
      </c>
      <c r="AI5" s="360">
        <v>10</v>
      </c>
      <c r="AJ5" s="360">
        <v>8</v>
      </c>
      <c r="AK5" s="360">
        <v>6</v>
      </c>
    </row>
    <row r="6" spans="1:37" x14ac:dyDescent="0.25">
      <c r="A6" s="378"/>
      <c r="B6" s="378"/>
      <c r="C6" s="378"/>
      <c r="D6" s="378"/>
      <c r="E6" s="378"/>
      <c r="F6" s="378"/>
      <c r="G6" s="378"/>
      <c r="H6" s="378"/>
      <c r="I6" s="378"/>
      <c r="J6" s="378"/>
      <c r="K6" s="378"/>
      <c r="L6" s="378"/>
      <c r="M6" s="378"/>
      <c r="Y6" s="359"/>
      <c r="Z6" s="359"/>
      <c r="AA6" s="359" t="s">
        <v>79</v>
      </c>
      <c r="AB6" s="360">
        <v>40</v>
      </c>
      <c r="AC6" s="360">
        <v>25</v>
      </c>
      <c r="AD6" s="360">
        <v>18</v>
      </c>
      <c r="AE6" s="360">
        <v>13</v>
      </c>
      <c r="AF6" s="360">
        <v>10</v>
      </c>
      <c r="AG6" s="360">
        <v>8</v>
      </c>
      <c r="AH6" s="360">
        <v>6</v>
      </c>
      <c r="AI6" s="360">
        <v>5</v>
      </c>
      <c r="AJ6" s="360">
        <v>4</v>
      </c>
      <c r="AK6" s="360">
        <v>3</v>
      </c>
    </row>
    <row r="7" spans="1:37" x14ac:dyDescent="0.25">
      <c r="A7" s="379" t="s">
        <v>53</v>
      </c>
      <c r="B7" s="380">
        <v>1</v>
      </c>
      <c r="C7" s="381" t="str">
        <f>IF($B7="","",VLOOKUP($B7,'A-I.kcs-U8-P-F elo'!$A$7:$O$60,5))</f>
        <v>180518</v>
      </c>
      <c r="D7" s="381">
        <f>IF($B7="","",VLOOKUP($B7,'A-I.kcs-U8-P-F elo'!$A$7:$O$60,15))</f>
        <v>0</v>
      </c>
      <c r="E7" s="382" t="str">
        <f>UPPER(IF($B7="","",VLOOKUP($B7,'A-I.kcs-U8-P-F elo'!$A$7:$O$60,2)))</f>
        <v>CSIKÓS</v>
      </c>
      <c r="F7" s="383"/>
      <c r="G7" s="382" t="str">
        <f>IF($B7="","",VLOOKUP($B7,'A-I.kcs-U8-P-F elo'!$A$7:$O$60,3))</f>
        <v>Marcell</v>
      </c>
      <c r="H7" s="383"/>
      <c r="I7" s="382" t="str">
        <f>IF($B7="","",VLOOKUP($B7,'A-I.kcs-U8-P-F elo'!$A$7:$O$60,4))</f>
        <v>Boldog Gizella Kat. Ált.Isk. és Óvoda</v>
      </c>
      <c r="J7" s="378"/>
      <c r="K7" s="384"/>
      <c r="L7" s="385" t="str">
        <f>IF(K7="","",CONCATENATE(VLOOKUP($Y$3,$AB$1:$AK$1,K7)," pont"))</f>
        <v/>
      </c>
      <c r="M7" s="386"/>
      <c r="Y7" s="359"/>
      <c r="Z7" s="359"/>
      <c r="AA7" s="359" t="s">
        <v>80</v>
      </c>
      <c r="AB7" s="360">
        <v>25</v>
      </c>
      <c r="AC7" s="360">
        <v>15</v>
      </c>
      <c r="AD7" s="360">
        <v>13</v>
      </c>
      <c r="AE7" s="360">
        <v>8</v>
      </c>
      <c r="AF7" s="360">
        <v>6</v>
      </c>
      <c r="AG7" s="360">
        <v>4</v>
      </c>
      <c r="AH7" s="360">
        <v>3</v>
      </c>
      <c r="AI7" s="360">
        <v>2</v>
      </c>
      <c r="AJ7" s="360">
        <v>1</v>
      </c>
      <c r="AK7" s="360">
        <v>0</v>
      </c>
    </row>
    <row r="8" spans="1:37" x14ac:dyDescent="0.25">
      <c r="A8" s="379"/>
      <c r="B8" s="387"/>
      <c r="C8" s="378"/>
      <c r="D8" s="378"/>
      <c r="E8" s="378"/>
      <c r="F8" s="378"/>
      <c r="G8" s="378"/>
      <c r="H8" s="378"/>
      <c r="I8" s="378"/>
      <c r="J8" s="378"/>
      <c r="K8" s="379"/>
      <c r="L8" s="379"/>
      <c r="M8" s="388"/>
      <c r="Y8" s="359"/>
      <c r="Z8" s="359"/>
      <c r="AA8" s="359" t="s">
        <v>81</v>
      </c>
      <c r="AB8" s="360">
        <v>15</v>
      </c>
      <c r="AC8" s="360">
        <v>10</v>
      </c>
      <c r="AD8" s="360">
        <v>7</v>
      </c>
      <c r="AE8" s="360">
        <v>5</v>
      </c>
      <c r="AF8" s="360">
        <v>4</v>
      </c>
      <c r="AG8" s="360">
        <v>3</v>
      </c>
      <c r="AH8" s="360">
        <v>2</v>
      </c>
      <c r="AI8" s="360">
        <v>1</v>
      </c>
      <c r="AJ8" s="360">
        <v>0</v>
      </c>
      <c r="AK8" s="360">
        <v>0</v>
      </c>
    </row>
    <row r="9" spans="1:37" x14ac:dyDescent="0.25">
      <c r="A9" s="379" t="s">
        <v>54</v>
      </c>
      <c r="B9" s="380">
        <v>2</v>
      </c>
      <c r="C9" s="381" t="str">
        <f>IF($B9="","",VLOOKUP($B9,'A-I.kcs-U8-P-F elo'!$A$7:$O$60,5))</f>
        <v>180703</v>
      </c>
      <c r="D9" s="381">
        <f>IF($B9="","",VLOOKUP($B9,'A-I.kcs-U8-P-F elo'!$A$7:$O$60,15))</f>
        <v>0</v>
      </c>
      <c r="E9" s="382" t="str">
        <f>UPPER(IF($B9="","",VLOOKUP($B9,'A-I.kcs-U8-P-F elo'!$A$7:$O$60,2)))</f>
        <v>HORVÁTH</v>
      </c>
      <c r="F9" s="383"/>
      <c r="G9" s="382" t="str">
        <f>IF($B9="","",VLOOKUP($B9,'A-I.kcs-U8-P-F elo'!$A$7:$O$60,3))</f>
        <v>Benedek</v>
      </c>
      <c r="H9" s="383"/>
      <c r="I9" s="382" t="str">
        <f>IF($B9="","",VLOOKUP($B9,'A-I.kcs-U8-P-F elo'!$A$7:$O$60,4))</f>
        <v>PTE Gyakorló Ált. Isk., Gimn. és Óvoda</v>
      </c>
      <c r="J9" s="378"/>
      <c r="K9" s="384"/>
      <c r="L9" s="385" t="str">
        <f>IF(K9="","",CONCATENATE(VLOOKUP($Y$3,$AB$1:$AK$1,K9)," pont"))</f>
        <v/>
      </c>
      <c r="M9" s="386"/>
      <c r="Y9" s="359"/>
      <c r="Z9" s="359"/>
      <c r="AA9" s="359" t="s">
        <v>82</v>
      </c>
      <c r="AB9" s="360">
        <v>10</v>
      </c>
      <c r="AC9" s="360">
        <v>6</v>
      </c>
      <c r="AD9" s="360">
        <v>4</v>
      </c>
      <c r="AE9" s="360">
        <v>2</v>
      </c>
      <c r="AF9" s="360">
        <v>1</v>
      </c>
      <c r="AG9" s="360">
        <v>0</v>
      </c>
      <c r="AH9" s="360">
        <v>0</v>
      </c>
      <c r="AI9" s="360">
        <v>0</v>
      </c>
      <c r="AJ9" s="360">
        <v>0</v>
      </c>
      <c r="AK9" s="360">
        <v>0</v>
      </c>
    </row>
    <row r="10" spans="1:37" x14ac:dyDescent="0.25">
      <c r="A10" s="379"/>
      <c r="B10" s="387"/>
      <c r="C10" s="378"/>
      <c r="D10" s="378"/>
      <c r="E10" s="378"/>
      <c r="F10" s="378"/>
      <c r="G10" s="378"/>
      <c r="H10" s="378"/>
      <c r="I10" s="378"/>
      <c r="J10" s="378"/>
      <c r="K10" s="379"/>
      <c r="L10" s="379"/>
      <c r="M10" s="388"/>
      <c r="Y10" s="359"/>
      <c r="Z10" s="359"/>
      <c r="AA10" s="359" t="s">
        <v>83</v>
      </c>
      <c r="AB10" s="360">
        <v>6</v>
      </c>
      <c r="AC10" s="360">
        <v>3</v>
      </c>
      <c r="AD10" s="360">
        <v>2</v>
      </c>
      <c r="AE10" s="360">
        <v>1</v>
      </c>
      <c r="AF10" s="360">
        <v>0</v>
      </c>
      <c r="AG10" s="360">
        <v>0</v>
      </c>
      <c r="AH10" s="360">
        <v>0</v>
      </c>
      <c r="AI10" s="360">
        <v>0</v>
      </c>
      <c r="AJ10" s="360">
        <v>0</v>
      </c>
      <c r="AK10" s="360">
        <v>0</v>
      </c>
    </row>
    <row r="11" spans="1:37" x14ac:dyDescent="0.25">
      <c r="A11" s="379" t="s">
        <v>55</v>
      </c>
      <c r="B11" s="380">
        <v>3</v>
      </c>
      <c r="C11" s="381" t="str">
        <f>IF($B11="","",VLOOKUP($B11,'A-I.kcs-U8-P-F elo'!$A$7:$O$60,5))</f>
        <v>180127</v>
      </c>
      <c r="D11" s="381">
        <f>IF($B11="","",VLOOKUP($B11,'A-I.kcs-U8-P-F elo'!$A$7:$O$60,15))</f>
        <v>0</v>
      </c>
      <c r="E11" s="382" t="str">
        <f>UPPER(IF($B11="","",VLOOKUP($B11,'A-I.kcs-U8-P-F elo'!$A$7:$O$60,2)))</f>
        <v>SZABÓ</v>
      </c>
      <c r="F11" s="383"/>
      <c r="G11" s="382" t="str">
        <f>IF($B11="","",VLOOKUP($B11,'A-I.kcs-U8-P-F elo'!$A$7:$O$60,3))</f>
        <v>Barnabás</v>
      </c>
      <c r="H11" s="383"/>
      <c r="I11" s="382" t="str">
        <f>IF($B11="","",VLOOKUP($B11,'A-I.kcs-U8-P-F elo'!$A$7:$O$60,4))</f>
        <v>Bólyi Általános Iskola és AMI</v>
      </c>
      <c r="J11" s="378"/>
      <c r="K11" s="384"/>
      <c r="L11" s="385" t="str">
        <f>IF(K11="","",CONCATENATE(VLOOKUP($Y$3,$AB$1:$AK$1,K11)," pont"))</f>
        <v/>
      </c>
      <c r="M11" s="386"/>
      <c r="Y11" s="359"/>
      <c r="Z11" s="359"/>
      <c r="AA11" s="359" t="s">
        <v>88</v>
      </c>
      <c r="AB11" s="360">
        <v>3</v>
      </c>
      <c r="AC11" s="360">
        <v>2</v>
      </c>
      <c r="AD11" s="360">
        <v>1</v>
      </c>
      <c r="AE11" s="360">
        <v>0</v>
      </c>
      <c r="AF11" s="360">
        <v>0</v>
      </c>
      <c r="AG11" s="360">
        <v>0</v>
      </c>
      <c r="AH11" s="360">
        <v>0</v>
      </c>
      <c r="AI11" s="360">
        <v>0</v>
      </c>
      <c r="AJ11" s="360">
        <v>0</v>
      </c>
      <c r="AK11" s="360">
        <v>0</v>
      </c>
    </row>
    <row r="12" spans="1:37" x14ac:dyDescent="0.25">
      <c r="A12" s="378"/>
      <c r="B12" s="378"/>
      <c r="C12" s="378"/>
      <c r="D12" s="378"/>
      <c r="E12" s="378"/>
      <c r="F12" s="378"/>
      <c r="G12" s="378"/>
      <c r="H12" s="378"/>
      <c r="I12" s="378"/>
      <c r="J12" s="378"/>
      <c r="K12" s="378"/>
      <c r="L12" s="378"/>
      <c r="M12" s="378"/>
      <c r="Y12" s="359"/>
      <c r="Z12" s="359"/>
      <c r="AA12" s="359" t="s">
        <v>84</v>
      </c>
      <c r="AB12" s="389">
        <v>0</v>
      </c>
      <c r="AC12" s="389">
        <v>0</v>
      </c>
      <c r="AD12" s="389">
        <v>0</v>
      </c>
      <c r="AE12" s="389">
        <v>0</v>
      </c>
      <c r="AF12" s="389">
        <v>0</v>
      </c>
      <c r="AG12" s="389">
        <v>0</v>
      </c>
      <c r="AH12" s="389">
        <v>0</v>
      </c>
      <c r="AI12" s="389">
        <v>0</v>
      </c>
      <c r="AJ12" s="389">
        <v>0</v>
      </c>
      <c r="AK12" s="389">
        <v>0</v>
      </c>
    </row>
    <row r="13" spans="1:37" x14ac:dyDescent="0.25">
      <c r="A13" s="378"/>
      <c r="B13" s="378"/>
      <c r="C13" s="378"/>
      <c r="D13" s="378"/>
      <c r="E13" s="378"/>
      <c r="F13" s="378"/>
      <c r="G13" s="378"/>
      <c r="H13" s="378"/>
      <c r="I13" s="378"/>
      <c r="J13" s="378"/>
      <c r="K13" s="378"/>
      <c r="L13" s="378"/>
      <c r="M13" s="378"/>
      <c r="Y13" s="359"/>
      <c r="Z13" s="359"/>
      <c r="AA13" s="359" t="s">
        <v>85</v>
      </c>
      <c r="AB13" s="389">
        <v>0</v>
      </c>
      <c r="AC13" s="389">
        <v>0</v>
      </c>
      <c r="AD13" s="389">
        <v>0</v>
      </c>
      <c r="AE13" s="389">
        <v>0</v>
      </c>
      <c r="AF13" s="389">
        <v>0</v>
      </c>
      <c r="AG13" s="389">
        <v>0</v>
      </c>
      <c r="AH13" s="389">
        <v>0</v>
      </c>
      <c r="AI13" s="389">
        <v>0</v>
      </c>
      <c r="AJ13" s="389">
        <v>0</v>
      </c>
      <c r="AK13" s="389">
        <v>0</v>
      </c>
    </row>
    <row r="14" spans="1:37" x14ac:dyDescent="0.25">
      <c r="A14" s="378"/>
      <c r="B14" s="378"/>
      <c r="C14" s="378"/>
      <c r="D14" s="378"/>
      <c r="E14" s="378"/>
      <c r="F14" s="378"/>
      <c r="G14" s="378"/>
      <c r="H14" s="378"/>
      <c r="I14" s="378"/>
      <c r="J14" s="378"/>
      <c r="K14" s="378"/>
      <c r="L14" s="378"/>
      <c r="M14" s="378"/>
      <c r="Y14" s="359"/>
      <c r="Z14" s="359"/>
      <c r="AA14" s="359"/>
      <c r="AB14" s="359"/>
      <c r="AC14" s="359"/>
      <c r="AD14" s="359"/>
      <c r="AE14" s="359"/>
      <c r="AF14" s="359"/>
      <c r="AG14" s="359"/>
      <c r="AH14" s="359"/>
      <c r="AI14" s="359"/>
      <c r="AJ14" s="359"/>
      <c r="AK14" s="359"/>
    </row>
    <row r="15" spans="1:37" x14ac:dyDescent="0.25">
      <c r="A15" s="378"/>
      <c r="B15" s="378"/>
      <c r="C15" s="378"/>
      <c r="D15" s="378"/>
      <c r="E15" s="378"/>
      <c r="F15" s="378"/>
      <c r="G15" s="378"/>
      <c r="H15" s="378"/>
      <c r="I15" s="378"/>
      <c r="J15" s="378"/>
      <c r="K15" s="378"/>
      <c r="L15" s="378"/>
      <c r="M15" s="378"/>
      <c r="Y15" s="359"/>
      <c r="Z15" s="359"/>
      <c r="AA15" s="359"/>
      <c r="AB15" s="359"/>
      <c r="AC15" s="359"/>
      <c r="AD15" s="359"/>
      <c r="AE15" s="359"/>
      <c r="AF15" s="359"/>
      <c r="AG15" s="359"/>
      <c r="AH15" s="359"/>
      <c r="AI15" s="359"/>
      <c r="AJ15" s="359"/>
      <c r="AK15" s="359"/>
    </row>
    <row r="16" spans="1:37" x14ac:dyDescent="0.25">
      <c r="A16" s="378"/>
      <c r="B16" s="378"/>
      <c r="C16" s="378"/>
      <c r="D16" s="378"/>
      <c r="E16" s="378"/>
      <c r="F16" s="378"/>
      <c r="G16" s="378"/>
      <c r="H16" s="378"/>
      <c r="I16" s="378"/>
      <c r="J16" s="378"/>
      <c r="K16" s="378"/>
      <c r="L16" s="378"/>
      <c r="M16" s="378"/>
      <c r="Y16" s="359"/>
      <c r="Z16" s="359"/>
      <c r="AA16" s="359" t="s">
        <v>53</v>
      </c>
      <c r="AB16" s="359">
        <v>300</v>
      </c>
      <c r="AC16" s="359">
        <v>250</v>
      </c>
      <c r="AD16" s="359">
        <v>220</v>
      </c>
      <c r="AE16" s="359">
        <v>180</v>
      </c>
      <c r="AF16" s="359">
        <v>160</v>
      </c>
      <c r="AG16" s="359">
        <v>150</v>
      </c>
      <c r="AH16" s="359">
        <v>140</v>
      </c>
      <c r="AI16" s="359">
        <v>130</v>
      </c>
      <c r="AJ16" s="359">
        <v>120</v>
      </c>
      <c r="AK16" s="359">
        <v>110</v>
      </c>
    </row>
    <row r="17" spans="1:37" x14ac:dyDescent="0.25">
      <c r="A17" s="378"/>
      <c r="B17" s="378"/>
      <c r="C17" s="378"/>
      <c r="D17" s="378"/>
      <c r="E17" s="378"/>
      <c r="F17" s="378"/>
      <c r="G17" s="378"/>
      <c r="H17" s="378"/>
      <c r="I17" s="378"/>
      <c r="J17" s="378"/>
      <c r="K17" s="378"/>
      <c r="L17" s="378"/>
      <c r="M17" s="378"/>
      <c r="Y17" s="359"/>
      <c r="Z17" s="359"/>
      <c r="AA17" s="359" t="s">
        <v>76</v>
      </c>
      <c r="AB17" s="359">
        <v>250</v>
      </c>
      <c r="AC17" s="359">
        <v>200</v>
      </c>
      <c r="AD17" s="359">
        <v>160</v>
      </c>
      <c r="AE17" s="359">
        <v>140</v>
      </c>
      <c r="AF17" s="359">
        <v>120</v>
      </c>
      <c r="AG17" s="359">
        <v>110</v>
      </c>
      <c r="AH17" s="359">
        <v>100</v>
      </c>
      <c r="AI17" s="359">
        <v>90</v>
      </c>
      <c r="AJ17" s="359">
        <v>80</v>
      </c>
      <c r="AK17" s="359">
        <v>70</v>
      </c>
    </row>
    <row r="18" spans="1:37" ht="18.75" customHeight="1" x14ac:dyDescent="0.25">
      <c r="A18" s="378"/>
      <c r="B18" s="1089"/>
      <c r="C18" s="1089"/>
      <c r="D18" s="1086" t="str">
        <f>E7</f>
        <v>CSIKÓS</v>
      </c>
      <c r="E18" s="1086"/>
      <c r="F18" s="1086" t="str">
        <f>E9</f>
        <v>HORVÁTH</v>
      </c>
      <c r="G18" s="1086"/>
      <c r="H18" s="1086" t="str">
        <f>E11</f>
        <v>SZABÓ</v>
      </c>
      <c r="I18" s="1086"/>
      <c r="J18" s="378"/>
      <c r="K18" s="378"/>
      <c r="L18" s="378"/>
      <c r="M18" s="378"/>
      <c r="Y18" s="359"/>
      <c r="Z18" s="359"/>
      <c r="AA18" s="359" t="s">
        <v>77</v>
      </c>
      <c r="AB18" s="359">
        <v>200</v>
      </c>
      <c r="AC18" s="359">
        <v>150</v>
      </c>
      <c r="AD18" s="359">
        <v>130</v>
      </c>
      <c r="AE18" s="359">
        <v>110</v>
      </c>
      <c r="AF18" s="359">
        <v>95</v>
      </c>
      <c r="AG18" s="359">
        <v>80</v>
      </c>
      <c r="AH18" s="359">
        <v>70</v>
      </c>
      <c r="AI18" s="359">
        <v>60</v>
      </c>
      <c r="AJ18" s="359">
        <v>55</v>
      </c>
      <c r="AK18" s="359">
        <v>50</v>
      </c>
    </row>
    <row r="19" spans="1:37" ht="18.75" customHeight="1" x14ac:dyDescent="0.25">
      <c r="A19" s="390" t="s">
        <v>53</v>
      </c>
      <c r="B19" s="1091" t="str">
        <f>E7</f>
        <v>CSIKÓS</v>
      </c>
      <c r="C19" s="1091"/>
      <c r="D19" s="1092"/>
      <c r="E19" s="1092"/>
      <c r="F19" s="1093"/>
      <c r="G19" s="1093"/>
      <c r="H19" s="1093"/>
      <c r="I19" s="1093"/>
      <c r="J19" s="378"/>
      <c r="K19" s="378"/>
      <c r="L19" s="378"/>
      <c r="M19" s="378"/>
      <c r="Y19" s="359"/>
      <c r="Z19" s="359"/>
      <c r="AA19" s="359" t="s">
        <v>78</v>
      </c>
      <c r="AB19" s="359">
        <v>150</v>
      </c>
      <c r="AC19" s="359">
        <v>120</v>
      </c>
      <c r="AD19" s="359">
        <v>100</v>
      </c>
      <c r="AE19" s="359">
        <v>80</v>
      </c>
      <c r="AF19" s="359">
        <v>70</v>
      </c>
      <c r="AG19" s="359">
        <v>60</v>
      </c>
      <c r="AH19" s="359">
        <v>55</v>
      </c>
      <c r="AI19" s="359">
        <v>50</v>
      </c>
      <c r="AJ19" s="359">
        <v>45</v>
      </c>
      <c r="AK19" s="359">
        <v>40</v>
      </c>
    </row>
    <row r="20" spans="1:37" ht="18.75" customHeight="1" x14ac:dyDescent="0.25">
      <c r="A20" s="390" t="s">
        <v>54</v>
      </c>
      <c r="B20" s="1091" t="str">
        <f>E9</f>
        <v>HORVÁTH</v>
      </c>
      <c r="C20" s="1091"/>
      <c r="D20" s="1093"/>
      <c r="E20" s="1093"/>
      <c r="F20" s="1092"/>
      <c r="G20" s="1092"/>
      <c r="H20" s="1093"/>
      <c r="I20" s="1093"/>
      <c r="J20" s="378"/>
      <c r="K20" s="378"/>
      <c r="L20" s="378"/>
      <c r="M20" s="378"/>
      <c r="Y20" s="359"/>
      <c r="Z20" s="359"/>
      <c r="AA20" s="359" t="s">
        <v>79</v>
      </c>
      <c r="AB20" s="359">
        <v>120</v>
      </c>
      <c r="AC20" s="359">
        <v>90</v>
      </c>
      <c r="AD20" s="359">
        <v>65</v>
      </c>
      <c r="AE20" s="359">
        <v>55</v>
      </c>
      <c r="AF20" s="359">
        <v>50</v>
      </c>
      <c r="AG20" s="359">
        <v>45</v>
      </c>
      <c r="AH20" s="359">
        <v>40</v>
      </c>
      <c r="AI20" s="359">
        <v>35</v>
      </c>
      <c r="AJ20" s="359">
        <v>25</v>
      </c>
      <c r="AK20" s="359">
        <v>20</v>
      </c>
    </row>
    <row r="21" spans="1:37" ht="18.75" customHeight="1" x14ac:dyDescent="0.25">
      <c r="A21" s="390" t="s">
        <v>55</v>
      </c>
      <c r="B21" s="1091" t="str">
        <f>E11</f>
        <v>SZABÓ</v>
      </c>
      <c r="C21" s="1091"/>
      <c r="D21" s="1093"/>
      <c r="E21" s="1093"/>
      <c r="F21" s="1093"/>
      <c r="G21" s="1093"/>
      <c r="H21" s="1092"/>
      <c r="I21" s="1092"/>
      <c r="J21" s="378"/>
      <c r="K21" s="378"/>
      <c r="L21" s="378"/>
      <c r="M21" s="378"/>
      <c r="Y21" s="359"/>
      <c r="Z21" s="359"/>
      <c r="AA21" s="359" t="s">
        <v>80</v>
      </c>
      <c r="AB21" s="359">
        <v>90</v>
      </c>
      <c r="AC21" s="359">
        <v>60</v>
      </c>
      <c r="AD21" s="359">
        <v>45</v>
      </c>
      <c r="AE21" s="359">
        <v>34</v>
      </c>
      <c r="AF21" s="359">
        <v>27</v>
      </c>
      <c r="AG21" s="359">
        <v>22</v>
      </c>
      <c r="AH21" s="359">
        <v>18</v>
      </c>
      <c r="AI21" s="359">
        <v>15</v>
      </c>
      <c r="AJ21" s="359">
        <v>12</v>
      </c>
      <c r="AK21" s="359">
        <v>9</v>
      </c>
    </row>
    <row r="22" spans="1:37" x14ac:dyDescent="0.25">
      <c r="A22" s="378"/>
      <c r="B22" s="378"/>
      <c r="C22" s="378"/>
      <c r="D22" s="378"/>
      <c r="E22" s="378"/>
      <c r="F22" s="378"/>
      <c r="G22" s="378"/>
      <c r="H22" s="378"/>
      <c r="I22" s="378"/>
      <c r="J22" s="378"/>
      <c r="K22" s="378"/>
      <c r="L22" s="378"/>
      <c r="M22" s="378"/>
      <c r="Y22" s="359"/>
      <c r="Z22" s="359"/>
      <c r="AA22" s="359" t="s">
        <v>81</v>
      </c>
      <c r="AB22" s="359">
        <v>60</v>
      </c>
      <c r="AC22" s="359">
        <v>40</v>
      </c>
      <c r="AD22" s="359">
        <v>30</v>
      </c>
      <c r="AE22" s="359">
        <v>20</v>
      </c>
      <c r="AF22" s="359">
        <v>18</v>
      </c>
      <c r="AG22" s="359">
        <v>15</v>
      </c>
      <c r="AH22" s="359">
        <v>12</v>
      </c>
      <c r="AI22" s="359">
        <v>10</v>
      </c>
      <c r="AJ22" s="359">
        <v>8</v>
      </c>
      <c r="AK22" s="359">
        <v>6</v>
      </c>
    </row>
    <row r="23" spans="1:37" x14ac:dyDescent="0.25">
      <c r="A23" s="378"/>
      <c r="B23" s="378"/>
      <c r="C23" s="378"/>
      <c r="D23" s="378"/>
      <c r="E23" s="378"/>
      <c r="F23" s="378"/>
      <c r="G23" s="378"/>
      <c r="H23" s="378"/>
      <c r="I23" s="378"/>
      <c r="J23" s="378"/>
      <c r="K23" s="378"/>
      <c r="L23" s="378"/>
      <c r="M23" s="378"/>
      <c r="Y23" s="359"/>
      <c r="Z23" s="359"/>
      <c r="AA23" s="359" t="s">
        <v>82</v>
      </c>
      <c r="AB23" s="359">
        <v>40</v>
      </c>
      <c r="AC23" s="359">
        <v>25</v>
      </c>
      <c r="AD23" s="359">
        <v>18</v>
      </c>
      <c r="AE23" s="359">
        <v>13</v>
      </c>
      <c r="AF23" s="359">
        <v>8</v>
      </c>
      <c r="AG23" s="359">
        <v>7</v>
      </c>
      <c r="AH23" s="359">
        <v>6</v>
      </c>
      <c r="AI23" s="359">
        <v>5</v>
      </c>
      <c r="AJ23" s="359">
        <v>4</v>
      </c>
      <c r="AK23" s="359">
        <v>3</v>
      </c>
    </row>
    <row r="24" spans="1:37" x14ac:dyDescent="0.25">
      <c r="A24" s="378"/>
      <c r="B24" s="378"/>
      <c r="C24" s="378"/>
      <c r="D24" s="378"/>
      <c r="E24" s="378"/>
      <c r="F24" s="378"/>
      <c r="G24" s="378"/>
      <c r="H24" s="378"/>
      <c r="I24" s="378"/>
      <c r="J24" s="378"/>
      <c r="K24" s="378"/>
      <c r="L24" s="378"/>
      <c r="M24" s="378"/>
      <c r="Y24" s="359"/>
      <c r="Z24" s="359"/>
      <c r="AA24" s="359" t="s">
        <v>83</v>
      </c>
      <c r="AB24" s="359">
        <v>25</v>
      </c>
      <c r="AC24" s="359">
        <v>15</v>
      </c>
      <c r="AD24" s="359">
        <v>13</v>
      </c>
      <c r="AE24" s="359">
        <v>7</v>
      </c>
      <c r="AF24" s="359">
        <v>6</v>
      </c>
      <c r="AG24" s="359">
        <v>5</v>
      </c>
      <c r="AH24" s="359">
        <v>4</v>
      </c>
      <c r="AI24" s="359">
        <v>3</v>
      </c>
      <c r="AJ24" s="359">
        <v>2</v>
      </c>
      <c r="AK24" s="359">
        <v>1</v>
      </c>
    </row>
    <row r="25" spans="1:37" x14ac:dyDescent="0.25">
      <c r="A25" s="378"/>
      <c r="B25" s="378"/>
      <c r="C25" s="378"/>
      <c r="D25" s="378"/>
      <c r="E25" s="378"/>
      <c r="F25" s="378"/>
      <c r="G25" s="378"/>
      <c r="H25" s="378"/>
      <c r="I25" s="378"/>
      <c r="J25" s="378"/>
      <c r="K25" s="378"/>
      <c r="L25" s="378"/>
      <c r="M25" s="378"/>
      <c r="Y25" s="359"/>
      <c r="Z25" s="359"/>
      <c r="AA25" s="359" t="s">
        <v>88</v>
      </c>
      <c r="AB25" s="359">
        <v>15</v>
      </c>
      <c r="AC25" s="359">
        <v>10</v>
      </c>
      <c r="AD25" s="359">
        <v>8</v>
      </c>
      <c r="AE25" s="359">
        <v>4</v>
      </c>
      <c r="AF25" s="359">
        <v>3</v>
      </c>
      <c r="AG25" s="359">
        <v>2</v>
      </c>
      <c r="AH25" s="359">
        <v>1</v>
      </c>
      <c r="AI25" s="359">
        <v>0</v>
      </c>
      <c r="AJ25" s="359">
        <v>0</v>
      </c>
      <c r="AK25" s="359">
        <v>0</v>
      </c>
    </row>
    <row r="26" spans="1:37" x14ac:dyDescent="0.25">
      <c r="A26" s="378"/>
      <c r="B26" s="378"/>
      <c r="C26" s="378"/>
      <c r="D26" s="378"/>
      <c r="E26" s="378"/>
      <c r="F26" s="378"/>
      <c r="G26" s="378"/>
      <c r="H26" s="378"/>
      <c r="I26" s="378"/>
      <c r="J26" s="378"/>
      <c r="K26" s="378"/>
      <c r="L26" s="378"/>
      <c r="M26" s="378"/>
      <c r="Y26" s="359"/>
      <c r="Z26" s="359"/>
      <c r="AA26" s="359" t="s">
        <v>84</v>
      </c>
      <c r="AB26" s="359">
        <v>10</v>
      </c>
      <c r="AC26" s="359">
        <v>6</v>
      </c>
      <c r="AD26" s="359">
        <v>4</v>
      </c>
      <c r="AE26" s="359">
        <v>2</v>
      </c>
      <c r="AF26" s="359">
        <v>1</v>
      </c>
      <c r="AG26" s="359">
        <v>0</v>
      </c>
      <c r="AH26" s="359">
        <v>0</v>
      </c>
      <c r="AI26" s="359">
        <v>0</v>
      </c>
      <c r="AJ26" s="359">
        <v>0</v>
      </c>
      <c r="AK26" s="359">
        <v>0</v>
      </c>
    </row>
    <row r="27" spans="1:37" x14ac:dyDescent="0.25">
      <c r="A27" s="378"/>
      <c r="B27" s="378"/>
      <c r="C27" s="378"/>
      <c r="D27" s="378"/>
      <c r="E27" s="378"/>
      <c r="F27" s="378"/>
      <c r="G27" s="378"/>
      <c r="H27" s="378"/>
      <c r="I27" s="378"/>
      <c r="J27" s="378"/>
      <c r="K27" s="378"/>
      <c r="L27" s="378"/>
      <c r="M27" s="378"/>
      <c r="Y27" s="359"/>
      <c r="Z27" s="359"/>
      <c r="AA27" s="359" t="s">
        <v>85</v>
      </c>
      <c r="AB27" s="359">
        <v>3</v>
      </c>
      <c r="AC27" s="359">
        <v>2</v>
      </c>
      <c r="AD27" s="359">
        <v>1</v>
      </c>
      <c r="AE27" s="359">
        <v>0</v>
      </c>
      <c r="AF27" s="359">
        <v>0</v>
      </c>
      <c r="AG27" s="359">
        <v>0</v>
      </c>
      <c r="AH27" s="359">
        <v>0</v>
      </c>
      <c r="AI27" s="359">
        <v>0</v>
      </c>
      <c r="AJ27" s="359">
        <v>0</v>
      </c>
      <c r="AK27" s="359">
        <v>0</v>
      </c>
    </row>
    <row r="28" spans="1:37" x14ac:dyDescent="0.25">
      <c r="A28" s="378"/>
      <c r="B28" s="378"/>
      <c r="C28" s="378"/>
      <c r="D28" s="378"/>
      <c r="E28" s="378"/>
      <c r="F28" s="378"/>
      <c r="G28" s="378"/>
      <c r="H28" s="378"/>
      <c r="I28" s="378"/>
      <c r="J28" s="378"/>
      <c r="K28" s="378"/>
      <c r="L28" s="378"/>
      <c r="M28" s="378"/>
    </row>
    <row r="29" spans="1:37" x14ac:dyDescent="0.25">
      <c r="A29" s="378"/>
      <c r="B29" s="378"/>
      <c r="C29" s="378"/>
      <c r="D29" s="378"/>
      <c r="E29" s="378"/>
      <c r="F29" s="378"/>
      <c r="G29" s="378"/>
      <c r="H29" s="378"/>
      <c r="I29" s="378"/>
      <c r="J29" s="378"/>
      <c r="K29" s="378"/>
      <c r="L29" s="378"/>
      <c r="M29" s="378"/>
    </row>
    <row r="30" spans="1:37" x14ac:dyDescent="0.25">
      <c r="A30" s="378"/>
      <c r="B30" s="378"/>
      <c r="C30" s="378"/>
      <c r="D30" s="378"/>
      <c r="E30" s="378"/>
      <c r="F30" s="378"/>
      <c r="G30" s="378"/>
      <c r="H30" s="378"/>
      <c r="I30" s="378"/>
      <c r="J30" s="378"/>
      <c r="K30" s="378"/>
      <c r="L30" s="378"/>
      <c r="M30" s="378"/>
    </row>
    <row r="31" spans="1:37" x14ac:dyDescent="0.25">
      <c r="A31" s="378"/>
      <c r="B31" s="378"/>
      <c r="C31" s="378"/>
      <c r="D31" s="378"/>
      <c r="E31" s="378"/>
      <c r="F31" s="378"/>
      <c r="G31" s="378"/>
      <c r="H31" s="378"/>
      <c r="I31" s="378"/>
      <c r="J31" s="378"/>
      <c r="K31" s="378"/>
      <c r="L31" s="378"/>
      <c r="M31" s="378"/>
    </row>
    <row r="32" spans="1:37" x14ac:dyDescent="0.25">
      <c r="A32" s="378"/>
      <c r="B32" s="378"/>
      <c r="C32" s="378"/>
      <c r="D32" s="378"/>
      <c r="E32" s="378"/>
      <c r="F32" s="378"/>
      <c r="G32" s="378"/>
      <c r="H32" s="378"/>
      <c r="I32" s="378"/>
      <c r="J32" s="378"/>
      <c r="K32" s="378"/>
      <c r="L32" s="383"/>
      <c r="M32" s="383"/>
    </row>
    <row r="33" spans="1:18" x14ac:dyDescent="0.25">
      <c r="A33" s="391" t="s">
        <v>35</v>
      </c>
      <c r="B33" s="392"/>
      <c r="C33" s="393"/>
      <c r="D33" s="394" t="s">
        <v>2</v>
      </c>
      <c r="E33" s="395" t="s">
        <v>37</v>
      </c>
      <c r="F33" s="396"/>
      <c r="G33" s="394" t="s">
        <v>2</v>
      </c>
      <c r="H33" s="395" t="s">
        <v>46</v>
      </c>
      <c r="I33" s="397"/>
      <c r="J33" s="395" t="s">
        <v>47</v>
      </c>
      <c r="K33" s="398" t="s">
        <v>48</v>
      </c>
      <c r="L33" s="374"/>
      <c r="M33" s="399"/>
      <c r="N33" s="400"/>
      <c r="P33" s="401"/>
      <c r="Q33" s="401"/>
      <c r="R33" s="402"/>
    </row>
    <row r="34" spans="1:18" x14ac:dyDescent="0.25">
      <c r="A34" s="403" t="s">
        <v>36</v>
      </c>
      <c r="B34" s="404"/>
      <c r="C34" s="405"/>
      <c r="D34" s="406"/>
      <c r="E34" s="1094"/>
      <c r="F34" s="1094"/>
      <c r="G34" s="407" t="s">
        <v>3</v>
      </c>
      <c r="H34" s="404"/>
      <c r="I34" s="408"/>
      <c r="J34" s="409"/>
      <c r="K34" s="410" t="s">
        <v>38</v>
      </c>
      <c r="L34" s="411"/>
      <c r="M34" s="412"/>
      <c r="P34" s="413"/>
      <c r="Q34" s="413"/>
      <c r="R34" s="414"/>
    </row>
    <row r="35" spans="1:18" x14ac:dyDescent="0.25">
      <c r="A35" s="415" t="s">
        <v>45</v>
      </c>
      <c r="B35" s="416"/>
      <c r="C35" s="417"/>
      <c r="D35" s="418"/>
      <c r="E35" s="1090"/>
      <c r="F35" s="1090"/>
      <c r="G35" s="419" t="s">
        <v>4</v>
      </c>
      <c r="H35" s="420"/>
      <c r="I35" s="421"/>
      <c r="J35" s="422"/>
      <c r="K35" s="423"/>
      <c r="L35" s="383"/>
      <c r="M35" s="424"/>
      <c r="P35" s="414"/>
      <c r="Q35" s="425"/>
      <c r="R35" s="414"/>
    </row>
    <row r="36" spans="1:18" x14ac:dyDescent="0.25">
      <c r="A36" s="426"/>
      <c r="B36" s="427"/>
      <c r="C36" s="428"/>
      <c r="D36" s="418"/>
      <c r="E36" s="429"/>
      <c r="F36" s="378"/>
      <c r="G36" s="419" t="s">
        <v>5</v>
      </c>
      <c r="H36" s="420"/>
      <c r="I36" s="421"/>
      <c r="J36" s="422"/>
      <c r="K36" s="410" t="s">
        <v>39</v>
      </c>
      <c r="L36" s="411"/>
      <c r="M36" s="430"/>
      <c r="P36" s="413"/>
      <c r="Q36" s="413"/>
      <c r="R36" s="414"/>
    </row>
    <row r="37" spans="1:18" x14ac:dyDescent="0.25">
      <c r="A37" s="431"/>
      <c r="B37" s="432"/>
      <c r="C37" s="433"/>
      <c r="D37" s="418"/>
      <c r="E37" s="429"/>
      <c r="F37" s="378"/>
      <c r="G37" s="419" t="s">
        <v>6</v>
      </c>
      <c r="H37" s="420"/>
      <c r="I37" s="421"/>
      <c r="J37" s="422"/>
      <c r="K37" s="434"/>
      <c r="L37" s="378"/>
      <c r="M37" s="412"/>
      <c r="P37" s="414"/>
      <c r="Q37" s="425"/>
      <c r="R37" s="414"/>
    </row>
    <row r="38" spans="1:18" x14ac:dyDescent="0.25">
      <c r="A38" s="435"/>
      <c r="B38" s="436"/>
      <c r="C38" s="437"/>
      <c r="D38" s="418"/>
      <c r="E38" s="429"/>
      <c r="F38" s="378"/>
      <c r="G38" s="419" t="s">
        <v>7</v>
      </c>
      <c r="H38" s="420"/>
      <c r="I38" s="421"/>
      <c r="J38" s="422"/>
      <c r="K38" s="415"/>
      <c r="L38" s="383"/>
      <c r="M38" s="424"/>
      <c r="P38" s="414"/>
      <c r="Q38" s="425"/>
      <c r="R38" s="414"/>
    </row>
    <row r="39" spans="1:18" x14ac:dyDescent="0.25">
      <c r="A39" s="438"/>
      <c r="B39" s="439"/>
      <c r="C39" s="433"/>
      <c r="D39" s="418"/>
      <c r="E39" s="429"/>
      <c r="F39" s="378"/>
      <c r="G39" s="419" t="s">
        <v>8</v>
      </c>
      <c r="H39" s="420"/>
      <c r="I39" s="421"/>
      <c r="J39" s="422"/>
      <c r="K39" s="410" t="s">
        <v>28</v>
      </c>
      <c r="L39" s="411"/>
      <c r="M39" s="430"/>
      <c r="P39" s="413"/>
      <c r="Q39" s="413"/>
      <c r="R39" s="414"/>
    </row>
    <row r="40" spans="1:18" x14ac:dyDescent="0.25">
      <c r="A40" s="438"/>
      <c r="B40" s="439"/>
      <c r="C40" s="440"/>
      <c r="D40" s="418"/>
      <c r="E40" s="429"/>
      <c r="F40" s="378"/>
      <c r="G40" s="419" t="s">
        <v>9</v>
      </c>
      <c r="H40" s="420"/>
      <c r="I40" s="421"/>
      <c r="J40" s="422"/>
      <c r="K40" s="434"/>
      <c r="L40" s="378"/>
      <c r="M40" s="412"/>
      <c r="P40" s="414"/>
      <c r="Q40" s="425"/>
      <c r="R40" s="414"/>
    </row>
    <row r="41" spans="1:18" x14ac:dyDescent="0.25">
      <c r="A41" s="441"/>
      <c r="B41" s="442"/>
      <c r="C41" s="443"/>
      <c r="D41" s="444"/>
      <c r="E41" s="445"/>
      <c r="F41" s="383"/>
      <c r="G41" s="446" t="s">
        <v>10</v>
      </c>
      <c r="H41" s="416"/>
      <c r="I41" s="447"/>
      <c r="J41" s="448"/>
      <c r="K41" s="415" t="e">
        <f>L4</f>
        <v>#REF!</v>
      </c>
      <c r="L41" s="383"/>
      <c r="M41" s="424"/>
      <c r="P41" s="414"/>
      <c r="Q41" s="425"/>
      <c r="R41" s="449"/>
    </row>
  </sheetData>
  <mergeCells count="20">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 ref="H18:I18"/>
    <mergeCell ref="A1:F1"/>
    <mergeCell ref="A4:C4"/>
    <mergeCell ref="B18:C18"/>
    <mergeCell ref="D18:E18"/>
    <mergeCell ref="F18:G18"/>
  </mergeCells>
  <conditionalFormatting sqref="E7 E9 E11">
    <cfRule type="cellIs" dxfId="338" priority="1" stopIfTrue="1" operator="equal">
      <formula>"Bye"</formula>
    </cfRule>
  </conditionalFormatting>
  <conditionalFormatting sqref="R41">
    <cfRule type="expression" dxfId="337"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DF970-5828-4802-8796-8F867E34F331}">
  <sheetPr codeName="Sheet19">
    <tabColor indexed="42"/>
  </sheetPr>
  <dimension ref="A1:Q156"/>
  <sheetViews>
    <sheetView showGridLines="0" showZeros="0" workbookViewId="0">
      <pane ySplit="6" topLeftCell="A7" activePane="bottomLeft" state="frozen"/>
      <selection activeCell="T26" sqref="T26"/>
      <selection pane="bottomLeft" activeCell="T26" sqref="T26"/>
    </sheetView>
  </sheetViews>
  <sheetFormatPr defaultRowHeight="13.2" x14ac:dyDescent="0.25"/>
  <cols>
    <col min="1" max="1" width="3.88671875" style="266" customWidth="1"/>
    <col min="2" max="2" width="13.33203125" style="266" customWidth="1"/>
    <col min="3" max="3" width="11.88671875" style="266" customWidth="1"/>
    <col min="4" max="4" width="53.88671875" style="339" bestFit="1" customWidth="1"/>
    <col min="5" max="5" width="10.6640625" style="340" customWidth="1"/>
    <col min="6" max="6" width="6.109375" style="341" hidden="1" customWidth="1"/>
    <col min="7" max="7" width="35" style="341" customWidth="1"/>
    <col min="8" max="8" width="7.6640625" style="339" customWidth="1"/>
    <col min="9" max="13" width="7.44140625" style="339" hidden="1" customWidth="1"/>
    <col min="14" max="15" width="7.44140625" style="339" customWidth="1"/>
    <col min="16" max="16" width="7.44140625" style="339" hidden="1" customWidth="1"/>
    <col min="17" max="17" width="7.44140625" style="339" customWidth="1"/>
    <col min="18" max="16384" width="8.88671875" style="266"/>
  </cols>
  <sheetData>
    <row r="1" spans="1:17" ht="24.6" x14ac:dyDescent="0.4">
      <c r="A1" s="450" t="e">
        <f>[1]Altalanos!$A$6</f>
        <v>#REF!</v>
      </c>
      <c r="B1" s="258"/>
      <c r="C1" s="258"/>
      <c r="D1" s="259"/>
      <c r="E1" s="260" t="s">
        <v>44</v>
      </c>
      <c r="F1" s="261"/>
      <c r="G1" s="262"/>
      <c r="H1" s="263"/>
      <c r="I1" s="263"/>
      <c r="J1" s="264"/>
      <c r="K1" s="264"/>
      <c r="L1" s="264"/>
      <c r="M1" s="264"/>
      <c r="N1" s="264"/>
      <c r="O1" s="264"/>
      <c r="P1" s="264"/>
      <c r="Q1" s="265"/>
    </row>
    <row r="2" spans="1:17" ht="13.8" thickBot="1" x14ac:dyDescent="0.3">
      <c r="B2" s="267" t="s">
        <v>43</v>
      </c>
      <c r="C2" s="451" t="e">
        <f>[1]Altalanos!$B$8</f>
        <v>#REF!</v>
      </c>
      <c r="D2" s="261"/>
      <c r="E2" s="260" t="s">
        <v>29</v>
      </c>
      <c r="F2" s="268"/>
      <c r="G2" s="268"/>
      <c r="H2" s="269"/>
      <c r="I2" s="269"/>
      <c r="J2" s="263"/>
      <c r="K2" s="263"/>
      <c r="L2" s="263"/>
      <c r="M2" s="263"/>
      <c r="N2" s="270"/>
      <c r="O2" s="271"/>
      <c r="P2" s="271"/>
      <c r="Q2" s="270"/>
    </row>
    <row r="3" spans="1:17" s="281" customFormat="1" ht="13.8" thickBot="1" x14ac:dyDescent="0.3">
      <c r="A3" s="272" t="s">
        <v>42</v>
      </c>
      <c r="B3" s="273"/>
      <c r="C3" s="273"/>
      <c r="D3" s="273"/>
      <c r="E3" s="273"/>
      <c r="F3" s="273"/>
      <c r="G3" s="273"/>
      <c r="H3" s="273"/>
      <c r="I3" s="274"/>
      <c r="J3" s="275"/>
      <c r="K3" s="276"/>
      <c r="L3" s="276"/>
      <c r="M3" s="276"/>
      <c r="N3" s="277" t="s">
        <v>28</v>
      </c>
      <c r="O3" s="278"/>
      <c r="P3" s="279"/>
      <c r="Q3" s="280"/>
    </row>
    <row r="4" spans="1:17" s="281" customFormat="1" x14ac:dyDescent="0.25">
      <c r="A4" s="282" t="s">
        <v>21</v>
      </c>
      <c r="B4" s="282"/>
      <c r="C4" s="283" t="s">
        <v>19</v>
      </c>
      <c r="D4" s="282" t="s">
        <v>24</v>
      </c>
      <c r="E4" s="284"/>
      <c r="G4" s="285"/>
      <c r="H4" s="286" t="s">
        <v>25</v>
      </c>
      <c r="I4" s="287"/>
      <c r="J4" s="288"/>
      <c r="K4" s="289"/>
      <c r="L4" s="289"/>
      <c r="M4" s="289"/>
      <c r="N4" s="288"/>
      <c r="O4" s="290"/>
      <c r="P4" s="290"/>
      <c r="Q4" s="291"/>
    </row>
    <row r="5" spans="1:17" s="281" customFormat="1" ht="13.8" thickBot="1" x14ac:dyDescent="0.3">
      <c r="A5" s="292" t="e">
        <f>[1]Altalanos!$A$10</f>
        <v>#REF!</v>
      </c>
      <c r="B5" s="292"/>
      <c r="C5" s="293" t="e">
        <f>[1]Altalanos!$C$10</f>
        <v>#REF!</v>
      </c>
      <c r="D5" s="294" t="e">
        <f>[1]Altalanos!$D$10</f>
        <v>#REF!</v>
      </c>
      <c r="E5" s="294"/>
      <c r="F5" s="294"/>
      <c r="G5" s="294"/>
      <c r="H5" s="295" t="e">
        <f>[1]Altalanos!$E$10</f>
        <v>#REF!</v>
      </c>
      <c r="I5" s="296"/>
      <c r="J5" s="297"/>
      <c r="K5" s="298"/>
      <c r="L5" s="298"/>
      <c r="M5" s="298"/>
      <c r="N5" s="297"/>
      <c r="O5" s="294"/>
      <c r="P5" s="294"/>
      <c r="Q5" s="299"/>
    </row>
    <row r="6" spans="1:17" ht="30" customHeight="1" thickBot="1" x14ac:dyDescent="0.3">
      <c r="A6" s="300" t="s">
        <v>30</v>
      </c>
      <c r="B6" s="301" t="s">
        <v>22</v>
      </c>
      <c r="C6" s="301" t="s">
        <v>23</v>
      </c>
      <c r="D6" s="301" t="s">
        <v>26</v>
      </c>
      <c r="E6" s="302" t="s">
        <v>27</v>
      </c>
      <c r="F6" s="302" t="s">
        <v>31</v>
      </c>
      <c r="G6" s="302" t="s">
        <v>95</v>
      </c>
      <c r="H6" s="303" t="s">
        <v>32</v>
      </c>
      <c r="I6" s="304"/>
      <c r="J6" s="305" t="s">
        <v>14</v>
      </c>
      <c r="K6" s="306" t="s">
        <v>12</v>
      </c>
      <c r="L6" s="307" t="s">
        <v>0</v>
      </c>
      <c r="M6" s="308" t="s">
        <v>13</v>
      </c>
      <c r="N6" s="309" t="s">
        <v>40</v>
      </c>
      <c r="O6" s="310" t="s">
        <v>33</v>
      </c>
      <c r="P6" s="311" t="s">
        <v>1</v>
      </c>
      <c r="Q6" s="302" t="s">
        <v>34</v>
      </c>
    </row>
    <row r="7" spans="1:17" s="323" customFormat="1" ht="18.899999999999999" customHeight="1" x14ac:dyDescent="0.25">
      <c r="A7" s="312">
        <v>1</v>
      </c>
      <c r="B7" s="327" t="s">
        <v>155</v>
      </c>
      <c r="C7" s="327" t="s">
        <v>156</v>
      </c>
      <c r="D7" s="316" t="s">
        <v>116</v>
      </c>
      <c r="E7" s="328" t="s">
        <v>157</v>
      </c>
      <c r="F7" s="452"/>
      <c r="G7" s="315"/>
      <c r="H7" s="316"/>
      <c r="I7" s="316"/>
      <c r="J7" s="317"/>
      <c r="K7" s="318"/>
      <c r="L7" s="319"/>
      <c r="M7" s="318"/>
      <c r="N7" s="320"/>
      <c r="O7" s="316"/>
      <c r="P7" s="321"/>
      <c r="Q7" s="322"/>
    </row>
    <row r="8" spans="1:17" s="323" customFormat="1" ht="18.899999999999999" customHeight="1" x14ac:dyDescent="0.25">
      <c r="A8" s="312">
        <v>2</v>
      </c>
      <c r="B8" s="327" t="s">
        <v>114</v>
      </c>
      <c r="C8" s="327" t="s">
        <v>158</v>
      </c>
      <c r="D8" s="316" t="s">
        <v>159</v>
      </c>
      <c r="E8" s="328" t="s">
        <v>160</v>
      </c>
      <c r="F8" s="329"/>
      <c r="G8" s="324"/>
      <c r="H8" s="316"/>
      <c r="I8" s="316"/>
      <c r="J8" s="317"/>
      <c r="K8" s="318"/>
      <c r="L8" s="319"/>
      <c r="M8" s="318"/>
      <c r="N8" s="320"/>
      <c r="O8" s="316"/>
      <c r="P8" s="321"/>
      <c r="Q8" s="322"/>
    </row>
    <row r="9" spans="1:17" s="323" customFormat="1" ht="18.899999999999999" customHeight="1" x14ac:dyDescent="0.25">
      <c r="A9" s="312">
        <v>3</v>
      </c>
      <c r="B9" s="327"/>
      <c r="C9" s="327"/>
      <c r="D9" s="316"/>
      <c r="E9" s="328"/>
      <c r="F9" s="329"/>
      <c r="G9" s="324"/>
      <c r="H9" s="316"/>
      <c r="I9" s="316"/>
      <c r="J9" s="317"/>
      <c r="K9" s="318"/>
      <c r="L9" s="319"/>
      <c r="M9" s="318"/>
      <c r="N9" s="320"/>
      <c r="O9" s="316"/>
      <c r="P9" s="325"/>
      <c r="Q9" s="326"/>
    </row>
    <row r="10" spans="1:17" s="323" customFormat="1" ht="18.899999999999999" customHeight="1" x14ac:dyDescent="0.25">
      <c r="A10" s="312">
        <v>4</v>
      </c>
      <c r="B10" s="327"/>
      <c r="C10" s="327"/>
      <c r="D10" s="316"/>
      <c r="E10" s="328"/>
      <c r="F10" s="329"/>
      <c r="G10" s="324"/>
      <c r="H10" s="316"/>
      <c r="I10" s="316"/>
      <c r="J10" s="317"/>
      <c r="K10" s="318"/>
      <c r="L10" s="319"/>
      <c r="M10" s="318"/>
      <c r="N10" s="320"/>
      <c r="O10" s="316"/>
      <c r="P10" s="330"/>
      <c r="Q10" s="331"/>
    </row>
    <row r="11" spans="1:17" s="323" customFormat="1" ht="18.899999999999999" customHeight="1" x14ac:dyDescent="0.25">
      <c r="A11" s="312">
        <v>5</v>
      </c>
      <c r="B11" s="327"/>
      <c r="C11" s="327"/>
      <c r="D11" s="316"/>
      <c r="E11" s="328"/>
      <c r="F11" s="329"/>
      <c r="G11" s="324"/>
      <c r="H11" s="316"/>
      <c r="I11" s="316"/>
      <c r="J11" s="317"/>
      <c r="K11" s="318"/>
      <c r="L11" s="319"/>
      <c r="M11" s="318"/>
      <c r="N11" s="320"/>
      <c r="O11" s="316"/>
      <c r="P11" s="330"/>
      <c r="Q11" s="331"/>
    </row>
    <row r="12" spans="1:17" s="323" customFormat="1" ht="18.899999999999999" customHeight="1" x14ac:dyDescent="0.25">
      <c r="A12" s="312">
        <v>6</v>
      </c>
      <c r="B12" s="327"/>
      <c r="C12" s="327"/>
      <c r="D12" s="316"/>
      <c r="E12" s="328"/>
      <c r="F12" s="329"/>
      <c r="G12" s="324"/>
      <c r="H12" s="316"/>
      <c r="I12" s="316"/>
      <c r="J12" s="317"/>
      <c r="K12" s="318"/>
      <c r="L12" s="319"/>
      <c r="M12" s="318"/>
      <c r="N12" s="320"/>
      <c r="O12" s="316"/>
      <c r="P12" s="330"/>
      <c r="Q12" s="331"/>
    </row>
    <row r="13" spans="1:17" s="323" customFormat="1" ht="18.899999999999999" customHeight="1" x14ac:dyDescent="0.25">
      <c r="A13" s="312">
        <v>7</v>
      </c>
      <c r="B13" s="327"/>
      <c r="C13" s="327"/>
      <c r="D13" s="316"/>
      <c r="E13" s="328"/>
      <c r="F13" s="329"/>
      <c r="G13" s="324"/>
      <c r="H13" s="316"/>
      <c r="I13" s="316"/>
      <c r="J13" s="317"/>
      <c r="K13" s="318"/>
      <c r="L13" s="319"/>
      <c r="M13" s="318"/>
      <c r="N13" s="320"/>
      <c r="O13" s="316"/>
      <c r="P13" s="330"/>
      <c r="Q13" s="331"/>
    </row>
    <row r="14" spans="1:17" s="323" customFormat="1" ht="18.899999999999999" customHeight="1" x14ac:dyDescent="0.25">
      <c r="A14" s="312">
        <v>8</v>
      </c>
      <c r="B14" s="327"/>
      <c r="C14" s="327"/>
      <c r="D14" s="316"/>
      <c r="E14" s="328"/>
      <c r="F14" s="329"/>
      <c r="G14" s="324"/>
      <c r="H14" s="316"/>
      <c r="I14" s="316"/>
      <c r="J14" s="317"/>
      <c r="K14" s="318"/>
      <c r="L14" s="319"/>
      <c r="M14" s="318"/>
      <c r="N14" s="320"/>
      <c r="O14" s="316"/>
      <c r="P14" s="330"/>
      <c r="Q14" s="331"/>
    </row>
    <row r="15" spans="1:17" s="323" customFormat="1" ht="18.899999999999999" customHeight="1" x14ac:dyDescent="0.25">
      <c r="A15" s="312">
        <v>9</v>
      </c>
      <c r="B15" s="327"/>
      <c r="C15" s="327"/>
      <c r="D15" s="316"/>
      <c r="E15" s="328"/>
      <c r="F15" s="322"/>
      <c r="G15" s="322"/>
      <c r="H15" s="316"/>
      <c r="I15" s="316"/>
      <c r="J15" s="317"/>
      <c r="K15" s="318"/>
      <c r="L15" s="319"/>
      <c r="M15" s="332"/>
      <c r="N15" s="320"/>
      <c r="O15" s="316"/>
      <c r="P15" s="322"/>
      <c r="Q15" s="322"/>
    </row>
    <row r="16" spans="1:17" s="323" customFormat="1" ht="18.899999999999999" customHeight="1" x14ac:dyDescent="0.25">
      <c r="A16" s="312">
        <v>10</v>
      </c>
      <c r="B16" s="333"/>
      <c r="C16" s="327"/>
      <c r="D16" s="316"/>
      <c r="E16" s="328"/>
      <c r="F16" s="322"/>
      <c r="G16" s="322"/>
      <c r="H16" s="316"/>
      <c r="I16" s="316"/>
      <c r="J16" s="317"/>
      <c r="K16" s="318"/>
      <c r="L16" s="319"/>
      <c r="M16" s="332"/>
      <c r="N16" s="320"/>
      <c r="O16" s="316"/>
      <c r="P16" s="321"/>
      <c r="Q16" s="322"/>
    </row>
    <row r="17" spans="1:17" s="323" customFormat="1" ht="18.899999999999999" customHeight="1" x14ac:dyDescent="0.25">
      <c r="A17" s="312">
        <v>11</v>
      </c>
      <c r="B17" s="327"/>
      <c r="C17" s="327"/>
      <c r="D17" s="316"/>
      <c r="E17" s="328"/>
      <c r="F17" s="322"/>
      <c r="G17" s="322"/>
      <c r="H17" s="316"/>
      <c r="I17" s="316"/>
      <c r="J17" s="317"/>
      <c r="K17" s="318"/>
      <c r="L17" s="319"/>
      <c r="M17" s="332"/>
      <c r="N17" s="320"/>
      <c r="O17" s="316"/>
      <c r="P17" s="321"/>
      <c r="Q17" s="322"/>
    </row>
    <row r="18" spans="1:17" s="323" customFormat="1" ht="18.899999999999999" customHeight="1" x14ac:dyDescent="0.25">
      <c r="A18" s="312">
        <v>12</v>
      </c>
      <c r="B18" s="327"/>
      <c r="C18" s="327"/>
      <c r="D18" s="316"/>
      <c r="E18" s="328"/>
      <c r="F18" s="322"/>
      <c r="G18" s="322"/>
      <c r="H18" s="316"/>
      <c r="I18" s="316"/>
      <c r="J18" s="317"/>
      <c r="K18" s="318"/>
      <c r="L18" s="319"/>
      <c r="M18" s="332"/>
      <c r="N18" s="320"/>
      <c r="O18" s="316"/>
      <c r="P18" s="321"/>
      <c r="Q18" s="322"/>
    </row>
    <row r="19" spans="1:17" s="323" customFormat="1" ht="18.899999999999999" customHeight="1" x14ac:dyDescent="0.25">
      <c r="A19" s="312">
        <v>13</v>
      </c>
      <c r="B19" s="327"/>
      <c r="C19" s="327"/>
      <c r="D19" s="316"/>
      <c r="E19" s="328"/>
      <c r="F19" s="322"/>
      <c r="G19" s="322"/>
      <c r="H19" s="316"/>
      <c r="I19" s="316"/>
      <c r="J19" s="317"/>
      <c r="K19" s="318"/>
      <c r="L19" s="319"/>
      <c r="M19" s="332"/>
      <c r="N19" s="320"/>
      <c r="O19" s="316"/>
      <c r="P19" s="321"/>
      <c r="Q19" s="322"/>
    </row>
    <row r="20" spans="1:17" s="323" customFormat="1" ht="18.899999999999999" customHeight="1" x14ac:dyDescent="0.25">
      <c r="A20" s="312">
        <v>14</v>
      </c>
      <c r="B20" s="327"/>
      <c r="C20" s="327"/>
      <c r="D20" s="316"/>
      <c r="E20" s="328"/>
      <c r="F20" s="322"/>
      <c r="G20" s="322"/>
      <c r="H20" s="316"/>
      <c r="I20" s="316"/>
      <c r="J20" s="317"/>
      <c r="K20" s="318"/>
      <c r="L20" s="319"/>
      <c r="M20" s="332"/>
      <c r="N20" s="320"/>
      <c r="O20" s="316"/>
      <c r="P20" s="321"/>
      <c r="Q20" s="322"/>
    </row>
    <row r="21" spans="1:17" s="323" customFormat="1" ht="18.899999999999999" customHeight="1" x14ac:dyDescent="0.25">
      <c r="A21" s="312">
        <v>15</v>
      </c>
      <c r="B21" s="327"/>
      <c r="C21" s="327"/>
      <c r="D21" s="316"/>
      <c r="E21" s="328"/>
      <c r="F21" s="322"/>
      <c r="G21" s="322"/>
      <c r="H21" s="316"/>
      <c r="I21" s="316"/>
      <c r="J21" s="317"/>
      <c r="K21" s="318"/>
      <c r="L21" s="319"/>
      <c r="M21" s="332"/>
      <c r="N21" s="320"/>
      <c r="O21" s="316"/>
      <c r="P21" s="321"/>
      <c r="Q21" s="322"/>
    </row>
    <row r="22" spans="1:17" s="323" customFormat="1" ht="18.899999999999999" customHeight="1" x14ac:dyDescent="0.25">
      <c r="A22" s="312">
        <v>16</v>
      </c>
      <c r="B22" s="327"/>
      <c r="C22" s="327"/>
      <c r="D22" s="316"/>
      <c r="E22" s="328"/>
      <c r="F22" s="322"/>
      <c r="G22" s="322"/>
      <c r="H22" s="316"/>
      <c r="I22" s="316"/>
      <c r="J22" s="317"/>
      <c r="K22" s="318"/>
      <c r="L22" s="319"/>
      <c r="M22" s="332"/>
      <c r="N22" s="320"/>
      <c r="O22" s="316"/>
      <c r="P22" s="321"/>
      <c r="Q22" s="322"/>
    </row>
    <row r="23" spans="1:17" s="323" customFormat="1" ht="18.899999999999999" customHeight="1" x14ac:dyDescent="0.25">
      <c r="A23" s="312">
        <v>17</v>
      </c>
      <c r="B23" s="327"/>
      <c r="C23" s="327"/>
      <c r="D23" s="316"/>
      <c r="E23" s="328"/>
      <c r="F23" s="322"/>
      <c r="G23" s="322"/>
      <c r="H23" s="316"/>
      <c r="I23" s="316"/>
      <c r="J23" s="317"/>
      <c r="K23" s="318"/>
      <c r="L23" s="319"/>
      <c r="M23" s="332"/>
      <c r="N23" s="320"/>
      <c r="O23" s="316"/>
      <c r="P23" s="321"/>
      <c r="Q23" s="322"/>
    </row>
    <row r="24" spans="1:17" s="323" customFormat="1" ht="18.899999999999999" customHeight="1" x14ac:dyDescent="0.25">
      <c r="A24" s="312">
        <v>18</v>
      </c>
      <c r="B24" s="327"/>
      <c r="C24" s="327"/>
      <c r="D24" s="316"/>
      <c r="E24" s="328"/>
      <c r="F24" s="322"/>
      <c r="G24" s="322"/>
      <c r="H24" s="316"/>
      <c r="I24" s="316"/>
      <c r="J24" s="317"/>
      <c r="K24" s="318"/>
      <c r="L24" s="319"/>
      <c r="M24" s="332"/>
      <c r="N24" s="320"/>
      <c r="O24" s="316"/>
      <c r="P24" s="321"/>
      <c r="Q24" s="322"/>
    </row>
    <row r="25" spans="1:17" s="323" customFormat="1" ht="18.899999999999999" customHeight="1" x14ac:dyDescent="0.25">
      <c r="A25" s="312">
        <v>19</v>
      </c>
      <c r="B25" s="327"/>
      <c r="C25" s="327"/>
      <c r="D25" s="316"/>
      <c r="E25" s="328"/>
      <c r="F25" s="322"/>
      <c r="G25" s="322"/>
      <c r="H25" s="316"/>
      <c r="I25" s="316"/>
      <c r="J25" s="317"/>
      <c r="K25" s="318"/>
      <c r="L25" s="319"/>
      <c r="M25" s="332"/>
      <c r="N25" s="320"/>
      <c r="O25" s="316"/>
      <c r="P25" s="321"/>
      <c r="Q25" s="322"/>
    </row>
    <row r="26" spans="1:17" s="323" customFormat="1" ht="18.899999999999999" customHeight="1" x14ac:dyDescent="0.25">
      <c r="A26" s="312">
        <v>20</v>
      </c>
      <c r="B26" s="327"/>
      <c r="C26" s="327"/>
      <c r="D26" s="316"/>
      <c r="E26" s="328"/>
      <c r="F26" s="322"/>
      <c r="G26" s="322"/>
      <c r="H26" s="316"/>
      <c r="I26" s="316"/>
      <c r="J26" s="317"/>
      <c r="K26" s="318"/>
      <c r="L26" s="319"/>
      <c r="M26" s="332"/>
      <c r="N26" s="320"/>
      <c r="O26" s="316"/>
      <c r="P26" s="321"/>
      <c r="Q26" s="322"/>
    </row>
    <row r="27" spans="1:17" s="323" customFormat="1" ht="18.899999999999999" customHeight="1" x14ac:dyDescent="0.25">
      <c r="A27" s="312">
        <v>21</v>
      </c>
      <c r="B27" s="327"/>
      <c r="C27" s="327"/>
      <c r="D27" s="316"/>
      <c r="E27" s="328"/>
      <c r="F27" s="322"/>
      <c r="G27" s="322"/>
      <c r="H27" s="316"/>
      <c r="I27" s="316"/>
      <c r="J27" s="317"/>
      <c r="K27" s="318"/>
      <c r="L27" s="319"/>
      <c r="M27" s="332"/>
      <c r="N27" s="320"/>
      <c r="O27" s="316"/>
      <c r="P27" s="321"/>
      <c r="Q27" s="322"/>
    </row>
    <row r="28" spans="1:17" s="323" customFormat="1" ht="18.899999999999999" customHeight="1" x14ac:dyDescent="0.25">
      <c r="A28" s="312">
        <v>22</v>
      </c>
      <c r="B28" s="327"/>
      <c r="C28" s="327"/>
      <c r="D28" s="316"/>
      <c r="E28" s="334"/>
      <c r="F28" s="335"/>
      <c r="G28" s="326"/>
      <c r="H28" s="316"/>
      <c r="I28" s="316"/>
      <c r="J28" s="317"/>
      <c r="K28" s="318"/>
      <c r="L28" s="319"/>
      <c r="M28" s="332"/>
      <c r="N28" s="320"/>
      <c r="O28" s="316"/>
      <c r="P28" s="321"/>
      <c r="Q28" s="322"/>
    </row>
    <row r="29" spans="1:17" s="323" customFormat="1" ht="18.899999999999999" customHeight="1" x14ac:dyDescent="0.25">
      <c r="A29" s="312">
        <v>23</v>
      </c>
      <c r="B29" s="327"/>
      <c r="C29" s="327"/>
      <c r="D29" s="316"/>
      <c r="E29" s="336"/>
      <c r="F29" s="322"/>
      <c r="G29" s="322"/>
      <c r="H29" s="316"/>
      <c r="I29" s="316"/>
      <c r="J29" s="317"/>
      <c r="K29" s="318"/>
      <c r="L29" s="319"/>
      <c r="M29" s="332"/>
      <c r="N29" s="320"/>
      <c r="O29" s="316"/>
      <c r="P29" s="321"/>
      <c r="Q29" s="322"/>
    </row>
    <row r="30" spans="1:17" s="323" customFormat="1" ht="18.899999999999999" customHeight="1" x14ac:dyDescent="0.25">
      <c r="A30" s="312">
        <v>24</v>
      </c>
      <c r="B30" s="327"/>
      <c r="C30" s="327"/>
      <c r="D30" s="316"/>
      <c r="E30" s="328"/>
      <c r="F30" s="322"/>
      <c r="G30" s="322"/>
      <c r="H30" s="316"/>
      <c r="I30" s="316"/>
      <c r="J30" s="317"/>
      <c r="K30" s="318"/>
      <c r="L30" s="319"/>
      <c r="M30" s="332"/>
      <c r="N30" s="320"/>
      <c r="O30" s="316"/>
      <c r="P30" s="321"/>
      <c r="Q30" s="322"/>
    </row>
    <row r="31" spans="1:17" s="323" customFormat="1" ht="18.899999999999999" customHeight="1" x14ac:dyDescent="0.25">
      <c r="A31" s="312">
        <v>25</v>
      </c>
      <c r="B31" s="327"/>
      <c r="C31" s="327"/>
      <c r="D31" s="316"/>
      <c r="E31" s="328"/>
      <c r="F31" s="322"/>
      <c r="G31" s="322"/>
      <c r="H31" s="316"/>
      <c r="I31" s="316"/>
      <c r="J31" s="317"/>
      <c r="K31" s="318"/>
      <c r="L31" s="319"/>
      <c r="M31" s="332"/>
      <c r="N31" s="320"/>
      <c r="O31" s="316"/>
      <c r="P31" s="321"/>
      <c r="Q31" s="322"/>
    </row>
    <row r="32" spans="1:17" s="323" customFormat="1" ht="18.899999999999999" customHeight="1" x14ac:dyDescent="0.25">
      <c r="A32" s="312">
        <v>26</v>
      </c>
      <c r="B32" s="327"/>
      <c r="C32" s="327"/>
      <c r="D32" s="316"/>
      <c r="E32" s="337"/>
      <c r="F32" s="322"/>
      <c r="G32" s="322"/>
      <c r="H32" s="316"/>
      <c r="I32" s="316"/>
      <c r="J32" s="317"/>
      <c r="K32" s="318"/>
      <c r="L32" s="319"/>
      <c r="M32" s="332"/>
      <c r="N32" s="320"/>
      <c r="O32" s="316"/>
      <c r="P32" s="321"/>
      <c r="Q32" s="322"/>
    </row>
    <row r="33" spans="1:17" s="323" customFormat="1" ht="18.899999999999999" customHeight="1" x14ac:dyDescent="0.25">
      <c r="A33" s="312">
        <v>27</v>
      </c>
      <c r="B33" s="327"/>
      <c r="C33" s="327"/>
      <c r="D33" s="316"/>
      <c r="E33" s="328"/>
      <c r="F33" s="322"/>
      <c r="G33" s="322"/>
      <c r="H33" s="316"/>
      <c r="I33" s="316"/>
      <c r="J33" s="317"/>
      <c r="K33" s="318"/>
      <c r="L33" s="319"/>
      <c r="M33" s="332"/>
      <c r="N33" s="320"/>
      <c r="O33" s="316"/>
      <c r="P33" s="321"/>
      <c r="Q33" s="322"/>
    </row>
    <row r="34" spans="1:17" s="323" customFormat="1" ht="18.899999999999999" customHeight="1" x14ac:dyDescent="0.25">
      <c r="A34" s="312">
        <v>28</v>
      </c>
      <c r="B34" s="327"/>
      <c r="C34" s="327"/>
      <c r="D34" s="316"/>
      <c r="E34" s="328"/>
      <c r="F34" s="322"/>
      <c r="G34" s="322"/>
      <c r="H34" s="316"/>
      <c r="I34" s="316"/>
      <c r="J34" s="317"/>
      <c r="K34" s="318"/>
      <c r="L34" s="319"/>
      <c r="M34" s="332"/>
      <c r="N34" s="320"/>
      <c r="O34" s="316"/>
      <c r="P34" s="321"/>
      <c r="Q34" s="322"/>
    </row>
    <row r="35" spans="1:17" s="323" customFormat="1" ht="18.899999999999999" customHeight="1" x14ac:dyDescent="0.25">
      <c r="A35" s="312">
        <v>29</v>
      </c>
      <c r="B35" s="327"/>
      <c r="C35" s="327"/>
      <c r="D35" s="316"/>
      <c r="E35" s="328"/>
      <c r="F35" s="322"/>
      <c r="G35" s="322"/>
      <c r="H35" s="316"/>
      <c r="I35" s="316"/>
      <c r="J35" s="317"/>
      <c r="K35" s="318"/>
      <c r="L35" s="319"/>
      <c r="M35" s="332"/>
      <c r="N35" s="320"/>
      <c r="O35" s="316"/>
      <c r="P35" s="321"/>
      <c r="Q35" s="322"/>
    </row>
    <row r="36" spans="1:17" s="323" customFormat="1" ht="18.899999999999999" customHeight="1" x14ac:dyDescent="0.25">
      <c r="A36" s="312">
        <v>30</v>
      </c>
      <c r="B36" s="327"/>
      <c r="C36" s="327"/>
      <c r="D36" s="316"/>
      <c r="E36" s="328"/>
      <c r="F36" s="322"/>
      <c r="G36" s="322"/>
      <c r="H36" s="316"/>
      <c r="I36" s="316"/>
      <c r="J36" s="317"/>
      <c r="K36" s="318"/>
      <c r="L36" s="319"/>
      <c r="M36" s="332"/>
      <c r="N36" s="320"/>
      <c r="O36" s="316"/>
      <c r="P36" s="321"/>
      <c r="Q36" s="322"/>
    </row>
    <row r="37" spans="1:17" s="323" customFormat="1" ht="18.899999999999999" customHeight="1" x14ac:dyDescent="0.25">
      <c r="A37" s="312">
        <v>31</v>
      </c>
      <c r="B37" s="327"/>
      <c r="C37" s="327"/>
      <c r="D37" s="316"/>
      <c r="E37" s="328"/>
      <c r="F37" s="322"/>
      <c r="G37" s="322"/>
      <c r="H37" s="316"/>
      <c r="I37" s="316"/>
      <c r="J37" s="317"/>
      <c r="K37" s="318"/>
      <c r="L37" s="319"/>
      <c r="M37" s="332"/>
      <c r="N37" s="320"/>
      <c r="O37" s="316"/>
      <c r="P37" s="321"/>
      <c r="Q37" s="322"/>
    </row>
    <row r="38" spans="1:17" s="323" customFormat="1" ht="18.899999999999999" customHeight="1" x14ac:dyDescent="0.25">
      <c r="A38" s="312">
        <v>32</v>
      </c>
      <c r="B38" s="327"/>
      <c r="C38" s="327"/>
      <c r="D38" s="316"/>
      <c r="E38" s="328"/>
      <c r="F38" s="322"/>
      <c r="G38" s="322"/>
      <c r="H38" s="329"/>
      <c r="I38" s="324"/>
      <c r="J38" s="317"/>
      <c r="K38" s="318"/>
      <c r="L38" s="319"/>
      <c r="M38" s="332"/>
      <c r="N38" s="320"/>
      <c r="O38" s="322"/>
      <c r="P38" s="321"/>
      <c r="Q38" s="322"/>
    </row>
    <row r="39" spans="1:17" s="323" customFormat="1" ht="18.899999999999999" customHeight="1" x14ac:dyDescent="0.25">
      <c r="A39" s="312">
        <v>33</v>
      </c>
      <c r="B39" s="327"/>
      <c r="C39" s="327"/>
      <c r="D39" s="316"/>
      <c r="E39" s="328"/>
      <c r="F39" s="322"/>
      <c r="G39" s="322"/>
      <c r="H39" s="329"/>
      <c r="I39" s="324"/>
      <c r="J39" s="317"/>
      <c r="K39" s="318"/>
      <c r="L39" s="319"/>
      <c r="M39" s="332"/>
      <c r="N39" s="326"/>
      <c r="O39" s="322"/>
      <c r="P39" s="321"/>
      <c r="Q39" s="322"/>
    </row>
    <row r="40" spans="1:17" s="323" customFormat="1" ht="18.899999999999999" customHeight="1" x14ac:dyDescent="0.25">
      <c r="A40" s="312">
        <v>34</v>
      </c>
      <c r="B40" s="327"/>
      <c r="C40" s="327"/>
      <c r="D40" s="316"/>
      <c r="E40" s="328"/>
      <c r="F40" s="322"/>
      <c r="G40" s="322"/>
      <c r="H40" s="329"/>
      <c r="I40" s="324"/>
      <c r="J40" s="317" t="e">
        <f>IF(AND(Q40="",#REF!&gt;0,#REF!&lt;5),K40,)</f>
        <v>#REF!</v>
      </c>
      <c r="K40" s="318" t="str">
        <f>IF(D40="","ZZZ9",IF(AND(#REF!&gt;0,#REF!&lt;5),D40&amp;#REF!,D40&amp;"9"))</f>
        <v>ZZZ9</v>
      </c>
      <c r="L40" s="319">
        <f t="shared" ref="L40:L103" si="0">IF(Q40="",999,Q40)</f>
        <v>999</v>
      </c>
      <c r="M40" s="332">
        <f t="shared" ref="M40:M103" si="1">IF(P40=999,999,1)</f>
        <v>999</v>
      </c>
      <c r="N40" s="326"/>
      <c r="O40" s="322"/>
      <c r="P40" s="321">
        <f t="shared" ref="P40:P103" si="2">IF(N40="DA",1,IF(N40="WC",2,IF(N40="SE",3,IF(N40="Q",4,IF(N40="LL",5,999)))))</f>
        <v>999</v>
      </c>
      <c r="Q40" s="322"/>
    </row>
    <row r="41" spans="1:17" s="323" customFormat="1" ht="18.899999999999999" customHeight="1" x14ac:dyDescent="0.25">
      <c r="A41" s="312">
        <v>35</v>
      </c>
      <c r="B41" s="327"/>
      <c r="C41" s="327"/>
      <c r="D41" s="316"/>
      <c r="E41" s="328"/>
      <c r="F41" s="322"/>
      <c r="G41" s="322"/>
      <c r="H41" s="329"/>
      <c r="I41" s="324"/>
      <c r="J41" s="317" t="e">
        <f>IF(AND(Q41="",#REF!&gt;0,#REF!&lt;5),K41,)</f>
        <v>#REF!</v>
      </c>
      <c r="K41" s="318" t="str">
        <f>IF(D41="","ZZZ9",IF(AND(#REF!&gt;0,#REF!&lt;5),D41&amp;#REF!,D41&amp;"9"))</f>
        <v>ZZZ9</v>
      </c>
      <c r="L41" s="319">
        <f t="shared" si="0"/>
        <v>999</v>
      </c>
      <c r="M41" s="332">
        <f t="shared" si="1"/>
        <v>999</v>
      </c>
      <c r="N41" s="326"/>
      <c r="O41" s="322"/>
      <c r="P41" s="321">
        <f t="shared" si="2"/>
        <v>999</v>
      </c>
      <c r="Q41" s="322"/>
    </row>
    <row r="42" spans="1:17" s="323" customFormat="1" ht="18.899999999999999" customHeight="1" x14ac:dyDescent="0.25">
      <c r="A42" s="312">
        <v>36</v>
      </c>
      <c r="B42" s="327"/>
      <c r="C42" s="327"/>
      <c r="D42" s="316"/>
      <c r="E42" s="328"/>
      <c r="F42" s="322"/>
      <c r="G42" s="322"/>
      <c r="H42" s="329"/>
      <c r="I42" s="324"/>
      <c r="J42" s="317" t="e">
        <f>IF(AND(Q42="",#REF!&gt;0,#REF!&lt;5),K42,)</f>
        <v>#REF!</v>
      </c>
      <c r="K42" s="318" t="str">
        <f>IF(D42="","ZZZ9",IF(AND(#REF!&gt;0,#REF!&lt;5),D42&amp;#REF!,D42&amp;"9"))</f>
        <v>ZZZ9</v>
      </c>
      <c r="L42" s="319">
        <f t="shared" si="0"/>
        <v>999</v>
      </c>
      <c r="M42" s="332">
        <f t="shared" si="1"/>
        <v>999</v>
      </c>
      <c r="N42" s="326"/>
      <c r="O42" s="322"/>
      <c r="P42" s="321">
        <f t="shared" si="2"/>
        <v>999</v>
      </c>
      <c r="Q42" s="322"/>
    </row>
    <row r="43" spans="1:17" s="323" customFormat="1" ht="18.899999999999999" customHeight="1" x14ac:dyDescent="0.25">
      <c r="A43" s="312">
        <v>37</v>
      </c>
      <c r="B43" s="327"/>
      <c r="C43" s="327"/>
      <c r="D43" s="316"/>
      <c r="E43" s="328"/>
      <c r="F43" s="322"/>
      <c r="G43" s="322"/>
      <c r="H43" s="329"/>
      <c r="I43" s="324"/>
      <c r="J43" s="317" t="e">
        <f>IF(AND(Q43="",#REF!&gt;0,#REF!&lt;5),K43,)</f>
        <v>#REF!</v>
      </c>
      <c r="K43" s="318" t="str">
        <f>IF(D43="","ZZZ9",IF(AND(#REF!&gt;0,#REF!&lt;5),D43&amp;#REF!,D43&amp;"9"))</f>
        <v>ZZZ9</v>
      </c>
      <c r="L43" s="319">
        <f t="shared" si="0"/>
        <v>999</v>
      </c>
      <c r="M43" s="332">
        <f t="shared" si="1"/>
        <v>999</v>
      </c>
      <c r="N43" s="326"/>
      <c r="O43" s="322"/>
      <c r="P43" s="321">
        <f t="shared" si="2"/>
        <v>999</v>
      </c>
      <c r="Q43" s="322"/>
    </row>
    <row r="44" spans="1:17" s="323" customFormat="1" ht="18.899999999999999" customHeight="1" x14ac:dyDescent="0.25">
      <c r="A44" s="312">
        <v>38</v>
      </c>
      <c r="B44" s="327"/>
      <c r="C44" s="327"/>
      <c r="D44" s="316"/>
      <c r="E44" s="328"/>
      <c r="F44" s="322"/>
      <c r="G44" s="322"/>
      <c r="H44" s="329"/>
      <c r="I44" s="324"/>
      <c r="J44" s="317" t="e">
        <f>IF(AND(Q44="",#REF!&gt;0,#REF!&lt;5),K44,)</f>
        <v>#REF!</v>
      </c>
      <c r="K44" s="318" t="str">
        <f>IF(D44="","ZZZ9",IF(AND(#REF!&gt;0,#REF!&lt;5),D44&amp;#REF!,D44&amp;"9"))</f>
        <v>ZZZ9</v>
      </c>
      <c r="L44" s="319">
        <f t="shared" si="0"/>
        <v>999</v>
      </c>
      <c r="M44" s="332">
        <f t="shared" si="1"/>
        <v>999</v>
      </c>
      <c r="N44" s="326"/>
      <c r="O44" s="322"/>
      <c r="P44" s="321">
        <f t="shared" si="2"/>
        <v>999</v>
      </c>
      <c r="Q44" s="322"/>
    </row>
    <row r="45" spans="1:17" s="323" customFormat="1" ht="18.899999999999999" customHeight="1" x14ac:dyDescent="0.25">
      <c r="A45" s="312">
        <v>39</v>
      </c>
      <c r="B45" s="327"/>
      <c r="C45" s="327"/>
      <c r="D45" s="316"/>
      <c r="E45" s="328"/>
      <c r="F45" s="322"/>
      <c r="G45" s="322"/>
      <c r="H45" s="329"/>
      <c r="I45" s="324"/>
      <c r="J45" s="317" t="e">
        <f>IF(AND(Q45="",#REF!&gt;0,#REF!&lt;5),K45,)</f>
        <v>#REF!</v>
      </c>
      <c r="K45" s="318" t="str">
        <f>IF(D45="","ZZZ9",IF(AND(#REF!&gt;0,#REF!&lt;5),D45&amp;#REF!,D45&amp;"9"))</f>
        <v>ZZZ9</v>
      </c>
      <c r="L45" s="319">
        <f t="shared" si="0"/>
        <v>999</v>
      </c>
      <c r="M45" s="332">
        <f t="shared" si="1"/>
        <v>999</v>
      </c>
      <c r="N45" s="326"/>
      <c r="O45" s="322"/>
      <c r="P45" s="321">
        <f t="shared" si="2"/>
        <v>999</v>
      </c>
      <c r="Q45" s="322"/>
    </row>
    <row r="46" spans="1:17" s="323" customFormat="1" ht="18.899999999999999" customHeight="1" x14ac:dyDescent="0.25">
      <c r="A46" s="312">
        <v>40</v>
      </c>
      <c r="B46" s="327"/>
      <c r="C46" s="327"/>
      <c r="D46" s="316"/>
      <c r="E46" s="328"/>
      <c r="F46" s="322"/>
      <c r="G46" s="322"/>
      <c r="H46" s="329"/>
      <c r="I46" s="324"/>
      <c r="J46" s="317" t="e">
        <f>IF(AND(Q46="",#REF!&gt;0,#REF!&lt;5),K46,)</f>
        <v>#REF!</v>
      </c>
      <c r="K46" s="318" t="str">
        <f>IF(D46="","ZZZ9",IF(AND(#REF!&gt;0,#REF!&lt;5),D46&amp;#REF!,D46&amp;"9"))</f>
        <v>ZZZ9</v>
      </c>
      <c r="L46" s="319">
        <f t="shared" si="0"/>
        <v>999</v>
      </c>
      <c r="M46" s="332">
        <f t="shared" si="1"/>
        <v>999</v>
      </c>
      <c r="N46" s="326"/>
      <c r="O46" s="322"/>
      <c r="P46" s="321">
        <f t="shared" si="2"/>
        <v>999</v>
      </c>
      <c r="Q46" s="322"/>
    </row>
    <row r="47" spans="1:17" s="323" customFormat="1" ht="18.899999999999999" customHeight="1" x14ac:dyDescent="0.25">
      <c r="A47" s="312">
        <v>41</v>
      </c>
      <c r="B47" s="327"/>
      <c r="C47" s="327"/>
      <c r="D47" s="316"/>
      <c r="E47" s="328"/>
      <c r="F47" s="322"/>
      <c r="G47" s="322"/>
      <c r="H47" s="329"/>
      <c r="I47" s="324"/>
      <c r="J47" s="317" t="e">
        <f>IF(AND(Q47="",#REF!&gt;0,#REF!&lt;5),K47,)</f>
        <v>#REF!</v>
      </c>
      <c r="K47" s="318" t="str">
        <f>IF(D47="","ZZZ9",IF(AND(#REF!&gt;0,#REF!&lt;5),D47&amp;#REF!,D47&amp;"9"))</f>
        <v>ZZZ9</v>
      </c>
      <c r="L47" s="319">
        <f t="shared" si="0"/>
        <v>999</v>
      </c>
      <c r="M47" s="332">
        <f t="shared" si="1"/>
        <v>999</v>
      </c>
      <c r="N47" s="326"/>
      <c r="O47" s="322"/>
      <c r="P47" s="321">
        <f t="shared" si="2"/>
        <v>999</v>
      </c>
      <c r="Q47" s="322"/>
    </row>
    <row r="48" spans="1:17" s="323" customFormat="1" ht="18.899999999999999" customHeight="1" x14ac:dyDescent="0.25">
      <c r="A48" s="312">
        <v>42</v>
      </c>
      <c r="B48" s="327"/>
      <c r="C48" s="327"/>
      <c r="D48" s="316"/>
      <c r="E48" s="328"/>
      <c r="F48" s="322"/>
      <c r="G48" s="322"/>
      <c r="H48" s="329"/>
      <c r="I48" s="324"/>
      <c r="J48" s="317" t="e">
        <f>IF(AND(Q48="",#REF!&gt;0,#REF!&lt;5),K48,)</f>
        <v>#REF!</v>
      </c>
      <c r="K48" s="318" t="str">
        <f>IF(D48="","ZZZ9",IF(AND(#REF!&gt;0,#REF!&lt;5),D48&amp;#REF!,D48&amp;"9"))</f>
        <v>ZZZ9</v>
      </c>
      <c r="L48" s="319">
        <f t="shared" si="0"/>
        <v>999</v>
      </c>
      <c r="M48" s="332">
        <f t="shared" si="1"/>
        <v>999</v>
      </c>
      <c r="N48" s="326"/>
      <c r="O48" s="322"/>
      <c r="P48" s="321">
        <f t="shared" si="2"/>
        <v>999</v>
      </c>
      <c r="Q48" s="322"/>
    </row>
    <row r="49" spans="1:17" s="323" customFormat="1" ht="18.899999999999999" customHeight="1" x14ac:dyDescent="0.25">
      <c r="A49" s="312">
        <v>43</v>
      </c>
      <c r="B49" s="327"/>
      <c r="C49" s="327"/>
      <c r="D49" s="316"/>
      <c r="E49" s="328"/>
      <c r="F49" s="322"/>
      <c r="G49" s="322"/>
      <c r="H49" s="329"/>
      <c r="I49" s="324"/>
      <c r="J49" s="317" t="e">
        <f>IF(AND(Q49="",#REF!&gt;0,#REF!&lt;5),K49,)</f>
        <v>#REF!</v>
      </c>
      <c r="K49" s="318" t="str">
        <f>IF(D49="","ZZZ9",IF(AND(#REF!&gt;0,#REF!&lt;5),D49&amp;#REF!,D49&amp;"9"))</f>
        <v>ZZZ9</v>
      </c>
      <c r="L49" s="319">
        <f t="shared" si="0"/>
        <v>999</v>
      </c>
      <c r="M49" s="332">
        <f t="shared" si="1"/>
        <v>999</v>
      </c>
      <c r="N49" s="326"/>
      <c r="O49" s="322"/>
      <c r="P49" s="321">
        <f t="shared" si="2"/>
        <v>999</v>
      </c>
      <c r="Q49" s="322"/>
    </row>
    <row r="50" spans="1:17" s="323" customFormat="1" ht="18.899999999999999" customHeight="1" x14ac:dyDescent="0.25">
      <c r="A50" s="312">
        <v>44</v>
      </c>
      <c r="B50" s="327"/>
      <c r="C50" s="327"/>
      <c r="D50" s="316"/>
      <c r="E50" s="328"/>
      <c r="F50" s="322"/>
      <c r="G50" s="322"/>
      <c r="H50" s="329"/>
      <c r="I50" s="324"/>
      <c r="J50" s="317" t="e">
        <f>IF(AND(Q50="",#REF!&gt;0,#REF!&lt;5),K50,)</f>
        <v>#REF!</v>
      </c>
      <c r="K50" s="318" t="str">
        <f>IF(D50="","ZZZ9",IF(AND(#REF!&gt;0,#REF!&lt;5),D50&amp;#REF!,D50&amp;"9"))</f>
        <v>ZZZ9</v>
      </c>
      <c r="L50" s="319">
        <f t="shared" si="0"/>
        <v>999</v>
      </c>
      <c r="M50" s="332">
        <f t="shared" si="1"/>
        <v>999</v>
      </c>
      <c r="N50" s="326"/>
      <c r="O50" s="322"/>
      <c r="P50" s="321">
        <f t="shared" si="2"/>
        <v>999</v>
      </c>
      <c r="Q50" s="322"/>
    </row>
    <row r="51" spans="1:17" s="323" customFormat="1" ht="18.899999999999999" customHeight="1" x14ac:dyDescent="0.25">
      <c r="A51" s="312">
        <v>45</v>
      </c>
      <c r="B51" s="327"/>
      <c r="C51" s="327"/>
      <c r="D51" s="316"/>
      <c r="E51" s="328"/>
      <c r="F51" s="322"/>
      <c r="G51" s="322"/>
      <c r="H51" s="329"/>
      <c r="I51" s="324"/>
      <c r="J51" s="317" t="e">
        <f>IF(AND(Q51="",#REF!&gt;0,#REF!&lt;5),K51,)</f>
        <v>#REF!</v>
      </c>
      <c r="K51" s="318" t="str">
        <f>IF(D51="","ZZZ9",IF(AND(#REF!&gt;0,#REF!&lt;5),D51&amp;#REF!,D51&amp;"9"))</f>
        <v>ZZZ9</v>
      </c>
      <c r="L51" s="319">
        <f t="shared" si="0"/>
        <v>999</v>
      </c>
      <c r="M51" s="332">
        <f t="shared" si="1"/>
        <v>999</v>
      </c>
      <c r="N51" s="326"/>
      <c r="O51" s="322"/>
      <c r="P51" s="321">
        <f t="shared" si="2"/>
        <v>999</v>
      </c>
      <c r="Q51" s="322"/>
    </row>
    <row r="52" spans="1:17" s="323" customFormat="1" ht="18.899999999999999" customHeight="1" x14ac:dyDescent="0.25">
      <c r="A52" s="312">
        <v>46</v>
      </c>
      <c r="B52" s="327"/>
      <c r="C52" s="327"/>
      <c r="D52" s="316"/>
      <c r="E52" s="328"/>
      <c r="F52" s="322"/>
      <c r="G52" s="322"/>
      <c r="H52" s="329"/>
      <c r="I52" s="324"/>
      <c r="J52" s="317" t="e">
        <f>IF(AND(Q52="",#REF!&gt;0,#REF!&lt;5),K52,)</f>
        <v>#REF!</v>
      </c>
      <c r="K52" s="318" t="str">
        <f>IF(D52="","ZZZ9",IF(AND(#REF!&gt;0,#REF!&lt;5),D52&amp;#REF!,D52&amp;"9"))</f>
        <v>ZZZ9</v>
      </c>
      <c r="L52" s="319">
        <f t="shared" si="0"/>
        <v>999</v>
      </c>
      <c r="M52" s="332">
        <f t="shared" si="1"/>
        <v>999</v>
      </c>
      <c r="N52" s="326"/>
      <c r="O52" s="322"/>
      <c r="P52" s="321">
        <f t="shared" si="2"/>
        <v>999</v>
      </c>
      <c r="Q52" s="322"/>
    </row>
    <row r="53" spans="1:17" s="323" customFormat="1" ht="18.899999999999999" customHeight="1" x14ac:dyDescent="0.25">
      <c r="A53" s="312">
        <v>47</v>
      </c>
      <c r="B53" s="327"/>
      <c r="C53" s="327"/>
      <c r="D53" s="316"/>
      <c r="E53" s="328"/>
      <c r="F53" s="322"/>
      <c r="G53" s="322"/>
      <c r="H53" s="329"/>
      <c r="I53" s="324"/>
      <c r="J53" s="317" t="e">
        <f>IF(AND(Q53="",#REF!&gt;0,#REF!&lt;5),K53,)</f>
        <v>#REF!</v>
      </c>
      <c r="K53" s="318" t="str">
        <f>IF(D53="","ZZZ9",IF(AND(#REF!&gt;0,#REF!&lt;5),D53&amp;#REF!,D53&amp;"9"))</f>
        <v>ZZZ9</v>
      </c>
      <c r="L53" s="319">
        <f t="shared" si="0"/>
        <v>999</v>
      </c>
      <c r="M53" s="332">
        <f t="shared" si="1"/>
        <v>999</v>
      </c>
      <c r="N53" s="326"/>
      <c r="O53" s="322"/>
      <c r="P53" s="321">
        <f t="shared" si="2"/>
        <v>999</v>
      </c>
      <c r="Q53" s="322"/>
    </row>
    <row r="54" spans="1:17" s="323" customFormat="1" ht="18.899999999999999" customHeight="1" x14ac:dyDescent="0.25">
      <c r="A54" s="312">
        <v>48</v>
      </c>
      <c r="B54" s="327"/>
      <c r="C54" s="327"/>
      <c r="D54" s="316"/>
      <c r="E54" s="328"/>
      <c r="F54" s="322"/>
      <c r="G54" s="322"/>
      <c r="H54" s="329"/>
      <c r="I54" s="324"/>
      <c r="J54" s="317" t="e">
        <f>IF(AND(Q54="",#REF!&gt;0,#REF!&lt;5),K54,)</f>
        <v>#REF!</v>
      </c>
      <c r="K54" s="318" t="str">
        <f>IF(D54="","ZZZ9",IF(AND(#REF!&gt;0,#REF!&lt;5),D54&amp;#REF!,D54&amp;"9"))</f>
        <v>ZZZ9</v>
      </c>
      <c r="L54" s="319">
        <f t="shared" si="0"/>
        <v>999</v>
      </c>
      <c r="M54" s="332">
        <f t="shared" si="1"/>
        <v>999</v>
      </c>
      <c r="N54" s="326"/>
      <c r="O54" s="322"/>
      <c r="P54" s="321">
        <f t="shared" si="2"/>
        <v>999</v>
      </c>
      <c r="Q54" s="322"/>
    </row>
    <row r="55" spans="1:17" s="323" customFormat="1" ht="18.899999999999999" customHeight="1" x14ac:dyDescent="0.25">
      <c r="A55" s="312">
        <v>49</v>
      </c>
      <c r="B55" s="327"/>
      <c r="C55" s="327"/>
      <c r="D55" s="316"/>
      <c r="E55" s="328"/>
      <c r="F55" s="322"/>
      <c r="G55" s="322"/>
      <c r="H55" s="329"/>
      <c r="I55" s="324"/>
      <c r="J55" s="317" t="e">
        <f>IF(AND(Q55="",#REF!&gt;0,#REF!&lt;5),K55,)</f>
        <v>#REF!</v>
      </c>
      <c r="K55" s="318" t="str">
        <f>IF(D55="","ZZZ9",IF(AND(#REF!&gt;0,#REF!&lt;5),D55&amp;#REF!,D55&amp;"9"))</f>
        <v>ZZZ9</v>
      </c>
      <c r="L55" s="319">
        <f t="shared" si="0"/>
        <v>999</v>
      </c>
      <c r="M55" s="332">
        <f t="shared" si="1"/>
        <v>999</v>
      </c>
      <c r="N55" s="326"/>
      <c r="O55" s="322"/>
      <c r="P55" s="321">
        <f t="shared" si="2"/>
        <v>999</v>
      </c>
      <c r="Q55" s="322"/>
    </row>
    <row r="56" spans="1:17" s="323" customFormat="1" ht="18.899999999999999" customHeight="1" x14ac:dyDescent="0.25">
      <c r="A56" s="312">
        <v>50</v>
      </c>
      <c r="B56" s="327"/>
      <c r="C56" s="327"/>
      <c r="D56" s="316"/>
      <c r="E56" s="328"/>
      <c r="F56" s="322"/>
      <c r="G56" s="322"/>
      <c r="H56" s="329"/>
      <c r="I56" s="324"/>
      <c r="J56" s="317" t="e">
        <f>IF(AND(Q56="",#REF!&gt;0,#REF!&lt;5),K56,)</f>
        <v>#REF!</v>
      </c>
      <c r="K56" s="318" t="str">
        <f>IF(D56="","ZZZ9",IF(AND(#REF!&gt;0,#REF!&lt;5),D56&amp;#REF!,D56&amp;"9"))</f>
        <v>ZZZ9</v>
      </c>
      <c r="L56" s="319">
        <f t="shared" si="0"/>
        <v>999</v>
      </c>
      <c r="M56" s="332">
        <f t="shared" si="1"/>
        <v>999</v>
      </c>
      <c r="N56" s="326"/>
      <c r="O56" s="322"/>
      <c r="P56" s="321">
        <f t="shared" si="2"/>
        <v>999</v>
      </c>
      <c r="Q56" s="322"/>
    </row>
    <row r="57" spans="1:17" s="323" customFormat="1" ht="18.899999999999999" customHeight="1" x14ac:dyDescent="0.25">
      <c r="A57" s="312">
        <v>51</v>
      </c>
      <c r="B57" s="327"/>
      <c r="C57" s="327"/>
      <c r="D57" s="316"/>
      <c r="E57" s="328"/>
      <c r="F57" s="322"/>
      <c r="G57" s="322"/>
      <c r="H57" s="329"/>
      <c r="I57" s="324"/>
      <c r="J57" s="317" t="e">
        <f>IF(AND(Q57="",#REF!&gt;0,#REF!&lt;5),K57,)</f>
        <v>#REF!</v>
      </c>
      <c r="K57" s="318" t="str">
        <f>IF(D57="","ZZZ9",IF(AND(#REF!&gt;0,#REF!&lt;5),D57&amp;#REF!,D57&amp;"9"))</f>
        <v>ZZZ9</v>
      </c>
      <c r="L57" s="319">
        <f t="shared" si="0"/>
        <v>999</v>
      </c>
      <c r="M57" s="332">
        <f t="shared" si="1"/>
        <v>999</v>
      </c>
      <c r="N57" s="326"/>
      <c r="O57" s="322"/>
      <c r="P57" s="321">
        <f t="shared" si="2"/>
        <v>999</v>
      </c>
      <c r="Q57" s="322"/>
    </row>
    <row r="58" spans="1:17" s="323" customFormat="1" ht="18.899999999999999" customHeight="1" x14ac:dyDescent="0.25">
      <c r="A58" s="312">
        <v>52</v>
      </c>
      <c r="B58" s="327"/>
      <c r="C58" s="327"/>
      <c r="D58" s="316"/>
      <c r="E58" s="328"/>
      <c r="F58" s="322"/>
      <c r="G58" s="322"/>
      <c r="H58" s="329"/>
      <c r="I58" s="324"/>
      <c r="J58" s="317" t="e">
        <f>IF(AND(Q58="",#REF!&gt;0,#REF!&lt;5),K58,)</f>
        <v>#REF!</v>
      </c>
      <c r="K58" s="318" t="str">
        <f>IF(D58="","ZZZ9",IF(AND(#REF!&gt;0,#REF!&lt;5),D58&amp;#REF!,D58&amp;"9"))</f>
        <v>ZZZ9</v>
      </c>
      <c r="L58" s="319">
        <f t="shared" si="0"/>
        <v>999</v>
      </c>
      <c r="M58" s="332">
        <f t="shared" si="1"/>
        <v>999</v>
      </c>
      <c r="N58" s="326"/>
      <c r="O58" s="322"/>
      <c r="P58" s="321">
        <f t="shared" si="2"/>
        <v>999</v>
      </c>
      <c r="Q58" s="322"/>
    </row>
    <row r="59" spans="1:17" s="323" customFormat="1" ht="18.899999999999999" customHeight="1" x14ac:dyDescent="0.25">
      <c r="A59" s="312">
        <v>53</v>
      </c>
      <c r="B59" s="327"/>
      <c r="C59" s="327"/>
      <c r="D59" s="316"/>
      <c r="E59" s="328"/>
      <c r="F59" s="322"/>
      <c r="G59" s="322"/>
      <c r="H59" s="329"/>
      <c r="I59" s="324"/>
      <c r="J59" s="317" t="e">
        <f>IF(AND(Q59="",#REF!&gt;0,#REF!&lt;5),K59,)</f>
        <v>#REF!</v>
      </c>
      <c r="K59" s="318" t="str">
        <f>IF(D59="","ZZZ9",IF(AND(#REF!&gt;0,#REF!&lt;5),D59&amp;#REF!,D59&amp;"9"))</f>
        <v>ZZZ9</v>
      </c>
      <c r="L59" s="319">
        <f t="shared" si="0"/>
        <v>999</v>
      </c>
      <c r="M59" s="332">
        <f t="shared" si="1"/>
        <v>999</v>
      </c>
      <c r="N59" s="326"/>
      <c r="O59" s="322"/>
      <c r="P59" s="321">
        <f t="shared" si="2"/>
        <v>999</v>
      </c>
      <c r="Q59" s="322"/>
    </row>
    <row r="60" spans="1:17" s="323" customFormat="1" ht="18.899999999999999" customHeight="1" x14ac:dyDescent="0.25">
      <c r="A60" s="312">
        <v>54</v>
      </c>
      <c r="B60" s="327"/>
      <c r="C60" s="327"/>
      <c r="D60" s="316"/>
      <c r="E60" s="328"/>
      <c r="F60" s="322"/>
      <c r="G60" s="322"/>
      <c r="H60" s="329"/>
      <c r="I60" s="324"/>
      <c r="J60" s="317" t="e">
        <f>IF(AND(Q60="",#REF!&gt;0,#REF!&lt;5),K60,)</f>
        <v>#REF!</v>
      </c>
      <c r="K60" s="318" t="str">
        <f>IF(D60="","ZZZ9",IF(AND(#REF!&gt;0,#REF!&lt;5),D60&amp;#REF!,D60&amp;"9"))</f>
        <v>ZZZ9</v>
      </c>
      <c r="L60" s="319">
        <f t="shared" si="0"/>
        <v>999</v>
      </c>
      <c r="M60" s="332">
        <f t="shared" si="1"/>
        <v>999</v>
      </c>
      <c r="N60" s="326"/>
      <c r="O60" s="322"/>
      <c r="P60" s="321">
        <f t="shared" si="2"/>
        <v>999</v>
      </c>
      <c r="Q60" s="322"/>
    </row>
    <row r="61" spans="1:17" s="323" customFormat="1" ht="18.899999999999999" customHeight="1" x14ac:dyDescent="0.25">
      <c r="A61" s="312">
        <v>55</v>
      </c>
      <c r="B61" s="327"/>
      <c r="C61" s="327"/>
      <c r="D61" s="316"/>
      <c r="E61" s="328"/>
      <c r="F61" s="322"/>
      <c r="G61" s="322"/>
      <c r="H61" s="329"/>
      <c r="I61" s="324"/>
      <c r="J61" s="317" t="e">
        <f>IF(AND(Q61="",#REF!&gt;0,#REF!&lt;5),K61,)</f>
        <v>#REF!</v>
      </c>
      <c r="K61" s="318" t="str">
        <f>IF(D61="","ZZZ9",IF(AND(#REF!&gt;0,#REF!&lt;5),D61&amp;#REF!,D61&amp;"9"))</f>
        <v>ZZZ9</v>
      </c>
      <c r="L61" s="319">
        <f t="shared" si="0"/>
        <v>999</v>
      </c>
      <c r="M61" s="332">
        <f t="shared" si="1"/>
        <v>999</v>
      </c>
      <c r="N61" s="326"/>
      <c r="O61" s="322"/>
      <c r="P61" s="321">
        <f t="shared" si="2"/>
        <v>999</v>
      </c>
      <c r="Q61" s="322"/>
    </row>
    <row r="62" spans="1:17" s="323" customFormat="1" ht="18.899999999999999" customHeight="1" x14ac:dyDescent="0.25">
      <c r="A62" s="312">
        <v>56</v>
      </c>
      <c r="B62" s="327"/>
      <c r="C62" s="327"/>
      <c r="D62" s="316"/>
      <c r="E62" s="328"/>
      <c r="F62" s="322"/>
      <c r="G62" s="322"/>
      <c r="H62" s="329"/>
      <c r="I62" s="324"/>
      <c r="J62" s="317" t="e">
        <f>IF(AND(Q62="",#REF!&gt;0,#REF!&lt;5),K62,)</f>
        <v>#REF!</v>
      </c>
      <c r="K62" s="318" t="str">
        <f>IF(D62="","ZZZ9",IF(AND(#REF!&gt;0,#REF!&lt;5),D62&amp;#REF!,D62&amp;"9"))</f>
        <v>ZZZ9</v>
      </c>
      <c r="L62" s="319">
        <f t="shared" si="0"/>
        <v>999</v>
      </c>
      <c r="M62" s="332">
        <f t="shared" si="1"/>
        <v>999</v>
      </c>
      <c r="N62" s="326"/>
      <c r="O62" s="322"/>
      <c r="P62" s="321">
        <f t="shared" si="2"/>
        <v>999</v>
      </c>
      <c r="Q62" s="322"/>
    </row>
    <row r="63" spans="1:17" s="323" customFormat="1" ht="18.899999999999999" customHeight="1" x14ac:dyDescent="0.25">
      <c r="A63" s="312">
        <v>57</v>
      </c>
      <c r="B63" s="327"/>
      <c r="C63" s="327"/>
      <c r="D63" s="316"/>
      <c r="E63" s="328"/>
      <c r="F63" s="322"/>
      <c r="G63" s="322"/>
      <c r="H63" s="329"/>
      <c r="I63" s="324"/>
      <c r="J63" s="317" t="e">
        <f>IF(AND(Q63="",#REF!&gt;0,#REF!&lt;5),K63,)</f>
        <v>#REF!</v>
      </c>
      <c r="K63" s="318" t="str">
        <f>IF(D63="","ZZZ9",IF(AND(#REF!&gt;0,#REF!&lt;5),D63&amp;#REF!,D63&amp;"9"))</f>
        <v>ZZZ9</v>
      </c>
      <c r="L63" s="319">
        <f t="shared" si="0"/>
        <v>999</v>
      </c>
      <c r="M63" s="332">
        <f t="shared" si="1"/>
        <v>999</v>
      </c>
      <c r="N63" s="326"/>
      <c r="O63" s="322"/>
      <c r="P63" s="321">
        <f t="shared" si="2"/>
        <v>999</v>
      </c>
      <c r="Q63" s="322"/>
    </row>
    <row r="64" spans="1:17" s="323" customFormat="1" ht="18.899999999999999" customHeight="1" x14ac:dyDescent="0.25">
      <c r="A64" s="312">
        <v>58</v>
      </c>
      <c r="B64" s="327"/>
      <c r="C64" s="327"/>
      <c r="D64" s="316"/>
      <c r="E64" s="328"/>
      <c r="F64" s="322"/>
      <c r="G64" s="322"/>
      <c r="H64" s="329"/>
      <c r="I64" s="324"/>
      <c r="J64" s="317" t="e">
        <f>IF(AND(Q64="",#REF!&gt;0,#REF!&lt;5),K64,)</f>
        <v>#REF!</v>
      </c>
      <c r="K64" s="318" t="str">
        <f>IF(D64="","ZZZ9",IF(AND(#REF!&gt;0,#REF!&lt;5),D64&amp;#REF!,D64&amp;"9"))</f>
        <v>ZZZ9</v>
      </c>
      <c r="L64" s="319">
        <f t="shared" si="0"/>
        <v>999</v>
      </c>
      <c r="M64" s="332">
        <f t="shared" si="1"/>
        <v>999</v>
      </c>
      <c r="N64" s="326"/>
      <c r="O64" s="322"/>
      <c r="P64" s="321">
        <f t="shared" si="2"/>
        <v>999</v>
      </c>
      <c r="Q64" s="322"/>
    </row>
    <row r="65" spans="1:17" s="323" customFormat="1" ht="18.899999999999999" customHeight="1" x14ac:dyDescent="0.25">
      <c r="A65" s="312">
        <v>59</v>
      </c>
      <c r="B65" s="327"/>
      <c r="C65" s="327"/>
      <c r="D65" s="316"/>
      <c r="E65" s="328"/>
      <c r="F65" s="322"/>
      <c r="G65" s="322"/>
      <c r="H65" s="329"/>
      <c r="I65" s="324"/>
      <c r="J65" s="317" t="e">
        <f>IF(AND(Q65="",#REF!&gt;0,#REF!&lt;5),K65,)</f>
        <v>#REF!</v>
      </c>
      <c r="K65" s="318" t="str">
        <f>IF(D65="","ZZZ9",IF(AND(#REF!&gt;0,#REF!&lt;5),D65&amp;#REF!,D65&amp;"9"))</f>
        <v>ZZZ9</v>
      </c>
      <c r="L65" s="319">
        <f t="shared" si="0"/>
        <v>999</v>
      </c>
      <c r="M65" s="332">
        <f t="shared" si="1"/>
        <v>999</v>
      </c>
      <c r="N65" s="326"/>
      <c r="O65" s="322"/>
      <c r="P65" s="321">
        <f t="shared" si="2"/>
        <v>999</v>
      </c>
      <c r="Q65" s="322"/>
    </row>
    <row r="66" spans="1:17" s="323" customFormat="1" ht="18.899999999999999" customHeight="1" x14ac:dyDescent="0.25">
      <c r="A66" s="312">
        <v>60</v>
      </c>
      <c r="B66" s="327"/>
      <c r="C66" s="327"/>
      <c r="D66" s="316"/>
      <c r="E66" s="328"/>
      <c r="F66" s="322"/>
      <c r="G66" s="322"/>
      <c r="H66" s="329"/>
      <c r="I66" s="324"/>
      <c r="J66" s="317" t="e">
        <f>IF(AND(Q66="",#REF!&gt;0,#REF!&lt;5),K66,)</f>
        <v>#REF!</v>
      </c>
      <c r="K66" s="318" t="str">
        <f>IF(D66="","ZZZ9",IF(AND(#REF!&gt;0,#REF!&lt;5),D66&amp;#REF!,D66&amp;"9"))</f>
        <v>ZZZ9</v>
      </c>
      <c r="L66" s="319">
        <f t="shared" si="0"/>
        <v>999</v>
      </c>
      <c r="M66" s="332">
        <f t="shared" si="1"/>
        <v>999</v>
      </c>
      <c r="N66" s="326"/>
      <c r="O66" s="322"/>
      <c r="P66" s="321">
        <f t="shared" si="2"/>
        <v>999</v>
      </c>
      <c r="Q66" s="322"/>
    </row>
    <row r="67" spans="1:17" s="323" customFormat="1" ht="18.899999999999999" customHeight="1" x14ac:dyDescent="0.25">
      <c r="A67" s="312">
        <v>61</v>
      </c>
      <c r="B67" s="327"/>
      <c r="C67" s="327"/>
      <c r="D67" s="316"/>
      <c r="E67" s="328"/>
      <c r="F67" s="322"/>
      <c r="G67" s="322"/>
      <c r="H67" s="329"/>
      <c r="I67" s="324"/>
      <c r="J67" s="317" t="e">
        <f>IF(AND(Q67="",#REF!&gt;0,#REF!&lt;5),K67,)</f>
        <v>#REF!</v>
      </c>
      <c r="K67" s="318" t="str">
        <f>IF(D67="","ZZZ9",IF(AND(#REF!&gt;0,#REF!&lt;5),D67&amp;#REF!,D67&amp;"9"))</f>
        <v>ZZZ9</v>
      </c>
      <c r="L67" s="319">
        <f t="shared" si="0"/>
        <v>999</v>
      </c>
      <c r="M67" s="332">
        <f t="shared" si="1"/>
        <v>999</v>
      </c>
      <c r="N67" s="326"/>
      <c r="O67" s="322"/>
      <c r="P67" s="321">
        <f t="shared" si="2"/>
        <v>999</v>
      </c>
      <c r="Q67" s="322"/>
    </row>
    <row r="68" spans="1:17" s="323" customFormat="1" ht="18.899999999999999" customHeight="1" x14ac:dyDescent="0.25">
      <c r="A68" s="312">
        <v>62</v>
      </c>
      <c r="B68" s="327"/>
      <c r="C68" s="327"/>
      <c r="D68" s="316"/>
      <c r="E68" s="328"/>
      <c r="F68" s="322"/>
      <c r="G68" s="322"/>
      <c r="H68" s="329"/>
      <c r="I68" s="324"/>
      <c r="J68" s="317" t="e">
        <f>IF(AND(Q68="",#REF!&gt;0,#REF!&lt;5),K68,)</f>
        <v>#REF!</v>
      </c>
      <c r="K68" s="318" t="str">
        <f>IF(D68="","ZZZ9",IF(AND(#REF!&gt;0,#REF!&lt;5),D68&amp;#REF!,D68&amp;"9"))</f>
        <v>ZZZ9</v>
      </c>
      <c r="L68" s="319">
        <f t="shared" si="0"/>
        <v>999</v>
      </c>
      <c r="M68" s="332">
        <f t="shared" si="1"/>
        <v>999</v>
      </c>
      <c r="N68" s="326"/>
      <c r="O68" s="322"/>
      <c r="P68" s="321">
        <f t="shared" si="2"/>
        <v>999</v>
      </c>
      <c r="Q68" s="322"/>
    </row>
    <row r="69" spans="1:17" s="323" customFormat="1" ht="18.899999999999999" customHeight="1" x14ac:dyDescent="0.25">
      <c r="A69" s="312">
        <v>63</v>
      </c>
      <c r="B69" s="327"/>
      <c r="C69" s="327"/>
      <c r="D69" s="316"/>
      <c r="E69" s="328"/>
      <c r="F69" s="322"/>
      <c r="G69" s="322"/>
      <c r="H69" s="329"/>
      <c r="I69" s="324"/>
      <c r="J69" s="317" t="e">
        <f>IF(AND(Q69="",#REF!&gt;0,#REF!&lt;5),K69,)</f>
        <v>#REF!</v>
      </c>
      <c r="K69" s="318" t="str">
        <f>IF(D69="","ZZZ9",IF(AND(#REF!&gt;0,#REF!&lt;5),D69&amp;#REF!,D69&amp;"9"))</f>
        <v>ZZZ9</v>
      </c>
      <c r="L69" s="319">
        <f t="shared" si="0"/>
        <v>999</v>
      </c>
      <c r="M69" s="332">
        <f t="shared" si="1"/>
        <v>999</v>
      </c>
      <c r="N69" s="326"/>
      <c r="O69" s="322"/>
      <c r="P69" s="321">
        <f t="shared" si="2"/>
        <v>999</v>
      </c>
      <c r="Q69" s="322"/>
    </row>
    <row r="70" spans="1:17" s="323" customFormat="1" ht="18.899999999999999" customHeight="1" x14ac:dyDescent="0.25">
      <c r="A70" s="312">
        <v>64</v>
      </c>
      <c r="B70" s="327"/>
      <c r="C70" s="327"/>
      <c r="D70" s="316"/>
      <c r="E70" s="328"/>
      <c r="F70" s="322"/>
      <c r="G70" s="322"/>
      <c r="H70" s="329"/>
      <c r="I70" s="324"/>
      <c r="J70" s="317" t="e">
        <f>IF(AND(Q70="",#REF!&gt;0,#REF!&lt;5),K70,)</f>
        <v>#REF!</v>
      </c>
      <c r="K70" s="318" t="str">
        <f>IF(D70="","ZZZ9",IF(AND(#REF!&gt;0,#REF!&lt;5),D70&amp;#REF!,D70&amp;"9"))</f>
        <v>ZZZ9</v>
      </c>
      <c r="L70" s="319">
        <f t="shared" si="0"/>
        <v>999</v>
      </c>
      <c r="M70" s="332">
        <f t="shared" si="1"/>
        <v>999</v>
      </c>
      <c r="N70" s="326"/>
      <c r="O70" s="322"/>
      <c r="P70" s="321">
        <f t="shared" si="2"/>
        <v>999</v>
      </c>
      <c r="Q70" s="322"/>
    </row>
    <row r="71" spans="1:17" s="323" customFormat="1" ht="18.899999999999999" customHeight="1" x14ac:dyDescent="0.25">
      <c r="A71" s="312">
        <v>65</v>
      </c>
      <c r="B71" s="327"/>
      <c r="C71" s="327"/>
      <c r="D71" s="316"/>
      <c r="E71" s="328"/>
      <c r="F71" s="322"/>
      <c r="G71" s="322"/>
      <c r="H71" s="329"/>
      <c r="I71" s="324"/>
      <c r="J71" s="317" t="e">
        <f>IF(AND(Q71="",#REF!&gt;0,#REF!&lt;5),K71,)</f>
        <v>#REF!</v>
      </c>
      <c r="K71" s="318" t="str">
        <f>IF(D71="","ZZZ9",IF(AND(#REF!&gt;0,#REF!&lt;5),D71&amp;#REF!,D71&amp;"9"))</f>
        <v>ZZZ9</v>
      </c>
      <c r="L71" s="319">
        <f t="shared" si="0"/>
        <v>999</v>
      </c>
      <c r="M71" s="332">
        <f t="shared" si="1"/>
        <v>999</v>
      </c>
      <c r="N71" s="326"/>
      <c r="O71" s="322"/>
      <c r="P71" s="321">
        <f t="shared" si="2"/>
        <v>999</v>
      </c>
      <c r="Q71" s="322"/>
    </row>
    <row r="72" spans="1:17" s="323" customFormat="1" ht="18.899999999999999" customHeight="1" x14ac:dyDescent="0.25">
      <c r="A72" s="312">
        <v>66</v>
      </c>
      <c r="B72" s="327"/>
      <c r="C72" s="327"/>
      <c r="D72" s="316"/>
      <c r="E72" s="328"/>
      <c r="F72" s="322"/>
      <c r="G72" s="322"/>
      <c r="H72" s="329"/>
      <c r="I72" s="324"/>
      <c r="J72" s="317" t="e">
        <f>IF(AND(Q72="",#REF!&gt;0,#REF!&lt;5),K72,)</f>
        <v>#REF!</v>
      </c>
      <c r="K72" s="318" t="str">
        <f>IF(D72="","ZZZ9",IF(AND(#REF!&gt;0,#REF!&lt;5),D72&amp;#REF!,D72&amp;"9"))</f>
        <v>ZZZ9</v>
      </c>
      <c r="L72" s="319">
        <f t="shared" si="0"/>
        <v>999</v>
      </c>
      <c r="M72" s="332">
        <f t="shared" si="1"/>
        <v>999</v>
      </c>
      <c r="N72" s="326"/>
      <c r="O72" s="322"/>
      <c r="P72" s="321">
        <f t="shared" si="2"/>
        <v>999</v>
      </c>
      <c r="Q72" s="322"/>
    </row>
    <row r="73" spans="1:17" s="323" customFormat="1" ht="18.899999999999999" customHeight="1" x14ac:dyDescent="0.25">
      <c r="A73" s="312">
        <v>67</v>
      </c>
      <c r="B73" s="327"/>
      <c r="C73" s="327"/>
      <c r="D73" s="316"/>
      <c r="E73" s="328"/>
      <c r="F73" s="322"/>
      <c r="G73" s="322"/>
      <c r="H73" s="329"/>
      <c r="I73" s="324"/>
      <c r="J73" s="317" t="e">
        <f>IF(AND(Q73="",#REF!&gt;0,#REF!&lt;5),K73,)</f>
        <v>#REF!</v>
      </c>
      <c r="K73" s="318" t="str">
        <f>IF(D73="","ZZZ9",IF(AND(#REF!&gt;0,#REF!&lt;5),D73&amp;#REF!,D73&amp;"9"))</f>
        <v>ZZZ9</v>
      </c>
      <c r="L73" s="319">
        <f t="shared" si="0"/>
        <v>999</v>
      </c>
      <c r="M73" s="332">
        <f t="shared" si="1"/>
        <v>999</v>
      </c>
      <c r="N73" s="326"/>
      <c r="O73" s="322"/>
      <c r="P73" s="321">
        <f t="shared" si="2"/>
        <v>999</v>
      </c>
      <c r="Q73" s="322"/>
    </row>
    <row r="74" spans="1:17" s="323" customFormat="1" ht="18.899999999999999" customHeight="1" x14ac:dyDescent="0.25">
      <c r="A74" s="312">
        <v>68</v>
      </c>
      <c r="B74" s="327"/>
      <c r="C74" s="327"/>
      <c r="D74" s="316"/>
      <c r="E74" s="328"/>
      <c r="F74" s="322"/>
      <c r="G74" s="322"/>
      <c r="H74" s="329"/>
      <c r="I74" s="324"/>
      <c r="J74" s="317" t="e">
        <f>IF(AND(Q74="",#REF!&gt;0,#REF!&lt;5),K74,)</f>
        <v>#REF!</v>
      </c>
      <c r="K74" s="318" t="str">
        <f>IF(D74="","ZZZ9",IF(AND(#REF!&gt;0,#REF!&lt;5),D74&amp;#REF!,D74&amp;"9"))</f>
        <v>ZZZ9</v>
      </c>
      <c r="L74" s="319">
        <f t="shared" si="0"/>
        <v>999</v>
      </c>
      <c r="M74" s="332">
        <f t="shared" si="1"/>
        <v>999</v>
      </c>
      <c r="N74" s="326"/>
      <c r="O74" s="322"/>
      <c r="P74" s="321">
        <f t="shared" si="2"/>
        <v>999</v>
      </c>
      <c r="Q74" s="322"/>
    </row>
    <row r="75" spans="1:17" s="323" customFormat="1" ht="18.899999999999999" customHeight="1" x14ac:dyDescent="0.25">
      <c r="A75" s="312">
        <v>69</v>
      </c>
      <c r="B75" s="327"/>
      <c r="C75" s="327"/>
      <c r="D75" s="316"/>
      <c r="E75" s="328"/>
      <c r="F75" s="322"/>
      <c r="G75" s="322"/>
      <c r="H75" s="329"/>
      <c r="I75" s="324"/>
      <c r="J75" s="317" t="e">
        <f>IF(AND(Q75="",#REF!&gt;0,#REF!&lt;5),K75,)</f>
        <v>#REF!</v>
      </c>
      <c r="K75" s="318" t="str">
        <f>IF(D75="","ZZZ9",IF(AND(#REF!&gt;0,#REF!&lt;5),D75&amp;#REF!,D75&amp;"9"))</f>
        <v>ZZZ9</v>
      </c>
      <c r="L75" s="319">
        <f t="shared" si="0"/>
        <v>999</v>
      </c>
      <c r="M75" s="332">
        <f t="shared" si="1"/>
        <v>999</v>
      </c>
      <c r="N75" s="326"/>
      <c r="O75" s="322"/>
      <c r="P75" s="321">
        <f t="shared" si="2"/>
        <v>999</v>
      </c>
      <c r="Q75" s="322"/>
    </row>
    <row r="76" spans="1:17" s="323" customFormat="1" ht="18.899999999999999" customHeight="1" x14ac:dyDescent="0.25">
      <c r="A76" s="312">
        <v>70</v>
      </c>
      <c r="B76" s="327"/>
      <c r="C76" s="327"/>
      <c r="D76" s="316"/>
      <c r="E76" s="328"/>
      <c r="F76" s="322"/>
      <c r="G76" s="322"/>
      <c r="H76" s="329"/>
      <c r="I76" s="324"/>
      <c r="J76" s="317" t="e">
        <f>IF(AND(Q76="",#REF!&gt;0,#REF!&lt;5),K76,)</f>
        <v>#REF!</v>
      </c>
      <c r="K76" s="318" t="str">
        <f>IF(D76="","ZZZ9",IF(AND(#REF!&gt;0,#REF!&lt;5),D76&amp;#REF!,D76&amp;"9"))</f>
        <v>ZZZ9</v>
      </c>
      <c r="L76" s="319">
        <f t="shared" si="0"/>
        <v>999</v>
      </c>
      <c r="M76" s="332">
        <f t="shared" si="1"/>
        <v>999</v>
      </c>
      <c r="N76" s="326"/>
      <c r="O76" s="322"/>
      <c r="P76" s="321">
        <f t="shared" si="2"/>
        <v>999</v>
      </c>
      <c r="Q76" s="322"/>
    </row>
    <row r="77" spans="1:17" s="323" customFormat="1" ht="18.899999999999999" customHeight="1" x14ac:dyDescent="0.25">
      <c r="A77" s="312">
        <v>71</v>
      </c>
      <c r="B77" s="327"/>
      <c r="C77" s="327"/>
      <c r="D77" s="316"/>
      <c r="E77" s="328"/>
      <c r="F77" s="322"/>
      <c r="G77" s="322"/>
      <c r="H77" s="329"/>
      <c r="I77" s="324"/>
      <c r="J77" s="317" t="e">
        <f>IF(AND(Q77="",#REF!&gt;0,#REF!&lt;5),K77,)</f>
        <v>#REF!</v>
      </c>
      <c r="K77" s="318" t="str">
        <f>IF(D77="","ZZZ9",IF(AND(#REF!&gt;0,#REF!&lt;5),D77&amp;#REF!,D77&amp;"9"))</f>
        <v>ZZZ9</v>
      </c>
      <c r="L77" s="319">
        <f t="shared" si="0"/>
        <v>999</v>
      </c>
      <c r="M77" s="332">
        <f t="shared" si="1"/>
        <v>999</v>
      </c>
      <c r="N77" s="326"/>
      <c r="O77" s="322"/>
      <c r="P77" s="321">
        <f t="shared" si="2"/>
        <v>999</v>
      </c>
      <c r="Q77" s="322"/>
    </row>
    <row r="78" spans="1:17" s="323" customFormat="1" ht="18.899999999999999" customHeight="1" x14ac:dyDescent="0.25">
      <c r="A78" s="312">
        <v>72</v>
      </c>
      <c r="B78" s="327"/>
      <c r="C78" s="327"/>
      <c r="D78" s="316"/>
      <c r="E78" s="328"/>
      <c r="F78" s="322"/>
      <c r="G78" s="322"/>
      <c r="H78" s="329"/>
      <c r="I78" s="324"/>
      <c r="J78" s="317" t="e">
        <f>IF(AND(Q78="",#REF!&gt;0,#REF!&lt;5),K78,)</f>
        <v>#REF!</v>
      </c>
      <c r="K78" s="318" t="str">
        <f>IF(D78="","ZZZ9",IF(AND(#REF!&gt;0,#REF!&lt;5),D78&amp;#REF!,D78&amp;"9"))</f>
        <v>ZZZ9</v>
      </c>
      <c r="L78" s="319">
        <f t="shared" si="0"/>
        <v>999</v>
      </c>
      <c r="M78" s="332">
        <f t="shared" si="1"/>
        <v>999</v>
      </c>
      <c r="N78" s="326"/>
      <c r="O78" s="322"/>
      <c r="P78" s="321">
        <f t="shared" si="2"/>
        <v>999</v>
      </c>
      <c r="Q78" s="322"/>
    </row>
    <row r="79" spans="1:17" s="323" customFormat="1" ht="18.899999999999999" customHeight="1" x14ac:dyDescent="0.25">
      <c r="A79" s="312">
        <v>73</v>
      </c>
      <c r="B79" s="327"/>
      <c r="C79" s="327"/>
      <c r="D79" s="316"/>
      <c r="E79" s="328"/>
      <c r="F79" s="322"/>
      <c r="G79" s="322"/>
      <c r="H79" s="329"/>
      <c r="I79" s="324"/>
      <c r="J79" s="317" t="e">
        <f>IF(AND(Q79="",#REF!&gt;0,#REF!&lt;5),K79,)</f>
        <v>#REF!</v>
      </c>
      <c r="K79" s="318" t="str">
        <f>IF(D79="","ZZZ9",IF(AND(#REF!&gt;0,#REF!&lt;5),D79&amp;#REF!,D79&amp;"9"))</f>
        <v>ZZZ9</v>
      </c>
      <c r="L79" s="319">
        <f t="shared" si="0"/>
        <v>999</v>
      </c>
      <c r="M79" s="332">
        <f t="shared" si="1"/>
        <v>999</v>
      </c>
      <c r="N79" s="326"/>
      <c r="O79" s="322"/>
      <c r="P79" s="321">
        <f t="shared" si="2"/>
        <v>999</v>
      </c>
      <c r="Q79" s="322"/>
    </row>
    <row r="80" spans="1:17" s="323" customFormat="1" ht="18.899999999999999" customHeight="1" x14ac:dyDescent="0.25">
      <c r="A80" s="312">
        <v>74</v>
      </c>
      <c r="B80" s="327"/>
      <c r="C80" s="327"/>
      <c r="D80" s="316"/>
      <c r="E80" s="328"/>
      <c r="F80" s="322"/>
      <c r="G80" s="322"/>
      <c r="H80" s="329"/>
      <c r="I80" s="324"/>
      <c r="J80" s="317" t="e">
        <f>IF(AND(Q80="",#REF!&gt;0,#REF!&lt;5),K80,)</f>
        <v>#REF!</v>
      </c>
      <c r="K80" s="318" t="str">
        <f>IF(D80="","ZZZ9",IF(AND(#REF!&gt;0,#REF!&lt;5),D80&amp;#REF!,D80&amp;"9"))</f>
        <v>ZZZ9</v>
      </c>
      <c r="L80" s="319">
        <f t="shared" si="0"/>
        <v>999</v>
      </c>
      <c r="M80" s="332">
        <f t="shared" si="1"/>
        <v>999</v>
      </c>
      <c r="N80" s="326"/>
      <c r="O80" s="322"/>
      <c r="P80" s="321">
        <f t="shared" si="2"/>
        <v>999</v>
      </c>
      <c r="Q80" s="322"/>
    </row>
    <row r="81" spans="1:17" s="323" customFormat="1" ht="18.899999999999999" customHeight="1" x14ac:dyDescent="0.25">
      <c r="A81" s="312">
        <v>75</v>
      </c>
      <c r="B81" s="327"/>
      <c r="C81" s="327"/>
      <c r="D81" s="316"/>
      <c r="E81" s="328"/>
      <c r="F81" s="322"/>
      <c r="G81" s="322"/>
      <c r="H81" s="329"/>
      <c r="I81" s="324"/>
      <c r="J81" s="317" t="e">
        <f>IF(AND(Q81="",#REF!&gt;0,#REF!&lt;5),K81,)</f>
        <v>#REF!</v>
      </c>
      <c r="K81" s="318" t="str">
        <f>IF(D81="","ZZZ9",IF(AND(#REF!&gt;0,#REF!&lt;5),D81&amp;#REF!,D81&amp;"9"))</f>
        <v>ZZZ9</v>
      </c>
      <c r="L81" s="319">
        <f t="shared" si="0"/>
        <v>999</v>
      </c>
      <c r="M81" s="332">
        <f t="shared" si="1"/>
        <v>999</v>
      </c>
      <c r="N81" s="326"/>
      <c r="O81" s="322"/>
      <c r="P81" s="321">
        <f t="shared" si="2"/>
        <v>999</v>
      </c>
      <c r="Q81" s="322"/>
    </row>
    <row r="82" spans="1:17" s="323" customFormat="1" ht="18.899999999999999" customHeight="1" x14ac:dyDescent="0.25">
      <c r="A82" s="312">
        <v>76</v>
      </c>
      <c r="B82" s="327"/>
      <c r="C82" s="327"/>
      <c r="D82" s="316"/>
      <c r="E82" s="328"/>
      <c r="F82" s="322"/>
      <c r="G82" s="322"/>
      <c r="H82" s="329"/>
      <c r="I82" s="324"/>
      <c r="J82" s="317" t="e">
        <f>IF(AND(Q82="",#REF!&gt;0,#REF!&lt;5),K82,)</f>
        <v>#REF!</v>
      </c>
      <c r="K82" s="318" t="str">
        <f>IF(D82="","ZZZ9",IF(AND(#REF!&gt;0,#REF!&lt;5),D82&amp;#REF!,D82&amp;"9"))</f>
        <v>ZZZ9</v>
      </c>
      <c r="L82" s="319">
        <f t="shared" si="0"/>
        <v>999</v>
      </c>
      <c r="M82" s="332">
        <f t="shared" si="1"/>
        <v>999</v>
      </c>
      <c r="N82" s="326"/>
      <c r="O82" s="322"/>
      <c r="P82" s="321">
        <f t="shared" si="2"/>
        <v>999</v>
      </c>
      <c r="Q82" s="322"/>
    </row>
    <row r="83" spans="1:17" s="323" customFormat="1" ht="18.899999999999999" customHeight="1" x14ac:dyDescent="0.25">
      <c r="A83" s="312">
        <v>77</v>
      </c>
      <c r="B83" s="327"/>
      <c r="C83" s="327"/>
      <c r="D83" s="316"/>
      <c r="E83" s="328"/>
      <c r="F83" s="322"/>
      <c r="G83" s="322"/>
      <c r="H83" s="329"/>
      <c r="I83" s="324"/>
      <c r="J83" s="317" t="e">
        <f>IF(AND(Q83="",#REF!&gt;0,#REF!&lt;5),K83,)</f>
        <v>#REF!</v>
      </c>
      <c r="K83" s="318" t="str">
        <f>IF(D83="","ZZZ9",IF(AND(#REF!&gt;0,#REF!&lt;5),D83&amp;#REF!,D83&amp;"9"))</f>
        <v>ZZZ9</v>
      </c>
      <c r="L83" s="319">
        <f t="shared" si="0"/>
        <v>999</v>
      </c>
      <c r="M83" s="332">
        <f t="shared" si="1"/>
        <v>999</v>
      </c>
      <c r="N83" s="326"/>
      <c r="O83" s="322"/>
      <c r="P83" s="321">
        <f t="shared" si="2"/>
        <v>999</v>
      </c>
      <c r="Q83" s="322"/>
    </row>
    <row r="84" spans="1:17" s="323" customFormat="1" ht="18.899999999999999" customHeight="1" x14ac:dyDescent="0.25">
      <c r="A84" s="312">
        <v>78</v>
      </c>
      <c r="B84" s="327"/>
      <c r="C84" s="327"/>
      <c r="D84" s="316"/>
      <c r="E84" s="328"/>
      <c r="F84" s="322"/>
      <c r="G84" s="322"/>
      <c r="H84" s="329"/>
      <c r="I84" s="324"/>
      <c r="J84" s="317" t="e">
        <f>IF(AND(Q84="",#REF!&gt;0,#REF!&lt;5),K84,)</f>
        <v>#REF!</v>
      </c>
      <c r="K84" s="318" t="str">
        <f>IF(D84="","ZZZ9",IF(AND(#REF!&gt;0,#REF!&lt;5),D84&amp;#REF!,D84&amp;"9"))</f>
        <v>ZZZ9</v>
      </c>
      <c r="L84" s="319">
        <f t="shared" si="0"/>
        <v>999</v>
      </c>
      <c r="M84" s="332">
        <f t="shared" si="1"/>
        <v>999</v>
      </c>
      <c r="N84" s="326"/>
      <c r="O84" s="322"/>
      <c r="P84" s="321">
        <f t="shared" si="2"/>
        <v>999</v>
      </c>
      <c r="Q84" s="322"/>
    </row>
    <row r="85" spans="1:17" s="323" customFormat="1" ht="18.899999999999999" customHeight="1" x14ac:dyDescent="0.25">
      <c r="A85" s="312">
        <v>79</v>
      </c>
      <c r="B85" s="327"/>
      <c r="C85" s="327"/>
      <c r="D85" s="316"/>
      <c r="E85" s="328"/>
      <c r="F85" s="322"/>
      <c r="G85" s="322"/>
      <c r="H85" s="329"/>
      <c r="I85" s="324"/>
      <c r="J85" s="317" t="e">
        <f>IF(AND(Q85="",#REF!&gt;0,#REF!&lt;5),K85,)</f>
        <v>#REF!</v>
      </c>
      <c r="K85" s="318" t="str">
        <f>IF(D85="","ZZZ9",IF(AND(#REF!&gt;0,#REF!&lt;5),D85&amp;#REF!,D85&amp;"9"))</f>
        <v>ZZZ9</v>
      </c>
      <c r="L85" s="319">
        <f t="shared" si="0"/>
        <v>999</v>
      </c>
      <c r="M85" s="332">
        <f t="shared" si="1"/>
        <v>999</v>
      </c>
      <c r="N85" s="326"/>
      <c r="O85" s="322"/>
      <c r="P85" s="321">
        <f t="shared" si="2"/>
        <v>999</v>
      </c>
      <c r="Q85" s="322"/>
    </row>
    <row r="86" spans="1:17" s="323" customFormat="1" ht="18.899999999999999" customHeight="1" x14ac:dyDescent="0.25">
      <c r="A86" s="312">
        <v>80</v>
      </c>
      <c r="B86" s="327"/>
      <c r="C86" s="327"/>
      <c r="D86" s="316"/>
      <c r="E86" s="328"/>
      <c r="F86" s="322"/>
      <c r="G86" s="322"/>
      <c r="H86" s="329"/>
      <c r="I86" s="324"/>
      <c r="J86" s="317" t="e">
        <f>IF(AND(Q86="",#REF!&gt;0,#REF!&lt;5),K86,)</f>
        <v>#REF!</v>
      </c>
      <c r="K86" s="318" t="str">
        <f>IF(D86="","ZZZ9",IF(AND(#REF!&gt;0,#REF!&lt;5),D86&amp;#REF!,D86&amp;"9"))</f>
        <v>ZZZ9</v>
      </c>
      <c r="L86" s="319">
        <f t="shared" si="0"/>
        <v>999</v>
      </c>
      <c r="M86" s="332">
        <f t="shared" si="1"/>
        <v>999</v>
      </c>
      <c r="N86" s="326"/>
      <c r="O86" s="322"/>
      <c r="P86" s="321">
        <f t="shared" si="2"/>
        <v>999</v>
      </c>
      <c r="Q86" s="322"/>
    </row>
    <row r="87" spans="1:17" s="323" customFormat="1" ht="18.899999999999999" customHeight="1" x14ac:dyDescent="0.25">
      <c r="A87" s="312">
        <v>81</v>
      </c>
      <c r="B87" s="327"/>
      <c r="C87" s="327"/>
      <c r="D87" s="316"/>
      <c r="E87" s="328"/>
      <c r="F87" s="322"/>
      <c r="G87" s="322"/>
      <c r="H87" s="329"/>
      <c r="I87" s="324"/>
      <c r="J87" s="317" t="e">
        <f>IF(AND(Q87="",#REF!&gt;0,#REF!&lt;5),K87,)</f>
        <v>#REF!</v>
      </c>
      <c r="K87" s="318" t="str">
        <f>IF(D87="","ZZZ9",IF(AND(#REF!&gt;0,#REF!&lt;5),D87&amp;#REF!,D87&amp;"9"))</f>
        <v>ZZZ9</v>
      </c>
      <c r="L87" s="319">
        <f t="shared" si="0"/>
        <v>999</v>
      </c>
      <c r="M87" s="332">
        <f t="shared" si="1"/>
        <v>999</v>
      </c>
      <c r="N87" s="326"/>
      <c r="O87" s="322"/>
      <c r="P87" s="321">
        <f t="shared" si="2"/>
        <v>999</v>
      </c>
      <c r="Q87" s="322"/>
    </row>
    <row r="88" spans="1:17" s="323" customFormat="1" ht="18.899999999999999" customHeight="1" x14ac:dyDescent="0.25">
      <c r="A88" s="312">
        <v>82</v>
      </c>
      <c r="B88" s="327"/>
      <c r="C88" s="327"/>
      <c r="D88" s="316"/>
      <c r="E88" s="328"/>
      <c r="F88" s="322"/>
      <c r="G88" s="322"/>
      <c r="H88" s="329"/>
      <c r="I88" s="324"/>
      <c r="J88" s="317" t="e">
        <f>IF(AND(Q88="",#REF!&gt;0,#REF!&lt;5),K88,)</f>
        <v>#REF!</v>
      </c>
      <c r="K88" s="318" t="str">
        <f>IF(D88="","ZZZ9",IF(AND(#REF!&gt;0,#REF!&lt;5),D88&amp;#REF!,D88&amp;"9"))</f>
        <v>ZZZ9</v>
      </c>
      <c r="L88" s="319">
        <f t="shared" si="0"/>
        <v>999</v>
      </c>
      <c r="M88" s="332">
        <f t="shared" si="1"/>
        <v>999</v>
      </c>
      <c r="N88" s="326"/>
      <c r="O88" s="322"/>
      <c r="P88" s="321">
        <f t="shared" si="2"/>
        <v>999</v>
      </c>
      <c r="Q88" s="322"/>
    </row>
    <row r="89" spans="1:17" s="323" customFormat="1" ht="18.899999999999999" customHeight="1" x14ac:dyDescent="0.25">
      <c r="A89" s="312">
        <v>83</v>
      </c>
      <c r="B89" s="327"/>
      <c r="C89" s="327"/>
      <c r="D89" s="316"/>
      <c r="E89" s="328"/>
      <c r="F89" s="322"/>
      <c r="G89" s="322"/>
      <c r="H89" s="329"/>
      <c r="I89" s="324"/>
      <c r="J89" s="317" t="e">
        <f>IF(AND(Q89="",#REF!&gt;0,#REF!&lt;5),K89,)</f>
        <v>#REF!</v>
      </c>
      <c r="K89" s="318" t="str">
        <f>IF(D89="","ZZZ9",IF(AND(#REF!&gt;0,#REF!&lt;5),D89&amp;#REF!,D89&amp;"9"))</f>
        <v>ZZZ9</v>
      </c>
      <c r="L89" s="319">
        <f t="shared" si="0"/>
        <v>999</v>
      </c>
      <c r="M89" s="332">
        <f t="shared" si="1"/>
        <v>999</v>
      </c>
      <c r="N89" s="326"/>
      <c r="O89" s="322"/>
      <c r="P89" s="321">
        <f t="shared" si="2"/>
        <v>999</v>
      </c>
      <c r="Q89" s="322"/>
    </row>
    <row r="90" spans="1:17" s="323" customFormat="1" ht="18.899999999999999" customHeight="1" x14ac:dyDescent="0.25">
      <c r="A90" s="312">
        <v>84</v>
      </c>
      <c r="B90" s="327"/>
      <c r="C90" s="327"/>
      <c r="D90" s="316"/>
      <c r="E90" s="328"/>
      <c r="F90" s="322"/>
      <c r="G90" s="322"/>
      <c r="H90" s="329"/>
      <c r="I90" s="324"/>
      <c r="J90" s="317" t="e">
        <f>IF(AND(Q90="",#REF!&gt;0,#REF!&lt;5),K90,)</f>
        <v>#REF!</v>
      </c>
      <c r="K90" s="318" t="str">
        <f>IF(D90="","ZZZ9",IF(AND(#REF!&gt;0,#REF!&lt;5),D90&amp;#REF!,D90&amp;"9"))</f>
        <v>ZZZ9</v>
      </c>
      <c r="L90" s="319">
        <f t="shared" si="0"/>
        <v>999</v>
      </c>
      <c r="M90" s="332">
        <f t="shared" si="1"/>
        <v>999</v>
      </c>
      <c r="N90" s="326"/>
      <c r="O90" s="322"/>
      <c r="P90" s="321">
        <f t="shared" si="2"/>
        <v>999</v>
      </c>
      <c r="Q90" s="322"/>
    </row>
    <row r="91" spans="1:17" s="323" customFormat="1" ht="18.899999999999999" customHeight="1" x14ac:dyDescent="0.25">
      <c r="A91" s="312">
        <v>85</v>
      </c>
      <c r="B91" s="327"/>
      <c r="C91" s="327"/>
      <c r="D91" s="316"/>
      <c r="E91" s="328"/>
      <c r="F91" s="322"/>
      <c r="G91" s="322"/>
      <c r="H91" s="329"/>
      <c r="I91" s="324"/>
      <c r="J91" s="317" t="e">
        <f>IF(AND(Q91="",#REF!&gt;0,#REF!&lt;5),K91,)</f>
        <v>#REF!</v>
      </c>
      <c r="K91" s="318" t="str">
        <f>IF(D91="","ZZZ9",IF(AND(#REF!&gt;0,#REF!&lt;5),D91&amp;#REF!,D91&amp;"9"))</f>
        <v>ZZZ9</v>
      </c>
      <c r="L91" s="319">
        <f t="shared" si="0"/>
        <v>999</v>
      </c>
      <c r="M91" s="332">
        <f t="shared" si="1"/>
        <v>999</v>
      </c>
      <c r="N91" s="326"/>
      <c r="O91" s="322"/>
      <c r="P91" s="321">
        <f t="shared" si="2"/>
        <v>999</v>
      </c>
      <c r="Q91" s="322"/>
    </row>
    <row r="92" spans="1:17" s="323" customFormat="1" ht="18.899999999999999" customHeight="1" x14ac:dyDescent="0.25">
      <c r="A92" s="312">
        <v>86</v>
      </c>
      <c r="B92" s="327"/>
      <c r="C92" s="327"/>
      <c r="D92" s="316"/>
      <c r="E92" s="328"/>
      <c r="F92" s="322"/>
      <c r="G92" s="322"/>
      <c r="H92" s="329"/>
      <c r="I92" s="324"/>
      <c r="J92" s="317" t="e">
        <f>IF(AND(Q92="",#REF!&gt;0,#REF!&lt;5),K92,)</f>
        <v>#REF!</v>
      </c>
      <c r="K92" s="318" t="str">
        <f>IF(D92="","ZZZ9",IF(AND(#REF!&gt;0,#REF!&lt;5),D92&amp;#REF!,D92&amp;"9"))</f>
        <v>ZZZ9</v>
      </c>
      <c r="L92" s="319">
        <f t="shared" si="0"/>
        <v>999</v>
      </c>
      <c r="M92" s="332">
        <f t="shared" si="1"/>
        <v>999</v>
      </c>
      <c r="N92" s="326"/>
      <c r="O92" s="322"/>
      <c r="P92" s="321">
        <f t="shared" si="2"/>
        <v>999</v>
      </c>
      <c r="Q92" s="322"/>
    </row>
    <row r="93" spans="1:17" s="323" customFormat="1" ht="18.899999999999999" customHeight="1" x14ac:dyDescent="0.25">
      <c r="A93" s="312">
        <v>87</v>
      </c>
      <c r="B93" s="327"/>
      <c r="C93" s="327"/>
      <c r="D93" s="316"/>
      <c r="E93" s="328"/>
      <c r="F93" s="322"/>
      <c r="G93" s="322"/>
      <c r="H93" s="329"/>
      <c r="I93" s="324"/>
      <c r="J93" s="317" t="e">
        <f>IF(AND(Q93="",#REF!&gt;0,#REF!&lt;5),K93,)</f>
        <v>#REF!</v>
      </c>
      <c r="K93" s="318" t="str">
        <f>IF(D93="","ZZZ9",IF(AND(#REF!&gt;0,#REF!&lt;5),D93&amp;#REF!,D93&amp;"9"))</f>
        <v>ZZZ9</v>
      </c>
      <c r="L93" s="319">
        <f t="shared" si="0"/>
        <v>999</v>
      </c>
      <c r="M93" s="332">
        <f t="shared" si="1"/>
        <v>999</v>
      </c>
      <c r="N93" s="326"/>
      <c r="O93" s="322"/>
      <c r="P93" s="321">
        <f t="shared" si="2"/>
        <v>999</v>
      </c>
      <c r="Q93" s="322"/>
    </row>
    <row r="94" spans="1:17" s="323" customFormat="1" ht="18.899999999999999" customHeight="1" x14ac:dyDescent="0.25">
      <c r="A94" s="312">
        <v>88</v>
      </c>
      <c r="B94" s="327"/>
      <c r="C94" s="327"/>
      <c r="D94" s="316"/>
      <c r="E94" s="328"/>
      <c r="F94" s="322"/>
      <c r="G94" s="322"/>
      <c r="H94" s="329"/>
      <c r="I94" s="324"/>
      <c r="J94" s="317" t="e">
        <f>IF(AND(Q94="",#REF!&gt;0,#REF!&lt;5),K94,)</f>
        <v>#REF!</v>
      </c>
      <c r="K94" s="318" t="str">
        <f>IF(D94="","ZZZ9",IF(AND(#REF!&gt;0,#REF!&lt;5),D94&amp;#REF!,D94&amp;"9"))</f>
        <v>ZZZ9</v>
      </c>
      <c r="L94" s="319">
        <f t="shared" si="0"/>
        <v>999</v>
      </c>
      <c r="M94" s="332">
        <f t="shared" si="1"/>
        <v>999</v>
      </c>
      <c r="N94" s="326"/>
      <c r="O94" s="322"/>
      <c r="P94" s="321">
        <f t="shared" si="2"/>
        <v>999</v>
      </c>
      <c r="Q94" s="322"/>
    </row>
    <row r="95" spans="1:17" s="323" customFormat="1" ht="18.899999999999999" customHeight="1" x14ac:dyDescent="0.25">
      <c r="A95" s="312">
        <v>89</v>
      </c>
      <c r="B95" s="327"/>
      <c r="C95" s="327"/>
      <c r="D95" s="316"/>
      <c r="E95" s="328"/>
      <c r="F95" s="322"/>
      <c r="G95" s="322"/>
      <c r="H95" s="329"/>
      <c r="I95" s="324"/>
      <c r="J95" s="317" t="e">
        <f>IF(AND(Q95="",#REF!&gt;0,#REF!&lt;5),K95,)</f>
        <v>#REF!</v>
      </c>
      <c r="K95" s="318" t="str">
        <f>IF(D95="","ZZZ9",IF(AND(#REF!&gt;0,#REF!&lt;5),D95&amp;#REF!,D95&amp;"9"))</f>
        <v>ZZZ9</v>
      </c>
      <c r="L95" s="319">
        <f t="shared" si="0"/>
        <v>999</v>
      </c>
      <c r="M95" s="332">
        <f t="shared" si="1"/>
        <v>999</v>
      </c>
      <c r="N95" s="326"/>
      <c r="O95" s="322"/>
      <c r="P95" s="321">
        <f t="shared" si="2"/>
        <v>999</v>
      </c>
      <c r="Q95" s="322"/>
    </row>
    <row r="96" spans="1:17" s="323" customFormat="1" ht="18.899999999999999" customHeight="1" x14ac:dyDescent="0.25">
      <c r="A96" s="312">
        <v>90</v>
      </c>
      <c r="B96" s="327"/>
      <c r="C96" s="327"/>
      <c r="D96" s="316"/>
      <c r="E96" s="328"/>
      <c r="F96" s="322"/>
      <c r="G96" s="322"/>
      <c r="H96" s="329"/>
      <c r="I96" s="324"/>
      <c r="J96" s="317" t="e">
        <f>IF(AND(Q96="",#REF!&gt;0,#REF!&lt;5),K96,)</f>
        <v>#REF!</v>
      </c>
      <c r="K96" s="318" t="str">
        <f>IF(D96="","ZZZ9",IF(AND(#REF!&gt;0,#REF!&lt;5),D96&amp;#REF!,D96&amp;"9"))</f>
        <v>ZZZ9</v>
      </c>
      <c r="L96" s="319">
        <f t="shared" si="0"/>
        <v>999</v>
      </c>
      <c r="M96" s="332">
        <f t="shared" si="1"/>
        <v>999</v>
      </c>
      <c r="N96" s="326"/>
      <c r="O96" s="322"/>
      <c r="P96" s="321">
        <f t="shared" si="2"/>
        <v>999</v>
      </c>
      <c r="Q96" s="322"/>
    </row>
    <row r="97" spans="1:17" s="323" customFormat="1" ht="18.899999999999999" customHeight="1" x14ac:dyDescent="0.25">
      <c r="A97" s="312">
        <v>91</v>
      </c>
      <c r="B97" s="327"/>
      <c r="C97" s="327"/>
      <c r="D97" s="316"/>
      <c r="E97" s="328"/>
      <c r="F97" s="322"/>
      <c r="G97" s="322"/>
      <c r="H97" s="329"/>
      <c r="I97" s="324"/>
      <c r="J97" s="317" t="e">
        <f>IF(AND(Q97="",#REF!&gt;0,#REF!&lt;5),K97,)</f>
        <v>#REF!</v>
      </c>
      <c r="K97" s="318" t="str">
        <f>IF(D97="","ZZZ9",IF(AND(#REF!&gt;0,#REF!&lt;5),D97&amp;#REF!,D97&amp;"9"))</f>
        <v>ZZZ9</v>
      </c>
      <c r="L97" s="319">
        <f t="shared" si="0"/>
        <v>999</v>
      </c>
      <c r="M97" s="332">
        <f t="shared" si="1"/>
        <v>999</v>
      </c>
      <c r="N97" s="326"/>
      <c r="O97" s="322"/>
      <c r="P97" s="321">
        <f t="shared" si="2"/>
        <v>999</v>
      </c>
      <c r="Q97" s="322"/>
    </row>
    <row r="98" spans="1:17" s="323" customFormat="1" ht="18.899999999999999" customHeight="1" x14ac:dyDescent="0.25">
      <c r="A98" s="312">
        <v>92</v>
      </c>
      <c r="B98" s="327"/>
      <c r="C98" s="327"/>
      <c r="D98" s="316"/>
      <c r="E98" s="328"/>
      <c r="F98" s="322"/>
      <c r="G98" s="322"/>
      <c r="H98" s="329"/>
      <c r="I98" s="324"/>
      <c r="J98" s="317" t="e">
        <f>IF(AND(Q98="",#REF!&gt;0,#REF!&lt;5),K98,)</f>
        <v>#REF!</v>
      </c>
      <c r="K98" s="318" t="str">
        <f>IF(D98="","ZZZ9",IF(AND(#REF!&gt;0,#REF!&lt;5),D98&amp;#REF!,D98&amp;"9"))</f>
        <v>ZZZ9</v>
      </c>
      <c r="L98" s="319">
        <f t="shared" si="0"/>
        <v>999</v>
      </c>
      <c r="M98" s="332">
        <f t="shared" si="1"/>
        <v>999</v>
      </c>
      <c r="N98" s="326"/>
      <c r="O98" s="322"/>
      <c r="P98" s="321">
        <f t="shared" si="2"/>
        <v>999</v>
      </c>
      <c r="Q98" s="322"/>
    </row>
    <row r="99" spans="1:17" s="323" customFormat="1" ht="18.899999999999999" customHeight="1" x14ac:dyDescent="0.25">
      <c r="A99" s="312">
        <v>93</v>
      </c>
      <c r="B99" s="327"/>
      <c r="C99" s="327"/>
      <c r="D99" s="316"/>
      <c r="E99" s="328"/>
      <c r="F99" s="322"/>
      <c r="G99" s="322"/>
      <c r="H99" s="329"/>
      <c r="I99" s="324"/>
      <c r="J99" s="317" t="e">
        <f>IF(AND(Q99="",#REF!&gt;0,#REF!&lt;5),K99,)</f>
        <v>#REF!</v>
      </c>
      <c r="K99" s="318" t="str">
        <f>IF(D99="","ZZZ9",IF(AND(#REF!&gt;0,#REF!&lt;5),D99&amp;#REF!,D99&amp;"9"))</f>
        <v>ZZZ9</v>
      </c>
      <c r="L99" s="319">
        <f t="shared" si="0"/>
        <v>999</v>
      </c>
      <c r="M99" s="332">
        <f t="shared" si="1"/>
        <v>999</v>
      </c>
      <c r="N99" s="326"/>
      <c r="O99" s="322"/>
      <c r="P99" s="321">
        <f t="shared" si="2"/>
        <v>999</v>
      </c>
      <c r="Q99" s="322"/>
    </row>
    <row r="100" spans="1:17" s="323" customFormat="1" ht="18.899999999999999" customHeight="1" x14ac:dyDescent="0.25">
      <c r="A100" s="312">
        <v>94</v>
      </c>
      <c r="B100" s="327"/>
      <c r="C100" s="327"/>
      <c r="D100" s="316"/>
      <c r="E100" s="328"/>
      <c r="F100" s="322"/>
      <c r="G100" s="322"/>
      <c r="H100" s="329"/>
      <c r="I100" s="324"/>
      <c r="J100" s="317" t="e">
        <f>IF(AND(Q100="",#REF!&gt;0,#REF!&lt;5),K100,)</f>
        <v>#REF!</v>
      </c>
      <c r="K100" s="318" t="str">
        <f>IF(D100="","ZZZ9",IF(AND(#REF!&gt;0,#REF!&lt;5),D100&amp;#REF!,D100&amp;"9"))</f>
        <v>ZZZ9</v>
      </c>
      <c r="L100" s="319">
        <f t="shared" si="0"/>
        <v>999</v>
      </c>
      <c r="M100" s="332">
        <f t="shared" si="1"/>
        <v>999</v>
      </c>
      <c r="N100" s="326"/>
      <c r="O100" s="322"/>
      <c r="P100" s="321">
        <f t="shared" si="2"/>
        <v>999</v>
      </c>
      <c r="Q100" s="322"/>
    </row>
    <row r="101" spans="1:17" s="323" customFormat="1" ht="18.899999999999999" customHeight="1" x14ac:dyDescent="0.25">
      <c r="A101" s="312">
        <v>95</v>
      </c>
      <c r="B101" s="327"/>
      <c r="C101" s="327"/>
      <c r="D101" s="316"/>
      <c r="E101" s="328"/>
      <c r="F101" s="322"/>
      <c r="G101" s="322"/>
      <c r="H101" s="329"/>
      <c r="I101" s="324"/>
      <c r="J101" s="317" t="e">
        <f>IF(AND(Q101="",#REF!&gt;0,#REF!&lt;5),K101,)</f>
        <v>#REF!</v>
      </c>
      <c r="K101" s="318" t="str">
        <f>IF(D101="","ZZZ9",IF(AND(#REF!&gt;0,#REF!&lt;5),D101&amp;#REF!,D101&amp;"9"))</f>
        <v>ZZZ9</v>
      </c>
      <c r="L101" s="319">
        <f t="shared" si="0"/>
        <v>999</v>
      </c>
      <c r="M101" s="332">
        <f t="shared" si="1"/>
        <v>999</v>
      </c>
      <c r="N101" s="326"/>
      <c r="O101" s="322"/>
      <c r="P101" s="321">
        <f t="shared" si="2"/>
        <v>999</v>
      </c>
      <c r="Q101" s="322"/>
    </row>
    <row r="102" spans="1:17" s="323" customFormat="1" ht="18.899999999999999" customHeight="1" x14ac:dyDescent="0.25">
      <c r="A102" s="312">
        <v>96</v>
      </c>
      <c r="B102" s="327"/>
      <c r="C102" s="327"/>
      <c r="D102" s="316"/>
      <c r="E102" s="328"/>
      <c r="F102" s="322"/>
      <c r="G102" s="322"/>
      <c r="H102" s="329"/>
      <c r="I102" s="324"/>
      <c r="J102" s="317" t="e">
        <f>IF(AND(Q102="",#REF!&gt;0,#REF!&lt;5),K102,)</f>
        <v>#REF!</v>
      </c>
      <c r="K102" s="318" t="str">
        <f>IF(D102="","ZZZ9",IF(AND(#REF!&gt;0,#REF!&lt;5),D102&amp;#REF!,D102&amp;"9"))</f>
        <v>ZZZ9</v>
      </c>
      <c r="L102" s="319">
        <f t="shared" si="0"/>
        <v>999</v>
      </c>
      <c r="M102" s="332">
        <f t="shared" si="1"/>
        <v>999</v>
      </c>
      <c r="N102" s="326"/>
      <c r="O102" s="322"/>
      <c r="P102" s="321">
        <f t="shared" si="2"/>
        <v>999</v>
      </c>
      <c r="Q102" s="322"/>
    </row>
    <row r="103" spans="1:17" s="323" customFormat="1" ht="18.899999999999999" customHeight="1" x14ac:dyDescent="0.25">
      <c r="A103" s="312">
        <v>97</v>
      </c>
      <c r="B103" s="327"/>
      <c r="C103" s="327"/>
      <c r="D103" s="316"/>
      <c r="E103" s="328"/>
      <c r="F103" s="322"/>
      <c r="G103" s="322"/>
      <c r="H103" s="329"/>
      <c r="I103" s="324"/>
      <c r="J103" s="317" t="e">
        <f>IF(AND(Q103="",#REF!&gt;0,#REF!&lt;5),K103,)</f>
        <v>#REF!</v>
      </c>
      <c r="K103" s="318" t="str">
        <f>IF(D103="","ZZZ9",IF(AND(#REF!&gt;0,#REF!&lt;5),D103&amp;#REF!,D103&amp;"9"))</f>
        <v>ZZZ9</v>
      </c>
      <c r="L103" s="319">
        <f t="shared" si="0"/>
        <v>999</v>
      </c>
      <c r="M103" s="332">
        <f t="shared" si="1"/>
        <v>999</v>
      </c>
      <c r="N103" s="326"/>
      <c r="O103" s="322"/>
      <c r="P103" s="321">
        <f t="shared" si="2"/>
        <v>999</v>
      </c>
      <c r="Q103" s="322"/>
    </row>
    <row r="104" spans="1:17" s="323" customFormat="1" ht="18.899999999999999" customHeight="1" x14ac:dyDescent="0.25">
      <c r="A104" s="312">
        <v>98</v>
      </c>
      <c r="B104" s="327"/>
      <c r="C104" s="327"/>
      <c r="D104" s="316"/>
      <c r="E104" s="328"/>
      <c r="F104" s="322"/>
      <c r="G104" s="322"/>
      <c r="H104" s="329"/>
      <c r="I104" s="324"/>
      <c r="J104" s="317" t="e">
        <f>IF(AND(Q104="",#REF!&gt;0,#REF!&lt;5),K104,)</f>
        <v>#REF!</v>
      </c>
      <c r="K104" s="318" t="str">
        <f>IF(D104="","ZZZ9",IF(AND(#REF!&gt;0,#REF!&lt;5),D104&amp;#REF!,D104&amp;"9"))</f>
        <v>ZZZ9</v>
      </c>
      <c r="L104" s="319">
        <f t="shared" ref="L104:L156" si="3">IF(Q104="",999,Q104)</f>
        <v>999</v>
      </c>
      <c r="M104" s="332">
        <f t="shared" ref="M104:M156" si="4">IF(P104=999,999,1)</f>
        <v>999</v>
      </c>
      <c r="N104" s="326"/>
      <c r="O104" s="322"/>
      <c r="P104" s="321">
        <f t="shared" ref="P104:P156" si="5">IF(N104="DA",1,IF(N104="WC",2,IF(N104="SE",3,IF(N104="Q",4,IF(N104="LL",5,999)))))</f>
        <v>999</v>
      </c>
      <c r="Q104" s="322"/>
    </row>
    <row r="105" spans="1:17" s="323" customFormat="1" ht="18.899999999999999" customHeight="1" x14ac:dyDescent="0.25">
      <c r="A105" s="312">
        <v>99</v>
      </c>
      <c r="B105" s="327"/>
      <c r="C105" s="327"/>
      <c r="D105" s="316"/>
      <c r="E105" s="328"/>
      <c r="F105" s="322"/>
      <c r="G105" s="322"/>
      <c r="H105" s="329"/>
      <c r="I105" s="324"/>
      <c r="J105" s="317" t="e">
        <f>IF(AND(Q105="",#REF!&gt;0,#REF!&lt;5),K105,)</f>
        <v>#REF!</v>
      </c>
      <c r="K105" s="318" t="str">
        <f>IF(D105="","ZZZ9",IF(AND(#REF!&gt;0,#REF!&lt;5),D105&amp;#REF!,D105&amp;"9"))</f>
        <v>ZZZ9</v>
      </c>
      <c r="L105" s="319">
        <f t="shared" si="3"/>
        <v>999</v>
      </c>
      <c r="M105" s="332">
        <f t="shared" si="4"/>
        <v>999</v>
      </c>
      <c r="N105" s="326"/>
      <c r="O105" s="322"/>
      <c r="P105" s="321">
        <f t="shared" si="5"/>
        <v>999</v>
      </c>
      <c r="Q105" s="322"/>
    </row>
    <row r="106" spans="1:17" s="323" customFormat="1" ht="18.899999999999999" customHeight="1" x14ac:dyDescent="0.25">
      <c r="A106" s="312">
        <v>100</v>
      </c>
      <c r="B106" s="327"/>
      <c r="C106" s="327"/>
      <c r="D106" s="316"/>
      <c r="E106" s="328"/>
      <c r="F106" s="322"/>
      <c r="G106" s="322"/>
      <c r="H106" s="329"/>
      <c r="I106" s="324"/>
      <c r="J106" s="317" t="e">
        <f>IF(AND(Q106="",#REF!&gt;0,#REF!&lt;5),K106,)</f>
        <v>#REF!</v>
      </c>
      <c r="K106" s="318" t="str">
        <f>IF(D106="","ZZZ9",IF(AND(#REF!&gt;0,#REF!&lt;5),D106&amp;#REF!,D106&amp;"9"))</f>
        <v>ZZZ9</v>
      </c>
      <c r="L106" s="319">
        <f t="shared" si="3"/>
        <v>999</v>
      </c>
      <c r="M106" s="332">
        <f t="shared" si="4"/>
        <v>999</v>
      </c>
      <c r="N106" s="326"/>
      <c r="O106" s="322"/>
      <c r="P106" s="321">
        <f t="shared" si="5"/>
        <v>999</v>
      </c>
      <c r="Q106" s="322"/>
    </row>
    <row r="107" spans="1:17" s="323" customFormat="1" ht="18.899999999999999" customHeight="1" x14ac:dyDescent="0.25">
      <c r="A107" s="312">
        <v>101</v>
      </c>
      <c r="B107" s="327"/>
      <c r="C107" s="327"/>
      <c r="D107" s="316"/>
      <c r="E107" s="328"/>
      <c r="F107" s="322"/>
      <c r="G107" s="322"/>
      <c r="H107" s="329"/>
      <c r="I107" s="324"/>
      <c r="J107" s="317" t="e">
        <f>IF(AND(Q107="",#REF!&gt;0,#REF!&lt;5),K107,)</f>
        <v>#REF!</v>
      </c>
      <c r="K107" s="318" t="str">
        <f>IF(D107="","ZZZ9",IF(AND(#REF!&gt;0,#REF!&lt;5),D107&amp;#REF!,D107&amp;"9"))</f>
        <v>ZZZ9</v>
      </c>
      <c r="L107" s="319">
        <f t="shared" si="3"/>
        <v>999</v>
      </c>
      <c r="M107" s="332">
        <f t="shared" si="4"/>
        <v>999</v>
      </c>
      <c r="N107" s="326"/>
      <c r="O107" s="322"/>
      <c r="P107" s="321">
        <f t="shared" si="5"/>
        <v>999</v>
      </c>
      <c r="Q107" s="322"/>
    </row>
    <row r="108" spans="1:17" s="323" customFormat="1" ht="18.899999999999999" customHeight="1" x14ac:dyDescent="0.25">
      <c r="A108" s="312">
        <v>102</v>
      </c>
      <c r="B108" s="327"/>
      <c r="C108" s="327"/>
      <c r="D108" s="316"/>
      <c r="E108" s="328"/>
      <c r="F108" s="322"/>
      <c r="G108" s="322"/>
      <c r="H108" s="329"/>
      <c r="I108" s="324"/>
      <c r="J108" s="317" t="e">
        <f>IF(AND(Q108="",#REF!&gt;0,#REF!&lt;5),K108,)</f>
        <v>#REF!</v>
      </c>
      <c r="K108" s="318" t="str">
        <f>IF(D108="","ZZZ9",IF(AND(#REF!&gt;0,#REF!&lt;5),D108&amp;#REF!,D108&amp;"9"))</f>
        <v>ZZZ9</v>
      </c>
      <c r="L108" s="319">
        <f t="shared" si="3"/>
        <v>999</v>
      </c>
      <c r="M108" s="332">
        <f t="shared" si="4"/>
        <v>999</v>
      </c>
      <c r="N108" s="326"/>
      <c r="O108" s="322"/>
      <c r="P108" s="321">
        <f t="shared" si="5"/>
        <v>999</v>
      </c>
      <c r="Q108" s="322"/>
    </row>
    <row r="109" spans="1:17" s="323" customFormat="1" ht="18.899999999999999" customHeight="1" x14ac:dyDescent="0.25">
      <c r="A109" s="312">
        <v>103</v>
      </c>
      <c r="B109" s="327"/>
      <c r="C109" s="327"/>
      <c r="D109" s="316"/>
      <c r="E109" s="328"/>
      <c r="F109" s="322"/>
      <c r="G109" s="322"/>
      <c r="H109" s="329"/>
      <c r="I109" s="324"/>
      <c r="J109" s="317" t="e">
        <f>IF(AND(Q109="",#REF!&gt;0,#REF!&lt;5),K109,)</f>
        <v>#REF!</v>
      </c>
      <c r="K109" s="318" t="str">
        <f>IF(D109="","ZZZ9",IF(AND(#REF!&gt;0,#REF!&lt;5),D109&amp;#REF!,D109&amp;"9"))</f>
        <v>ZZZ9</v>
      </c>
      <c r="L109" s="319">
        <f t="shared" si="3"/>
        <v>999</v>
      </c>
      <c r="M109" s="332">
        <f t="shared" si="4"/>
        <v>999</v>
      </c>
      <c r="N109" s="326"/>
      <c r="O109" s="322"/>
      <c r="P109" s="321">
        <f t="shared" si="5"/>
        <v>999</v>
      </c>
      <c r="Q109" s="322"/>
    </row>
    <row r="110" spans="1:17" s="323" customFormat="1" ht="18.899999999999999" customHeight="1" x14ac:dyDescent="0.25">
      <c r="A110" s="312">
        <v>104</v>
      </c>
      <c r="B110" s="327"/>
      <c r="C110" s="327"/>
      <c r="D110" s="316"/>
      <c r="E110" s="328"/>
      <c r="F110" s="322"/>
      <c r="G110" s="322"/>
      <c r="H110" s="329"/>
      <c r="I110" s="324"/>
      <c r="J110" s="317" t="e">
        <f>IF(AND(Q110="",#REF!&gt;0,#REF!&lt;5),K110,)</f>
        <v>#REF!</v>
      </c>
      <c r="K110" s="318" t="str">
        <f>IF(D110="","ZZZ9",IF(AND(#REF!&gt;0,#REF!&lt;5),D110&amp;#REF!,D110&amp;"9"))</f>
        <v>ZZZ9</v>
      </c>
      <c r="L110" s="319">
        <f t="shared" si="3"/>
        <v>999</v>
      </c>
      <c r="M110" s="332">
        <f t="shared" si="4"/>
        <v>999</v>
      </c>
      <c r="N110" s="326"/>
      <c r="O110" s="322"/>
      <c r="P110" s="321">
        <f t="shared" si="5"/>
        <v>999</v>
      </c>
      <c r="Q110" s="322"/>
    </row>
    <row r="111" spans="1:17" s="323" customFormat="1" ht="18.899999999999999" customHeight="1" x14ac:dyDescent="0.25">
      <c r="A111" s="312">
        <v>105</v>
      </c>
      <c r="B111" s="327"/>
      <c r="C111" s="327"/>
      <c r="D111" s="316"/>
      <c r="E111" s="328"/>
      <c r="F111" s="322"/>
      <c r="G111" s="322"/>
      <c r="H111" s="329"/>
      <c r="I111" s="324"/>
      <c r="J111" s="317" t="e">
        <f>IF(AND(Q111="",#REF!&gt;0,#REF!&lt;5),K111,)</f>
        <v>#REF!</v>
      </c>
      <c r="K111" s="318" t="str">
        <f>IF(D111="","ZZZ9",IF(AND(#REF!&gt;0,#REF!&lt;5),D111&amp;#REF!,D111&amp;"9"))</f>
        <v>ZZZ9</v>
      </c>
      <c r="L111" s="319">
        <f t="shared" si="3"/>
        <v>999</v>
      </c>
      <c r="M111" s="332">
        <f t="shared" si="4"/>
        <v>999</v>
      </c>
      <c r="N111" s="326"/>
      <c r="O111" s="322"/>
      <c r="P111" s="321">
        <f t="shared" si="5"/>
        <v>999</v>
      </c>
      <c r="Q111" s="322"/>
    </row>
    <row r="112" spans="1:17" s="323" customFormat="1" ht="18.899999999999999" customHeight="1" x14ac:dyDescent="0.25">
      <c r="A112" s="312">
        <v>106</v>
      </c>
      <c r="B112" s="327"/>
      <c r="C112" s="327"/>
      <c r="D112" s="316"/>
      <c r="E112" s="328"/>
      <c r="F112" s="322"/>
      <c r="G112" s="322"/>
      <c r="H112" s="329"/>
      <c r="I112" s="324"/>
      <c r="J112" s="317" t="e">
        <f>IF(AND(Q112="",#REF!&gt;0,#REF!&lt;5),K112,)</f>
        <v>#REF!</v>
      </c>
      <c r="K112" s="318" t="str">
        <f>IF(D112="","ZZZ9",IF(AND(#REF!&gt;0,#REF!&lt;5),D112&amp;#REF!,D112&amp;"9"))</f>
        <v>ZZZ9</v>
      </c>
      <c r="L112" s="319">
        <f t="shared" si="3"/>
        <v>999</v>
      </c>
      <c r="M112" s="332">
        <f t="shared" si="4"/>
        <v>999</v>
      </c>
      <c r="N112" s="326"/>
      <c r="O112" s="322"/>
      <c r="P112" s="321">
        <f t="shared" si="5"/>
        <v>999</v>
      </c>
      <c r="Q112" s="322"/>
    </row>
    <row r="113" spans="1:17" s="323" customFormat="1" ht="18.899999999999999" customHeight="1" x14ac:dyDescent="0.25">
      <c r="A113" s="312">
        <v>107</v>
      </c>
      <c r="B113" s="327"/>
      <c r="C113" s="327"/>
      <c r="D113" s="316"/>
      <c r="E113" s="328"/>
      <c r="F113" s="322"/>
      <c r="G113" s="322"/>
      <c r="H113" s="329"/>
      <c r="I113" s="324"/>
      <c r="J113" s="317" t="e">
        <f>IF(AND(Q113="",#REF!&gt;0,#REF!&lt;5),K113,)</f>
        <v>#REF!</v>
      </c>
      <c r="K113" s="318" t="str">
        <f>IF(D113="","ZZZ9",IF(AND(#REF!&gt;0,#REF!&lt;5),D113&amp;#REF!,D113&amp;"9"))</f>
        <v>ZZZ9</v>
      </c>
      <c r="L113" s="319">
        <f t="shared" si="3"/>
        <v>999</v>
      </c>
      <c r="M113" s="332">
        <f t="shared" si="4"/>
        <v>999</v>
      </c>
      <c r="N113" s="326"/>
      <c r="O113" s="322"/>
      <c r="P113" s="321">
        <f t="shared" si="5"/>
        <v>999</v>
      </c>
      <c r="Q113" s="322"/>
    </row>
    <row r="114" spans="1:17" s="323" customFormat="1" ht="18.899999999999999" customHeight="1" x14ac:dyDescent="0.25">
      <c r="A114" s="312">
        <v>108</v>
      </c>
      <c r="B114" s="327"/>
      <c r="C114" s="327"/>
      <c r="D114" s="316"/>
      <c r="E114" s="328"/>
      <c r="F114" s="322"/>
      <c r="G114" s="322"/>
      <c r="H114" s="329"/>
      <c r="I114" s="324"/>
      <c r="J114" s="317" t="e">
        <f>IF(AND(Q114="",#REF!&gt;0,#REF!&lt;5),K114,)</f>
        <v>#REF!</v>
      </c>
      <c r="K114" s="318" t="str">
        <f>IF(D114="","ZZZ9",IF(AND(#REF!&gt;0,#REF!&lt;5),D114&amp;#REF!,D114&amp;"9"))</f>
        <v>ZZZ9</v>
      </c>
      <c r="L114" s="319">
        <f t="shared" si="3"/>
        <v>999</v>
      </c>
      <c r="M114" s="332">
        <f t="shared" si="4"/>
        <v>999</v>
      </c>
      <c r="N114" s="326"/>
      <c r="O114" s="322"/>
      <c r="P114" s="321">
        <f t="shared" si="5"/>
        <v>999</v>
      </c>
      <c r="Q114" s="322"/>
    </row>
    <row r="115" spans="1:17" s="323" customFormat="1" ht="18.899999999999999" customHeight="1" x14ac:dyDescent="0.25">
      <c r="A115" s="312">
        <v>109</v>
      </c>
      <c r="B115" s="327"/>
      <c r="C115" s="327"/>
      <c r="D115" s="316"/>
      <c r="E115" s="328"/>
      <c r="F115" s="322"/>
      <c r="G115" s="322"/>
      <c r="H115" s="329"/>
      <c r="I115" s="324"/>
      <c r="J115" s="317" t="e">
        <f>IF(AND(Q115="",#REF!&gt;0,#REF!&lt;5),K115,)</f>
        <v>#REF!</v>
      </c>
      <c r="K115" s="318" t="str">
        <f>IF(D115="","ZZZ9",IF(AND(#REF!&gt;0,#REF!&lt;5),D115&amp;#REF!,D115&amp;"9"))</f>
        <v>ZZZ9</v>
      </c>
      <c r="L115" s="319">
        <f t="shared" si="3"/>
        <v>999</v>
      </c>
      <c r="M115" s="332">
        <f t="shared" si="4"/>
        <v>999</v>
      </c>
      <c r="N115" s="326"/>
      <c r="O115" s="322"/>
      <c r="P115" s="321">
        <f t="shared" si="5"/>
        <v>999</v>
      </c>
      <c r="Q115" s="322"/>
    </row>
    <row r="116" spans="1:17" s="323" customFormat="1" ht="18.899999999999999" customHeight="1" x14ac:dyDescent="0.25">
      <c r="A116" s="312">
        <v>110</v>
      </c>
      <c r="B116" s="327"/>
      <c r="C116" s="327"/>
      <c r="D116" s="316"/>
      <c r="E116" s="328"/>
      <c r="F116" s="322"/>
      <c r="G116" s="322"/>
      <c r="H116" s="329"/>
      <c r="I116" s="324"/>
      <c r="J116" s="317" t="e">
        <f>IF(AND(Q116="",#REF!&gt;0,#REF!&lt;5),K116,)</f>
        <v>#REF!</v>
      </c>
      <c r="K116" s="318" t="str">
        <f>IF(D116="","ZZZ9",IF(AND(#REF!&gt;0,#REF!&lt;5),D116&amp;#REF!,D116&amp;"9"))</f>
        <v>ZZZ9</v>
      </c>
      <c r="L116" s="319">
        <f t="shared" si="3"/>
        <v>999</v>
      </c>
      <c r="M116" s="332">
        <f t="shared" si="4"/>
        <v>999</v>
      </c>
      <c r="N116" s="326"/>
      <c r="O116" s="322"/>
      <c r="P116" s="321">
        <f t="shared" si="5"/>
        <v>999</v>
      </c>
      <c r="Q116" s="322"/>
    </row>
    <row r="117" spans="1:17" s="323" customFormat="1" ht="18.899999999999999" customHeight="1" x14ac:dyDescent="0.25">
      <c r="A117" s="312">
        <v>111</v>
      </c>
      <c r="B117" s="327"/>
      <c r="C117" s="327"/>
      <c r="D117" s="316"/>
      <c r="E117" s="328"/>
      <c r="F117" s="322"/>
      <c r="G117" s="322"/>
      <c r="H117" s="329"/>
      <c r="I117" s="324"/>
      <c r="J117" s="317" t="e">
        <f>IF(AND(Q117="",#REF!&gt;0,#REF!&lt;5),K117,)</f>
        <v>#REF!</v>
      </c>
      <c r="K117" s="318" t="str">
        <f>IF(D117="","ZZZ9",IF(AND(#REF!&gt;0,#REF!&lt;5),D117&amp;#REF!,D117&amp;"9"))</f>
        <v>ZZZ9</v>
      </c>
      <c r="L117" s="319">
        <f t="shared" si="3"/>
        <v>999</v>
      </c>
      <c r="M117" s="332">
        <f t="shared" si="4"/>
        <v>999</v>
      </c>
      <c r="N117" s="326"/>
      <c r="O117" s="322"/>
      <c r="P117" s="321">
        <f t="shared" si="5"/>
        <v>999</v>
      </c>
      <c r="Q117" s="322"/>
    </row>
    <row r="118" spans="1:17" s="323" customFormat="1" ht="18.899999999999999" customHeight="1" x14ac:dyDescent="0.25">
      <c r="A118" s="312">
        <v>112</v>
      </c>
      <c r="B118" s="327"/>
      <c r="C118" s="327"/>
      <c r="D118" s="316"/>
      <c r="E118" s="328"/>
      <c r="F118" s="322"/>
      <c r="G118" s="322"/>
      <c r="H118" s="329"/>
      <c r="I118" s="324"/>
      <c r="J118" s="317" t="e">
        <f>IF(AND(Q118="",#REF!&gt;0,#REF!&lt;5),K118,)</f>
        <v>#REF!</v>
      </c>
      <c r="K118" s="318" t="str">
        <f>IF(D118="","ZZZ9",IF(AND(#REF!&gt;0,#REF!&lt;5),D118&amp;#REF!,D118&amp;"9"))</f>
        <v>ZZZ9</v>
      </c>
      <c r="L118" s="319">
        <f t="shared" si="3"/>
        <v>999</v>
      </c>
      <c r="M118" s="332">
        <f t="shared" si="4"/>
        <v>999</v>
      </c>
      <c r="N118" s="326"/>
      <c r="O118" s="322"/>
      <c r="P118" s="321">
        <f t="shared" si="5"/>
        <v>999</v>
      </c>
      <c r="Q118" s="322"/>
    </row>
    <row r="119" spans="1:17" s="323" customFormat="1" ht="18.899999999999999" customHeight="1" x14ac:dyDescent="0.25">
      <c r="A119" s="312">
        <v>113</v>
      </c>
      <c r="B119" s="327"/>
      <c r="C119" s="327"/>
      <c r="D119" s="316"/>
      <c r="E119" s="328"/>
      <c r="F119" s="322"/>
      <c r="G119" s="322"/>
      <c r="H119" s="329"/>
      <c r="I119" s="324"/>
      <c r="J119" s="317" t="e">
        <f>IF(AND(Q119="",#REF!&gt;0,#REF!&lt;5),K119,)</f>
        <v>#REF!</v>
      </c>
      <c r="K119" s="318" t="str">
        <f>IF(D119="","ZZZ9",IF(AND(#REF!&gt;0,#REF!&lt;5),D119&amp;#REF!,D119&amp;"9"))</f>
        <v>ZZZ9</v>
      </c>
      <c r="L119" s="319">
        <f t="shared" si="3"/>
        <v>999</v>
      </c>
      <c r="M119" s="332">
        <f t="shared" si="4"/>
        <v>999</v>
      </c>
      <c r="N119" s="326"/>
      <c r="O119" s="322"/>
      <c r="P119" s="321">
        <f t="shared" si="5"/>
        <v>999</v>
      </c>
      <c r="Q119" s="322"/>
    </row>
    <row r="120" spans="1:17" s="323" customFormat="1" ht="18.899999999999999" customHeight="1" x14ac:dyDescent="0.25">
      <c r="A120" s="312">
        <v>114</v>
      </c>
      <c r="B120" s="327"/>
      <c r="C120" s="327"/>
      <c r="D120" s="316"/>
      <c r="E120" s="328"/>
      <c r="F120" s="322"/>
      <c r="G120" s="322"/>
      <c r="H120" s="329"/>
      <c r="I120" s="324"/>
      <c r="J120" s="317" t="e">
        <f>IF(AND(Q120="",#REF!&gt;0,#REF!&lt;5),K120,)</f>
        <v>#REF!</v>
      </c>
      <c r="K120" s="318" t="str">
        <f>IF(D120="","ZZZ9",IF(AND(#REF!&gt;0,#REF!&lt;5),D120&amp;#REF!,D120&amp;"9"))</f>
        <v>ZZZ9</v>
      </c>
      <c r="L120" s="319">
        <f t="shared" si="3"/>
        <v>999</v>
      </c>
      <c r="M120" s="332">
        <f t="shared" si="4"/>
        <v>999</v>
      </c>
      <c r="N120" s="326"/>
      <c r="O120" s="322"/>
      <c r="P120" s="321">
        <f t="shared" si="5"/>
        <v>999</v>
      </c>
      <c r="Q120" s="322"/>
    </row>
    <row r="121" spans="1:17" s="323" customFormat="1" ht="18.899999999999999" customHeight="1" x14ac:dyDescent="0.25">
      <c r="A121" s="312">
        <v>115</v>
      </c>
      <c r="B121" s="327"/>
      <c r="C121" s="327"/>
      <c r="D121" s="316"/>
      <c r="E121" s="328"/>
      <c r="F121" s="322"/>
      <c r="G121" s="322"/>
      <c r="H121" s="329"/>
      <c r="I121" s="324"/>
      <c r="J121" s="317" t="e">
        <f>IF(AND(Q121="",#REF!&gt;0,#REF!&lt;5),K121,)</f>
        <v>#REF!</v>
      </c>
      <c r="K121" s="318" t="str">
        <f>IF(D121="","ZZZ9",IF(AND(#REF!&gt;0,#REF!&lt;5),D121&amp;#REF!,D121&amp;"9"))</f>
        <v>ZZZ9</v>
      </c>
      <c r="L121" s="319">
        <f t="shared" si="3"/>
        <v>999</v>
      </c>
      <c r="M121" s="332">
        <f t="shared" si="4"/>
        <v>999</v>
      </c>
      <c r="N121" s="326"/>
      <c r="O121" s="322"/>
      <c r="P121" s="321">
        <f t="shared" si="5"/>
        <v>999</v>
      </c>
      <c r="Q121" s="322"/>
    </row>
    <row r="122" spans="1:17" s="323" customFormat="1" ht="18.899999999999999" customHeight="1" x14ac:dyDescent="0.25">
      <c r="A122" s="312">
        <v>116</v>
      </c>
      <c r="B122" s="327"/>
      <c r="C122" s="327"/>
      <c r="D122" s="316"/>
      <c r="E122" s="328"/>
      <c r="F122" s="322"/>
      <c r="G122" s="322"/>
      <c r="H122" s="329"/>
      <c r="I122" s="324"/>
      <c r="J122" s="317" t="e">
        <f>IF(AND(Q122="",#REF!&gt;0,#REF!&lt;5),K122,)</f>
        <v>#REF!</v>
      </c>
      <c r="K122" s="318" t="str">
        <f>IF(D122="","ZZZ9",IF(AND(#REF!&gt;0,#REF!&lt;5),D122&amp;#REF!,D122&amp;"9"))</f>
        <v>ZZZ9</v>
      </c>
      <c r="L122" s="319">
        <f t="shared" si="3"/>
        <v>999</v>
      </c>
      <c r="M122" s="332">
        <f t="shared" si="4"/>
        <v>999</v>
      </c>
      <c r="N122" s="326"/>
      <c r="O122" s="322"/>
      <c r="P122" s="321">
        <f t="shared" si="5"/>
        <v>999</v>
      </c>
      <c r="Q122" s="322"/>
    </row>
    <row r="123" spans="1:17" s="323" customFormat="1" ht="18.899999999999999" customHeight="1" x14ac:dyDescent="0.25">
      <c r="A123" s="312">
        <v>117</v>
      </c>
      <c r="B123" s="327"/>
      <c r="C123" s="327"/>
      <c r="D123" s="316"/>
      <c r="E123" s="328"/>
      <c r="F123" s="322"/>
      <c r="G123" s="322"/>
      <c r="H123" s="329"/>
      <c r="I123" s="324"/>
      <c r="J123" s="317" t="e">
        <f>IF(AND(Q123="",#REF!&gt;0,#REF!&lt;5),K123,)</f>
        <v>#REF!</v>
      </c>
      <c r="K123" s="318" t="str">
        <f>IF(D123="","ZZZ9",IF(AND(#REF!&gt;0,#REF!&lt;5),D123&amp;#REF!,D123&amp;"9"))</f>
        <v>ZZZ9</v>
      </c>
      <c r="L123" s="319">
        <f t="shared" si="3"/>
        <v>999</v>
      </c>
      <c r="M123" s="332">
        <f t="shared" si="4"/>
        <v>999</v>
      </c>
      <c r="N123" s="326"/>
      <c r="O123" s="322"/>
      <c r="P123" s="321">
        <f t="shared" si="5"/>
        <v>999</v>
      </c>
      <c r="Q123" s="322"/>
    </row>
    <row r="124" spans="1:17" s="323" customFormat="1" ht="18.899999999999999" customHeight="1" x14ac:dyDescent="0.25">
      <c r="A124" s="312">
        <v>118</v>
      </c>
      <c r="B124" s="327"/>
      <c r="C124" s="327"/>
      <c r="D124" s="316"/>
      <c r="E124" s="328"/>
      <c r="F124" s="322"/>
      <c r="G124" s="322"/>
      <c r="H124" s="329"/>
      <c r="I124" s="324"/>
      <c r="J124" s="317" t="e">
        <f>IF(AND(Q124="",#REF!&gt;0,#REF!&lt;5),K124,)</f>
        <v>#REF!</v>
      </c>
      <c r="K124" s="318" t="str">
        <f>IF(D124="","ZZZ9",IF(AND(#REF!&gt;0,#REF!&lt;5),D124&amp;#REF!,D124&amp;"9"))</f>
        <v>ZZZ9</v>
      </c>
      <c r="L124" s="319">
        <f t="shared" si="3"/>
        <v>999</v>
      </c>
      <c r="M124" s="332">
        <f t="shared" si="4"/>
        <v>999</v>
      </c>
      <c r="N124" s="326"/>
      <c r="O124" s="322"/>
      <c r="P124" s="321">
        <f t="shared" si="5"/>
        <v>999</v>
      </c>
      <c r="Q124" s="322"/>
    </row>
    <row r="125" spans="1:17" s="323" customFormat="1" ht="18.899999999999999" customHeight="1" x14ac:dyDescent="0.25">
      <c r="A125" s="312">
        <v>119</v>
      </c>
      <c r="B125" s="327"/>
      <c r="C125" s="327"/>
      <c r="D125" s="316"/>
      <c r="E125" s="328"/>
      <c r="F125" s="322"/>
      <c r="G125" s="322"/>
      <c r="H125" s="329"/>
      <c r="I125" s="324"/>
      <c r="J125" s="317" t="e">
        <f>IF(AND(Q125="",#REF!&gt;0,#REF!&lt;5),K125,)</f>
        <v>#REF!</v>
      </c>
      <c r="K125" s="318" t="str">
        <f>IF(D125="","ZZZ9",IF(AND(#REF!&gt;0,#REF!&lt;5),D125&amp;#REF!,D125&amp;"9"))</f>
        <v>ZZZ9</v>
      </c>
      <c r="L125" s="319">
        <f t="shared" si="3"/>
        <v>999</v>
      </c>
      <c r="M125" s="332">
        <f t="shared" si="4"/>
        <v>999</v>
      </c>
      <c r="N125" s="326"/>
      <c r="O125" s="322"/>
      <c r="P125" s="321">
        <f t="shared" si="5"/>
        <v>999</v>
      </c>
      <c r="Q125" s="322"/>
    </row>
    <row r="126" spans="1:17" s="323" customFormat="1" ht="18.899999999999999" customHeight="1" x14ac:dyDescent="0.25">
      <c r="A126" s="312">
        <v>120</v>
      </c>
      <c r="B126" s="327"/>
      <c r="C126" s="327"/>
      <c r="D126" s="316"/>
      <c r="E126" s="328"/>
      <c r="F126" s="322"/>
      <c r="G126" s="322"/>
      <c r="H126" s="329"/>
      <c r="I126" s="324"/>
      <c r="J126" s="317" t="e">
        <f>IF(AND(Q126="",#REF!&gt;0,#REF!&lt;5),K126,)</f>
        <v>#REF!</v>
      </c>
      <c r="K126" s="318" t="str">
        <f>IF(D126="","ZZZ9",IF(AND(#REF!&gt;0,#REF!&lt;5),D126&amp;#REF!,D126&amp;"9"))</f>
        <v>ZZZ9</v>
      </c>
      <c r="L126" s="319">
        <f t="shared" si="3"/>
        <v>999</v>
      </c>
      <c r="M126" s="332">
        <f t="shared" si="4"/>
        <v>999</v>
      </c>
      <c r="N126" s="326"/>
      <c r="O126" s="322"/>
      <c r="P126" s="321">
        <f t="shared" si="5"/>
        <v>999</v>
      </c>
      <c r="Q126" s="322"/>
    </row>
    <row r="127" spans="1:17" s="323" customFormat="1" ht="18.899999999999999" customHeight="1" x14ac:dyDescent="0.25">
      <c r="A127" s="312">
        <v>121</v>
      </c>
      <c r="B127" s="327"/>
      <c r="C127" s="327"/>
      <c r="D127" s="316"/>
      <c r="E127" s="328"/>
      <c r="F127" s="322"/>
      <c r="G127" s="322"/>
      <c r="H127" s="329"/>
      <c r="I127" s="324"/>
      <c r="J127" s="317" t="e">
        <f>IF(AND(Q127="",#REF!&gt;0,#REF!&lt;5),K127,)</f>
        <v>#REF!</v>
      </c>
      <c r="K127" s="318" t="str">
        <f>IF(D127="","ZZZ9",IF(AND(#REF!&gt;0,#REF!&lt;5),D127&amp;#REF!,D127&amp;"9"))</f>
        <v>ZZZ9</v>
      </c>
      <c r="L127" s="319">
        <f t="shared" si="3"/>
        <v>999</v>
      </c>
      <c r="M127" s="332">
        <f t="shared" si="4"/>
        <v>999</v>
      </c>
      <c r="N127" s="326"/>
      <c r="O127" s="322"/>
      <c r="P127" s="321">
        <f t="shared" si="5"/>
        <v>999</v>
      </c>
      <c r="Q127" s="322"/>
    </row>
    <row r="128" spans="1:17" s="323" customFormat="1" ht="18.899999999999999" customHeight="1" x14ac:dyDescent="0.25">
      <c r="A128" s="312">
        <v>122</v>
      </c>
      <c r="B128" s="327"/>
      <c r="C128" s="327"/>
      <c r="D128" s="316"/>
      <c r="E128" s="328"/>
      <c r="F128" s="322"/>
      <c r="G128" s="322"/>
      <c r="H128" s="329"/>
      <c r="I128" s="324"/>
      <c r="J128" s="317" t="e">
        <f>IF(AND(Q128="",#REF!&gt;0,#REF!&lt;5),K128,)</f>
        <v>#REF!</v>
      </c>
      <c r="K128" s="318" t="str">
        <f>IF(D128="","ZZZ9",IF(AND(#REF!&gt;0,#REF!&lt;5),D128&amp;#REF!,D128&amp;"9"))</f>
        <v>ZZZ9</v>
      </c>
      <c r="L128" s="319">
        <f t="shared" si="3"/>
        <v>999</v>
      </c>
      <c r="M128" s="332">
        <f t="shared" si="4"/>
        <v>999</v>
      </c>
      <c r="N128" s="326"/>
      <c r="O128" s="322"/>
      <c r="P128" s="321">
        <f t="shared" si="5"/>
        <v>999</v>
      </c>
      <c r="Q128" s="322"/>
    </row>
    <row r="129" spans="1:17" s="323" customFormat="1" ht="18.899999999999999" customHeight="1" x14ac:dyDescent="0.25">
      <c r="A129" s="312">
        <v>123</v>
      </c>
      <c r="B129" s="327"/>
      <c r="C129" s="327"/>
      <c r="D129" s="316"/>
      <c r="E129" s="328"/>
      <c r="F129" s="322"/>
      <c r="G129" s="322"/>
      <c r="H129" s="329"/>
      <c r="I129" s="324"/>
      <c r="J129" s="317" t="e">
        <f>IF(AND(Q129="",#REF!&gt;0,#REF!&lt;5),K129,)</f>
        <v>#REF!</v>
      </c>
      <c r="K129" s="318" t="str">
        <f>IF(D129="","ZZZ9",IF(AND(#REF!&gt;0,#REF!&lt;5),D129&amp;#REF!,D129&amp;"9"))</f>
        <v>ZZZ9</v>
      </c>
      <c r="L129" s="319">
        <f t="shared" si="3"/>
        <v>999</v>
      </c>
      <c r="M129" s="332">
        <f t="shared" si="4"/>
        <v>999</v>
      </c>
      <c r="N129" s="326"/>
      <c r="O129" s="322"/>
      <c r="P129" s="321">
        <f t="shared" si="5"/>
        <v>999</v>
      </c>
      <c r="Q129" s="322"/>
    </row>
    <row r="130" spans="1:17" s="323" customFormat="1" ht="18.899999999999999" customHeight="1" x14ac:dyDescent="0.25">
      <c r="A130" s="312">
        <v>124</v>
      </c>
      <c r="B130" s="327"/>
      <c r="C130" s="327"/>
      <c r="D130" s="316"/>
      <c r="E130" s="328"/>
      <c r="F130" s="322"/>
      <c r="G130" s="322"/>
      <c r="H130" s="329"/>
      <c r="I130" s="324"/>
      <c r="J130" s="317" t="e">
        <f>IF(AND(Q130="",#REF!&gt;0,#REF!&lt;5),K130,)</f>
        <v>#REF!</v>
      </c>
      <c r="K130" s="318" t="str">
        <f>IF(D130="","ZZZ9",IF(AND(#REF!&gt;0,#REF!&lt;5),D130&amp;#REF!,D130&amp;"9"))</f>
        <v>ZZZ9</v>
      </c>
      <c r="L130" s="319">
        <f t="shared" si="3"/>
        <v>999</v>
      </c>
      <c r="M130" s="332">
        <f t="shared" si="4"/>
        <v>999</v>
      </c>
      <c r="N130" s="326"/>
      <c r="O130" s="322"/>
      <c r="P130" s="321">
        <f t="shared" si="5"/>
        <v>999</v>
      </c>
      <c r="Q130" s="322"/>
    </row>
    <row r="131" spans="1:17" s="323" customFormat="1" ht="18.899999999999999" customHeight="1" x14ac:dyDescent="0.25">
      <c r="A131" s="312">
        <v>125</v>
      </c>
      <c r="B131" s="327"/>
      <c r="C131" s="327"/>
      <c r="D131" s="316"/>
      <c r="E131" s="328"/>
      <c r="F131" s="322"/>
      <c r="G131" s="322"/>
      <c r="H131" s="329"/>
      <c r="I131" s="324"/>
      <c r="J131" s="317" t="e">
        <f>IF(AND(Q131="",#REF!&gt;0,#REF!&lt;5),K131,)</f>
        <v>#REF!</v>
      </c>
      <c r="K131" s="318" t="str">
        <f>IF(D131="","ZZZ9",IF(AND(#REF!&gt;0,#REF!&lt;5),D131&amp;#REF!,D131&amp;"9"))</f>
        <v>ZZZ9</v>
      </c>
      <c r="L131" s="319">
        <f t="shared" si="3"/>
        <v>999</v>
      </c>
      <c r="M131" s="332">
        <f t="shared" si="4"/>
        <v>999</v>
      </c>
      <c r="N131" s="326"/>
      <c r="O131" s="322"/>
      <c r="P131" s="321">
        <f t="shared" si="5"/>
        <v>999</v>
      </c>
      <c r="Q131" s="322"/>
    </row>
    <row r="132" spans="1:17" s="323" customFormat="1" ht="18.899999999999999" customHeight="1" x14ac:dyDescent="0.25">
      <c r="A132" s="312">
        <v>126</v>
      </c>
      <c r="B132" s="327"/>
      <c r="C132" s="327"/>
      <c r="D132" s="316"/>
      <c r="E132" s="328"/>
      <c r="F132" s="322"/>
      <c r="G132" s="322"/>
      <c r="H132" s="329"/>
      <c r="I132" s="324"/>
      <c r="J132" s="317" t="e">
        <f>IF(AND(Q132="",#REF!&gt;0,#REF!&lt;5),K132,)</f>
        <v>#REF!</v>
      </c>
      <c r="K132" s="318" t="str">
        <f>IF(D132="","ZZZ9",IF(AND(#REF!&gt;0,#REF!&lt;5),D132&amp;#REF!,D132&amp;"9"))</f>
        <v>ZZZ9</v>
      </c>
      <c r="L132" s="319">
        <f t="shared" si="3"/>
        <v>999</v>
      </c>
      <c r="M132" s="332">
        <f t="shared" si="4"/>
        <v>999</v>
      </c>
      <c r="N132" s="326"/>
      <c r="O132" s="322"/>
      <c r="P132" s="321">
        <f t="shared" si="5"/>
        <v>999</v>
      </c>
      <c r="Q132" s="322"/>
    </row>
    <row r="133" spans="1:17" s="323" customFormat="1" ht="18.899999999999999" customHeight="1" x14ac:dyDescent="0.25">
      <c r="A133" s="312">
        <v>127</v>
      </c>
      <c r="B133" s="327"/>
      <c r="C133" s="327"/>
      <c r="D133" s="316"/>
      <c r="E133" s="328"/>
      <c r="F133" s="322"/>
      <c r="G133" s="322"/>
      <c r="H133" s="329"/>
      <c r="I133" s="324"/>
      <c r="J133" s="317" t="e">
        <f>IF(AND(Q133="",#REF!&gt;0,#REF!&lt;5),K133,)</f>
        <v>#REF!</v>
      </c>
      <c r="K133" s="318" t="str">
        <f>IF(D133="","ZZZ9",IF(AND(#REF!&gt;0,#REF!&lt;5),D133&amp;#REF!,D133&amp;"9"))</f>
        <v>ZZZ9</v>
      </c>
      <c r="L133" s="319">
        <f t="shared" si="3"/>
        <v>999</v>
      </c>
      <c r="M133" s="332">
        <f t="shared" si="4"/>
        <v>999</v>
      </c>
      <c r="N133" s="326"/>
      <c r="O133" s="322"/>
      <c r="P133" s="321">
        <f t="shared" si="5"/>
        <v>999</v>
      </c>
      <c r="Q133" s="322"/>
    </row>
    <row r="134" spans="1:17" s="323" customFormat="1" ht="18.899999999999999" customHeight="1" x14ac:dyDescent="0.25">
      <c r="A134" s="312">
        <v>128</v>
      </c>
      <c r="B134" s="327"/>
      <c r="C134" s="327"/>
      <c r="D134" s="316"/>
      <c r="E134" s="328"/>
      <c r="F134" s="322"/>
      <c r="G134" s="322"/>
      <c r="H134" s="329"/>
      <c r="I134" s="324"/>
      <c r="J134" s="317" t="e">
        <f>IF(AND(Q134="",#REF!&gt;0,#REF!&lt;5),K134,)</f>
        <v>#REF!</v>
      </c>
      <c r="K134" s="318" t="str">
        <f>IF(D134="","ZZZ9",IF(AND(#REF!&gt;0,#REF!&lt;5),D134&amp;#REF!,D134&amp;"9"))</f>
        <v>ZZZ9</v>
      </c>
      <c r="L134" s="319">
        <f t="shared" si="3"/>
        <v>999</v>
      </c>
      <c r="M134" s="332">
        <f t="shared" si="4"/>
        <v>999</v>
      </c>
      <c r="N134" s="326"/>
      <c r="O134" s="324"/>
      <c r="P134" s="338">
        <f t="shared" si="5"/>
        <v>999</v>
      </c>
      <c r="Q134" s="324"/>
    </row>
    <row r="135" spans="1:17" x14ac:dyDescent="0.25">
      <c r="A135" s="312">
        <v>129</v>
      </c>
      <c r="B135" s="327"/>
      <c r="C135" s="327"/>
      <c r="D135" s="316"/>
      <c r="E135" s="328"/>
      <c r="F135" s="322"/>
      <c r="G135" s="322"/>
      <c r="H135" s="329"/>
      <c r="I135" s="324"/>
      <c r="J135" s="317" t="e">
        <f>IF(AND(Q135="",#REF!&gt;0,#REF!&lt;5),K135,)</f>
        <v>#REF!</v>
      </c>
      <c r="K135" s="318" t="str">
        <f>IF(D135="","ZZZ9",IF(AND(#REF!&gt;0,#REF!&lt;5),D135&amp;#REF!,D135&amp;"9"))</f>
        <v>ZZZ9</v>
      </c>
      <c r="L135" s="319">
        <f t="shared" si="3"/>
        <v>999</v>
      </c>
      <c r="M135" s="332">
        <f t="shared" si="4"/>
        <v>999</v>
      </c>
      <c r="N135" s="326"/>
      <c r="O135" s="322"/>
      <c r="P135" s="321">
        <f t="shared" si="5"/>
        <v>999</v>
      </c>
      <c r="Q135" s="322"/>
    </row>
    <row r="136" spans="1:17" x14ac:dyDescent="0.25">
      <c r="A136" s="312">
        <v>130</v>
      </c>
      <c r="B136" s="327"/>
      <c r="C136" s="327"/>
      <c r="D136" s="316"/>
      <c r="E136" s="328"/>
      <c r="F136" s="322"/>
      <c r="G136" s="322"/>
      <c r="H136" s="329"/>
      <c r="I136" s="324"/>
      <c r="J136" s="317" t="e">
        <f>IF(AND(Q136="",#REF!&gt;0,#REF!&lt;5),K136,)</f>
        <v>#REF!</v>
      </c>
      <c r="K136" s="318" t="str">
        <f>IF(D136="","ZZZ9",IF(AND(#REF!&gt;0,#REF!&lt;5),D136&amp;#REF!,D136&amp;"9"))</f>
        <v>ZZZ9</v>
      </c>
      <c r="L136" s="319">
        <f t="shared" si="3"/>
        <v>999</v>
      </c>
      <c r="M136" s="332">
        <f t="shared" si="4"/>
        <v>999</v>
      </c>
      <c r="N136" s="326"/>
      <c r="O136" s="322"/>
      <c r="P136" s="321">
        <f t="shared" si="5"/>
        <v>999</v>
      </c>
      <c r="Q136" s="322"/>
    </row>
    <row r="137" spans="1:17" x14ac:dyDescent="0.25">
      <c r="A137" s="312">
        <v>131</v>
      </c>
      <c r="B137" s="327"/>
      <c r="C137" s="327"/>
      <c r="D137" s="316"/>
      <c r="E137" s="328"/>
      <c r="F137" s="322"/>
      <c r="G137" s="322"/>
      <c r="H137" s="329"/>
      <c r="I137" s="324"/>
      <c r="J137" s="317" t="e">
        <f>IF(AND(Q137="",#REF!&gt;0,#REF!&lt;5),K137,)</f>
        <v>#REF!</v>
      </c>
      <c r="K137" s="318" t="str">
        <f>IF(D137="","ZZZ9",IF(AND(#REF!&gt;0,#REF!&lt;5),D137&amp;#REF!,D137&amp;"9"))</f>
        <v>ZZZ9</v>
      </c>
      <c r="L137" s="319">
        <f t="shared" si="3"/>
        <v>999</v>
      </c>
      <c r="M137" s="332">
        <f t="shared" si="4"/>
        <v>999</v>
      </c>
      <c r="N137" s="326"/>
      <c r="O137" s="322"/>
      <c r="P137" s="321">
        <f t="shared" si="5"/>
        <v>999</v>
      </c>
      <c r="Q137" s="322"/>
    </row>
    <row r="138" spans="1:17" x14ac:dyDescent="0.25">
      <c r="A138" s="312">
        <v>132</v>
      </c>
      <c r="B138" s="327"/>
      <c r="C138" s="327"/>
      <c r="D138" s="316"/>
      <c r="E138" s="328"/>
      <c r="F138" s="322"/>
      <c r="G138" s="322"/>
      <c r="H138" s="329"/>
      <c r="I138" s="324"/>
      <c r="J138" s="317" t="e">
        <f>IF(AND(Q138="",#REF!&gt;0,#REF!&lt;5),K138,)</f>
        <v>#REF!</v>
      </c>
      <c r="K138" s="318" t="str">
        <f>IF(D138="","ZZZ9",IF(AND(#REF!&gt;0,#REF!&lt;5),D138&amp;#REF!,D138&amp;"9"))</f>
        <v>ZZZ9</v>
      </c>
      <c r="L138" s="319">
        <f t="shared" si="3"/>
        <v>999</v>
      </c>
      <c r="M138" s="332">
        <f t="shared" si="4"/>
        <v>999</v>
      </c>
      <c r="N138" s="326"/>
      <c r="O138" s="322"/>
      <c r="P138" s="321">
        <f t="shared" si="5"/>
        <v>999</v>
      </c>
      <c r="Q138" s="322"/>
    </row>
    <row r="139" spans="1:17" x14ac:dyDescent="0.25">
      <c r="A139" s="312">
        <v>133</v>
      </c>
      <c r="B139" s="327"/>
      <c r="C139" s="327"/>
      <c r="D139" s="316"/>
      <c r="E139" s="328"/>
      <c r="F139" s="322"/>
      <c r="G139" s="322"/>
      <c r="H139" s="329"/>
      <c r="I139" s="324"/>
      <c r="J139" s="317" t="e">
        <f>IF(AND(Q139="",#REF!&gt;0,#REF!&lt;5),K139,)</f>
        <v>#REF!</v>
      </c>
      <c r="K139" s="318" t="str">
        <f>IF(D139="","ZZZ9",IF(AND(#REF!&gt;0,#REF!&lt;5),D139&amp;#REF!,D139&amp;"9"))</f>
        <v>ZZZ9</v>
      </c>
      <c r="L139" s="319">
        <f t="shared" si="3"/>
        <v>999</v>
      </c>
      <c r="M139" s="332">
        <f t="shared" si="4"/>
        <v>999</v>
      </c>
      <c r="N139" s="326"/>
      <c r="O139" s="322"/>
      <c r="P139" s="321">
        <f t="shared" si="5"/>
        <v>999</v>
      </c>
      <c r="Q139" s="322"/>
    </row>
    <row r="140" spans="1:17" x14ac:dyDescent="0.25">
      <c r="A140" s="312">
        <v>134</v>
      </c>
      <c r="B140" s="327"/>
      <c r="C140" s="327"/>
      <c r="D140" s="316"/>
      <c r="E140" s="328"/>
      <c r="F140" s="322"/>
      <c r="G140" s="322"/>
      <c r="H140" s="329"/>
      <c r="I140" s="324"/>
      <c r="J140" s="317" t="e">
        <f>IF(AND(Q140="",#REF!&gt;0,#REF!&lt;5),K140,)</f>
        <v>#REF!</v>
      </c>
      <c r="K140" s="318" t="str">
        <f>IF(D140="","ZZZ9",IF(AND(#REF!&gt;0,#REF!&lt;5),D140&amp;#REF!,D140&amp;"9"))</f>
        <v>ZZZ9</v>
      </c>
      <c r="L140" s="319">
        <f t="shared" si="3"/>
        <v>999</v>
      </c>
      <c r="M140" s="332">
        <f t="shared" si="4"/>
        <v>999</v>
      </c>
      <c r="N140" s="326"/>
      <c r="O140" s="322"/>
      <c r="P140" s="321">
        <f t="shared" si="5"/>
        <v>999</v>
      </c>
      <c r="Q140" s="322"/>
    </row>
    <row r="141" spans="1:17" x14ac:dyDescent="0.25">
      <c r="A141" s="312">
        <v>135</v>
      </c>
      <c r="B141" s="327"/>
      <c r="C141" s="327"/>
      <c r="D141" s="316"/>
      <c r="E141" s="328"/>
      <c r="F141" s="322"/>
      <c r="G141" s="322"/>
      <c r="H141" s="329"/>
      <c r="I141" s="324"/>
      <c r="J141" s="317" t="e">
        <f>IF(AND(Q141="",#REF!&gt;0,#REF!&lt;5),K141,)</f>
        <v>#REF!</v>
      </c>
      <c r="K141" s="318" t="str">
        <f>IF(D141="","ZZZ9",IF(AND(#REF!&gt;0,#REF!&lt;5),D141&amp;#REF!,D141&amp;"9"))</f>
        <v>ZZZ9</v>
      </c>
      <c r="L141" s="319">
        <f t="shared" si="3"/>
        <v>999</v>
      </c>
      <c r="M141" s="332">
        <f t="shared" si="4"/>
        <v>999</v>
      </c>
      <c r="N141" s="326"/>
      <c r="O141" s="324"/>
      <c r="P141" s="338">
        <f t="shared" si="5"/>
        <v>999</v>
      </c>
      <c r="Q141" s="324"/>
    </row>
    <row r="142" spans="1:17" x14ac:dyDescent="0.25">
      <c r="A142" s="312">
        <v>136</v>
      </c>
      <c r="B142" s="327"/>
      <c r="C142" s="327"/>
      <c r="D142" s="316"/>
      <c r="E142" s="328"/>
      <c r="F142" s="322"/>
      <c r="G142" s="322"/>
      <c r="H142" s="329"/>
      <c r="I142" s="324"/>
      <c r="J142" s="317" t="e">
        <f>IF(AND(Q142="",#REF!&gt;0,#REF!&lt;5),K142,)</f>
        <v>#REF!</v>
      </c>
      <c r="K142" s="318" t="str">
        <f>IF(D142="","ZZZ9",IF(AND(#REF!&gt;0,#REF!&lt;5),D142&amp;#REF!,D142&amp;"9"))</f>
        <v>ZZZ9</v>
      </c>
      <c r="L142" s="319">
        <f t="shared" si="3"/>
        <v>999</v>
      </c>
      <c r="M142" s="332">
        <f t="shared" si="4"/>
        <v>999</v>
      </c>
      <c r="N142" s="326"/>
      <c r="O142" s="322"/>
      <c r="P142" s="321">
        <f t="shared" si="5"/>
        <v>999</v>
      </c>
      <c r="Q142" s="322"/>
    </row>
    <row r="143" spans="1:17" x14ac:dyDescent="0.25">
      <c r="A143" s="312">
        <v>137</v>
      </c>
      <c r="B143" s="327"/>
      <c r="C143" s="327"/>
      <c r="D143" s="316"/>
      <c r="E143" s="328"/>
      <c r="F143" s="322"/>
      <c r="G143" s="322"/>
      <c r="H143" s="329"/>
      <c r="I143" s="324"/>
      <c r="J143" s="317" t="e">
        <f>IF(AND(Q143="",#REF!&gt;0,#REF!&lt;5),K143,)</f>
        <v>#REF!</v>
      </c>
      <c r="K143" s="318" t="str">
        <f>IF(D143="","ZZZ9",IF(AND(#REF!&gt;0,#REF!&lt;5),D143&amp;#REF!,D143&amp;"9"))</f>
        <v>ZZZ9</v>
      </c>
      <c r="L143" s="319">
        <f t="shared" si="3"/>
        <v>999</v>
      </c>
      <c r="M143" s="332">
        <f t="shared" si="4"/>
        <v>999</v>
      </c>
      <c r="N143" s="326"/>
      <c r="O143" s="322"/>
      <c r="P143" s="321">
        <f t="shared" si="5"/>
        <v>999</v>
      </c>
      <c r="Q143" s="322"/>
    </row>
    <row r="144" spans="1:17" x14ac:dyDescent="0.25">
      <c r="A144" s="312">
        <v>138</v>
      </c>
      <c r="B144" s="327"/>
      <c r="C144" s="327"/>
      <c r="D144" s="316"/>
      <c r="E144" s="328"/>
      <c r="F144" s="322"/>
      <c r="G144" s="322"/>
      <c r="H144" s="329"/>
      <c r="I144" s="324"/>
      <c r="J144" s="317" t="e">
        <f>IF(AND(Q144="",#REF!&gt;0,#REF!&lt;5),K144,)</f>
        <v>#REF!</v>
      </c>
      <c r="K144" s="318" t="str">
        <f>IF(D144="","ZZZ9",IF(AND(#REF!&gt;0,#REF!&lt;5),D144&amp;#REF!,D144&amp;"9"))</f>
        <v>ZZZ9</v>
      </c>
      <c r="L144" s="319">
        <f t="shared" si="3"/>
        <v>999</v>
      </c>
      <c r="M144" s="332">
        <f t="shared" si="4"/>
        <v>999</v>
      </c>
      <c r="N144" s="326"/>
      <c r="O144" s="322"/>
      <c r="P144" s="321">
        <f t="shared" si="5"/>
        <v>999</v>
      </c>
      <c r="Q144" s="322"/>
    </row>
    <row r="145" spans="1:17" x14ac:dyDescent="0.25">
      <c r="A145" s="312">
        <v>139</v>
      </c>
      <c r="B145" s="327"/>
      <c r="C145" s="327"/>
      <c r="D145" s="316"/>
      <c r="E145" s="328"/>
      <c r="F145" s="322"/>
      <c r="G145" s="322"/>
      <c r="H145" s="329"/>
      <c r="I145" s="324"/>
      <c r="J145" s="317" t="e">
        <f>IF(AND(Q145="",#REF!&gt;0,#REF!&lt;5),K145,)</f>
        <v>#REF!</v>
      </c>
      <c r="K145" s="318" t="str">
        <f>IF(D145="","ZZZ9",IF(AND(#REF!&gt;0,#REF!&lt;5),D145&amp;#REF!,D145&amp;"9"))</f>
        <v>ZZZ9</v>
      </c>
      <c r="L145" s="319">
        <f t="shared" si="3"/>
        <v>999</v>
      </c>
      <c r="M145" s="332">
        <f t="shared" si="4"/>
        <v>999</v>
      </c>
      <c r="N145" s="326"/>
      <c r="O145" s="322"/>
      <c r="P145" s="321">
        <f t="shared" si="5"/>
        <v>999</v>
      </c>
      <c r="Q145" s="322"/>
    </row>
    <row r="146" spans="1:17" x14ac:dyDescent="0.25">
      <c r="A146" s="312">
        <v>140</v>
      </c>
      <c r="B146" s="327"/>
      <c r="C146" s="327"/>
      <c r="D146" s="316"/>
      <c r="E146" s="328"/>
      <c r="F146" s="322"/>
      <c r="G146" s="322"/>
      <c r="H146" s="329"/>
      <c r="I146" s="324"/>
      <c r="J146" s="317" t="e">
        <f>IF(AND(Q146="",#REF!&gt;0,#REF!&lt;5),K146,)</f>
        <v>#REF!</v>
      </c>
      <c r="K146" s="318" t="str">
        <f>IF(D146="","ZZZ9",IF(AND(#REF!&gt;0,#REF!&lt;5),D146&amp;#REF!,D146&amp;"9"))</f>
        <v>ZZZ9</v>
      </c>
      <c r="L146" s="319">
        <f t="shared" si="3"/>
        <v>999</v>
      </c>
      <c r="M146" s="332">
        <f t="shared" si="4"/>
        <v>999</v>
      </c>
      <c r="N146" s="326"/>
      <c r="O146" s="322"/>
      <c r="P146" s="321">
        <f t="shared" si="5"/>
        <v>999</v>
      </c>
      <c r="Q146" s="322"/>
    </row>
    <row r="147" spans="1:17" x14ac:dyDescent="0.25">
      <c r="A147" s="312">
        <v>141</v>
      </c>
      <c r="B147" s="327"/>
      <c r="C147" s="327"/>
      <c r="D147" s="316"/>
      <c r="E147" s="328"/>
      <c r="F147" s="322"/>
      <c r="G147" s="322"/>
      <c r="H147" s="329"/>
      <c r="I147" s="324"/>
      <c r="J147" s="317" t="e">
        <f>IF(AND(Q147="",#REF!&gt;0,#REF!&lt;5),K147,)</f>
        <v>#REF!</v>
      </c>
      <c r="K147" s="318" t="str">
        <f>IF(D147="","ZZZ9",IF(AND(#REF!&gt;0,#REF!&lt;5),D147&amp;#REF!,D147&amp;"9"))</f>
        <v>ZZZ9</v>
      </c>
      <c r="L147" s="319">
        <f t="shared" si="3"/>
        <v>999</v>
      </c>
      <c r="M147" s="332">
        <f t="shared" si="4"/>
        <v>999</v>
      </c>
      <c r="N147" s="326"/>
      <c r="O147" s="322"/>
      <c r="P147" s="321">
        <f t="shared" si="5"/>
        <v>999</v>
      </c>
      <c r="Q147" s="322"/>
    </row>
    <row r="148" spans="1:17" x14ac:dyDescent="0.25">
      <c r="A148" s="312">
        <v>142</v>
      </c>
      <c r="B148" s="327"/>
      <c r="C148" s="327"/>
      <c r="D148" s="316"/>
      <c r="E148" s="328"/>
      <c r="F148" s="322"/>
      <c r="G148" s="322"/>
      <c r="H148" s="329"/>
      <c r="I148" s="324"/>
      <c r="J148" s="317" t="e">
        <f>IF(AND(Q148="",#REF!&gt;0,#REF!&lt;5),K148,)</f>
        <v>#REF!</v>
      </c>
      <c r="K148" s="318" t="str">
        <f>IF(D148="","ZZZ9",IF(AND(#REF!&gt;0,#REF!&lt;5),D148&amp;#REF!,D148&amp;"9"))</f>
        <v>ZZZ9</v>
      </c>
      <c r="L148" s="319">
        <f t="shared" si="3"/>
        <v>999</v>
      </c>
      <c r="M148" s="332">
        <f t="shared" si="4"/>
        <v>999</v>
      </c>
      <c r="N148" s="326"/>
      <c r="O148" s="324"/>
      <c r="P148" s="338">
        <f t="shared" si="5"/>
        <v>999</v>
      </c>
      <c r="Q148" s="324"/>
    </row>
    <row r="149" spans="1:17" x14ac:dyDescent="0.25">
      <c r="A149" s="312">
        <v>143</v>
      </c>
      <c r="B149" s="327"/>
      <c r="C149" s="327"/>
      <c r="D149" s="316"/>
      <c r="E149" s="328"/>
      <c r="F149" s="322"/>
      <c r="G149" s="322"/>
      <c r="H149" s="329"/>
      <c r="I149" s="324"/>
      <c r="J149" s="317" t="e">
        <f>IF(AND(Q149="",#REF!&gt;0,#REF!&lt;5),K149,)</f>
        <v>#REF!</v>
      </c>
      <c r="K149" s="318" t="str">
        <f>IF(D149="","ZZZ9",IF(AND(#REF!&gt;0,#REF!&lt;5),D149&amp;#REF!,D149&amp;"9"))</f>
        <v>ZZZ9</v>
      </c>
      <c r="L149" s="319">
        <f t="shared" si="3"/>
        <v>999</v>
      </c>
      <c r="M149" s="332">
        <f t="shared" si="4"/>
        <v>999</v>
      </c>
      <c r="N149" s="326"/>
      <c r="O149" s="322"/>
      <c r="P149" s="321">
        <f t="shared" si="5"/>
        <v>999</v>
      </c>
      <c r="Q149" s="322"/>
    </row>
    <row r="150" spans="1:17" x14ac:dyDescent="0.25">
      <c r="A150" s="312">
        <v>144</v>
      </c>
      <c r="B150" s="327"/>
      <c r="C150" s="327"/>
      <c r="D150" s="316"/>
      <c r="E150" s="328"/>
      <c r="F150" s="322"/>
      <c r="G150" s="322"/>
      <c r="H150" s="329"/>
      <c r="I150" s="324"/>
      <c r="J150" s="317" t="e">
        <f>IF(AND(Q150="",#REF!&gt;0,#REF!&lt;5),K150,)</f>
        <v>#REF!</v>
      </c>
      <c r="K150" s="318" t="str">
        <f>IF(D150="","ZZZ9",IF(AND(#REF!&gt;0,#REF!&lt;5),D150&amp;#REF!,D150&amp;"9"))</f>
        <v>ZZZ9</v>
      </c>
      <c r="L150" s="319">
        <f t="shared" si="3"/>
        <v>999</v>
      </c>
      <c r="M150" s="332">
        <f t="shared" si="4"/>
        <v>999</v>
      </c>
      <c r="N150" s="326"/>
      <c r="O150" s="322"/>
      <c r="P150" s="321">
        <f t="shared" si="5"/>
        <v>999</v>
      </c>
      <c r="Q150" s="322"/>
    </row>
    <row r="151" spans="1:17" x14ac:dyDescent="0.25">
      <c r="A151" s="312">
        <v>145</v>
      </c>
      <c r="B151" s="327"/>
      <c r="C151" s="327"/>
      <c r="D151" s="316"/>
      <c r="E151" s="328"/>
      <c r="F151" s="322"/>
      <c r="G151" s="322"/>
      <c r="H151" s="329"/>
      <c r="I151" s="324"/>
      <c r="J151" s="317" t="e">
        <f>IF(AND(Q151="",#REF!&gt;0,#REF!&lt;5),K151,)</f>
        <v>#REF!</v>
      </c>
      <c r="K151" s="318" t="str">
        <f>IF(D151="","ZZZ9",IF(AND(#REF!&gt;0,#REF!&lt;5),D151&amp;#REF!,D151&amp;"9"))</f>
        <v>ZZZ9</v>
      </c>
      <c r="L151" s="319">
        <f t="shared" si="3"/>
        <v>999</v>
      </c>
      <c r="M151" s="332">
        <f t="shared" si="4"/>
        <v>999</v>
      </c>
      <c r="N151" s="326"/>
      <c r="O151" s="322"/>
      <c r="P151" s="321">
        <f t="shared" si="5"/>
        <v>999</v>
      </c>
      <c r="Q151" s="322"/>
    </row>
    <row r="152" spans="1:17" x14ac:dyDescent="0.25">
      <c r="A152" s="312">
        <v>146</v>
      </c>
      <c r="B152" s="327"/>
      <c r="C152" s="327"/>
      <c r="D152" s="316"/>
      <c r="E152" s="328"/>
      <c r="F152" s="322"/>
      <c r="G152" s="322"/>
      <c r="H152" s="329"/>
      <c r="I152" s="324"/>
      <c r="J152" s="317" t="e">
        <f>IF(AND(Q152="",#REF!&gt;0,#REF!&lt;5),K152,)</f>
        <v>#REF!</v>
      </c>
      <c r="K152" s="318" t="str">
        <f>IF(D152="","ZZZ9",IF(AND(#REF!&gt;0,#REF!&lt;5),D152&amp;#REF!,D152&amp;"9"))</f>
        <v>ZZZ9</v>
      </c>
      <c r="L152" s="319">
        <f t="shared" si="3"/>
        <v>999</v>
      </c>
      <c r="M152" s="332">
        <f t="shared" si="4"/>
        <v>999</v>
      </c>
      <c r="N152" s="326"/>
      <c r="O152" s="322"/>
      <c r="P152" s="321">
        <f t="shared" si="5"/>
        <v>999</v>
      </c>
      <c r="Q152" s="322"/>
    </row>
    <row r="153" spans="1:17" x14ac:dyDescent="0.25">
      <c r="A153" s="312">
        <v>147</v>
      </c>
      <c r="B153" s="327"/>
      <c r="C153" s="327"/>
      <c r="D153" s="316"/>
      <c r="E153" s="328"/>
      <c r="F153" s="322"/>
      <c r="G153" s="322"/>
      <c r="H153" s="329"/>
      <c r="I153" s="324"/>
      <c r="J153" s="317" t="e">
        <f>IF(AND(Q153="",#REF!&gt;0,#REF!&lt;5),K153,)</f>
        <v>#REF!</v>
      </c>
      <c r="K153" s="318" t="str">
        <f>IF(D153="","ZZZ9",IF(AND(#REF!&gt;0,#REF!&lt;5),D153&amp;#REF!,D153&amp;"9"))</f>
        <v>ZZZ9</v>
      </c>
      <c r="L153" s="319">
        <f t="shared" si="3"/>
        <v>999</v>
      </c>
      <c r="M153" s="332">
        <f t="shared" si="4"/>
        <v>999</v>
      </c>
      <c r="N153" s="326"/>
      <c r="O153" s="322"/>
      <c r="P153" s="321">
        <f t="shared" si="5"/>
        <v>999</v>
      </c>
      <c r="Q153" s="322"/>
    </row>
    <row r="154" spans="1:17" x14ac:dyDescent="0.25">
      <c r="A154" s="312">
        <v>148</v>
      </c>
      <c r="B154" s="327"/>
      <c r="C154" s="327"/>
      <c r="D154" s="316"/>
      <c r="E154" s="328"/>
      <c r="F154" s="322"/>
      <c r="G154" s="322"/>
      <c r="H154" s="329"/>
      <c r="I154" s="324"/>
      <c r="J154" s="317" t="e">
        <f>IF(AND(Q154="",#REF!&gt;0,#REF!&lt;5),K154,)</f>
        <v>#REF!</v>
      </c>
      <c r="K154" s="318" t="str">
        <f>IF(D154="","ZZZ9",IF(AND(#REF!&gt;0,#REF!&lt;5),D154&amp;#REF!,D154&amp;"9"))</f>
        <v>ZZZ9</v>
      </c>
      <c r="L154" s="319">
        <f t="shared" si="3"/>
        <v>999</v>
      </c>
      <c r="M154" s="332">
        <f t="shared" si="4"/>
        <v>999</v>
      </c>
      <c r="N154" s="326"/>
      <c r="O154" s="322"/>
      <c r="P154" s="321">
        <f t="shared" si="5"/>
        <v>999</v>
      </c>
      <c r="Q154" s="322"/>
    </row>
    <row r="155" spans="1:17" x14ac:dyDescent="0.25">
      <c r="A155" s="312">
        <v>149</v>
      </c>
      <c r="B155" s="327"/>
      <c r="C155" s="327"/>
      <c r="D155" s="316"/>
      <c r="E155" s="328"/>
      <c r="F155" s="322"/>
      <c r="G155" s="322"/>
      <c r="H155" s="329"/>
      <c r="I155" s="324"/>
      <c r="J155" s="317" t="e">
        <f>IF(AND(Q155="",#REF!&gt;0,#REF!&lt;5),K155,)</f>
        <v>#REF!</v>
      </c>
      <c r="K155" s="318" t="str">
        <f>IF(D155="","ZZZ9",IF(AND(#REF!&gt;0,#REF!&lt;5),D155&amp;#REF!,D155&amp;"9"))</f>
        <v>ZZZ9</v>
      </c>
      <c r="L155" s="319">
        <f t="shared" si="3"/>
        <v>999</v>
      </c>
      <c r="M155" s="332">
        <f t="shared" si="4"/>
        <v>999</v>
      </c>
      <c r="N155" s="326"/>
      <c r="O155" s="322"/>
      <c r="P155" s="321">
        <f t="shared" si="5"/>
        <v>999</v>
      </c>
      <c r="Q155" s="322"/>
    </row>
    <row r="156" spans="1:17" x14ac:dyDescent="0.25">
      <c r="A156" s="312">
        <v>150</v>
      </c>
      <c r="B156" s="327"/>
      <c r="C156" s="327"/>
      <c r="D156" s="316"/>
      <c r="E156" s="328"/>
      <c r="F156" s="322"/>
      <c r="G156" s="322"/>
      <c r="H156" s="329"/>
      <c r="I156" s="324"/>
      <c r="J156" s="317" t="e">
        <f>IF(AND(Q156="",#REF!&gt;0,#REF!&lt;5),K156,)</f>
        <v>#REF!</v>
      </c>
      <c r="K156" s="318" t="str">
        <f>IF(D156="","ZZZ9",IF(AND(#REF!&gt;0,#REF!&lt;5),D156&amp;#REF!,D156&amp;"9"))</f>
        <v>ZZZ9</v>
      </c>
      <c r="L156" s="319">
        <f t="shared" si="3"/>
        <v>999</v>
      </c>
      <c r="M156" s="332">
        <f t="shared" si="4"/>
        <v>999</v>
      </c>
      <c r="N156" s="326"/>
      <c r="O156" s="322"/>
      <c r="P156" s="321">
        <f t="shared" si="5"/>
        <v>999</v>
      </c>
      <c r="Q156" s="322"/>
    </row>
  </sheetData>
  <conditionalFormatting sqref="A7:D156">
    <cfRule type="expression" dxfId="336" priority="14" stopIfTrue="1">
      <formula>$Q7&gt;=1</formula>
    </cfRule>
  </conditionalFormatting>
  <conditionalFormatting sqref="B7:D37">
    <cfRule type="expression" dxfId="335" priority="1" stopIfTrue="1">
      <formula>$Q7&gt;=1</formula>
    </cfRule>
  </conditionalFormatting>
  <conditionalFormatting sqref="E7:E14">
    <cfRule type="expression" dxfId="334" priority="6" stopIfTrue="1">
      <formula>AND(ROUNDDOWN(($A$4-E7)/365.25,0)&lt;=13,G7&lt;&gt;"OK")</formula>
    </cfRule>
    <cfRule type="expression" dxfId="333" priority="7" stopIfTrue="1">
      <formula>AND(ROUNDDOWN(($A$4-E7)/365.25,0)&lt;=14,G7&lt;&gt;"OK")</formula>
    </cfRule>
    <cfRule type="expression" dxfId="332" priority="8" stopIfTrue="1">
      <formula>AND(ROUNDDOWN(($A$4-E7)/365.25,0)&lt;=17,G7&lt;&gt;"OK")</formula>
    </cfRule>
    <cfRule type="expression" dxfId="331" priority="11" stopIfTrue="1">
      <formula>AND(ROUNDDOWN(($A$4-E7)/365.25,0)&lt;=13,G7&lt;&gt;"OK")</formula>
    </cfRule>
    <cfRule type="expression" dxfId="330" priority="12" stopIfTrue="1">
      <formula>AND(ROUNDDOWN(($A$4-E7)/365.25,0)&lt;=14,G7&lt;&gt;"OK")</formula>
    </cfRule>
    <cfRule type="expression" dxfId="329" priority="13" stopIfTrue="1">
      <formula>AND(ROUNDDOWN(($A$4-E7)/365.25,0)&lt;=17,G7&lt;&gt;"OK")</formula>
    </cfRule>
  </conditionalFormatting>
  <conditionalFormatting sqref="E7:E27 E29:E37">
    <cfRule type="expression" dxfId="328" priority="2" stopIfTrue="1">
      <formula>AND(ROUNDDOWN(($A$4-E7)/365.25,0)&lt;=13,G7&lt;&gt;"OK")</formula>
    </cfRule>
    <cfRule type="expression" dxfId="327" priority="3" stopIfTrue="1">
      <formula>AND(ROUNDDOWN(($A$4-E7)/365.25,0)&lt;=14,G7&lt;&gt;"OK")</formula>
    </cfRule>
    <cfRule type="expression" dxfId="326" priority="4" stopIfTrue="1">
      <formula>AND(ROUNDDOWN(($A$4-E7)/365.25,0)&lt;=17,G7&lt;&gt;"OK")</formula>
    </cfRule>
  </conditionalFormatting>
  <conditionalFormatting sqref="E7:E156">
    <cfRule type="expression" dxfId="325" priority="16" stopIfTrue="1">
      <formula>AND(ROUNDDOWN(($A$4-E7)/365.25,0)&lt;=13,G7&lt;&gt;"OK")</formula>
    </cfRule>
    <cfRule type="expression" dxfId="324" priority="17" stopIfTrue="1">
      <formula>AND(ROUNDDOWN(($A$4-E7)/365.25,0)&lt;=14,G7&lt;&gt;"OK")</formula>
    </cfRule>
    <cfRule type="expression" dxfId="323" priority="18" stopIfTrue="1">
      <formula>AND(ROUNDDOWN(($A$4-E7)/365.25,0)&lt;=17,G7&lt;&gt;"OK")</formula>
    </cfRule>
  </conditionalFormatting>
  <conditionalFormatting sqref="J7:J156">
    <cfRule type="cellIs" dxfId="3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65953" r:id="rId4" name="Button 1">
              <controlPr defaultSize="0" print="0" autoFill="0" autoPict="0" macro="[1]!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46</vt:i4>
      </vt:variant>
      <vt:variant>
        <vt:lpstr>Névvel ellátott tartományok</vt:lpstr>
      </vt:variant>
      <vt:variant>
        <vt:i4>59</vt:i4>
      </vt:variant>
    </vt:vector>
  </HeadingPairs>
  <TitlesOfParts>
    <vt:vector size="105" baseType="lpstr">
      <vt:lpstr>Altalanos</vt:lpstr>
      <vt:lpstr>Nevezések</vt:lpstr>
      <vt:lpstr>Játékrend csütörtök PSN-pálya</vt:lpstr>
      <vt:lpstr>Játékrend péntek PSN-pálya</vt:lpstr>
      <vt:lpstr>Játékrend csütörtök PVTC pálya</vt:lpstr>
      <vt:lpstr>Játékrend péntek PVTC pálya</vt:lpstr>
      <vt:lpstr>A-I.kcs-U8-P-F elo</vt:lpstr>
      <vt:lpstr>A-I.kcs-U8-P-F</vt:lpstr>
      <vt:lpstr>A-III.kcs-U11-Z-F elo</vt:lpstr>
      <vt:lpstr>A-III.kcs-U11-Z-F</vt:lpstr>
      <vt:lpstr>A-V.kcs.-U14-L elo</vt:lpstr>
      <vt:lpstr>A-V.kcs.-U14-L</vt:lpstr>
      <vt:lpstr>A-VI.kcs-U16-F elo</vt:lpstr>
      <vt:lpstr>A-VI.kcs-U16-F</vt:lpstr>
      <vt:lpstr>A-VII.kcs-U18-F elo</vt:lpstr>
      <vt:lpstr>A-VII.kcs-U18-F</vt:lpstr>
      <vt:lpstr>B-I.kcs-U8-P-F elo</vt:lpstr>
      <vt:lpstr>B-I.kcs-U8-P-F</vt:lpstr>
      <vt:lpstr>B-I.kcs-U8-P-L elo</vt:lpstr>
      <vt:lpstr>B-I.kcs-U8-P-L</vt:lpstr>
      <vt:lpstr>B-II.kcs-U10-N-F elo</vt:lpstr>
      <vt:lpstr>B-II.kcs-U10-N-F</vt:lpstr>
      <vt:lpstr>B-II.kcs-U10-N-L elo</vt:lpstr>
      <vt:lpstr>B-II.kcs-U10-N-L</vt:lpstr>
      <vt:lpstr>B-III.kcs-U11-Z-F elo</vt:lpstr>
      <vt:lpstr>B-III.kcs-U11-Z-F-1.csop</vt:lpstr>
      <vt:lpstr>B-III.kcs-U11-Z-F-2-3.csop.</vt:lpstr>
      <vt:lpstr>B-III.kcs-U11-Z-F-Döntő</vt:lpstr>
      <vt:lpstr>B-III.kcs-U11-Z-L elo</vt:lpstr>
      <vt:lpstr>B-III.kcs-U11-Z-L</vt:lpstr>
      <vt:lpstr>B-IV.kcs-U12-F elo</vt:lpstr>
      <vt:lpstr>B-IV.kcs-U12-F</vt:lpstr>
      <vt:lpstr>B-IV.kcs-U12-L elo</vt:lpstr>
      <vt:lpstr>B-IV.kcs-U12-L</vt:lpstr>
      <vt:lpstr>B-V.kcs-U14-F elo</vt:lpstr>
      <vt:lpstr>B-V.kcs-U14-F</vt:lpstr>
      <vt:lpstr>B-V.kcs-U14-L elo</vt:lpstr>
      <vt:lpstr>B-V,kcs-U14-L</vt:lpstr>
      <vt:lpstr>B-VI.kcs-U16-F elo</vt:lpstr>
      <vt:lpstr>B-VI.kcs-U16-F</vt:lpstr>
      <vt:lpstr>B-VI.kcs-U16-L elo</vt:lpstr>
      <vt:lpstr>B-VI.kcs-U16-L</vt:lpstr>
      <vt:lpstr>B-VII.kcs-U18-F elo</vt:lpstr>
      <vt:lpstr>B-VII.kcs-U18-F</vt:lpstr>
      <vt:lpstr>B-VII.kcs-U18-L elo</vt:lpstr>
      <vt:lpstr>B-VII.kcs-U18-L</vt:lpstr>
      <vt:lpstr>'A-I.kcs-U8-P-F elo'!Nyomtatási_cím</vt:lpstr>
      <vt:lpstr>'A-III.kcs-U11-Z-F elo'!Nyomtatási_cím</vt:lpstr>
      <vt:lpstr>'A-V.kcs.-U14-L elo'!Nyomtatási_cím</vt:lpstr>
      <vt:lpstr>'A-VI.kcs-U16-F elo'!Nyomtatási_cím</vt:lpstr>
      <vt:lpstr>'A-VII.kcs-U18-F elo'!Nyomtatási_cím</vt:lpstr>
      <vt:lpstr>'B-I.kcs-U8-P-F elo'!Nyomtatási_cím</vt:lpstr>
      <vt:lpstr>'B-I.kcs-U8-P-L elo'!Nyomtatási_cím</vt:lpstr>
      <vt:lpstr>'B-II.kcs-U10-N-F elo'!Nyomtatási_cím</vt:lpstr>
      <vt:lpstr>'B-II.kcs-U10-N-L elo'!Nyomtatási_cím</vt:lpstr>
      <vt:lpstr>'B-III.kcs-U11-Z-F elo'!Nyomtatási_cím</vt:lpstr>
      <vt:lpstr>'B-III.kcs-U11-Z-L elo'!Nyomtatási_cím</vt:lpstr>
      <vt:lpstr>'B-IV.kcs-U12-F elo'!Nyomtatási_cím</vt:lpstr>
      <vt:lpstr>'B-IV.kcs-U12-L elo'!Nyomtatási_cím</vt:lpstr>
      <vt:lpstr>'B-V.kcs-U14-F elo'!Nyomtatási_cím</vt:lpstr>
      <vt:lpstr>'B-V.kcs-U14-L elo'!Nyomtatási_cím</vt:lpstr>
      <vt:lpstr>'B-VI.kcs-U16-F elo'!Nyomtatási_cím</vt:lpstr>
      <vt:lpstr>'B-VI.kcs-U16-L elo'!Nyomtatási_cím</vt:lpstr>
      <vt:lpstr>'B-VII.kcs-U18-F elo'!Nyomtatási_cím</vt:lpstr>
      <vt:lpstr>'B-VII.kcs-U18-L elo'!Nyomtatási_cím</vt:lpstr>
      <vt:lpstr>'A-I.kcs-U8-P-F'!Nyomtatási_terület</vt:lpstr>
      <vt:lpstr>'A-I.kcs-U8-P-F elo'!Nyomtatási_terület</vt:lpstr>
      <vt:lpstr>'A-III.kcs-U11-Z-F'!Nyomtatási_terület</vt:lpstr>
      <vt:lpstr>'A-III.kcs-U11-Z-F elo'!Nyomtatási_terület</vt:lpstr>
      <vt:lpstr>'A-V.kcs.-U14-L'!Nyomtatási_terület</vt:lpstr>
      <vt:lpstr>'A-V.kcs.-U14-L elo'!Nyomtatási_terület</vt:lpstr>
      <vt:lpstr>'A-VI.kcs-U16-F'!Nyomtatási_terület</vt:lpstr>
      <vt:lpstr>'A-VI.kcs-U16-F elo'!Nyomtatási_terület</vt:lpstr>
      <vt:lpstr>'A-VII.kcs-U18-F'!Nyomtatási_terület</vt:lpstr>
      <vt:lpstr>'A-VII.kcs-U18-F elo'!Nyomtatási_terület</vt:lpstr>
      <vt:lpstr>'B-I.kcs-U8-P-F'!Nyomtatási_terület</vt:lpstr>
      <vt:lpstr>'B-I.kcs-U8-P-F elo'!Nyomtatási_terület</vt:lpstr>
      <vt:lpstr>'B-I.kcs-U8-P-L'!Nyomtatási_terület</vt:lpstr>
      <vt:lpstr>'B-I.kcs-U8-P-L elo'!Nyomtatási_terület</vt:lpstr>
      <vt:lpstr>'B-II.kcs-U10-N-F'!Nyomtatási_terület</vt:lpstr>
      <vt:lpstr>'B-II.kcs-U10-N-F elo'!Nyomtatási_terület</vt:lpstr>
      <vt:lpstr>'B-II.kcs-U10-N-L'!Nyomtatási_terület</vt:lpstr>
      <vt:lpstr>'B-II.kcs-U10-N-L elo'!Nyomtatási_terület</vt:lpstr>
      <vt:lpstr>'B-III.kcs-U11-Z-F elo'!Nyomtatási_terület</vt:lpstr>
      <vt:lpstr>'B-III.kcs-U11-Z-F-1.csop'!Nyomtatási_terület</vt:lpstr>
      <vt:lpstr>'B-III.kcs-U11-Z-F-2-3.csop.'!Nyomtatási_terület</vt:lpstr>
      <vt:lpstr>'B-III.kcs-U11-Z-F-Döntő'!Nyomtatási_terület</vt:lpstr>
      <vt:lpstr>'B-III.kcs-U11-Z-L'!Nyomtatási_terület</vt:lpstr>
      <vt:lpstr>'B-III.kcs-U11-Z-L elo'!Nyomtatási_terület</vt:lpstr>
      <vt:lpstr>'B-IV.kcs-U12-F'!Nyomtatási_terület</vt:lpstr>
      <vt:lpstr>'B-IV.kcs-U12-F elo'!Nyomtatási_terület</vt:lpstr>
      <vt:lpstr>'B-IV.kcs-U12-L'!Nyomtatási_terület</vt:lpstr>
      <vt:lpstr>'B-IV.kcs-U12-L elo'!Nyomtatási_terület</vt:lpstr>
      <vt:lpstr>'B-V,kcs-U14-L'!Nyomtatási_terület</vt:lpstr>
      <vt:lpstr>'B-V.kcs-U14-F'!Nyomtatási_terület</vt:lpstr>
      <vt:lpstr>'B-V.kcs-U14-F elo'!Nyomtatási_terület</vt:lpstr>
      <vt:lpstr>'B-V.kcs-U14-L elo'!Nyomtatási_terület</vt:lpstr>
      <vt:lpstr>'B-VI.kcs-U16-F'!Nyomtatási_terület</vt:lpstr>
      <vt:lpstr>'B-VI.kcs-U16-F elo'!Nyomtatási_terület</vt:lpstr>
      <vt:lpstr>'B-VI.kcs-U16-L'!Nyomtatási_terület</vt:lpstr>
      <vt:lpstr>'B-VI.kcs-U16-L elo'!Nyomtatási_terület</vt:lpstr>
      <vt:lpstr>'B-VII.kcs-U18-F'!Nyomtatási_terület</vt:lpstr>
      <vt:lpstr>'B-VII.kcs-U18-F elo'!Nyomtatási_terület</vt:lpstr>
      <vt:lpstr>'B-VII.kcs-U18-L'!Nyomtatási_terület</vt:lpstr>
      <vt:lpstr>'B-VII.kcs-U18-L elo'!Nyomtatási_terület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2026-05-13T10:03:39Z</dcterms:modified>
  <cp:category>Forms</cp:category>
</cp:coreProperties>
</file>