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4.xml" ContentType="application/vnd.ms-excel.controlproperties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5.xml" ContentType="application/vnd.ms-excel.controlproperties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6.xml" ContentType="application/vnd.ms-excel.controlproperties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trlProps/ctrlProp7.xml" ContentType="application/vnd.ms-excel.controlproperties+xml"/>
  <Override PartName="/xl/comments6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trlProps/ctrlProp8.xml" ContentType="application/vnd.ms-excel.controlproperties+xml"/>
  <Override PartName="/xl/comments7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trlProps/ctrlProp9.xml" ContentType="application/vnd.ms-excel.controlproperties+xml"/>
  <Override PartName="/xl/comments8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trlProps/ctrlProp10.xml" ContentType="application/vnd.ms-excel.controlproperties+xml"/>
  <Override PartName="/xl/comments9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trlProps/ctrlProp11.xml" ContentType="application/vnd.ms-excel.controlproperties+xml"/>
  <Override PartName="/xl/comments10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trlProps/ctrlProp12.xml" ContentType="application/vnd.ms-excel.controlproperties+xml"/>
  <Override PartName="/xl/comments11.xml" ContentType="application/vnd.openxmlformats-officedocument.spreadsheetml.comments+xml"/>
  <Override PartName="/xl/drawings/drawing25.xml" ContentType="application/vnd.openxmlformats-officedocument.drawing+xml"/>
  <Override PartName="/xl/ctrlProps/ctrlProp13.xml" ContentType="application/vnd.ms-excel.controlproperties+xml"/>
  <Override PartName="/xl/comments12.xml" ContentType="application/vnd.openxmlformats-officedocument.spreadsheetml.comment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trlProps/ctrlProp14.xml" ContentType="application/vnd.ms-excel.controlproperties+xml"/>
  <Override PartName="/xl/comments13.xml" ContentType="application/vnd.openxmlformats-officedocument.spreadsheetml.comments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trlProps/ctrlProp15.xml" ContentType="application/vnd.ms-excel.controlproperties+xml"/>
  <Override PartName="/xl/comments14.xml" ContentType="application/vnd.openxmlformats-officedocument.spreadsheetml.comment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trlProps/ctrlProp16.xml" ContentType="application/vnd.ms-excel.controlproperties+xml"/>
  <Override PartName="/xl/comments15.xml" ContentType="application/vnd.openxmlformats-officedocument.spreadsheetml.comments+xml"/>
  <Override PartName="/xl/drawings/drawing3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omments16.xml" ContentType="application/vnd.openxmlformats-officedocument.spreadsheetml.comments+xml"/>
  <Override PartName="/xl/drawings/drawing33.xml" ContentType="application/vnd.openxmlformats-officedocument.drawing+xml"/>
  <Override PartName="/xl/ctrlProps/ctrlProp19.xml" ContentType="application/vnd.ms-excel.controlproperties+xml"/>
  <Override PartName="/xl/comments17.xml" ContentType="application/vnd.openxmlformats-officedocument.spreadsheetml.comments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trlProps/ctrlProp20.xml" ContentType="application/vnd.ms-excel.controlproperties+xml"/>
  <Override PartName="/xl/comments18.xml" ContentType="application/vnd.openxmlformats-officedocument.spreadsheetml.comments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trlProps/ctrlProp21.xml" ContentType="application/vnd.ms-excel.controlproperties+xml"/>
  <Override PartName="/xl/comments19.xml" ContentType="application/vnd.openxmlformats-officedocument.spreadsheetml.comments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trlProps/ctrlProp22.xml" ContentType="application/vnd.ms-excel.controlproperties+xml"/>
  <Override PartName="/xl/comments20.xml" ContentType="application/vnd.openxmlformats-officedocument.spreadsheetml.comments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trlProps/ctrlProp23.xml" ContentType="application/vnd.ms-excel.controlproperties+xml"/>
  <Override PartName="/xl/comments21.xml" ContentType="application/vnd.openxmlformats-officedocument.spreadsheetml.comments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trlProps/ctrlProp24.xml" ContentType="application/vnd.ms-excel.controlproperties+xml"/>
  <Override PartName="/xl/comments22.xml" ContentType="application/vnd.openxmlformats-officedocument.spreadsheetml.comment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trlProps/ctrlProp25.xml" ContentType="application/vnd.ms-excel.controlproperties+xml"/>
  <Override PartName="/xl/comments23.xml" ContentType="application/vnd.openxmlformats-officedocument.spreadsheetml.comments+xml"/>
  <Override PartName="/xl/drawings/drawing46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omments24.xml" ContentType="application/vnd.openxmlformats-officedocument.spreadsheetml.comments+xml"/>
  <Override PartName="/xl/drawings/drawing47.xml" ContentType="application/vnd.openxmlformats-officedocument.drawing+xml"/>
  <Override PartName="/xl/ctrlProps/ctrlProp28.xml" ContentType="application/vnd.ms-excel.controlproperties+xml"/>
  <Override PartName="/xl/comments25.xml" ContentType="application/vnd.openxmlformats-officedocument.spreadsheetml.comments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trlProps/ctrlProp29.xml" ContentType="application/vnd.ms-excel.controlproperties+xml"/>
  <Override PartName="/xl/comments26.xml" ContentType="application/vnd.openxmlformats-officedocument.spreadsheetml.comments+xml"/>
  <Override PartName="/xl/drawings/drawing50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omments27.xml" ContentType="application/vnd.openxmlformats-officedocument.spreadsheetml.comments+xml"/>
  <Override PartName="/xl/drawings/drawing51.xml" ContentType="application/vnd.openxmlformats-officedocument.drawing+xml"/>
  <Override PartName="/xl/ctrlProps/ctrlProp32.xml" ContentType="application/vnd.ms-excel.controlproperties+xml"/>
  <Override PartName="/xl/comments28.xml" ContentType="application/vnd.openxmlformats-officedocument.spreadsheetml.comments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ctrlProps/ctrlProp33.xml" ContentType="application/vnd.ms-excel.controlproperties+xml"/>
  <Override PartName="/xl/comments29.xml" ContentType="application/vnd.openxmlformats-officedocument.spreadsheetml.comments+xml"/>
  <Override PartName="/xl/drawings/drawing54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omments30.xml" ContentType="application/vnd.openxmlformats-officedocument.spreadsheetml.comments+xml"/>
  <Override PartName="/xl/drawings/drawing55.xml" ContentType="application/vnd.openxmlformats-officedocument.drawing+xml"/>
  <Override PartName="/xl/ctrlProps/ctrlProp36.xml" ContentType="application/vnd.ms-excel.controlproperties+xml"/>
  <Override PartName="/xl/comments31.xml" ContentType="application/vnd.openxmlformats-officedocument.spreadsheetml.comments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trlProps/ctrlProp37.xml" ContentType="application/vnd.ms-excel.controlproperties+xml"/>
  <Override PartName="/xl/comments32.xml" ContentType="application/vnd.openxmlformats-officedocument.spreadsheetml.comments+xml"/>
  <Override PartName="/xl/drawings/drawing5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5-2026\Vármegyei döntők\Sorsolás és játékrend\Pest vármegye - Dénes Tibor\"/>
    </mc:Choice>
  </mc:AlternateContent>
  <xr:revisionPtr revIDLastSave="0" documentId="13_ncr:1_{DF05FEB7-6005-4C34-AF5A-709BD4431C5D}" xr6:coauthVersionLast="47" xr6:coauthVersionMax="47" xr10:uidLastSave="{00000000-0000-0000-0000-000000000000}"/>
  <bookViews>
    <workbookView xWindow="-108" yWindow="-108" windowWidth="23256" windowHeight="13176" tabRatio="603" activeTab="3" xr2:uid="{528C4A2F-25BA-4658-B883-AF96E5352357}"/>
  </bookViews>
  <sheets>
    <sheet name="Altalanos" sheetId="1" r:id="rId1"/>
    <sheet name="Birók" sheetId="2" r:id="rId2"/>
    <sheet name="Nevezések" sheetId="435" r:id="rId3"/>
    <sheet name="Játékrend KEDD" sheetId="434" r:id="rId4"/>
    <sheet name="Játékrend SZERDA" sheetId="433" r:id="rId5"/>
    <sheet name="1MD ELO I.kcs U 8 F A" sheetId="9" r:id="rId6"/>
    <sheet name="I.kcs U 8 F A" sheetId="88" r:id="rId7"/>
    <sheet name="1MD ELO I.kcs U 8 F B" sheetId="361" r:id="rId8"/>
    <sheet name="I.kcs U 8 F B" sheetId="362" r:id="rId9"/>
    <sheet name="1MD ELO I.kcs U 8 L A" sheetId="363" r:id="rId10"/>
    <sheet name="1E3 I.kcs U 8 L A " sheetId="419" r:id="rId11"/>
    <sheet name="1MD ELO I.kcs U 8 L B" sheetId="365" r:id="rId12"/>
    <sheet name="_1MD ELO I.kcs U 8 L B" sheetId="420" r:id="rId13"/>
    <sheet name="1MD ELO II.kcs U 10 F B " sheetId="369" r:id="rId14"/>
    <sheet name=" II.kcs U 10 F B_" sheetId="371" r:id="rId15"/>
    <sheet name="1MD ELO II.kcs U 10 L A" sheetId="372" r:id="rId16"/>
    <sheet name="II.kcs U 10 L A" sheetId="373" r:id="rId17"/>
    <sheet name="1MD ELO III.kcs U 11 F A " sheetId="374" r:id="rId18"/>
    <sheet name="1E3 III.kcs U 11 F A " sheetId="376" r:id="rId19"/>
    <sheet name="1MD ELO III.kcs U 11 F B" sheetId="377" r:id="rId20"/>
    <sheet name="1E4  III.kcs U 11 F B" sheetId="378" r:id="rId21"/>
    <sheet name="1MD ELO III.kcs U 11 L A" sheetId="379" r:id="rId22"/>
    <sheet name="1E3 III.kcs U 11 L A" sheetId="380" r:id="rId23"/>
    <sheet name="1MD ELO III.kcs U 11 L B" sheetId="381" r:id="rId24"/>
    <sheet name="1E3III.kcs U 11 L B" sheetId="382" r:id="rId25"/>
    <sheet name="1E3IV.kcs U 12 F A" sheetId="384" r:id="rId26"/>
    <sheet name="1MD ELO IV.kcs U 12 F A" sheetId="383" r:id="rId27"/>
    <sheet name="1MD ELO IV.kcs U 12 F B" sheetId="385" r:id="rId28"/>
    <sheet name="1E3 IV.kcs U 12 F B" sheetId="386" r:id="rId29"/>
    <sheet name="1MD ELO IV.kcs U 12 L A " sheetId="387" r:id="rId30"/>
    <sheet name="1E3 IV.kcs U 12 L A " sheetId="388" r:id="rId31"/>
    <sheet name="1MD ELO IV.kcs U 12 L B  " sheetId="389" r:id="rId32"/>
    <sheet name="1E3 IV.kcs U 12 L B " sheetId="390" r:id="rId33"/>
    <sheet name=" V.kcs U 14 F A" sheetId="391" r:id="rId34"/>
    <sheet name="1MD 16 V.kcs U 14 F A" sheetId="427" r:id="rId35"/>
    <sheet name=" V.kcs U 14 F B" sheetId="393" r:id="rId36"/>
    <sheet name="V.kcs U 14 F B" sheetId="394" r:id="rId37"/>
    <sheet name="1MD ELO V.kcs U 14 L A" sheetId="395" r:id="rId38"/>
    <sheet name="1E5 V.kcs U 14 L A" sheetId="421" r:id="rId39"/>
    <sheet name="1MD ELO V.kcs U 14 L B" sheetId="397" r:id="rId40"/>
    <sheet name="1E3 V.kcs U 14 L B" sheetId="398" r:id="rId41"/>
    <sheet name="1MD ELOVI kcs U 16 F A " sheetId="399" r:id="rId42"/>
    <sheet name="1E3 VI kcs U 16 F A " sheetId="400" r:id="rId43"/>
    <sheet name="1MD ELOVI kcs U 16 F B" sheetId="401" r:id="rId44"/>
    <sheet name="1E3 VI kcs U 16 F B" sheetId="402" r:id="rId45"/>
    <sheet name="1MD VI kcs U 16 L A" sheetId="403" r:id="rId46"/>
    <sheet name="1E7 VI kcs U 16 L A" sheetId="406" r:id="rId47"/>
    <sheet name="1MD  VI kcs U 16 L B" sheetId="405" r:id="rId48"/>
    <sheet name="1MD 8 VI kcs U 16 L B" sheetId="428" r:id="rId49"/>
    <sheet name="1MD ELO VII kcs U 18 F A" sheetId="407" r:id="rId50"/>
    <sheet name="1E7 VII kcs U 18 F A" sheetId="423" r:id="rId51"/>
    <sheet name="1MD ELO VII kcs U 18 F B" sheetId="409" r:id="rId52"/>
    <sheet name="1MD 16 VII kcs U 18 F B" sheetId="429" r:id="rId53"/>
    <sheet name="1MD ELO VII kcs U 18 L A" sheetId="411" r:id="rId54"/>
    <sheet name="1E3 VII kcs U 18 L A" sheetId="425" r:id="rId55"/>
    <sheet name="1MD ELO VII kcs U 18 L B" sheetId="413" r:id="rId56"/>
    <sheet name="1MD 8 VII kcs U 18 L B" sheetId="431" r:id="rId57"/>
    <sheet name="1MD ELO VIII kcs U 18 + F B " sheetId="415" r:id="rId58"/>
    <sheet name="1E3 VIII kcs U 18 + F B " sheetId="416" r:id="rId59"/>
    <sheet name="1MD ELO VIII kcs U 18 + L B " sheetId="417" r:id="rId60"/>
    <sheet name="1E3  VIII kcs U 18 + L B " sheetId="418" r:id="rId61"/>
  </sheets>
  <definedNames>
    <definedName name="_xlnm._FilterDatabase" localSheetId="45" hidden="1">'1MD VI kcs U 16 L A'!$B$7:$O$14</definedName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33">' V.kcs U 14 F A'!$1:$6</definedName>
    <definedName name="_xlnm.Print_Titles" localSheetId="35">' V.kcs U 14 F B'!$1:$6</definedName>
    <definedName name="_xlnm.Print_Titles" localSheetId="5">'1MD ELO I.kcs U 8 F A'!$1:$6</definedName>
    <definedName name="_xlnm.Print_Titles" localSheetId="7">'1MD ELO I.kcs U 8 F B'!$1:$6</definedName>
    <definedName name="_xlnm.Print_Titles" localSheetId="9">'1MD ELO I.kcs U 8 L A'!$1:$6</definedName>
    <definedName name="_xlnm.Print_Titles" localSheetId="11">'1MD ELO I.kcs U 8 L B'!$1:$6</definedName>
    <definedName name="_xlnm.Print_Titles" localSheetId="13">'1MD ELO II.kcs U 10 F B '!$1:$6</definedName>
    <definedName name="_xlnm.Print_Titles" localSheetId="15">'1MD ELO II.kcs U 10 L A'!$1:$6</definedName>
    <definedName name="_xlnm.Print_Titles" localSheetId="17">'1MD ELO III.kcs U 11 F A '!$1:$6</definedName>
    <definedName name="_xlnm.Print_Titles" localSheetId="19">'1MD ELO III.kcs U 11 F B'!$1:$6</definedName>
    <definedName name="_xlnm.Print_Titles" localSheetId="21">'1MD ELO III.kcs U 11 L A'!$1:$6</definedName>
    <definedName name="_xlnm.Print_Titles" localSheetId="23">'1MD ELO III.kcs U 11 L B'!$1:$6</definedName>
    <definedName name="_xlnm.Print_Titles" localSheetId="26">'1MD ELO IV.kcs U 12 F A'!$1:$6</definedName>
    <definedName name="_xlnm.Print_Titles" localSheetId="27">'1MD ELO IV.kcs U 12 F B'!$1:$6</definedName>
    <definedName name="_xlnm.Print_Titles" localSheetId="29">'1MD ELO IV.kcs U 12 L A '!$1:$6</definedName>
    <definedName name="_xlnm.Print_Titles" localSheetId="31">'1MD ELO IV.kcs U 12 L B  '!$1:$6</definedName>
    <definedName name="_xlnm.Print_Titles" localSheetId="37">'1MD ELO V.kcs U 14 L A'!$1:$6</definedName>
    <definedName name="_xlnm.Print_Titles" localSheetId="39">'1MD ELO V.kcs U 14 L B'!$1:$6</definedName>
    <definedName name="_xlnm.Print_Titles" localSheetId="45">'1MD VI kcs U 16 L A'!$1:$6</definedName>
    <definedName name="_xlnm.Print_Area" localSheetId="14">' II.kcs U 10 F B_'!$A$1:$M$41</definedName>
    <definedName name="_xlnm.Print_Area" localSheetId="33">' V.kcs U 14 F A'!$A$1:$Q$134</definedName>
    <definedName name="_xlnm.Print_Area" localSheetId="35">' V.kcs U 14 F B'!$A$1:$Q$134</definedName>
    <definedName name="_xlnm.Print_Area" localSheetId="12">'_1MD ELO I.kcs U 8 L B'!$A$1:$M$41</definedName>
    <definedName name="_xlnm.Print_Area" localSheetId="10">'1E3 I.kcs U 8 L A '!$A$1:$M$41</definedName>
    <definedName name="_xlnm.Print_Area" localSheetId="18">'1E3 III.kcs U 11 F A '!$A$1:$M$41</definedName>
    <definedName name="_xlnm.Print_Area" localSheetId="22">'1E3 III.kcs U 11 L A'!$A$1:$M$41</definedName>
    <definedName name="_xlnm.Print_Area" localSheetId="28">'1E3 IV.kcs U 12 F B'!$A$1:$M$41</definedName>
    <definedName name="_xlnm.Print_Area" localSheetId="30">'1E3 IV.kcs U 12 L A '!$A$1:$M$41</definedName>
    <definedName name="_xlnm.Print_Area" localSheetId="32">'1E3 IV.kcs U 12 L B '!$A$1:$M$41</definedName>
    <definedName name="_xlnm.Print_Area" localSheetId="54">'1E3 VII kcs U 18 L A'!$A$1:$M$41</definedName>
    <definedName name="_xlnm.Print_Area" localSheetId="24">'1E3III.kcs U 11 L B'!$A$1:$M$41</definedName>
    <definedName name="_xlnm.Print_Area" localSheetId="25">'1E3IV.kcs U 12 F A'!$A$1:$M$41</definedName>
    <definedName name="_xlnm.Print_Area" localSheetId="38">'1E5 V.kcs U 14 L A'!$A$1:$M$41</definedName>
    <definedName name="_xlnm.Print_Area" localSheetId="46">'1E7 VI kcs U 16 L A'!$A$1:$M$49</definedName>
    <definedName name="_xlnm.Print_Area" localSheetId="50">'1E7 VII kcs U 18 F A'!$A$1:$M$49</definedName>
    <definedName name="_xlnm.Print_Area" localSheetId="34">'1MD 16 V.kcs U 14 F A'!$A$1:$R$57</definedName>
    <definedName name="_xlnm.Print_Area" localSheetId="52">'1MD 16 VII kcs U 18 F B'!$A$1:$R$57</definedName>
    <definedName name="_xlnm.Print_Area" localSheetId="48">'1MD 8 VI kcs U 16 L B'!$A$1:$R$62</definedName>
    <definedName name="_xlnm.Print_Area" localSheetId="56">'1MD 8 VII kcs U 18 L B'!$A$1:$R$62</definedName>
    <definedName name="_xlnm.Print_Area" localSheetId="5">'1MD ELO I.kcs U 8 F A'!$A$1:$Q$134</definedName>
    <definedName name="_xlnm.Print_Area" localSheetId="7">'1MD ELO I.kcs U 8 F B'!$A$1:$Q$134</definedName>
    <definedName name="_xlnm.Print_Area" localSheetId="9">'1MD ELO I.kcs U 8 L A'!$A$1:$Q$134</definedName>
    <definedName name="_xlnm.Print_Area" localSheetId="11">'1MD ELO I.kcs U 8 L B'!$A$1:$Q$134</definedName>
    <definedName name="_xlnm.Print_Area" localSheetId="13">'1MD ELO II.kcs U 10 F B '!$A$1:$Q$134</definedName>
    <definedName name="_xlnm.Print_Area" localSheetId="15">'1MD ELO II.kcs U 10 L A'!$A$1:$Q$134</definedName>
    <definedName name="_xlnm.Print_Area" localSheetId="17">'1MD ELO III.kcs U 11 F A '!$A$1:$Q$134</definedName>
    <definedName name="_xlnm.Print_Area" localSheetId="19">'1MD ELO III.kcs U 11 F B'!$A$1:$Q$134</definedName>
    <definedName name="_xlnm.Print_Area" localSheetId="21">'1MD ELO III.kcs U 11 L A'!$A$1:$Q$134</definedName>
    <definedName name="_xlnm.Print_Area" localSheetId="23">'1MD ELO III.kcs U 11 L B'!$A$1:$Q$134</definedName>
    <definedName name="_xlnm.Print_Area" localSheetId="26">'1MD ELO IV.kcs U 12 F A'!$A$1:$Q$134</definedName>
    <definedName name="_xlnm.Print_Area" localSheetId="27">'1MD ELO IV.kcs U 12 F B'!$A$1:$Q$134</definedName>
    <definedName name="_xlnm.Print_Area" localSheetId="29">'1MD ELO IV.kcs U 12 L A '!$A$1:$Q$134</definedName>
    <definedName name="_xlnm.Print_Area" localSheetId="31">'1MD ELO IV.kcs U 12 L B  '!$A$1:$Q$134</definedName>
    <definedName name="_xlnm.Print_Area" localSheetId="37">'1MD ELO V.kcs U 14 L A'!$A$1:$Q$134</definedName>
    <definedName name="_xlnm.Print_Area" localSheetId="39">'1MD ELO V.kcs U 14 L B'!$A$1:$Q$134</definedName>
    <definedName name="_xlnm.Print_Area" localSheetId="45">'1MD VI kcs U 16 L A'!$A$1:$O$134</definedName>
    <definedName name="_xlnm.Print_Area" localSheetId="1">Birók!$A$1:$N$29</definedName>
    <definedName name="_xlnm.Print_Area" localSheetId="6">'I.kcs U 8 F A'!$A$1:$M$41</definedName>
    <definedName name="_xlnm.Print_Area" localSheetId="8">'I.kcs U 8 F B'!$A$1:$M$41</definedName>
    <definedName name="_xlnm.Print_Area" localSheetId="16">'II.kcs U 10 L A'!$A$1:$M$41</definedName>
    <definedName name="_xlnm.Print_Area" localSheetId="36">'V.kcs U 14 F B'!$A$1:$M$41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25" l="1"/>
  <c r="A5" i="405"/>
  <c r="A4" i="402"/>
  <c r="A5" i="401"/>
  <c r="A4" i="400"/>
  <c r="A5" i="399"/>
  <c r="A4" i="398"/>
  <c r="A4" i="390"/>
  <c r="A4" i="388"/>
  <c r="A4" i="386"/>
  <c r="A4" i="384"/>
  <c r="A4" i="382"/>
  <c r="A4" i="380"/>
  <c r="A4" i="376"/>
  <c r="A4" i="420"/>
  <c r="A4" i="419"/>
  <c r="A4" i="362"/>
  <c r="A4" i="88"/>
  <c r="G7" i="418"/>
  <c r="E7" i="418"/>
  <c r="G7" i="416"/>
  <c r="E7" i="416"/>
  <c r="B19" i="416"/>
  <c r="R62" i="431"/>
  <c r="F56" i="431"/>
  <c r="I21" i="431"/>
  <c r="D21" i="431"/>
  <c r="C21" i="431"/>
  <c r="B21" i="431"/>
  <c r="K20" i="431"/>
  <c r="I19" i="431"/>
  <c r="D19" i="431"/>
  <c r="C19" i="431"/>
  <c r="B19" i="431"/>
  <c r="M18" i="431"/>
  <c r="I17" i="431"/>
  <c r="D17" i="431"/>
  <c r="C17" i="431"/>
  <c r="B17" i="431"/>
  <c r="U16" i="431"/>
  <c r="K16" i="431"/>
  <c r="I15" i="431"/>
  <c r="D15" i="431"/>
  <c r="C15" i="431"/>
  <c r="B15" i="431"/>
  <c r="O14" i="431"/>
  <c r="I13" i="431"/>
  <c r="D13" i="431"/>
  <c r="C13" i="431"/>
  <c r="B13" i="431"/>
  <c r="K12" i="431"/>
  <c r="I11" i="431"/>
  <c r="D11" i="431"/>
  <c r="C11" i="431"/>
  <c r="B11" i="431"/>
  <c r="M10" i="431"/>
  <c r="I9" i="431"/>
  <c r="D9" i="431"/>
  <c r="C9" i="431"/>
  <c r="B9" i="431"/>
  <c r="K8" i="431"/>
  <c r="U7" i="431"/>
  <c r="I7" i="431"/>
  <c r="D7" i="431"/>
  <c r="C7" i="431"/>
  <c r="B7" i="431"/>
  <c r="Y5" i="431"/>
  <c r="AF1" i="431" s="1"/>
  <c r="R4" i="431"/>
  <c r="O62" i="431" s="1"/>
  <c r="G4" i="431"/>
  <c r="A4" i="431"/>
  <c r="Y3" i="431"/>
  <c r="AH1" i="431" s="1"/>
  <c r="AE1" i="431"/>
  <c r="A1" i="431"/>
  <c r="D18" i="425"/>
  <c r="R57" i="429"/>
  <c r="F50" i="429" s="1"/>
  <c r="D37" i="429"/>
  <c r="C37" i="429"/>
  <c r="B37" i="429"/>
  <c r="D35" i="429"/>
  <c r="C35" i="429"/>
  <c r="B35" i="429"/>
  <c r="D33" i="429"/>
  <c r="C33" i="429"/>
  <c r="B33" i="429"/>
  <c r="D31" i="429"/>
  <c r="C31" i="429"/>
  <c r="B31" i="429"/>
  <c r="O30" i="429"/>
  <c r="D29" i="429"/>
  <c r="C29" i="429"/>
  <c r="B29" i="429"/>
  <c r="D27" i="429"/>
  <c r="C27" i="429"/>
  <c r="B27" i="429"/>
  <c r="D25" i="429"/>
  <c r="C25" i="429"/>
  <c r="B25" i="429"/>
  <c r="D23" i="429"/>
  <c r="C23" i="429"/>
  <c r="B23" i="429"/>
  <c r="Q22" i="429"/>
  <c r="D21" i="429"/>
  <c r="C21" i="429"/>
  <c r="B21" i="429"/>
  <c r="D19" i="429"/>
  <c r="C19" i="429"/>
  <c r="B19" i="429"/>
  <c r="D17" i="429"/>
  <c r="C17" i="429"/>
  <c r="B17" i="429"/>
  <c r="U16" i="429"/>
  <c r="D15" i="429"/>
  <c r="C15" i="429"/>
  <c r="B15" i="429"/>
  <c r="O14" i="429"/>
  <c r="D13" i="429"/>
  <c r="C13" i="429"/>
  <c r="B13" i="429"/>
  <c r="D11" i="429"/>
  <c r="C11" i="429"/>
  <c r="B11" i="429"/>
  <c r="D9" i="429"/>
  <c r="C9" i="429"/>
  <c r="B9" i="429"/>
  <c r="U7" i="429"/>
  <c r="D7" i="429"/>
  <c r="C7" i="429"/>
  <c r="B7" i="429"/>
  <c r="M6" i="429"/>
  <c r="Y5" i="429"/>
  <c r="AE1" i="429" s="1"/>
  <c r="R4" i="429"/>
  <c r="O57" i="429" s="1"/>
  <c r="G4" i="429"/>
  <c r="A4" i="429"/>
  <c r="Y3" i="429"/>
  <c r="K6" i="429" s="1"/>
  <c r="E2" i="429"/>
  <c r="AF1" i="429"/>
  <c r="A1" i="429"/>
  <c r="G19" i="423"/>
  <c r="E19" i="423"/>
  <c r="B31" i="423" s="1"/>
  <c r="G17" i="423"/>
  <c r="E17" i="423"/>
  <c r="B30" i="423" s="1"/>
  <c r="G11" i="423"/>
  <c r="E11" i="423"/>
  <c r="G9" i="423"/>
  <c r="E9" i="423"/>
  <c r="F22" i="423" s="1"/>
  <c r="G15" i="423"/>
  <c r="E15" i="423"/>
  <c r="F27" i="423" s="1"/>
  <c r="G13" i="423"/>
  <c r="E13" i="423"/>
  <c r="B28" i="423" s="1"/>
  <c r="G7" i="423"/>
  <c r="E7" i="423"/>
  <c r="B23" i="423"/>
  <c r="R62" i="428"/>
  <c r="F55" i="428" s="1"/>
  <c r="I21" i="428"/>
  <c r="D21" i="428"/>
  <c r="C21" i="428"/>
  <c r="B21" i="428"/>
  <c r="K20" i="428"/>
  <c r="I19" i="428"/>
  <c r="D19" i="428"/>
  <c r="C19" i="428"/>
  <c r="B19" i="428"/>
  <c r="M18" i="428"/>
  <c r="I17" i="428"/>
  <c r="D17" i="428"/>
  <c r="C17" i="428"/>
  <c r="B17" i="428"/>
  <c r="U16" i="428"/>
  <c r="K16" i="428"/>
  <c r="I15" i="428"/>
  <c r="D15" i="428"/>
  <c r="C15" i="428"/>
  <c r="B15" i="428"/>
  <c r="O14" i="428"/>
  <c r="I13" i="428"/>
  <c r="D13" i="428"/>
  <c r="C13" i="428"/>
  <c r="B13" i="428"/>
  <c r="K12" i="428"/>
  <c r="I11" i="428"/>
  <c r="D11" i="428"/>
  <c r="C11" i="428"/>
  <c r="B11" i="428"/>
  <c r="M10" i="428"/>
  <c r="I9" i="428"/>
  <c r="D9" i="428"/>
  <c r="C9" i="428"/>
  <c r="B9" i="428"/>
  <c r="U7" i="428"/>
  <c r="I7" i="428"/>
  <c r="D7" i="428"/>
  <c r="C7" i="428"/>
  <c r="B7" i="428"/>
  <c r="K6" i="428"/>
  <c r="Y5" i="428"/>
  <c r="AG1" i="428" s="1"/>
  <c r="R4" i="428"/>
  <c r="O62" i="428"/>
  <c r="G4" i="428"/>
  <c r="A4" i="428"/>
  <c r="Y3" i="428"/>
  <c r="M6" i="428" s="1"/>
  <c r="F6" i="428"/>
  <c r="AH1" i="428"/>
  <c r="AD1" i="428"/>
  <c r="AB1" i="428"/>
  <c r="A1" i="428"/>
  <c r="G19" i="406"/>
  <c r="E19" i="406"/>
  <c r="G17" i="406"/>
  <c r="E17" i="406"/>
  <c r="G15" i="406"/>
  <c r="E15" i="406"/>
  <c r="G11" i="406"/>
  <c r="E11" i="406"/>
  <c r="G9" i="406"/>
  <c r="E9" i="406"/>
  <c r="E13" i="406"/>
  <c r="D13" i="406"/>
  <c r="G13" i="406"/>
  <c r="G7" i="406"/>
  <c r="E7" i="406"/>
  <c r="D7" i="406"/>
  <c r="I7" i="406"/>
  <c r="C7" i="406"/>
  <c r="G11" i="398"/>
  <c r="E11" i="398"/>
  <c r="E9" i="398"/>
  <c r="G7" i="398"/>
  <c r="G15" i="421"/>
  <c r="E15" i="421"/>
  <c r="B23" i="421" s="1"/>
  <c r="G13" i="421"/>
  <c r="E13" i="421"/>
  <c r="B22" i="421" s="1"/>
  <c r="G11" i="421"/>
  <c r="E11" i="421"/>
  <c r="H18" i="421" s="1"/>
  <c r="G9" i="421"/>
  <c r="E9" i="421"/>
  <c r="G7" i="421"/>
  <c r="E7" i="421"/>
  <c r="B19" i="421" s="1"/>
  <c r="G9" i="394"/>
  <c r="G11" i="394"/>
  <c r="G13" i="394"/>
  <c r="G15" i="394"/>
  <c r="E15" i="394"/>
  <c r="E13" i="394"/>
  <c r="E12" i="394"/>
  <c r="E11" i="394"/>
  <c r="B21" i="394"/>
  <c r="E10" i="394"/>
  <c r="E9" i="394"/>
  <c r="E8" i="394"/>
  <c r="C9" i="394"/>
  <c r="I7" i="394"/>
  <c r="E7" i="394"/>
  <c r="G7" i="394"/>
  <c r="D7" i="394"/>
  <c r="C7" i="394"/>
  <c r="G35" i="427"/>
  <c r="G27" i="427"/>
  <c r="G25" i="427"/>
  <c r="G15" i="427"/>
  <c r="G13" i="427"/>
  <c r="G9" i="427"/>
  <c r="R57" i="427"/>
  <c r="F52" i="427"/>
  <c r="I37" i="427"/>
  <c r="D37" i="427"/>
  <c r="C37" i="427"/>
  <c r="B37" i="427"/>
  <c r="K36" i="427"/>
  <c r="I35" i="427"/>
  <c r="D35" i="427"/>
  <c r="C35" i="427"/>
  <c r="B35" i="427"/>
  <c r="M34" i="427"/>
  <c r="I33" i="427"/>
  <c r="D33" i="427"/>
  <c r="C33" i="427"/>
  <c r="B33" i="427"/>
  <c r="I31" i="427"/>
  <c r="D31" i="427"/>
  <c r="C31" i="427"/>
  <c r="B31" i="427"/>
  <c r="O30" i="427"/>
  <c r="I29" i="427"/>
  <c r="D29" i="427"/>
  <c r="C29" i="427"/>
  <c r="B29" i="427"/>
  <c r="K28" i="427"/>
  <c r="I27" i="427"/>
  <c r="D27" i="427"/>
  <c r="C27" i="427"/>
  <c r="B27" i="427"/>
  <c r="M26" i="427"/>
  <c r="I25" i="427"/>
  <c r="D25" i="427"/>
  <c r="C25" i="427"/>
  <c r="B25" i="427"/>
  <c r="I23" i="427"/>
  <c r="D23" i="427"/>
  <c r="C23" i="427"/>
  <c r="B23" i="427"/>
  <c r="Q22" i="427"/>
  <c r="I21" i="427"/>
  <c r="D21" i="427"/>
  <c r="C21" i="427"/>
  <c r="B21" i="427"/>
  <c r="K20" i="427"/>
  <c r="I19" i="427"/>
  <c r="D19" i="427"/>
  <c r="C19" i="427"/>
  <c r="B19" i="427"/>
  <c r="M18" i="427"/>
  <c r="I17" i="427"/>
  <c r="D17" i="427"/>
  <c r="C17" i="427"/>
  <c r="B17" i="427"/>
  <c r="U16" i="427"/>
  <c r="K16" i="427"/>
  <c r="I15" i="427"/>
  <c r="D15" i="427"/>
  <c r="C15" i="427"/>
  <c r="B15" i="427"/>
  <c r="O14" i="427"/>
  <c r="I13" i="427"/>
  <c r="D13" i="427"/>
  <c r="C13" i="427"/>
  <c r="B13" i="427"/>
  <c r="K12" i="427"/>
  <c r="I11" i="427"/>
  <c r="D11" i="427"/>
  <c r="C11" i="427"/>
  <c r="B11" i="427"/>
  <c r="M10" i="427"/>
  <c r="I9" i="427"/>
  <c r="D9" i="427"/>
  <c r="C9" i="427"/>
  <c r="B9" i="427"/>
  <c r="K8" i="427"/>
  <c r="U7" i="427"/>
  <c r="I7" i="427"/>
  <c r="D7" i="427"/>
  <c r="C7" i="427"/>
  <c r="B7" i="427"/>
  <c r="Y5" i="427"/>
  <c r="R4" i="427"/>
  <c r="O57" i="427" s="1"/>
  <c r="G4" i="427"/>
  <c r="A4" i="427"/>
  <c r="Y3" i="427"/>
  <c r="E2" i="427"/>
  <c r="A1" i="427"/>
  <c r="F18" i="420"/>
  <c r="B20" i="420"/>
  <c r="D18" i="420"/>
  <c r="B19" i="420"/>
  <c r="B21" i="425"/>
  <c r="B20" i="425"/>
  <c r="B19" i="425"/>
  <c r="H18" i="425"/>
  <c r="F18" i="425"/>
  <c r="L11" i="425"/>
  <c r="I11" i="425"/>
  <c r="D11" i="425"/>
  <c r="C11" i="425"/>
  <c r="L9" i="425"/>
  <c r="I9" i="425"/>
  <c r="D9" i="425"/>
  <c r="C9" i="425"/>
  <c r="L7" i="425"/>
  <c r="I7" i="425"/>
  <c r="D7" i="425"/>
  <c r="C7" i="425"/>
  <c r="Y5" i="425"/>
  <c r="L4" i="425"/>
  <c r="K41" i="425"/>
  <c r="E4" i="425"/>
  <c r="Y3" i="425"/>
  <c r="E2" i="425"/>
  <c r="AD1" i="425"/>
  <c r="R44" i="423"/>
  <c r="E43" i="423" s="1"/>
  <c r="F38" i="423"/>
  <c r="C38" i="423"/>
  <c r="F36" i="423"/>
  <c r="C36" i="423"/>
  <c r="F34" i="423"/>
  <c r="C34" i="423"/>
  <c r="L19" i="423"/>
  <c r="I19" i="423"/>
  <c r="D19" i="423"/>
  <c r="C19" i="423"/>
  <c r="L17" i="423"/>
  <c r="I17" i="423"/>
  <c r="D17" i="423"/>
  <c r="C17" i="423"/>
  <c r="L15" i="423"/>
  <c r="I15" i="423"/>
  <c r="D15" i="423"/>
  <c r="C15" i="423"/>
  <c r="L13" i="423"/>
  <c r="I13" i="423"/>
  <c r="D13" i="423"/>
  <c r="C13" i="423"/>
  <c r="L11" i="423"/>
  <c r="I11" i="423"/>
  <c r="B25" i="423"/>
  <c r="D11" i="423"/>
  <c r="C11" i="423"/>
  <c r="L9" i="423"/>
  <c r="I9" i="423"/>
  <c r="D9" i="423"/>
  <c r="C9" i="423"/>
  <c r="L7" i="423"/>
  <c r="I7" i="423"/>
  <c r="D7" i="423"/>
  <c r="C7" i="423"/>
  <c r="Y5" i="423"/>
  <c r="L4" i="423"/>
  <c r="K49" i="423"/>
  <c r="E4" i="423"/>
  <c r="A4" i="423"/>
  <c r="Y3" i="423"/>
  <c r="AB1" i="423" s="1"/>
  <c r="AH1" i="423"/>
  <c r="A1" i="423"/>
  <c r="L15" i="421"/>
  <c r="I15" i="421"/>
  <c r="L18" i="421"/>
  <c r="D15" i="421"/>
  <c r="C15" i="421"/>
  <c r="L13" i="421"/>
  <c r="I13" i="421"/>
  <c r="D13" i="421"/>
  <c r="C13" i="421"/>
  <c r="L11" i="421"/>
  <c r="I11" i="421"/>
  <c r="D11" i="421"/>
  <c r="C11" i="421"/>
  <c r="L9" i="421"/>
  <c r="I9" i="421"/>
  <c r="B20" i="421"/>
  <c r="D9" i="421"/>
  <c r="C9" i="421"/>
  <c r="L7" i="421"/>
  <c r="I7" i="421"/>
  <c r="D7" i="421"/>
  <c r="C7" i="421"/>
  <c r="Y5" i="421"/>
  <c r="L4" i="421"/>
  <c r="K41" i="421" s="1"/>
  <c r="E4" i="421"/>
  <c r="A4" i="421"/>
  <c r="Y3" i="421"/>
  <c r="AK1" i="421" s="1"/>
  <c r="AH1" i="421"/>
  <c r="A1" i="421"/>
  <c r="L11" i="420"/>
  <c r="I11" i="420"/>
  <c r="D11" i="420"/>
  <c r="C11" i="420"/>
  <c r="L9" i="420"/>
  <c r="I9" i="420"/>
  <c r="D9" i="420"/>
  <c r="C9" i="420"/>
  <c r="L7" i="420"/>
  <c r="I7" i="420"/>
  <c r="D7" i="420"/>
  <c r="C7" i="420"/>
  <c r="Y5" i="420"/>
  <c r="L4" i="420"/>
  <c r="K41" i="420"/>
  <c r="E4" i="420"/>
  <c r="Y3" i="420"/>
  <c r="AD1" i="420" s="1"/>
  <c r="E2" i="420"/>
  <c r="AH1" i="420"/>
  <c r="B21" i="419"/>
  <c r="B20" i="419"/>
  <c r="B19" i="419"/>
  <c r="H18" i="419"/>
  <c r="F18" i="419"/>
  <c r="D18" i="419"/>
  <c r="L11" i="419"/>
  <c r="I11" i="419"/>
  <c r="D11" i="419"/>
  <c r="C11" i="419"/>
  <c r="L9" i="419"/>
  <c r="I9" i="419"/>
  <c r="D9" i="419"/>
  <c r="C9" i="419"/>
  <c r="L7" i="419"/>
  <c r="I7" i="419"/>
  <c r="D7" i="419"/>
  <c r="C7" i="419"/>
  <c r="Y5" i="419"/>
  <c r="L4" i="419"/>
  <c r="K41" i="419" s="1"/>
  <c r="E4" i="419"/>
  <c r="Y3" i="419"/>
  <c r="E2" i="419"/>
  <c r="A4" i="418"/>
  <c r="A4" i="416"/>
  <c r="A5" i="417"/>
  <c r="A5" i="415"/>
  <c r="A5" i="413"/>
  <c r="A5" i="411"/>
  <c r="A5" i="407"/>
  <c r="A5" i="409"/>
  <c r="D18" i="418"/>
  <c r="E11" i="402"/>
  <c r="G11" i="402"/>
  <c r="E10" i="402"/>
  <c r="E7" i="398"/>
  <c r="L11" i="418"/>
  <c r="I11" i="418"/>
  <c r="G11" i="418"/>
  <c r="E11" i="418"/>
  <c r="H18" i="418"/>
  <c r="D11" i="418"/>
  <c r="C11" i="418"/>
  <c r="L9" i="418"/>
  <c r="I9" i="418"/>
  <c r="G9" i="418"/>
  <c r="E9" i="418"/>
  <c r="B20" i="418"/>
  <c r="D9" i="418"/>
  <c r="C9" i="418"/>
  <c r="L7" i="418"/>
  <c r="I7" i="418"/>
  <c r="D7" i="418"/>
  <c r="C7" i="418"/>
  <c r="Y5" i="418"/>
  <c r="L4" i="418"/>
  <c r="K41" i="418"/>
  <c r="E4" i="418"/>
  <c r="Y3" i="418"/>
  <c r="E2" i="418"/>
  <c r="AK1" i="418"/>
  <c r="AH1" i="418"/>
  <c r="AG1" i="418"/>
  <c r="AE1" i="418"/>
  <c r="AC1" i="418"/>
  <c r="P156" i="417"/>
  <c r="M156" i="417"/>
  <c r="L156" i="417"/>
  <c r="K156" i="417"/>
  <c r="J156" i="417"/>
  <c r="P155" i="417"/>
  <c r="M155" i="417" s="1"/>
  <c r="L155" i="417"/>
  <c r="K155" i="417"/>
  <c r="J155" i="417"/>
  <c r="P154" i="417"/>
  <c r="M154" i="417" s="1"/>
  <c r="L154" i="417"/>
  <c r="K154" i="417"/>
  <c r="J154" i="417"/>
  <c r="P153" i="417"/>
  <c r="M153" i="417"/>
  <c r="L153" i="417"/>
  <c r="K153" i="417"/>
  <c r="J153" i="417"/>
  <c r="P152" i="417"/>
  <c r="M152" i="417"/>
  <c r="L152" i="417"/>
  <c r="K152" i="417"/>
  <c r="J152" i="417"/>
  <c r="P151" i="417"/>
  <c r="M151" i="417"/>
  <c r="L151" i="417"/>
  <c r="K151" i="417"/>
  <c r="J151" i="417"/>
  <c r="P150" i="417"/>
  <c r="M150" i="417" s="1"/>
  <c r="L150" i="417"/>
  <c r="K150" i="417"/>
  <c r="J150" i="417"/>
  <c r="P149" i="417"/>
  <c r="M149" i="417"/>
  <c r="L149" i="417"/>
  <c r="K149" i="417"/>
  <c r="J149" i="417"/>
  <c r="P148" i="417"/>
  <c r="M148" i="417"/>
  <c r="L148" i="417"/>
  <c r="K148" i="417"/>
  <c r="J148" i="417"/>
  <c r="P147" i="417"/>
  <c r="M147" i="417"/>
  <c r="L147" i="417"/>
  <c r="K147" i="417"/>
  <c r="J147" i="417"/>
  <c r="P146" i="417"/>
  <c r="M146" i="417" s="1"/>
  <c r="L146" i="417"/>
  <c r="K146" i="417"/>
  <c r="J146" i="417"/>
  <c r="P145" i="417"/>
  <c r="M145" i="417"/>
  <c r="L145" i="417"/>
  <c r="K145" i="417"/>
  <c r="J145" i="417"/>
  <c r="P144" i="417"/>
  <c r="M144" i="417" s="1"/>
  <c r="L144" i="417"/>
  <c r="K144" i="417"/>
  <c r="J144" i="417"/>
  <c r="P143" i="417"/>
  <c r="M143" i="417"/>
  <c r="L143" i="417"/>
  <c r="K143" i="417"/>
  <c r="J143" i="417"/>
  <c r="P142" i="417"/>
  <c r="M142" i="417" s="1"/>
  <c r="L142" i="417"/>
  <c r="K142" i="417"/>
  <c r="J142" i="417"/>
  <c r="P141" i="417"/>
  <c r="M141" i="417"/>
  <c r="L141" i="417"/>
  <c r="K141" i="417"/>
  <c r="J141" i="417"/>
  <c r="P140" i="417"/>
  <c r="M140" i="417"/>
  <c r="L140" i="417"/>
  <c r="K140" i="417"/>
  <c r="J140" i="417"/>
  <c r="P139" i="417"/>
  <c r="M139" i="417" s="1"/>
  <c r="L139" i="417"/>
  <c r="K139" i="417"/>
  <c r="J139" i="417"/>
  <c r="P138" i="417"/>
  <c r="M138" i="417" s="1"/>
  <c r="L138" i="417"/>
  <c r="K138" i="417"/>
  <c r="J138" i="417"/>
  <c r="P137" i="417"/>
  <c r="M137" i="417"/>
  <c r="L137" i="417"/>
  <c r="K137" i="417"/>
  <c r="J137" i="417"/>
  <c r="P136" i="417"/>
  <c r="M136" i="417"/>
  <c r="L136" i="417"/>
  <c r="K136" i="417"/>
  <c r="J136" i="417"/>
  <c r="P135" i="417"/>
  <c r="M135" i="417"/>
  <c r="L135" i="417"/>
  <c r="K135" i="417"/>
  <c r="J135" i="417"/>
  <c r="P134" i="417"/>
  <c r="M134" i="417" s="1"/>
  <c r="L134" i="417"/>
  <c r="K134" i="417"/>
  <c r="J134" i="417"/>
  <c r="P133" i="417"/>
  <c r="M133" i="417"/>
  <c r="L133" i="417"/>
  <c r="K133" i="417"/>
  <c r="J133" i="417"/>
  <c r="P132" i="417"/>
  <c r="M132" i="417"/>
  <c r="L132" i="417"/>
  <c r="K132" i="417"/>
  <c r="J132" i="417"/>
  <c r="P131" i="417"/>
  <c r="M131" i="417"/>
  <c r="L131" i="417"/>
  <c r="K131" i="417"/>
  <c r="J131" i="417"/>
  <c r="P130" i="417"/>
  <c r="M130" i="417" s="1"/>
  <c r="L130" i="417"/>
  <c r="K130" i="417"/>
  <c r="J130" i="417"/>
  <c r="P129" i="417"/>
  <c r="M129" i="417"/>
  <c r="L129" i="417"/>
  <c r="K129" i="417"/>
  <c r="J129" i="417"/>
  <c r="P128" i="417"/>
  <c r="M128" i="417" s="1"/>
  <c r="L128" i="417"/>
  <c r="K128" i="417"/>
  <c r="J128" i="417"/>
  <c r="P127" i="417"/>
  <c r="M127" i="417"/>
  <c r="L127" i="417"/>
  <c r="K127" i="417"/>
  <c r="J127" i="417"/>
  <c r="P126" i="417"/>
  <c r="M126" i="417" s="1"/>
  <c r="L126" i="417"/>
  <c r="K126" i="417"/>
  <c r="J126" i="417"/>
  <c r="P125" i="417"/>
  <c r="M125" i="417"/>
  <c r="L125" i="417"/>
  <c r="K125" i="417"/>
  <c r="J125" i="417"/>
  <c r="P124" i="417"/>
  <c r="M124" i="417"/>
  <c r="L124" i="417"/>
  <c r="K124" i="417"/>
  <c r="J124" i="417"/>
  <c r="P123" i="417"/>
  <c r="M123" i="417" s="1"/>
  <c r="L123" i="417"/>
  <c r="K123" i="417"/>
  <c r="J123" i="417"/>
  <c r="P122" i="417"/>
  <c r="M122" i="417" s="1"/>
  <c r="L122" i="417"/>
  <c r="K122" i="417"/>
  <c r="J122" i="417"/>
  <c r="P121" i="417"/>
  <c r="M121" i="417"/>
  <c r="L121" i="417"/>
  <c r="K121" i="417"/>
  <c r="J121" i="417"/>
  <c r="P120" i="417"/>
  <c r="M120" i="417"/>
  <c r="L120" i="417"/>
  <c r="K120" i="417"/>
  <c r="J120" i="417"/>
  <c r="P119" i="417"/>
  <c r="M119" i="417"/>
  <c r="L119" i="417"/>
  <c r="K119" i="417"/>
  <c r="J119" i="417"/>
  <c r="P118" i="417"/>
  <c r="M118" i="417" s="1"/>
  <c r="L118" i="417"/>
  <c r="K118" i="417"/>
  <c r="J118" i="417"/>
  <c r="P117" i="417"/>
  <c r="M117" i="417"/>
  <c r="L117" i="417"/>
  <c r="K117" i="417"/>
  <c r="J117" i="417"/>
  <c r="P116" i="417"/>
  <c r="M116" i="417"/>
  <c r="L116" i="417"/>
  <c r="K116" i="417"/>
  <c r="J116" i="417"/>
  <c r="P115" i="417"/>
  <c r="M115" i="417"/>
  <c r="L115" i="417"/>
  <c r="K115" i="417"/>
  <c r="J115" i="417"/>
  <c r="P114" i="417"/>
  <c r="M114" i="417" s="1"/>
  <c r="L114" i="417"/>
  <c r="K114" i="417"/>
  <c r="J114" i="417"/>
  <c r="P113" i="417"/>
  <c r="M113" i="417"/>
  <c r="L113" i="417"/>
  <c r="K113" i="417"/>
  <c r="J113" i="417"/>
  <c r="P112" i="417"/>
  <c r="M112" i="417" s="1"/>
  <c r="L112" i="417"/>
  <c r="K112" i="417"/>
  <c r="J112" i="417"/>
  <c r="P111" i="417"/>
  <c r="M111" i="417"/>
  <c r="L111" i="417"/>
  <c r="K111" i="417"/>
  <c r="J111" i="417"/>
  <c r="P110" i="417"/>
  <c r="M110" i="417" s="1"/>
  <c r="L110" i="417"/>
  <c r="K110" i="417"/>
  <c r="J110" i="417"/>
  <c r="P109" i="417"/>
  <c r="M109" i="417"/>
  <c r="L109" i="417"/>
  <c r="K109" i="417"/>
  <c r="J109" i="417"/>
  <c r="P108" i="417"/>
  <c r="M108" i="417"/>
  <c r="L108" i="417"/>
  <c r="K108" i="417"/>
  <c r="J108" i="417"/>
  <c r="P107" i="417"/>
  <c r="M107" i="417" s="1"/>
  <c r="L107" i="417"/>
  <c r="K107" i="417"/>
  <c r="J107" i="417"/>
  <c r="P106" i="417"/>
  <c r="M106" i="417" s="1"/>
  <c r="L106" i="417"/>
  <c r="K106" i="417"/>
  <c r="J106" i="417"/>
  <c r="P105" i="417"/>
  <c r="M105" i="417"/>
  <c r="L105" i="417"/>
  <c r="K105" i="417"/>
  <c r="J105" i="417"/>
  <c r="P104" i="417"/>
  <c r="M104" i="417"/>
  <c r="L104" i="417"/>
  <c r="K104" i="417"/>
  <c r="J104" i="417"/>
  <c r="P103" i="417"/>
  <c r="M103" i="417"/>
  <c r="L103" i="417"/>
  <c r="K103" i="417"/>
  <c r="J103" i="417"/>
  <c r="P102" i="417"/>
  <c r="M102" i="417" s="1"/>
  <c r="L102" i="417"/>
  <c r="K102" i="417"/>
  <c r="J102" i="417"/>
  <c r="P101" i="417"/>
  <c r="M101" i="417"/>
  <c r="L101" i="417"/>
  <c r="K101" i="417"/>
  <c r="J101" i="417"/>
  <c r="P100" i="417"/>
  <c r="M100" i="417"/>
  <c r="L100" i="417"/>
  <c r="K100" i="417"/>
  <c r="J100" i="417"/>
  <c r="P99" i="417"/>
  <c r="M99" i="417"/>
  <c r="L99" i="417"/>
  <c r="K99" i="417"/>
  <c r="J99" i="417"/>
  <c r="P98" i="417"/>
  <c r="M98" i="417" s="1"/>
  <c r="L98" i="417"/>
  <c r="K98" i="417"/>
  <c r="J98" i="417"/>
  <c r="P97" i="417"/>
  <c r="M97" i="417"/>
  <c r="L97" i="417"/>
  <c r="K97" i="417"/>
  <c r="J97" i="417"/>
  <c r="P96" i="417"/>
  <c r="M96" i="417" s="1"/>
  <c r="L96" i="417"/>
  <c r="K96" i="417"/>
  <c r="J96" i="417"/>
  <c r="P95" i="417"/>
  <c r="M95" i="417"/>
  <c r="L95" i="417"/>
  <c r="K95" i="417"/>
  <c r="J95" i="417"/>
  <c r="P94" i="417"/>
  <c r="M94" i="417" s="1"/>
  <c r="L94" i="417"/>
  <c r="K94" i="417"/>
  <c r="J94" i="417"/>
  <c r="P93" i="417"/>
  <c r="M93" i="417"/>
  <c r="L93" i="417"/>
  <c r="K93" i="417"/>
  <c r="J93" i="417"/>
  <c r="P92" i="417"/>
  <c r="M92" i="417"/>
  <c r="L92" i="417"/>
  <c r="K92" i="417"/>
  <c r="J92" i="417"/>
  <c r="P91" i="417"/>
  <c r="M91" i="417" s="1"/>
  <c r="L91" i="417"/>
  <c r="K91" i="417"/>
  <c r="J91" i="417"/>
  <c r="P90" i="417"/>
  <c r="M90" i="417" s="1"/>
  <c r="L90" i="417"/>
  <c r="K90" i="417"/>
  <c r="J90" i="417"/>
  <c r="P89" i="417"/>
  <c r="M89" i="417"/>
  <c r="L89" i="417"/>
  <c r="K89" i="417"/>
  <c r="J89" i="417"/>
  <c r="P88" i="417"/>
  <c r="M88" i="417"/>
  <c r="L88" i="417"/>
  <c r="K88" i="417"/>
  <c r="J88" i="417"/>
  <c r="P87" i="417"/>
  <c r="M87" i="417"/>
  <c r="L87" i="417"/>
  <c r="K87" i="417"/>
  <c r="J87" i="417"/>
  <c r="P86" i="417"/>
  <c r="M86" i="417" s="1"/>
  <c r="L86" i="417"/>
  <c r="K86" i="417"/>
  <c r="J86" i="417"/>
  <c r="P85" i="417"/>
  <c r="M85" i="417"/>
  <c r="L85" i="417"/>
  <c r="K85" i="417"/>
  <c r="J85" i="417"/>
  <c r="P84" i="417"/>
  <c r="M84" i="417"/>
  <c r="L84" i="417"/>
  <c r="K84" i="417"/>
  <c r="J84" i="417"/>
  <c r="P83" i="417"/>
  <c r="M83" i="417"/>
  <c r="L83" i="417"/>
  <c r="K83" i="417"/>
  <c r="J83" i="417"/>
  <c r="P82" i="417"/>
  <c r="M82" i="417" s="1"/>
  <c r="L82" i="417"/>
  <c r="K82" i="417"/>
  <c r="J82" i="417"/>
  <c r="P81" i="417"/>
  <c r="M81" i="417"/>
  <c r="L81" i="417"/>
  <c r="K81" i="417"/>
  <c r="J81" i="417"/>
  <c r="P80" i="417"/>
  <c r="M80" i="417" s="1"/>
  <c r="L80" i="417"/>
  <c r="K80" i="417"/>
  <c r="J80" i="417"/>
  <c r="P79" i="417"/>
  <c r="M79" i="417"/>
  <c r="L79" i="417"/>
  <c r="K79" i="417"/>
  <c r="J79" i="417"/>
  <c r="P78" i="417"/>
  <c r="M78" i="417" s="1"/>
  <c r="L78" i="417"/>
  <c r="K78" i="417"/>
  <c r="J78" i="417"/>
  <c r="P77" i="417"/>
  <c r="M77" i="417"/>
  <c r="L77" i="417"/>
  <c r="K77" i="417"/>
  <c r="J77" i="417"/>
  <c r="P76" i="417"/>
  <c r="M76" i="417"/>
  <c r="L76" i="417"/>
  <c r="K76" i="417"/>
  <c r="J76" i="417"/>
  <c r="P75" i="417"/>
  <c r="M75" i="417" s="1"/>
  <c r="L75" i="417"/>
  <c r="K75" i="417"/>
  <c r="J75" i="417"/>
  <c r="P74" i="417"/>
  <c r="M74" i="417" s="1"/>
  <c r="L74" i="417"/>
  <c r="K74" i="417"/>
  <c r="J74" i="417"/>
  <c r="P73" i="417"/>
  <c r="M73" i="417"/>
  <c r="L73" i="417"/>
  <c r="K73" i="417"/>
  <c r="J73" i="417"/>
  <c r="P72" i="417"/>
  <c r="M72" i="417"/>
  <c r="L72" i="417"/>
  <c r="K72" i="417"/>
  <c r="J72" i="417"/>
  <c r="P71" i="417"/>
  <c r="M71" i="417"/>
  <c r="L71" i="417"/>
  <c r="K71" i="417"/>
  <c r="J71" i="417"/>
  <c r="P70" i="417"/>
  <c r="M70" i="417" s="1"/>
  <c r="L70" i="417"/>
  <c r="K70" i="417"/>
  <c r="J70" i="417"/>
  <c r="P69" i="417"/>
  <c r="M69" i="417"/>
  <c r="L69" i="417"/>
  <c r="K69" i="417"/>
  <c r="J69" i="417"/>
  <c r="P68" i="417"/>
  <c r="M68" i="417"/>
  <c r="L68" i="417"/>
  <c r="K68" i="417"/>
  <c r="J68" i="417"/>
  <c r="P67" i="417"/>
  <c r="M67" i="417"/>
  <c r="L67" i="417"/>
  <c r="K67" i="417"/>
  <c r="J67" i="417"/>
  <c r="P66" i="417"/>
  <c r="M66" i="417" s="1"/>
  <c r="L66" i="417"/>
  <c r="K66" i="417"/>
  <c r="J66" i="417"/>
  <c r="P65" i="417"/>
  <c r="M65" i="417"/>
  <c r="L65" i="417"/>
  <c r="K65" i="417"/>
  <c r="J65" i="417"/>
  <c r="P64" i="417"/>
  <c r="M64" i="417" s="1"/>
  <c r="L64" i="417"/>
  <c r="K64" i="417"/>
  <c r="J64" i="417"/>
  <c r="P63" i="417"/>
  <c r="M63" i="417"/>
  <c r="L63" i="417"/>
  <c r="K63" i="417"/>
  <c r="J63" i="417"/>
  <c r="P62" i="417"/>
  <c r="M62" i="417" s="1"/>
  <c r="L62" i="417"/>
  <c r="K62" i="417"/>
  <c r="J62" i="417"/>
  <c r="P61" i="417"/>
  <c r="M61" i="417"/>
  <c r="L61" i="417"/>
  <c r="K61" i="417"/>
  <c r="J61" i="417"/>
  <c r="P60" i="417"/>
  <c r="M60" i="417"/>
  <c r="L60" i="417"/>
  <c r="K60" i="417"/>
  <c r="J60" i="417"/>
  <c r="P59" i="417"/>
  <c r="M59" i="417" s="1"/>
  <c r="L59" i="417"/>
  <c r="K59" i="417"/>
  <c r="J59" i="417"/>
  <c r="P58" i="417"/>
  <c r="M58" i="417" s="1"/>
  <c r="L58" i="417"/>
  <c r="K58" i="417"/>
  <c r="J58" i="417"/>
  <c r="P57" i="417"/>
  <c r="M57" i="417"/>
  <c r="L57" i="417"/>
  <c r="K57" i="417"/>
  <c r="J57" i="417"/>
  <c r="P56" i="417"/>
  <c r="M56" i="417"/>
  <c r="L56" i="417"/>
  <c r="K56" i="417"/>
  <c r="J56" i="417"/>
  <c r="P55" i="417"/>
  <c r="M55" i="417"/>
  <c r="L55" i="417"/>
  <c r="K55" i="417"/>
  <c r="J55" i="417"/>
  <c r="P54" i="417"/>
  <c r="M54" i="417" s="1"/>
  <c r="L54" i="417"/>
  <c r="K54" i="417"/>
  <c r="J54" i="417"/>
  <c r="P53" i="417"/>
  <c r="M53" i="417"/>
  <c r="L53" i="417"/>
  <c r="K53" i="417"/>
  <c r="J53" i="417"/>
  <c r="P52" i="417"/>
  <c r="M52" i="417"/>
  <c r="L52" i="417"/>
  <c r="K52" i="417"/>
  <c r="J52" i="417"/>
  <c r="P51" i="417"/>
  <c r="M51" i="417"/>
  <c r="L51" i="417"/>
  <c r="K51" i="417"/>
  <c r="J51" i="417"/>
  <c r="P50" i="417"/>
  <c r="M50" i="417" s="1"/>
  <c r="L50" i="417"/>
  <c r="K50" i="417"/>
  <c r="J50" i="417"/>
  <c r="P49" i="417"/>
  <c r="M49" i="417"/>
  <c r="L49" i="417"/>
  <c r="K49" i="417"/>
  <c r="J49" i="417"/>
  <c r="P48" i="417"/>
  <c r="M48" i="417" s="1"/>
  <c r="L48" i="417"/>
  <c r="K48" i="417"/>
  <c r="J48" i="417"/>
  <c r="P47" i="417"/>
  <c r="M47" i="417"/>
  <c r="L47" i="417"/>
  <c r="K47" i="417"/>
  <c r="J47" i="417"/>
  <c r="P46" i="417"/>
  <c r="M46" i="417" s="1"/>
  <c r="L46" i="417"/>
  <c r="K46" i="417"/>
  <c r="J46" i="417"/>
  <c r="P45" i="417"/>
  <c r="M45" i="417"/>
  <c r="L45" i="417"/>
  <c r="K45" i="417"/>
  <c r="J45" i="417"/>
  <c r="P44" i="417"/>
  <c r="M44" i="417"/>
  <c r="L44" i="417"/>
  <c r="K44" i="417"/>
  <c r="J44" i="417"/>
  <c r="P43" i="417"/>
  <c r="M43" i="417" s="1"/>
  <c r="L43" i="417"/>
  <c r="K43" i="417"/>
  <c r="J43" i="417"/>
  <c r="P42" i="417"/>
  <c r="M42" i="417" s="1"/>
  <c r="L42" i="417"/>
  <c r="K42" i="417"/>
  <c r="J42" i="417"/>
  <c r="P41" i="417"/>
  <c r="M41" i="417"/>
  <c r="L41" i="417"/>
  <c r="K41" i="417"/>
  <c r="J41" i="417"/>
  <c r="P40" i="417"/>
  <c r="M40" i="417"/>
  <c r="L40" i="417"/>
  <c r="K40" i="417"/>
  <c r="J40" i="417"/>
  <c r="H5" i="417"/>
  <c r="D5" i="417"/>
  <c r="C5" i="417"/>
  <c r="L11" i="416"/>
  <c r="I11" i="416"/>
  <c r="G11" i="416"/>
  <c r="E11" i="416"/>
  <c r="H18" i="416"/>
  <c r="D11" i="416"/>
  <c r="C11" i="416"/>
  <c r="L9" i="416"/>
  <c r="I9" i="416"/>
  <c r="G9" i="416"/>
  <c r="E9" i="416"/>
  <c r="B20" i="416" s="1"/>
  <c r="D9" i="416"/>
  <c r="C9" i="416"/>
  <c r="L7" i="416"/>
  <c r="I7" i="416"/>
  <c r="D7" i="416"/>
  <c r="C7" i="416"/>
  <c r="Y5" i="416"/>
  <c r="L4" i="416"/>
  <c r="K41" i="416"/>
  <c r="E4" i="416"/>
  <c r="Y3" i="416"/>
  <c r="E2" i="416"/>
  <c r="AI1" i="416"/>
  <c r="AG1" i="416"/>
  <c r="AC1" i="416"/>
  <c r="AB1" i="416"/>
  <c r="P156" i="415"/>
  <c r="M156" i="415" s="1"/>
  <c r="L156" i="415"/>
  <c r="K156" i="415"/>
  <c r="J156" i="415"/>
  <c r="P155" i="415"/>
  <c r="M155" i="415"/>
  <c r="L155" i="415"/>
  <c r="K155" i="415"/>
  <c r="J155" i="415"/>
  <c r="P154" i="415"/>
  <c r="M154" i="415"/>
  <c r="L154" i="415"/>
  <c r="K154" i="415"/>
  <c r="J154" i="415"/>
  <c r="P153" i="415"/>
  <c r="M153" i="415"/>
  <c r="L153" i="415"/>
  <c r="K153" i="415"/>
  <c r="J153" i="415"/>
  <c r="P152" i="415"/>
  <c r="M152" i="415" s="1"/>
  <c r="L152" i="415"/>
  <c r="K152" i="415"/>
  <c r="J152" i="415"/>
  <c r="P151" i="415"/>
  <c r="M151" i="415"/>
  <c r="L151" i="415"/>
  <c r="K151" i="415"/>
  <c r="J151" i="415"/>
  <c r="P150" i="415"/>
  <c r="M150" i="415"/>
  <c r="L150" i="415"/>
  <c r="K150" i="415"/>
  <c r="J150" i="415"/>
  <c r="P149" i="415"/>
  <c r="M149" i="415"/>
  <c r="L149" i="415"/>
  <c r="K149" i="415"/>
  <c r="J149" i="415"/>
  <c r="P148" i="415"/>
  <c r="M148" i="415" s="1"/>
  <c r="L148" i="415"/>
  <c r="K148" i="415"/>
  <c r="J148" i="415"/>
  <c r="P147" i="415"/>
  <c r="M147" i="415"/>
  <c r="L147" i="415"/>
  <c r="K147" i="415"/>
  <c r="J147" i="415"/>
  <c r="P146" i="415"/>
  <c r="M146" i="415" s="1"/>
  <c r="L146" i="415"/>
  <c r="K146" i="415"/>
  <c r="J146" i="415"/>
  <c r="P145" i="415"/>
  <c r="M145" i="415"/>
  <c r="L145" i="415"/>
  <c r="K145" i="415"/>
  <c r="J145" i="415"/>
  <c r="P144" i="415"/>
  <c r="M144" i="415" s="1"/>
  <c r="L144" i="415"/>
  <c r="K144" i="415"/>
  <c r="J144" i="415"/>
  <c r="P143" i="415"/>
  <c r="M143" i="415"/>
  <c r="L143" i="415"/>
  <c r="K143" i="415"/>
  <c r="J143" i="415"/>
  <c r="P142" i="415"/>
  <c r="M142" i="415"/>
  <c r="L142" i="415"/>
  <c r="K142" i="415"/>
  <c r="J142" i="415"/>
  <c r="P141" i="415"/>
  <c r="M141" i="415" s="1"/>
  <c r="L141" i="415"/>
  <c r="K141" i="415"/>
  <c r="J141" i="415"/>
  <c r="P140" i="415"/>
  <c r="M140" i="415" s="1"/>
  <c r="L140" i="415"/>
  <c r="K140" i="415"/>
  <c r="J140" i="415"/>
  <c r="P139" i="415"/>
  <c r="M139" i="415"/>
  <c r="L139" i="415"/>
  <c r="K139" i="415"/>
  <c r="J139" i="415"/>
  <c r="P138" i="415"/>
  <c r="M138" i="415"/>
  <c r="L138" i="415"/>
  <c r="K138" i="415"/>
  <c r="J138" i="415"/>
  <c r="P137" i="415"/>
  <c r="M137" i="415"/>
  <c r="L137" i="415"/>
  <c r="K137" i="415"/>
  <c r="J137" i="415"/>
  <c r="P136" i="415"/>
  <c r="M136" i="415" s="1"/>
  <c r="L136" i="415"/>
  <c r="K136" i="415"/>
  <c r="J136" i="415"/>
  <c r="P135" i="415"/>
  <c r="M135" i="415"/>
  <c r="L135" i="415"/>
  <c r="K135" i="415"/>
  <c r="J135" i="415"/>
  <c r="P134" i="415"/>
  <c r="M134" i="415"/>
  <c r="L134" i="415"/>
  <c r="K134" i="415"/>
  <c r="J134" i="415"/>
  <c r="P133" i="415"/>
  <c r="M133" i="415"/>
  <c r="L133" i="415"/>
  <c r="K133" i="415"/>
  <c r="J133" i="415"/>
  <c r="P132" i="415"/>
  <c r="M132" i="415" s="1"/>
  <c r="L132" i="415"/>
  <c r="K132" i="415"/>
  <c r="J132" i="415"/>
  <c r="P131" i="415"/>
  <c r="M131" i="415"/>
  <c r="L131" i="415"/>
  <c r="K131" i="415"/>
  <c r="J131" i="415"/>
  <c r="P130" i="415"/>
  <c r="M130" i="415" s="1"/>
  <c r="L130" i="415"/>
  <c r="K130" i="415"/>
  <c r="J130" i="415"/>
  <c r="P129" i="415"/>
  <c r="M129" i="415"/>
  <c r="L129" i="415"/>
  <c r="K129" i="415"/>
  <c r="J129" i="415"/>
  <c r="P128" i="415"/>
  <c r="M128" i="415" s="1"/>
  <c r="L128" i="415"/>
  <c r="K128" i="415"/>
  <c r="J128" i="415"/>
  <c r="P127" i="415"/>
  <c r="M127" i="415"/>
  <c r="L127" i="415"/>
  <c r="K127" i="415"/>
  <c r="J127" i="415"/>
  <c r="P126" i="415"/>
  <c r="M126" i="415"/>
  <c r="L126" i="415"/>
  <c r="K126" i="415"/>
  <c r="J126" i="415"/>
  <c r="P125" i="415"/>
  <c r="M125" i="415" s="1"/>
  <c r="L125" i="415"/>
  <c r="K125" i="415"/>
  <c r="J125" i="415"/>
  <c r="P124" i="415"/>
  <c r="M124" i="415" s="1"/>
  <c r="L124" i="415"/>
  <c r="K124" i="415"/>
  <c r="J124" i="415"/>
  <c r="P123" i="415"/>
  <c r="M123" i="415"/>
  <c r="L123" i="415"/>
  <c r="K123" i="415"/>
  <c r="J123" i="415"/>
  <c r="P122" i="415"/>
  <c r="M122" i="415"/>
  <c r="L122" i="415"/>
  <c r="K122" i="415"/>
  <c r="J122" i="415"/>
  <c r="P121" i="415"/>
  <c r="M121" i="415"/>
  <c r="L121" i="415"/>
  <c r="K121" i="415"/>
  <c r="J121" i="415"/>
  <c r="P120" i="415"/>
  <c r="M120" i="415" s="1"/>
  <c r="L120" i="415"/>
  <c r="K120" i="415"/>
  <c r="J120" i="415"/>
  <c r="P119" i="415"/>
  <c r="M119" i="415"/>
  <c r="L119" i="415"/>
  <c r="K119" i="415"/>
  <c r="J119" i="415"/>
  <c r="P118" i="415"/>
  <c r="M118" i="415"/>
  <c r="L118" i="415"/>
  <c r="K118" i="415"/>
  <c r="J118" i="415"/>
  <c r="P117" i="415"/>
  <c r="M117" i="415"/>
  <c r="L117" i="415"/>
  <c r="K117" i="415"/>
  <c r="J117" i="415"/>
  <c r="P116" i="415"/>
  <c r="M116" i="415" s="1"/>
  <c r="L116" i="415"/>
  <c r="K116" i="415"/>
  <c r="J116" i="415"/>
  <c r="P115" i="415"/>
  <c r="M115" i="415"/>
  <c r="L115" i="415"/>
  <c r="K115" i="415"/>
  <c r="J115" i="415"/>
  <c r="P114" i="415"/>
  <c r="M114" i="415" s="1"/>
  <c r="L114" i="415"/>
  <c r="K114" i="415"/>
  <c r="J114" i="415"/>
  <c r="P113" i="415"/>
  <c r="M113" i="415"/>
  <c r="L113" i="415"/>
  <c r="K113" i="415"/>
  <c r="J113" i="415"/>
  <c r="P112" i="415"/>
  <c r="M112" i="415" s="1"/>
  <c r="L112" i="415"/>
  <c r="K112" i="415"/>
  <c r="J112" i="415"/>
  <c r="P111" i="415"/>
  <c r="M111" i="415"/>
  <c r="L111" i="415"/>
  <c r="K111" i="415"/>
  <c r="J111" i="415"/>
  <c r="P110" i="415"/>
  <c r="M110" i="415"/>
  <c r="L110" i="415"/>
  <c r="K110" i="415"/>
  <c r="J110" i="415"/>
  <c r="P109" i="415"/>
  <c r="M109" i="415" s="1"/>
  <c r="L109" i="415"/>
  <c r="K109" i="415"/>
  <c r="J109" i="415"/>
  <c r="P108" i="415"/>
  <c r="M108" i="415" s="1"/>
  <c r="L108" i="415"/>
  <c r="K108" i="415"/>
  <c r="J108" i="415"/>
  <c r="P107" i="415"/>
  <c r="M107" i="415"/>
  <c r="L107" i="415"/>
  <c r="K107" i="415"/>
  <c r="J107" i="415"/>
  <c r="P106" i="415"/>
  <c r="M106" i="415"/>
  <c r="L106" i="415"/>
  <c r="K106" i="415"/>
  <c r="J106" i="415"/>
  <c r="P105" i="415"/>
  <c r="M105" i="415"/>
  <c r="L105" i="415"/>
  <c r="K105" i="415"/>
  <c r="J105" i="415"/>
  <c r="P104" i="415"/>
  <c r="M104" i="415" s="1"/>
  <c r="L104" i="415"/>
  <c r="K104" i="415"/>
  <c r="J104" i="415"/>
  <c r="P103" i="415"/>
  <c r="M103" i="415"/>
  <c r="L103" i="415"/>
  <c r="K103" i="415"/>
  <c r="J103" i="415"/>
  <c r="P102" i="415"/>
  <c r="M102" i="415"/>
  <c r="L102" i="415"/>
  <c r="K102" i="415"/>
  <c r="J102" i="415"/>
  <c r="P101" i="415"/>
  <c r="M101" i="415"/>
  <c r="L101" i="415"/>
  <c r="K101" i="415"/>
  <c r="J101" i="415"/>
  <c r="P100" i="415"/>
  <c r="M100" i="415" s="1"/>
  <c r="L100" i="415"/>
  <c r="K100" i="415"/>
  <c r="J100" i="415"/>
  <c r="P99" i="415"/>
  <c r="M99" i="415"/>
  <c r="L99" i="415"/>
  <c r="K99" i="415"/>
  <c r="J99" i="415"/>
  <c r="P98" i="415"/>
  <c r="M98" i="415" s="1"/>
  <c r="L98" i="415"/>
  <c r="K98" i="415"/>
  <c r="J98" i="415"/>
  <c r="P97" i="415"/>
  <c r="M97" i="415"/>
  <c r="L97" i="415"/>
  <c r="K97" i="415"/>
  <c r="J97" i="415"/>
  <c r="P96" i="415"/>
  <c r="M96" i="415" s="1"/>
  <c r="L96" i="415"/>
  <c r="K96" i="415"/>
  <c r="J96" i="415"/>
  <c r="P95" i="415"/>
  <c r="M95" i="415"/>
  <c r="L95" i="415"/>
  <c r="K95" i="415"/>
  <c r="J95" i="415"/>
  <c r="P94" i="415"/>
  <c r="M94" i="415"/>
  <c r="L94" i="415"/>
  <c r="K94" i="415"/>
  <c r="J94" i="415"/>
  <c r="P93" i="415"/>
  <c r="M93" i="415" s="1"/>
  <c r="L93" i="415"/>
  <c r="K93" i="415"/>
  <c r="J93" i="415"/>
  <c r="P92" i="415"/>
  <c r="M92" i="415" s="1"/>
  <c r="L92" i="415"/>
  <c r="K92" i="415"/>
  <c r="J92" i="415"/>
  <c r="P91" i="415"/>
  <c r="M91" i="415"/>
  <c r="L91" i="415"/>
  <c r="K91" i="415"/>
  <c r="J91" i="415"/>
  <c r="P90" i="415"/>
  <c r="M90" i="415"/>
  <c r="L90" i="415"/>
  <c r="K90" i="415"/>
  <c r="J90" i="415"/>
  <c r="P89" i="415"/>
  <c r="M89" i="415"/>
  <c r="L89" i="415"/>
  <c r="K89" i="415"/>
  <c r="J89" i="415"/>
  <c r="P88" i="415"/>
  <c r="M88" i="415" s="1"/>
  <c r="L88" i="415"/>
  <c r="K88" i="415"/>
  <c r="J88" i="415"/>
  <c r="P87" i="415"/>
  <c r="M87" i="415"/>
  <c r="L87" i="415"/>
  <c r="K87" i="415"/>
  <c r="J87" i="415"/>
  <c r="P86" i="415"/>
  <c r="M86" i="415"/>
  <c r="L86" i="415"/>
  <c r="K86" i="415"/>
  <c r="J86" i="415"/>
  <c r="P85" i="415"/>
  <c r="M85" i="415"/>
  <c r="L85" i="415"/>
  <c r="K85" i="415"/>
  <c r="J85" i="415"/>
  <c r="P84" i="415"/>
  <c r="M84" i="415" s="1"/>
  <c r="L84" i="415"/>
  <c r="K84" i="415"/>
  <c r="J84" i="415"/>
  <c r="P83" i="415"/>
  <c r="M83" i="415"/>
  <c r="L83" i="415"/>
  <c r="K83" i="415"/>
  <c r="J83" i="415"/>
  <c r="P82" i="415"/>
  <c r="M82" i="415" s="1"/>
  <c r="L82" i="415"/>
  <c r="K82" i="415"/>
  <c r="J82" i="415"/>
  <c r="P81" i="415"/>
  <c r="M81" i="415"/>
  <c r="L81" i="415"/>
  <c r="K81" i="415"/>
  <c r="J81" i="415"/>
  <c r="P80" i="415"/>
  <c r="M80" i="415" s="1"/>
  <c r="L80" i="415"/>
  <c r="K80" i="415"/>
  <c r="J80" i="415"/>
  <c r="P79" i="415"/>
  <c r="M79" i="415"/>
  <c r="L79" i="415"/>
  <c r="K79" i="415"/>
  <c r="J79" i="415"/>
  <c r="P78" i="415"/>
  <c r="M78" i="415"/>
  <c r="L78" i="415"/>
  <c r="K78" i="415"/>
  <c r="J78" i="415"/>
  <c r="P77" i="415"/>
  <c r="M77" i="415" s="1"/>
  <c r="L77" i="415"/>
  <c r="K77" i="415"/>
  <c r="J77" i="415"/>
  <c r="P76" i="415"/>
  <c r="M76" i="415" s="1"/>
  <c r="L76" i="415"/>
  <c r="K76" i="415"/>
  <c r="J76" i="415"/>
  <c r="P75" i="415"/>
  <c r="M75" i="415"/>
  <c r="L75" i="415"/>
  <c r="K75" i="415"/>
  <c r="J75" i="415"/>
  <c r="P74" i="415"/>
  <c r="M74" i="415"/>
  <c r="L74" i="415"/>
  <c r="K74" i="415"/>
  <c r="J74" i="415"/>
  <c r="P73" i="415"/>
  <c r="M73" i="415"/>
  <c r="L73" i="415"/>
  <c r="K73" i="415"/>
  <c r="J73" i="415"/>
  <c r="P72" i="415"/>
  <c r="M72" i="415" s="1"/>
  <c r="L72" i="415"/>
  <c r="K72" i="415"/>
  <c r="J72" i="415"/>
  <c r="P71" i="415"/>
  <c r="M71" i="415"/>
  <c r="L71" i="415"/>
  <c r="K71" i="415"/>
  <c r="J71" i="415"/>
  <c r="P70" i="415"/>
  <c r="M70" i="415"/>
  <c r="L70" i="415"/>
  <c r="K70" i="415"/>
  <c r="J70" i="415"/>
  <c r="P69" i="415"/>
  <c r="M69" i="415"/>
  <c r="L69" i="415"/>
  <c r="K69" i="415"/>
  <c r="J69" i="415"/>
  <c r="P68" i="415"/>
  <c r="M68" i="415" s="1"/>
  <c r="L68" i="415"/>
  <c r="K68" i="415"/>
  <c r="J68" i="415"/>
  <c r="P67" i="415"/>
  <c r="M67" i="415" s="1"/>
  <c r="L67" i="415"/>
  <c r="K67" i="415"/>
  <c r="J67" i="415"/>
  <c r="P66" i="415"/>
  <c r="M66" i="415" s="1"/>
  <c r="L66" i="415"/>
  <c r="K66" i="415"/>
  <c r="J66" i="415"/>
  <c r="P65" i="415"/>
  <c r="M65" i="415"/>
  <c r="L65" i="415"/>
  <c r="K65" i="415"/>
  <c r="J65" i="415"/>
  <c r="P64" i="415"/>
  <c r="M64" i="415"/>
  <c r="L64" i="415"/>
  <c r="K64" i="415"/>
  <c r="J64" i="415"/>
  <c r="P63" i="415"/>
  <c r="M63" i="415"/>
  <c r="L63" i="415"/>
  <c r="K63" i="415"/>
  <c r="J63" i="415"/>
  <c r="P62" i="415"/>
  <c r="M62" i="415" s="1"/>
  <c r="L62" i="415"/>
  <c r="K62" i="415"/>
  <c r="J62" i="415"/>
  <c r="P61" i="415"/>
  <c r="M61" i="415"/>
  <c r="L61" i="415"/>
  <c r="K61" i="415"/>
  <c r="J61" i="415"/>
  <c r="P60" i="415"/>
  <c r="M60" i="415"/>
  <c r="L60" i="415"/>
  <c r="K60" i="415"/>
  <c r="J60" i="415"/>
  <c r="P59" i="415"/>
  <c r="M59" i="415"/>
  <c r="L59" i="415"/>
  <c r="K59" i="415"/>
  <c r="J59" i="415"/>
  <c r="P58" i="415"/>
  <c r="M58" i="415" s="1"/>
  <c r="L58" i="415"/>
  <c r="K58" i="415"/>
  <c r="J58" i="415"/>
  <c r="P57" i="415"/>
  <c r="M57" i="415"/>
  <c r="L57" i="415"/>
  <c r="K57" i="415"/>
  <c r="J57" i="415"/>
  <c r="P56" i="415"/>
  <c r="M56" i="415"/>
  <c r="L56" i="415"/>
  <c r="K56" i="415"/>
  <c r="J56" i="415"/>
  <c r="P55" i="415"/>
  <c r="M55" i="415" s="1"/>
  <c r="L55" i="415"/>
  <c r="K55" i="415"/>
  <c r="J55" i="415"/>
  <c r="P54" i="415"/>
  <c r="M54" i="415" s="1"/>
  <c r="L54" i="415"/>
  <c r="K54" i="415"/>
  <c r="J54" i="415"/>
  <c r="P53" i="415"/>
  <c r="M53" i="415"/>
  <c r="L53" i="415"/>
  <c r="K53" i="415"/>
  <c r="J53" i="415"/>
  <c r="P52" i="415"/>
  <c r="M52" i="415"/>
  <c r="L52" i="415"/>
  <c r="K52" i="415"/>
  <c r="J52" i="415"/>
  <c r="P51" i="415"/>
  <c r="M51" i="415" s="1"/>
  <c r="L51" i="415"/>
  <c r="K51" i="415"/>
  <c r="J51" i="415"/>
  <c r="P50" i="415"/>
  <c r="M50" i="415" s="1"/>
  <c r="L50" i="415"/>
  <c r="K50" i="415"/>
  <c r="J50" i="415"/>
  <c r="P49" i="415"/>
  <c r="M49" i="415"/>
  <c r="L49" i="415"/>
  <c r="K49" i="415"/>
  <c r="J49" i="415"/>
  <c r="P48" i="415"/>
  <c r="M48" i="415"/>
  <c r="L48" i="415"/>
  <c r="K48" i="415"/>
  <c r="J48" i="415"/>
  <c r="P47" i="415"/>
  <c r="M47" i="415"/>
  <c r="L47" i="415"/>
  <c r="K47" i="415"/>
  <c r="J47" i="415"/>
  <c r="P46" i="415"/>
  <c r="M46" i="415" s="1"/>
  <c r="L46" i="415"/>
  <c r="K46" i="415"/>
  <c r="J46" i="415"/>
  <c r="P45" i="415"/>
  <c r="M45" i="415"/>
  <c r="L45" i="415"/>
  <c r="K45" i="415"/>
  <c r="J45" i="415"/>
  <c r="P44" i="415"/>
  <c r="M44" i="415"/>
  <c r="L44" i="415"/>
  <c r="K44" i="415"/>
  <c r="J44" i="415"/>
  <c r="P43" i="415"/>
  <c r="M43" i="415"/>
  <c r="L43" i="415"/>
  <c r="K43" i="415"/>
  <c r="J43" i="415"/>
  <c r="P42" i="415"/>
  <c r="M42" i="415" s="1"/>
  <c r="L42" i="415"/>
  <c r="K42" i="415"/>
  <c r="J42" i="415"/>
  <c r="P41" i="415"/>
  <c r="M41" i="415"/>
  <c r="L41" i="415"/>
  <c r="K41" i="415"/>
  <c r="J41" i="415"/>
  <c r="P40" i="415"/>
  <c r="M40" i="415"/>
  <c r="L40" i="415"/>
  <c r="K40" i="415"/>
  <c r="J40" i="415"/>
  <c r="H5" i="415"/>
  <c r="D5" i="415"/>
  <c r="C5" i="415"/>
  <c r="P156" i="413"/>
  <c r="M156" i="413"/>
  <c r="L156" i="413"/>
  <c r="K156" i="413"/>
  <c r="J156" i="413"/>
  <c r="P155" i="413"/>
  <c r="M155" i="413" s="1"/>
  <c r="L155" i="413"/>
  <c r="K155" i="413"/>
  <c r="J155" i="413"/>
  <c r="P154" i="413"/>
  <c r="M154" i="413" s="1"/>
  <c r="L154" i="413"/>
  <c r="K154" i="413"/>
  <c r="J154" i="413"/>
  <c r="P153" i="413"/>
  <c r="M153" i="413"/>
  <c r="L153" i="413"/>
  <c r="K153" i="413"/>
  <c r="J153" i="413"/>
  <c r="P152" i="413"/>
  <c r="M152" i="413"/>
  <c r="L152" i="413"/>
  <c r="K152" i="413"/>
  <c r="J152" i="413"/>
  <c r="P151" i="413"/>
  <c r="M151" i="413" s="1"/>
  <c r="L151" i="413"/>
  <c r="K151" i="413"/>
  <c r="J151" i="413"/>
  <c r="P150" i="413"/>
  <c r="M150" i="413" s="1"/>
  <c r="L150" i="413"/>
  <c r="K150" i="413"/>
  <c r="J150" i="413"/>
  <c r="P149" i="413"/>
  <c r="M149" i="413"/>
  <c r="L149" i="413"/>
  <c r="K149" i="413"/>
  <c r="J149" i="413"/>
  <c r="P148" i="413"/>
  <c r="M148" i="413"/>
  <c r="L148" i="413"/>
  <c r="K148" i="413"/>
  <c r="J148" i="413"/>
  <c r="P147" i="413"/>
  <c r="M147" i="413"/>
  <c r="L147" i="413"/>
  <c r="K147" i="413"/>
  <c r="J147" i="413"/>
  <c r="P146" i="413"/>
  <c r="M146" i="413" s="1"/>
  <c r="L146" i="413"/>
  <c r="K146" i="413"/>
  <c r="J146" i="413"/>
  <c r="P145" i="413"/>
  <c r="M145" i="413"/>
  <c r="L145" i="413"/>
  <c r="K145" i="413"/>
  <c r="J145" i="413"/>
  <c r="P144" i="413"/>
  <c r="M144" i="413"/>
  <c r="L144" i="413"/>
  <c r="K144" i="413"/>
  <c r="J144" i="413"/>
  <c r="P143" i="413"/>
  <c r="M143" i="413"/>
  <c r="L143" i="413"/>
  <c r="K143" i="413"/>
  <c r="J143" i="413"/>
  <c r="P142" i="413"/>
  <c r="M142" i="413" s="1"/>
  <c r="L142" i="413"/>
  <c r="K142" i="413"/>
  <c r="J142" i="413"/>
  <c r="P141" i="413"/>
  <c r="M141" i="413"/>
  <c r="L141" i="413"/>
  <c r="K141" i="413"/>
  <c r="J141" i="413"/>
  <c r="P140" i="413"/>
  <c r="M140" i="413"/>
  <c r="L140" i="413"/>
  <c r="K140" i="413"/>
  <c r="J140" i="413"/>
  <c r="P139" i="413"/>
  <c r="M139" i="413" s="1"/>
  <c r="L139" i="413"/>
  <c r="K139" i="413"/>
  <c r="J139" i="413"/>
  <c r="P138" i="413"/>
  <c r="M138" i="413" s="1"/>
  <c r="L138" i="413"/>
  <c r="K138" i="413"/>
  <c r="J138" i="413"/>
  <c r="P137" i="413"/>
  <c r="M137" i="413"/>
  <c r="L137" i="413"/>
  <c r="K137" i="413"/>
  <c r="J137" i="413"/>
  <c r="P136" i="413"/>
  <c r="M136" i="413"/>
  <c r="L136" i="413"/>
  <c r="K136" i="413"/>
  <c r="J136" i="413"/>
  <c r="P135" i="413"/>
  <c r="M135" i="413" s="1"/>
  <c r="L135" i="413"/>
  <c r="K135" i="413"/>
  <c r="J135" i="413"/>
  <c r="P134" i="413"/>
  <c r="M134" i="413" s="1"/>
  <c r="L134" i="413"/>
  <c r="K134" i="413"/>
  <c r="J134" i="413"/>
  <c r="P133" i="413"/>
  <c r="M133" i="413"/>
  <c r="L133" i="413"/>
  <c r="K133" i="413"/>
  <c r="J133" i="413"/>
  <c r="P132" i="413"/>
  <c r="M132" i="413"/>
  <c r="L132" i="413"/>
  <c r="K132" i="413"/>
  <c r="J132" i="413"/>
  <c r="P131" i="413"/>
  <c r="M131" i="413"/>
  <c r="L131" i="413"/>
  <c r="K131" i="413"/>
  <c r="J131" i="413"/>
  <c r="P130" i="413"/>
  <c r="M130" i="413" s="1"/>
  <c r="L130" i="413"/>
  <c r="K130" i="413"/>
  <c r="J130" i="413"/>
  <c r="P129" i="413"/>
  <c r="M129" i="413"/>
  <c r="L129" i="413"/>
  <c r="K129" i="413"/>
  <c r="J129" i="413"/>
  <c r="P128" i="413"/>
  <c r="M128" i="413"/>
  <c r="L128" i="413"/>
  <c r="K128" i="413"/>
  <c r="J128" i="413"/>
  <c r="P127" i="413"/>
  <c r="M127" i="413"/>
  <c r="L127" i="413"/>
  <c r="K127" i="413"/>
  <c r="J127" i="413"/>
  <c r="P126" i="413"/>
  <c r="M126" i="413" s="1"/>
  <c r="L126" i="413"/>
  <c r="K126" i="413"/>
  <c r="J126" i="413"/>
  <c r="P125" i="413"/>
  <c r="M125" i="413"/>
  <c r="L125" i="413"/>
  <c r="K125" i="413"/>
  <c r="J125" i="413"/>
  <c r="P124" i="413"/>
  <c r="M124" i="413"/>
  <c r="L124" i="413"/>
  <c r="K124" i="413"/>
  <c r="J124" i="413"/>
  <c r="P123" i="413"/>
  <c r="M123" i="413" s="1"/>
  <c r="L123" i="413"/>
  <c r="K123" i="413"/>
  <c r="J123" i="413"/>
  <c r="P122" i="413"/>
  <c r="M122" i="413" s="1"/>
  <c r="L122" i="413"/>
  <c r="K122" i="413"/>
  <c r="J122" i="413"/>
  <c r="P121" i="413"/>
  <c r="M121" i="413"/>
  <c r="L121" i="413"/>
  <c r="K121" i="413"/>
  <c r="J121" i="413"/>
  <c r="P120" i="413"/>
  <c r="M120" i="413"/>
  <c r="L120" i="413"/>
  <c r="K120" i="413"/>
  <c r="J120" i="413"/>
  <c r="P119" i="413"/>
  <c r="M119" i="413" s="1"/>
  <c r="L119" i="413"/>
  <c r="K119" i="413"/>
  <c r="J119" i="413"/>
  <c r="P118" i="413"/>
  <c r="M118" i="413" s="1"/>
  <c r="L118" i="413"/>
  <c r="K118" i="413"/>
  <c r="J118" i="413"/>
  <c r="P117" i="413"/>
  <c r="M117" i="413"/>
  <c r="L117" i="413"/>
  <c r="K117" i="413"/>
  <c r="J117" i="413"/>
  <c r="P116" i="413"/>
  <c r="M116" i="413"/>
  <c r="L116" i="413"/>
  <c r="K116" i="413"/>
  <c r="J116" i="413"/>
  <c r="P115" i="413"/>
  <c r="M115" i="413"/>
  <c r="L115" i="413"/>
  <c r="K115" i="413"/>
  <c r="J115" i="413"/>
  <c r="P114" i="413"/>
  <c r="M114" i="413" s="1"/>
  <c r="L114" i="413"/>
  <c r="K114" i="413"/>
  <c r="J114" i="413"/>
  <c r="P113" i="413"/>
  <c r="M113" i="413"/>
  <c r="L113" i="413"/>
  <c r="K113" i="413"/>
  <c r="J113" i="413"/>
  <c r="P112" i="413"/>
  <c r="M112" i="413"/>
  <c r="L112" i="413"/>
  <c r="K112" i="413"/>
  <c r="J112" i="413"/>
  <c r="P111" i="413"/>
  <c r="M111" i="413"/>
  <c r="L111" i="413"/>
  <c r="K111" i="413"/>
  <c r="J111" i="413"/>
  <c r="P110" i="413"/>
  <c r="M110" i="413" s="1"/>
  <c r="L110" i="413"/>
  <c r="K110" i="413"/>
  <c r="J110" i="413"/>
  <c r="P109" i="413"/>
  <c r="M109" i="413"/>
  <c r="L109" i="413"/>
  <c r="K109" i="413"/>
  <c r="J109" i="413"/>
  <c r="P108" i="413"/>
  <c r="M108" i="413"/>
  <c r="L108" i="413"/>
  <c r="K108" i="413"/>
  <c r="J108" i="413"/>
  <c r="P107" i="413"/>
  <c r="M107" i="413" s="1"/>
  <c r="L107" i="413"/>
  <c r="K107" i="413"/>
  <c r="J107" i="413"/>
  <c r="P106" i="413"/>
  <c r="M106" i="413" s="1"/>
  <c r="L106" i="413"/>
  <c r="K106" i="413"/>
  <c r="J106" i="413"/>
  <c r="P105" i="413"/>
  <c r="M105" i="413"/>
  <c r="L105" i="413"/>
  <c r="K105" i="413"/>
  <c r="J105" i="413"/>
  <c r="P104" i="413"/>
  <c r="M104" i="413"/>
  <c r="L104" i="413"/>
  <c r="K104" i="413"/>
  <c r="J104" i="413"/>
  <c r="P103" i="413"/>
  <c r="M103" i="413" s="1"/>
  <c r="L103" i="413"/>
  <c r="K103" i="413"/>
  <c r="J103" i="413"/>
  <c r="P102" i="413"/>
  <c r="M102" i="413" s="1"/>
  <c r="L102" i="413"/>
  <c r="K102" i="413"/>
  <c r="J102" i="413"/>
  <c r="P101" i="413"/>
  <c r="M101" i="413"/>
  <c r="L101" i="413"/>
  <c r="K101" i="413"/>
  <c r="J101" i="413"/>
  <c r="P100" i="413"/>
  <c r="M100" i="413"/>
  <c r="L100" i="413"/>
  <c r="K100" i="413"/>
  <c r="J100" i="413"/>
  <c r="P99" i="413"/>
  <c r="M99" i="413"/>
  <c r="L99" i="413"/>
  <c r="K99" i="413"/>
  <c r="J99" i="413"/>
  <c r="P98" i="413"/>
  <c r="M98" i="413" s="1"/>
  <c r="L98" i="413"/>
  <c r="K98" i="413"/>
  <c r="J98" i="413"/>
  <c r="P97" i="413"/>
  <c r="M97" i="413"/>
  <c r="L97" i="413"/>
  <c r="K97" i="413"/>
  <c r="J97" i="413"/>
  <c r="P96" i="413"/>
  <c r="M96" i="413"/>
  <c r="L96" i="413"/>
  <c r="K96" i="413"/>
  <c r="J96" i="413"/>
  <c r="P95" i="413"/>
  <c r="M95" i="413"/>
  <c r="L95" i="413"/>
  <c r="K95" i="413"/>
  <c r="J95" i="413"/>
  <c r="P94" i="413"/>
  <c r="M94" i="413" s="1"/>
  <c r="L94" i="413"/>
  <c r="K94" i="413"/>
  <c r="J94" i="413"/>
  <c r="P93" i="413"/>
  <c r="M93" i="413"/>
  <c r="L93" i="413"/>
  <c r="K93" i="413"/>
  <c r="J93" i="413"/>
  <c r="P92" i="413"/>
  <c r="M92" i="413"/>
  <c r="L92" i="413"/>
  <c r="K92" i="413"/>
  <c r="J92" i="413"/>
  <c r="P91" i="413"/>
  <c r="M91" i="413"/>
  <c r="L91" i="413"/>
  <c r="K91" i="413"/>
  <c r="J91" i="413"/>
  <c r="P90" i="413"/>
  <c r="M90" i="413" s="1"/>
  <c r="L90" i="413"/>
  <c r="K90" i="413"/>
  <c r="J90" i="413"/>
  <c r="P89" i="413"/>
  <c r="M89" i="413"/>
  <c r="L89" i="413"/>
  <c r="K89" i="413"/>
  <c r="J89" i="413"/>
  <c r="P88" i="413"/>
  <c r="M88" i="413"/>
  <c r="L88" i="413"/>
  <c r="K88" i="413"/>
  <c r="J88" i="413"/>
  <c r="P87" i="413"/>
  <c r="M87" i="413" s="1"/>
  <c r="L87" i="413"/>
  <c r="K87" i="413"/>
  <c r="J87" i="413"/>
  <c r="P86" i="413"/>
  <c r="M86" i="413" s="1"/>
  <c r="L86" i="413"/>
  <c r="K86" i="413"/>
  <c r="J86" i="413"/>
  <c r="P85" i="413"/>
  <c r="M85" i="413"/>
  <c r="L85" i="413"/>
  <c r="K85" i="413"/>
  <c r="J85" i="413"/>
  <c r="P84" i="413"/>
  <c r="M84" i="413"/>
  <c r="L84" i="413"/>
  <c r="K84" i="413"/>
  <c r="J84" i="413"/>
  <c r="P83" i="413"/>
  <c r="M83" i="413"/>
  <c r="L83" i="413"/>
  <c r="K83" i="413"/>
  <c r="J83" i="413"/>
  <c r="P82" i="413"/>
  <c r="M82" i="413" s="1"/>
  <c r="L82" i="413"/>
  <c r="K82" i="413"/>
  <c r="J82" i="413"/>
  <c r="P81" i="413"/>
  <c r="M81" i="413"/>
  <c r="L81" i="413"/>
  <c r="K81" i="413"/>
  <c r="J81" i="413"/>
  <c r="P80" i="413"/>
  <c r="M80" i="413"/>
  <c r="L80" i="413"/>
  <c r="K80" i="413"/>
  <c r="J80" i="413"/>
  <c r="P79" i="413"/>
  <c r="M79" i="413"/>
  <c r="L79" i="413"/>
  <c r="K79" i="413"/>
  <c r="J79" i="413"/>
  <c r="P78" i="413"/>
  <c r="M78" i="413" s="1"/>
  <c r="L78" i="413"/>
  <c r="K78" i="413"/>
  <c r="J78" i="413"/>
  <c r="P77" i="413"/>
  <c r="M77" i="413"/>
  <c r="L77" i="413"/>
  <c r="K77" i="413"/>
  <c r="J77" i="413"/>
  <c r="P76" i="413"/>
  <c r="M76" i="413"/>
  <c r="L76" i="413"/>
  <c r="K76" i="413"/>
  <c r="J76" i="413"/>
  <c r="P75" i="413"/>
  <c r="M75" i="413"/>
  <c r="L75" i="413"/>
  <c r="K75" i="413"/>
  <c r="J75" i="413"/>
  <c r="P74" i="413"/>
  <c r="M74" i="413" s="1"/>
  <c r="L74" i="413"/>
  <c r="K74" i="413"/>
  <c r="J74" i="413"/>
  <c r="P73" i="413"/>
  <c r="M73" i="413"/>
  <c r="L73" i="413"/>
  <c r="K73" i="413"/>
  <c r="J73" i="413"/>
  <c r="P72" i="413"/>
  <c r="M72" i="413"/>
  <c r="L72" i="413"/>
  <c r="K72" i="413"/>
  <c r="J72" i="413"/>
  <c r="P71" i="413"/>
  <c r="M71" i="413" s="1"/>
  <c r="L71" i="413"/>
  <c r="K71" i="413"/>
  <c r="J71" i="413"/>
  <c r="P70" i="413"/>
  <c r="M70" i="413" s="1"/>
  <c r="L70" i="413"/>
  <c r="K70" i="413"/>
  <c r="J70" i="413"/>
  <c r="P69" i="413"/>
  <c r="M69" i="413"/>
  <c r="L69" i="413"/>
  <c r="K69" i="413"/>
  <c r="J69" i="413"/>
  <c r="P68" i="413"/>
  <c r="M68" i="413"/>
  <c r="L68" i="413"/>
  <c r="K68" i="413"/>
  <c r="J68" i="413"/>
  <c r="P67" i="413"/>
  <c r="M67" i="413"/>
  <c r="L67" i="413"/>
  <c r="K67" i="413"/>
  <c r="J67" i="413"/>
  <c r="P66" i="413"/>
  <c r="M66" i="413" s="1"/>
  <c r="L66" i="413"/>
  <c r="K66" i="413"/>
  <c r="J66" i="413"/>
  <c r="P65" i="413"/>
  <c r="M65" i="413"/>
  <c r="L65" i="413"/>
  <c r="K65" i="413"/>
  <c r="J65" i="413"/>
  <c r="P64" i="413"/>
  <c r="M64" i="413"/>
  <c r="L64" i="413"/>
  <c r="K64" i="413"/>
  <c r="J64" i="413"/>
  <c r="P63" i="413"/>
  <c r="M63" i="413"/>
  <c r="L63" i="413"/>
  <c r="K63" i="413"/>
  <c r="J63" i="413"/>
  <c r="P62" i="413"/>
  <c r="M62" i="413" s="1"/>
  <c r="L62" i="413"/>
  <c r="K62" i="413"/>
  <c r="J62" i="413"/>
  <c r="P61" i="413"/>
  <c r="M61" i="413"/>
  <c r="L61" i="413"/>
  <c r="K61" i="413"/>
  <c r="J61" i="413"/>
  <c r="P60" i="413"/>
  <c r="M60" i="413"/>
  <c r="L60" i="413"/>
  <c r="K60" i="413"/>
  <c r="J60" i="413"/>
  <c r="P59" i="413"/>
  <c r="M59" i="413"/>
  <c r="L59" i="413"/>
  <c r="K59" i="413"/>
  <c r="J59" i="413"/>
  <c r="P58" i="413"/>
  <c r="M58" i="413" s="1"/>
  <c r="L58" i="413"/>
  <c r="K58" i="413"/>
  <c r="J58" i="413"/>
  <c r="P57" i="413"/>
  <c r="M57" i="413"/>
  <c r="L57" i="413"/>
  <c r="K57" i="413"/>
  <c r="J57" i="413"/>
  <c r="P56" i="413"/>
  <c r="M56" i="413"/>
  <c r="L56" i="413"/>
  <c r="K56" i="413"/>
  <c r="J56" i="413"/>
  <c r="P55" i="413"/>
  <c r="M55" i="413" s="1"/>
  <c r="L55" i="413"/>
  <c r="K55" i="413"/>
  <c r="J55" i="413"/>
  <c r="P54" i="413"/>
  <c r="M54" i="413" s="1"/>
  <c r="L54" i="413"/>
  <c r="K54" i="413"/>
  <c r="J54" i="413"/>
  <c r="P53" i="413"/>
  <c r="M53" i="413"/>
  <c r="L53" i="413"/>
  <c r="K53" i="413"/>
  <c r="J53" i="413"/>
  <c r="P52" i="413"/>
  <c r="M52" i="413"/>
  <c r="L52" i="413"/>
  <c r="K52" i="413"/>
  <c r="J52" i="413"/>
  <c r="P51" i="413"/>
  <c r="M51" i="413"/>
  <c r="L51" i="413"/>
  <c r="K51" i="413"/>
  <c r="J51" i="413"/>
  <c r="P50" i="413"/>
  <c r="M50" i="413" s="1"/>
  <c r="L50" i="413"/>
  <c r="K50" i="413"/>
  <c r="J50" i="413"/>
  <c r="P49" i="413"/>
  <c r="M49" i="413"/>
  <c r="L49" i="413"/>
  <c r="K49" i="413"/>
  <c r="J49" i="413"/>
  <c r="P48" i="413"/>
  <c r="M48" i="413"/>
  <c r="L48" i="413"/>
  <c r="K48" i="413"/>
  <c r="J48" i="413"/>
  <c r="P47" i="413"/>
  <c r="M47" i="413"/>
  <c r="L47" i="413"/>
  <c r="K47" i="413"/>
  <c r="J47" i="413"/>
  <c r="P46" i="413"/>
  <c r="M46" i="413" s="1"/>
  <c r="L46" i="413"/>
  <c r="K46" i="413"/>
  <c r="J46" i="413"/>
  <c r="P45" i="413"/>
  <c r="M45" i="413"/>
  <c r="L45" i="413"/>
  <c r="K45" i="413"/>
  <c r="J45" i="413"/>
  <c r="P44" i="413"/>
  <c r="M44" i="413"/>
  <c r="L44" i="413"/>
  <c r="K44" i="413"/>
  <c r="J44" i="413"/>
  <c r="P43" i="413"/>
  <c r="M43" i="413"/>
  <c r="L43" i="413"/>
  <c r="K43" i="413"/>
  <c r="J43" i="413"/>
  <c r="P42" i="413"/>
  <c r="M42" i="413" s="1"/>
  <c r="L42" i="413"/>
  <c r="K42" i="413"/>
  <c r="J42" i="413"/>
  <c r="P41" i="413"/>
  <c r="M41" i="413"/>
  <c r="L41" i="413"/>
  <c r="K41" i="413"/>
  <c r="J41" i="413"/>
  <c r="P40" i="413"/>
  <c r="M40" i="413"/>
  <c r="L40" i="413"/>
  <c r="K40" i="413"/>
  <c r="J40" i="413"/>
  <c r="H5" i="413"/>
  <c r="D5" i="413"/>
  <c r="C5" i="413"/>
  <c r="P156" i="411"/>
  <c r="M156" i="411"/>
  <c r="L156" i="411"/>
  <c r="K156" i="411"/>
  <c r="J156" i="411"/>
  <c r="P155" i="411"/>
  <c r="M155" i="411" s="1"/>
  <c r="L155" i="411"/>
  <c r="K155" i="411"/>
  <c r="J155" i="411"/>
  <c r="P154" i="411"/>
  <c r="M154" i="411" s="1"/>
  <c r="L154" i="411"/>
  <c r="K154" i="411"/>
  <c r="J154" i="411"/>
  <c r="P153" i="411"/>
  <c r="M153" i="411"/>
  <c r="L153" i="411"/>
  <c r="K153" i="411"/>
  <c r="J153" i="411"/>
  <c r="P152" i="411"/>
  <c r="M152" i="411"/>
  <c r="L152" i="411"/>
  <c r="K152" i="411"/>
  <c r="J152" i="411"/>
  <c r="P151" i="411"/>
  <c r="M151" i="411"/>
  <c r="L151" i="411"/>
  <c r="K151" i="411"/>
  <c r="J151" i="411"/>
  <c r="P150" i="411"/>
  <c r="M150" i="411" s="1"/>
  <c r="L150" i="411"/>
  <c r="K150" i="411"/>
  <c r="J150" i="411"/>
  <c r="P149" i="411"/>
  <c r="M149" i="411"/>
  <c r="L149" i="411"/>
  <c r="K149" i="411"/>
  <c r="J149" i="411"/>
  <c r="P148" i="411"/>
  <c r="M148" i="411"/>
  <c r="L148" i="411"/>
  <c r="K148" i="411"/>
  <c r="J148" i="411"/>
  <c r="P147" i="411"/>
  <c r="M147" i="411"/>
  <c r="L147" i="411"/>
  <c r="K147" i="411"/>
  <c r="J147" i="411"/>
  <c r="P146" i="411"/>
  <c r="M146" i="411" s="1"/>
  <c r="L146" i="411"/>
  <c r="K146" i="411"/>
  <c r="J146" i="411"/>
  <c r="P145" i="411"/>
  <c r="M145" i="411"/>
  <c r="L145" i="411"/>
  <c r="K145" i="411"/>
  <c r="J145" i="411"/>
  <c r="P144" i="411"/>
  <c r="M144" i="411"/>
  <c r="L144" i="411"/>
  <c r="K144" i="411"/>
  <c r="J144" i="411"/>
  <c r="P143" i="411"/>
  <c r="M143" i="411" s="1"/>
  <c r="L143" i="411"/>
  <c r="K143" i="411"/>
  <c r="J143" i="411"/>
  <c r="P142" i="411"/>
  <c r="M142" i="411" s="1"/>
  <c r="L142" i="411"/>
  <c r="K142" i="411"/>
  <c r="J142" i="411"/>
  <c r="P141" i="411"/>
  <c r="M141" i="411"/>
  <c r="L141" i="411"/>
  <c r="K141" i="411"/>
  <c r="J141" i="411"/>
  <c r="P140" i="411"/>
  <c r="M140" i="411"/>
  <c r="L140" i="411"/>
  <c r="K140" i="411"/>
  <c r="J140" i="411"/>
  <c r="P139" i="411"/>
  <c r="M139" i="411" s="1"/>
  <c r="L139" i="411"/>
  <c r="K139" i="411"/>
  <c r="J139" i="411"/>
  <c r="P138" i="411"/>
  <c r="M138" i="411" s="1"/>
  <c r="L138" i="411"/>
  <c r="K138" i="411"/>
  <c r="J138" i="411"/>
  <c r="P137" i="411"/>
  <c r="M137" i="411"/>
  <c r="L137" i="411"/>
  <c r="K137" i="411"/>
  <c r="J137" i="411"/>
  <c r="P136" i="411"/>
  <c r="M136" i="411"/>
  <c r="L136" i="411"/>
  <c r="K136" i="411"/>
  <c r="J136" i="411"/>
  <c r="P135" i="411"/>
  <c r="M135" i="411"/>
  <c r="L135" i="411"/>
  <c r="K135" i="411"/>
  <c r="J135" i="411"/>
  <c r="P134" i="411"/>
  <c r="M134" i="411" s="1"/>
  <c r="L134" i="411"/>
  <c r="K134" i="411"/>
  <c r="J134" i="411"/>
  <c r="P133" i="411"/>
  <c r="M133" i="411"/>
  <c r="L133" i="411"/>
  <c r="K133" i="411"/>
  <c r="J133" i="411"/>
  <c r="P132" i="411"/>
  <c r="M132" i="411"/>
  <c r="L132" i="411"/>
  <c r="K132" i="411"/>
  <c r="J132" i="411"/>
  <c r="P131" i="411"/>
  <c r="M131" i="411"/>
  <c r="L131" i="411"/>
  <c r="K131" i="411"/>
  <c r="J131" i="411"/>
  <c r="P130" i="411"/>
  <c r="M130" i="411" s="1"/>
  <c r="L130" i="411"/>
  <c r="K130" i="411"/>
  <c r="J130" i="411"/>
  <c r="P129" i="411"/>
  <c r="M129" i="411"/>
  <c r="L129" i="411"/>
  <c r="K129" i="411"/>
  <c r="J129" i="411"/>
  <c r="P128" i="411"/>
  <c r="M128" i="411"/>
  <c r="L128" i="411"/>
  <c r="K128" i="411"/>
  <c r="J128" i="411"/>
  <c r="P127" i="411"/>
  <c r="M127" i="411" s="1"/>
  <c r="L127" i="411"/>
  <c r="K127" i="411"/>
  <c r="J127" i="411"/>
  <c r="P126" i="411"/>
  <c r="M126" i="411" s="1"/>
  <c r="L126" i="411"/>
  <c r="K126" i="411"/>
  <c r="J126" i="411"/>
  <c r="P125" i="411"/>
  <c r="M125" i="411"/>
  <c r="L125" i="411"/>
  <c r="K125" i="411"/>
  <c r="J125" i="411"/>
  <c r="P124" i="411"/>
  <c r="M124" i="411"/>
  <c r="L124" i="411"/>
  <c r="K124" i="411"/>
  <c r="J124" i="411"/>
  <c r="P123" i="411"/>
  <c r="M123" i="411" s="1"/>
  <c r="L123" i="411"/>
  <c r="K123" i="411"/>
  <c r="J123" i="411"/>
  <c r="P122" i="411"/>
  <c r="M122" i="411" s="1"/>
  <c r="L122" i="411"/>
  <c r="K122" i="411"/>
  <c r="J122" i="411"/>
  <c r="P121" i="411"/>
  <c r="M121" i="411"/>
  <c r="L121" i="411"/>
  <c r="K121" i="411"/>
  <c r="J121" i="411"/>
  <c r="P120" i="411"/>
  <c r="M120" i="411"/>
  <c r="L120" i="411"/>
  <c r="K120" i="411"/>
  <c r="J120" i="411"/>
  <c r="P119" i="411"/>
  <c r="M119" i="411"/>
  <c r="L119" i="411"/>
  <c r="K119" i="411"/>
  <c r="J119" i="411"/>
  <c r="P118" i="411"/>
  <c r="M118" i="411" s="1"/>
  <c r="L118" i="411"/>
  <c r="K118" i="411"/>
  <c r="J118" i="411"/>
  <c r="P117" i="411"/>
  <c r="M117" i="411"/>
  <c r="L117" i="411"/>
  <c r="K117" i="411"/>
  <c r="J117" i="411"/>
  <c r="P116" i="411"/>
  <c r="M116" i="411"/>
  <c r="L116" i="411"/>
  <c r="K116" i="411"/>
  <c r="J116" i="411"/>
  <c r="P115" i="411"/>
  <c r="M115" i="411"/>
  <c r="L115" i="411"/>
  <c r="K115" i="411"/>
  <c r="J115" i="411"/>
  <c r="P114" i="411"/>
  <c r="M114" i="411" s="1"/>
  <c r="L114" i="411"/>
  <c r="K114" i="411"/>
  <c r="J114" i="411"/>
  <c r="P113" i="411"/>
  <c r="M113" i="411"/>
  <c r="L113" i="411"/>
  <c r="K113" i="411"/>
  <c r="J113" i="411"/>
  <c r="P112" i="411"/>
  <c r="M112" i="411" s="1"/>
  <c r="L112" i="411"/>
  <c r="K112" i="411"/>
  <c r="J112" i="411"/>
  <c r="P111" i="411"/>
  <c r="M111" i="411"/>
  <c r="L111" i="411"/>
  <c r="K111" i="411"/>
  <c r="J111" i="411"/>
  <c r="P110" i="411"/>
  <c r="M110" i="411"/>
  <c r="L110" i="411"/>
  <c r="K110" i="411"/>
  <c r="J110" i="411"/>
  <c r="P109" i="411"/>
  <c r="M109" i="411"/>
  <c r="L109" i="411"/>
  <c r="K109" i="411"/>
  <c r="J109" i="411"/>
  <c r="P108" i="411"/>
  <c r="M108" i="411" s="1"/>
  <c r="L108" i="411"/>
  <c r="K108" i="411"/>
  <c r="J108" i="411"/>
  <c r="P107" i="411"/>
  <c r="M107" i="411"/>
  <c r="L107" i="411"/>
  <c r="K107" i="411"/>
  <c r="J107" i="411"/>
  <c r="P106" i="411"/>
  <c r="M106" i="411"/>
  <c r="L106" i="411"/>
  <c r="K106" i="411"/>
  <c r="J106" i="411"/>
  <c r="P105" i="411"/>
  <c r="M105" i="411"/>
  <c r="L105" i="411"/>
  <c r="K105" i="411"/>
  <c r="J105" i="411"/>
  <c r="P104" i="411"/>
  <c r="M104" i="411" s="1"/>
  <c r="L104" i="411"/>
  <c r="K104" i="411"/>
  <c r="J104" i="411"/>
  <c r="P103" i="411"/>
  <c r="M103" i="411" s="1"/>
  <c r="L103" i="411"/>
  <c r="K103" i="411"/>
  <c r="J103" i="411"/>
  <c r="P102" i="411"/>
  <c r="M102" i="411"/>
  <c r="L102" i="411"/>
  <c r="K102" i="411"/>
  <c r="J102" i="411"/>
  <c r="P101" i="411"/>
  <c r="M101" i="411"/>
  <c r="L101" i="411"/>
  <c r="K101" i="411"/>
  <c r="J101" i="411"/>
  <c r="P100" i="411"/>
  <c r="M100" i="411" s="1"/>
  <c r="L100" i="411"/>
  <c r="K100" i="411"/>
  <c r="J100" i="411"/>
  <c r="P99" i="411"/>
  <c r="M99" i="411" s="1"/>
  <c r="L99" i="411"/>
  <c r="K99" i="411"/>
  <c r="J99" i="411"/>
  <c r="P98" i="411"/>
  <c r="M98" i="411"/>
  <c r="L98" i="411"/>
  <c r="K98" i="411"/>
  <c r="J98" i="411"/>
  <c r="P97" i="411"/>
  <c r="M97" i="411"/>
  <c r="L97" i="411"/>
  <c r="K97" i="411"/>
  <c r="J97" i="411"/>
  <c r="P96" i="411"/>
  <c r="M96" i="411" s="1"/>
  <c r="L96" i="411"/>
  <c r="K96" i="411"/>
  <c r="J96" i="411"/>
  <c r="P95" i="411"/>
  <c r="M95" i="411" s="1"/>
  <c r="L95" i="411"/>
  <c r="K95" i="411"/>
  <c r="J95" i="411"/>
  <c r="P94" i="411"/>
  <c r="M94" i="411"/>
  <c r="L94" i="411"/>
  <c r="K94" i="411"/>
  <c r="J94" i="411"/>
  <c r="P93" i="411"/>
  <c r="M93" i="411"/>
  <c r="L93" i="411"/>
  <c r="K93" i="411"/>
  <c r="J93" i="411"/>
  <c r="P92" i="411"/>
  <c r="M92" i="411" s="1"/>
  <c r="L92" i="411"/>
  <c r="K92" i="411"/>
  <c r="J92" i="411"/>
  <c r="P91" i="411"/>
  <c r="M91" i="411" s="1"/>
  <c r="L91" i="411"/>
  <c r="K91" i="411"/>
  <c r="J91" i="411"/>
  <c r="P90" i="411"/>
  <c r="M90" i="411"/>
  <c r="L90" i="411"/>
  <c r="K90" i="411"/>
  <c r="J90" i="411"/>
  <c r="P89" i="411"/>
  <c r="M89" i="411"/>
  <c r="L89" i="411"/>
  <c r="K89" i="411"/>
  <c r="J89" i="411"/>
  <c r="P88" i="411"/>
  <c r="M88" i="411" s="1"/>
  <c r="L88" i="411"/>
  <c r="K88" i="411"/>
  <c r="J88" i="411"/>
  <c r="P87" i="411"/>
  <c r="M87" i="411" s="1"/>
  <c r="L87" i="411"/>
  <c r="K87" i="411"/>
  <c r="J87" i="411"/>
  <c r="P86" i="411"/>
  <c r="M86" i="411"/>
  <c r="L86" i="411"/>
  <c r="K86" i="411"/>
  <c r="J86" i="411"/>
  <c r="P85" i="411"/>
  <c r="M85" i="411"/>
  <c r="L85" i="411"/>
  <c r="K85" i="411"/>
  <c r="J85" i="411"/>
  <c r="P84" i="411"/>
  <c r="M84" i="411" s="1"/>
  <c r="L84" i="411"/>
  <c r="K84" i="411"/>
  <c r="J84" i="411"/>
  <c r="P83" i="411"/>
  <c r="M83" i="411" s="1"/>
  <c r="L83" i="411"/>
  <c r="K83" i="411"/>
  <c r="J83" i="411"/>
  <c r="P82" i="411"/>
  <c r="M82" i="411"/>
  <c r="L82" i="411"/>
  <c r="K82" i="411"/>
  <c r="J82" i="411"/>
  <c r="P81" i="411"/>
  <c r="M81" i="411"/>
  <c r="L81" i="411"/>
  <c r="K81" i="411"/>
  <c r="J81" i="411"/>
  <c r="P80" i="411"/>
  <c r="M80" i="411" s="1"/>
  <c r="L80" i="411"/>
  <c r="K80" i="411"/>
  <c r="J80" i="411"/>
  <c r="P79" i="411"/>
  <c r="M79" i="411" s="1"/>
  <c r="L79" i="411"/>
  <c r="K79" i="411"/>
  <c r="J79" i="411"/>
  <c r="P78" i="411"/>
  <c r="M78" i="411"/>
  <c r="L78" i="411"/>
  <c r="K78" i="411"/>
  <c r="J78" i="411"/>
  <c r="P77" i="411"/>
  <c r="M77" i="411"/>
  <c r="L77" i="411"/>
  <c r="K77" i="411"/>
  <c r="J77" i="411"/>
  <c r="P76" i="411"/>
  <c r="M76" i="411" s="1"/>
  <c r="L76" i="411"/>
  <c r="K76" i="411"/>
  <c r="J76" i="411"/>
  <c r="P75" i="411"/>
  <c r="M75" i="411" s="1"/>
  <c r="L75" i="411"/>
  <c r="K75" i="411"/>
  <c r="J75" i="411"/>
  <c r="P74" i="411"/>
  <c r="M74" i="411"/>
  <c r="L74" i="411"/>
  <c r="K74" i="411"/>
  <c r="J74" i="411"/>
  <c r="P73" i="411"/>
  <c r="M73" i="411"/>
  <c r="L73" i="411"/>
  <c r="K73" i="411"/>
  <c r="J73" i="411"/>
  <c r="P72" i="411"/>
  <c r="M72" i="411" s="1"/>
  <c r="L72" i="411"/>
  <c r="K72" i="411"/>
  <c r="J72" i="411"/>
  <c r="P71" i="411"/>
  <c r="M71" i="411" s="1"/>
  <c r="L71" i="411"/>
  <c r="K71" i="411"/>
  <c r="J71" i="411"/>
  <c r="P70" i="411"/>
  <c r="M70" i="411"/>
  <c r="L70" i="411"/>
  <c r="K70" i="411"/>
  <c r="J70" i="411"/>
  <c r="P69" i="411"/>
  <c r="M69" i="411"/>
  <c r="L69" i="411"/>
  <c r="K69" i="411"/>
  <c r="J69" i="411"/>
  <c r="P68" i="411"/>
  <c r="M68" i="411" s="1"/>
  <c r="L68" i="411"/>
  <c r="K68" i="411"/>
  <c r="J68" i="411"/>
  <c r="P67" i="411"/>
  <c r="M67" i="411" s="1"/>
  <c r="L67" i="411"/>
  <c r="K67" i="411"/>
  <c r="J67" i="411"/>
  <c r="P66" i="411"/>
  <c r="M66" i="411"/>
  <c r="L66" i="411"/>
  <c r="K66" i="411"/>
  <c r="J66" i="411"/>
  <c r="P65" i="411"/>
  <c r="M65" i="411"/>
  <c r="L65" i="411"/>
  <c r="K65" i="411"/>
  <c r="J65" i="411"/>
  <c r="P64" i="411"/>
  <c r="M64" i="411" s="1"/>
  <c r="L64" i="411"/>
  <c r="K64" i="411"/>
  <c r="J64" i="411"/>
  <c r="P63" i="411"/>
  <c r="M63" i="411" s="1"/>
  <c r="L63" i="411"/>
  <c r="K63" i="411"/>
  <c r="J63" i="411"/>
  <c r="P62" i="411"/>
  <c r="M62" i="411"/>
  <c r="L62" i="411"/>
  <c r="K62" i="411"/>
  <c r="J62" i="411"/>
  <c r="P61" i="411"/>
  <c r="M61" i="411"/>
  <c r="L61" i="411"/>
  <c r="K61" i="411"/>
  <c r="J61" i="411"/>
  <c r="P60" i="411"/>
  <c r="M60" i="411" s="1"/>
  <c r="L60" i="411"/>
  <c r="K60" i="411"/>
  <c r="J60" i="411"/>
  <c r="P59" i="411"/>
  <c r="M59" i="411" s="1"/>
  <c r="L59" i="411"/>
  <c r="K59" i="411"/>
  <c r="J59" i="411"/>
  <c r="P58" i="411"/>
  <c r="M58" i="411"/>
  <c r="L58" i="411"/>
  <c r="K58" i="411"/>
  <c r="J58" i="411"/>
  <c r="P57" i="411"/>
  <c r="M57" i="411"/>
  <c r="L57" i="411"/>
  <c r="K57" i="411"/>
  <c r="J57" i="411"/>
  <c r="P56" i="411"/>
  <c r="M56" i="411" s="1"/>
  <c r="L56" i="411"/>
  <c r="K56" i="411"/>
  <c r="J56" i="411"/>
  <c r="P55" i="411"/>
  <c r="M55" i="411" s="1"/>
  <c r="L55" i="411"/>
  <c r="K55" i="411"/>
  <c r="J55" i="411"/>
  <c r="P54" i="411"/>
  <c r="M54" i="411"/>
  <c r="L54" i="411"/>
  <c r="K54" i="411"/>
  <c r="J54" i="411"/>
  <c r="P53" i="411"/>
  <c r="M53" i="411"/>
  <c r="L53" i="411"/>
  <c r="K53" i="411"/>
  <c r="J53" i="411"/>
  <c r="P52" i="411"/>
  <c r="M52" i="411" s="1"/>
  <c r="L52" i="411"/>
  <c r="K52" i="411"/>
  <c r="J52" i="411"/>
  <c r="P51" i="411"/>
  <c r="M51" i="411" s="1"/>
  <c r="L51" i="411"/>
  <c r="K51" i="411"/>
  <c r="J51" i="411"/>
  <c r="P50" i="411"/>
  <c r="M50" i="411"/>
  <c r="L50" i="411"/>
  <c r="K50" i="411"/>
  <c r="J50" i="411"/>
  <c r="P49" i="411"/>
  <c r="M49" i="411"/>
  <c r="L49" i="411"/>
  <c r="K49" i="411"/>
  <c r="J49" i="411"/>
  <c r="P48" i="411"/>
  <c r="M48" i="411" s="1"/>
  <c r="L48" i="411"/>
  <c r="K48" i="411"/>
  <c r="J48" i="411"/>
  <c r="P47" i="411"/>
  <c r="M47" i="411" s="1"/>
  <c r="L47" i="411"/>
  <c r="K47" i="411"/>
  <c r="J47" i="411"/>
  <c r="P46" i="411"/>
  <c r="M46" i="411"/>
  <c r="L46" i="411"/>
  <c r="K46" i="411"/>
  <c r="J46" i="411"/>
  <c r="P45" i="411"/>
  <c r="M45" i="411"/>
  <c r="L45" i="411"/>
  <c r="K45" i="411"/>
  <c r="J45" i="411"/>
  <c r="P44" i="411"/>
  <c r="M44" i="411" s="1"/>
  <c r="L44" i="411"/>
  <c r="K44" i="411"/>
  <c r="J44" i="411"/>
  <c r="P43" i="411"/>
  <c r="M43" i="411" s="1"/>
  <c r="L43" i="411"/>
  <c r="K43" i="411"/>
  <c r="J43" i="411"/>
  <c r="P42" i="411"/>
  <c r="M42" i="411"/>
  <c r="L42" i="411"/>
  <c r="K42" i="411"/>
  <c r="J42" i="411"/>
  <c r="P41" i="411"/>
  <c r="M41" i="411"/>
  <c r="L41" i="411"/>
  <c r="K41" i="411"/>
  <c r="J41" i="411"/>
  <c r="P40" i="411"/>
  <c r="M40" i="411" s="1"/>
  <c r="L40" i="411"/>
  <c r="K40" i="411"/>
  <c r="J40" i="411"/>
  <c r="H5" i="411"/>
  <c r="D5" i="411"/>
  <c r="C5" i="411"/>
  <c r="P156" i="409"/>
  <c r="M156" i="409" s="1"/>
  <c r="L156" i="409"/>
  <c r="K156" i="409"/>
  <c r="J156" i="409"/>
  <c r="P155" i="409"/>
  <c r="M155" i="409" s="1"/>
  <c r="L155" i="409"/>
  <c r="K155" i="409"/>
  <c r="J155" i="409"/>
  <c r="P154" i="409"/>
  <c r="M154" i="409"/>
  <c r="L154" i="409"/>
  <c r="K154" i="409"/>
  <c r="J154" i="409"/>
  <c r="P153" i="409"/>
  <c r="M153" i="409"/>
  <c r="L153" i="409"/>
  <c r="K153" i="409"/>
  <c r="J153" i="409"/>
  <c r="P152" i="409"/>
  <c r="M152" i="409" s="1"/>
  <c r="L152" i="409"/>
  <c r="K152" i="409"/>
  <c r="J152" i="409"/>
  <c r="P151" i="409"/>
  <c r="M151" i="409" s="1"/>
  <c r="L151" i="409"/>
  <c r="K151" i="409"/>
  <c r="J151" i="409"/>
  <c r="P150" i="409"/>
  <c r="M150" i="409"/>
  <c r="L150" i="409"/>
  <c r="K150" i="409"/>
  <c r="J150" i="409"/>
  <c r="P149" i="409"/>
  <c r="M149" i="409"/>
  <c r="L149" i="409"/>
  <c r="K149" i="409"/>
  <c r="J149" i="409"/>
  <c r="P148" i="409"/>
  <c r="M148" i="409" s="1"/>
  <c r="L148" i="409"/>
  <c r="K148" i="409"/>
  <c r="J148" i="409"/>
  <c r="P147" i="409"/>
  <c r="M147" i="409" s="1"/>
  <c r="L147" i="409"/>
  <c r="K147" i="409"/>
  <c r="J147" i="409"/>
  <c r="P146" i="409"/>
  <c r="M146" i="409"/>
  <c r="L146" i="409"/>
  <c r="K146" i="409"/>
  <c r="J146" i="409"/>
  <c r="P145" i="409"/>
  <c r="M145" i="409"/>
  <c r="L145" i="409"/>
  <c r="K145" i="409"/>
  <c r="J145" i="409"/>
  <c r="P144" i="409"/>
  <c r="M144" i="409" s="1"/>
  <c r="L144" i="409"/>
  <c r="K144" i="409"/>
  <c r="J144" i="409"/>
  <c r="P143" i="409"/>
  <c r="M143" i="409" s="1"/>
  <c r="L143" i="409"/>
  <c r="K143" i="409"/>
  <c r="J143" i="409"/>
  <c r="P142" i="409"/>
  <c r="M142" i="409"/>
  <c r="L142" i="409"/>
  <c r="K142" i="409"/>
  <c r="J142" i="409"/>
  <c r="P141" i="409"/>
  <c r="M141" i="409"/>
  <c r="L141" i="409"/>
  <c r="K141" i="409"/>
  <c r="J141" i="409"/>
  <c r="P140" i="409"/>
  <c r="M140" i="409" s="1"/>
  <c r="L140" i="409"/>
  <c r="K140" i="409"/>
  <c r="J140" i="409"/>
  <c r="P139" i="409"/>
  <c r="M139" i="409" s="1"/>
  <c r="L139" i="409"/>
  <c r="K139" i="409"/>
  <c r="J139" i="409"/>
  <c r="P138" i="409"/>
  <c r="M138" i="409"/>
  <c r="L138" i="409"/>
  <c r="K138" i="409"/>
  <c r="J138" i="409"/>
  <c r="P137" i="409"/>
  <c r="M137" i="409"/>
  <c r="L137" i="409"/>
  <c r="K137" i="409"/>
  <c r="J137" i="409"/>
  <c r="P136" i="409"/>
  <c r="M136" i="409" s="1"/>
  <c r="L136" i="409"/>
  <c r="K136" i="409"/>
  <c r="J136" i="409"/>
  <c r="P135" i="409"/>
  <c r="M135" i="409" s="1"/>
  <c r="L135" i="409"/>
  <c r="K135" i="409"/>
  <c r="J135" i="409"/>
  <c r="P134" i="409"/>
  <c r="M134" i="409"/>
  <c r="L134" i="409"/>
  <c r="K134" i="409"/>
  <c r="J134" i="409"/>
  <c r="P133" i="409"/>
  <c r="M133" i="409"/>
  <c r="L133" i="409"/>
  <c r="K133" i="409"/>
  <c r="J133" i="409"/>
  <c r="P132" i="409"/>
  <c r="M132" i="409" s="1"/>
  <c r="L132" i="409"/>
  <c r="K132" i="409"/>
  <c r="J132" i="409"/>
  <c r="P131" i="409"/>
  <c r="M131" i="409" s="1"/>
  <c r="L131" i="409"/>
  <c r="K131" i="409"/>
  <c r="J131" i="409"/>
  <c r="P130" i="409"/>
  <c r="M130" i="409"/>
  <c r="L130" i="409"/>
  <c r="K130" i="409"/>
  <c r="J130" i="409"/>
  <c r="P129" i="409"/>
  <c r="M129" i="409"/>
  <c r="L129" i="409"/>
  <c r="K129" i="409"/>
  <c r="J129" i="409"/>
  <c r="P128" i="409"/>
  <c r="M128" i="409" s="1"/>
  <c r="L128" i="409"/>
  <c r="K128" i="409"/>
  <c r="J128" i="409"/>
  <c r="P127" i="409"/>
  <c r="M127" i="409" s="1"/>
  <c r="L127" i="409"/>
  <c r="K127" i="409"/>
  <c r="J127" i="409"/>
  <c r="P126" i="409"/>
  <c r="M126" i="409"/>
  <c r="L126" i="409"/>
  <c r="K126" i="409"/>
  <c r="J126" i="409"/>
  <c r="P125" i="409"/>
  <c r="M125" i="409"/>
  <c r="L125" i="409"/>
  <c r="K125" i="409"/>
  <c r="J125" i="409"/>
  <c r="P124" i="409"/>
  <c r="M124" i="409" s="1"/>
  <c r="L124" i="409"/>
  <c r="K124" i="409"/>
  <c r="J124" i="409"/>
  <c r="P123" i="409"/>
  <c r="M123" i="409" s="1"/>
  <c r="L123" i="409"/>
  <c r="K123" i="409"/>
  <c r="J123" i="409"/>
  <c r="P122" i="409"/>
  <c r="M122" i="409"/>
  <c r="L122" i="409"/>
  <c r="K122" i="409"/>
  <c r="J122" i="409"/>
  <c r="P121" i="409"/>
  <c r="M121" i="409"/>
  <c r="L121" i="409"/>
  <c r="K121" i="409"/>
  <c r="J121" i="409"/>
  <c r="P120" i="409"/>
  <c r="M120" i="409" s="1"/>
  <c r="L120" i="409"/>
  <c r="K120" i="409"/>
  <c r="J120" i="409"/>
  <c r="P119" i="409"/>
  <c r="M119" i="409" s="1"/>
  <c r="L119" i="409"/>
  <c r="K119" i="409"/>
  <c r="J119" i="409"/>
  <c r="P118" i="409"/>
  <c r="M118" i="409"/>
  <c r="L118" i="409"/>
  <c r="K118" i="409"/>
  <c r="J118" i="409"/>
  <c r="P117" i="409"/>
  <c r="M117" i="409"/>
  <c r="L117" i="409"/>
  <c r="K117" i="409"/>
  <c r="J117" i="409"/>
  <c r="P116" i="409"/>
  <c r="M116" i="409" s="1"/>
  <c r="L116" i="409"/>
  <c r="K116" i="409"/>
  <c r="J116" i="409"/>
  <c r="P115" i="409"/>
  <c r="M115" i="409" s="1"/>
  <c r="L115" i="409"/>
  <c r="K115" i="409"/>
  <c r="J115" i="409"/>
  <c r="P114" i="409"/>
  <c r="M114" i="409"/>
  <c r="L114" i="409"/>
  <c r="K114" i="409"/>
  <c r="J114" i="409"/>
  <c r="P113" i="409"/>
  <c r="M113" i="409"/>
  <c r="L113" i="409"/>
  <c r="K113" i="409"/>
  <c r="J113" i="409"/>
  <c r="P112" i="409"/>
  <c r="M112" i="409" s="1"/>
  <c r="L112" i="409"/>
  <c r="K112" i="409"/>
  <c r="J112" i="409"/>
  <c r="P111" i="409"/>
  <c r="M111" i="409" s="1"/>
  <c r="L111" i="409"/>
  <c r="K111" i="409"/>
  <c r="J111" i="409"/>
  <c r="P110" i="409"/>
  <c r="M110" i="409"/>
  <c r="L110" i="409"/>
  <c r="K110" i="409"/>
  <c r="J110" i="409"/>
  <c r="P109" i="409"/>
  <c r="M109" i="409"/>
  <c r="L109" i="409"/>
  <c r="K109" i="409"/>
  <c r="J109" i="409"/>
  <c r="P108" i="409"/>
  <c r="M108" i="409" s="1"/>
  <c r="L108" i="409"/>
  <c r="K108" i="409"/>
  <c r="J108" i="409"/>
  <c r="P107" i="409"/>
  <c r="M107" i="409" s="1"/>
  <c r="L107" i="409"/>
  <c r="K107" i="409"/>
  <c r="J107" i="409"/>
  <c r="P106" i="409"/>
  <c r="M106" i="409"/>
  <c r="L106" i="409"/>
  <c r="K106" i="409"/>
  <c r="J106" i="409"/>
  <c r="P105" i="409"/>
  <c r="M105" i="409"/>
  <c r="L105" i="409"/>
  <c r="K105" i="409"/>
  <c r="J105" i="409"/>
  <c r="P104" i="409"/>
  <c r="M104" i="409" s="1"/>
  <c r="L104" i="409"/>
  <c r="K104" i="409"/>
  <c r="J104" i="409"/>
  <c r="P103" i="409"/>
  <c r="M103" i="409"/>
  <c r="L103" i="409"/>
  <c r="K103" i="409"/>
  <c r="J103" i="409"/>
  <c r="P102" i="409"/>
  <c r="M102" i="409"/>
  <c r="L102" i="409"/>
  <c r="K102" i="409"/>
  <c r="J102" i="409"/>
  <c r="P101" i="409"/>
  <c r="M101" i="409"/>
  <c r="L101" i="409"/>
  <c r="K101" i="409"/>
  <c r="J101" i="409"/>
  <c r="P100" i="409"/>
  <c r="M100" i="409" s="1"/>
  <c r="L100" i="409"/>
  <c r="K100" i="409"/>
  <c r="J100" i="409"/>
  <c r="P99" i="409"/>
  <c r="M99" i="409"/>
  <c r="L99" i="409"/>
  <c r="K99" i="409"/>
  <c r="J99" i="409"/>
  <c r="P98" i="409"/>
  <c r="M98" i="409"/>
  <c r="L98" i="409"/>
  <c r="K98" i="409"/>
  <c r="J98" i="409"/>
  <c r="P97" i="409"/>
  <c r="M97" i="409"/>
  <c r="L97" i="409"/>
  <c r="K97" i="409"/>
  <c r="J97" i="409"/>
  <c r="P96" i="409"/>
  <c r="M96" i="409" s="1"/>
  <c r="L96" i="409"/>
  <c r="K96" i="409"/>
  <c r="J96" i="409"/>
  <c r="P95" i="409"/>
  <c r="M95" i="409"/>
  <c r="L95" i="409"/>
  <c r="K95" i="409"/>
  <c r="J95" i="409"/>
  <c r="P94" i="409"/>
  <c r="M94" i="409"/>
  <c r="L94" i="409"/>
  <c r="K94" i="409"/>
  <c r="J94" i="409"/>
  <c r="P93" i="409"/>
  <c r="M93" i="409"/>
  <c r="L93" i="409"/>
  <c r="K93" i="409"/>
  <c r="J93" i="409"/>
  <c r="P92" i="409"/>
  <c r="M92" i="409" s="1"/>
  <c r="L92" i="409"/>
  <c r="K92" i="409"/>
  <c r="J92" i="409"/>
  <c r="P91" i="409"/>
  <c r="M91" i="409"/>
  <c r="L91" i="409"/>
  <c r="K91" i="409"/>
  <c r="J91" i="409"/>
  <c r="P90" i="409"/>
  <c r="M90" i="409"/>
  <c r="L90" i="409"/>
  <c r="K90" i="409"/>
  <c r="J90" i="409"/>
  <c r="P89" i="409"/>
  <c r="M89" i="409"/>
  <c r="L89" i="409"/>
  <c r="K89" i="409"/>
  <c r="J89" i="409"/>
  <c r="P88" i="409"/>
  <c r="M88" i="409" s="1"/>
  <c r="L88" i="409"/>
  <c r="K88" i="409"/>
  <c r="J88" i="409"/>
  <c r="P87" i="409"/>
  <c r="M87" i="409"/>
  <c r="L87" i="409"/>
  <c r="K87" i="409"/>
  <c r="J87" i="409"/>
  <c r="P86" i="409"/>
  <c r="M86" i="409"/>
  <c r="L86" i="409"/>
  <c r="K86" i="409"/>
  <c r="J86" i="409"/>
  <c r="P85" i="409"/>
  <c r="M85" i="409"/>
  <c r="L85" i="409"/>
  <c r="K85" i="409"/>
  <c r="J85" i="409"/>
  <c r="P84" i="409"/>
  <c r="M84" i="409" s="1"/>
  <c r="L84" i="409"/>
  <c r="K84" i="409"/>
  <c r="J84" i="409"/>
  <c r="P83" i="409"/>
  <c r="M83" i="409"/>
  <c r="L83" i="409"/>
  <c r="K83" i="409"/>
  <c r="J83" i="409"/>
  <c r="P82" i="409"/>
  <c r="M82" i="409"/>
  <c r="L82" i="409"/>
  <c r="K82" i="409"/>
  <c r="J82" i="409"/>
  <c r="P81" i="409"/>
  <c r="M81" i="409"/>
  <c r="L81" i="409"/>
  <c r="K81" i="409"/>
  <c r="J81" i="409"/>
  <c r="P80" i="409"/>
  <c r="M80" i="409" s="1"/>
  <c r="L80" i="409"/>
  <c r="K80" i="409"/>
  <c r="J80" i="409"/>
  <c r="P79" i="409"/>
  <c r="M79" i="409"/>
  <c r="L79" i="409"/>
  <c r="K79" i="409"/>
  <c r="J79" i="409"/>
  <c r="P78" i="409"/>
  <c r="M78" i="409"/>
  <c r="L78" i="409"/>
  <c r="K78" i="409"/>
  <c r="J78" i="409"/>
  <c r="P77" i="409"/>
  <c r="M77" i="409"/>
  <c r="L77" i="409"/>
  <c r="K77" i="409"/>
  <c r="J77" i="409"/>
  <c r="P76" i="409"/>
  <c r="M76" i="409" s="1"/>
  <c r="L76" i="409"/>
  <c r="K76" i="409"/>
  <c r="J76" i="409"/>
  <c r="P75" i="409"/>
  <c r="M75" i="409"/>
  <c r="L75" i="409"/>
  <c r="K75" i="409"/>
  <c r="J75" i="409"/>
  <c r="P74" i="409"/>
  <c r="M74" i="409"/>
  <c r="L74" i="409"/>
  <c r="K74" i="409"/>
  <c r="J74" i="409"/>
  <c r="P73" i="409"/>
  <c r="M73" i="409"/>
  <c r="L73" i="409"/>
  <c r="K73" i="409"/>
  <c r="J73" i="409"/>
  <c r="P72" i="409"/>
  <c r="M72" i="409" s="1"/>
  <c r="L72" i="409"/>
  <c r="K72" i="409"/>
  <c r="J72" i="409"/>
  <c r="P71" i="409"/>
  <c r="M71" i="409"/>
  <c r="L71" i="409"/>
  <c r="K71" i="409"/>
  <c r="J71" i="409"/>
  <c r="P70" i="409"/>
  <c r="M70" i="409"/>
  <c r="L70" i="409"/>
  <c r="K70" i="409"/>
  <c r="J70" i="409"/>
  <c r="P69" i="409"/>
  <c r="M69" i="409"/>
  <c r="L69" i="409"/>
  <c r="K69" i="409"/>
  <c r="J69" i="409"/>
  <c r="P68" i="409"/>
  <c r="M68" i="409" s="1"/>
  <c r="L68" i="409"/>
  <c r="K68" i="409"/>
  <c r="J68" i="409"/>
  <c r="P67" i="409"/>
  <c r="M67" i="409"/>
  <c r="L67" i="409"/>
  <c r="K67" i="409"/>
  <c r="J67" i="409"/>
  <c r="P66" i="409"/>
  <c r="M66" i="409"/>
  <c r="L66" i="409"/>
  <c r="K66" i="409"/>
  <c r="J66" i="409"/>
  <c r="P65" i="409"/>
  <c r="M65" i="409"/>
  <c r="L65" i="409"/>
  <c r="K65" i="409"/>
  <c r="J65" i="409"/>
  <c r="P64" i="409"/>
  <c r="M64" i="409" s="1"/>
  <c r="L64" i="409"/>
  <c r="K64" i="409"/>
  <c r="J64" i="409"/>
  <c r="P63" i="409"/>
  <c r="M63" i="409"/>
  <c r="L63" i="409"/>
  <c r="K63" i="409"/>
  <c r="J63" i="409"/>
  <c r="P62" i="409"/>
  <c r="M62" i="409"/>
  <c r="L62" i="409"/>
  <c r="K62" i="409"/>
  <c r="J62" i="409"/>
  <c r="P61" i="409"/>
  <c r="M61" i="409"/>
  <c r="L61" i="409"/>
  <c r="K61" i="409"/>
  <c r="J61" i="409"/>
  <c r="P60" i="409"/>
  <c r="M60" i="409" s="1"/>
  <c r="L60" i="409"/>
  <c r="K60" i="409"/>
  <c r="J60" i="409"/>
  <c r="P59" i="409"/>
  <c r="M59" i="409"/>
  <c r="L59" i="409"/>
  <c r="K59" i="409"/>
  <c r="J59" i="409"/>
  <c r="P58" i="409"/>
  <c r="M58" i="409"/>
  <c r="L58" i="409"/>
  <c r="K58" i="409"/>
  <c r="J58" i="409"/>
  <c r="P57" i="409"/>
  <c r="M57" i="409"/>
  <c r="L57" i="409"/>
  <c r="K57" i="409"/>
  <c r="J57" i="409"/>
  <c r="P56" i="409"/>
  <c r="M56" i="409" s="1"/>
  <c r="L56" i="409"/>
  <c r="K56" i="409"/>
  <c r="J56" i="409"/>
  <c r="P55" i="409"/>
  <c r="M55" i="409"/>
  <c r="L55" i="409"/>
  <c r="K55" i="409"/>
  <c r="J55" i="409"/>
  <c r="P54" i="409"/>
  <c r="M54" i="409"/>
  <c r="L54" i="409"/>
  <c r="K54" i="409"/>
  <c r="J54" i="409"/>
  <c r="P53" i="409"/>
  <c r="M53" i="409"/>
  <c r="L53" i="409"/>
  <c r="K53" i="409"/>
  <c r="J53" i="409"/>
  <c r="P52" i="409"/>
  <c r="M52" i="409" s="1"/>
  <c r="L52" i="409"/>
  <c r="K52" i="409"/>
  <c r="J52" i="409"/>
  <c r="P51" i="409"/>
  <c r="M51" i="409"/>
  <c r="L51" i="409"/>
  <c r="K51" i="409"/>
  <c r="J51" i="409"/>
  <c r="P50" i="409"/>
  <c r="M50" i="409"/>
  <c r="L50" i="409"/>
  <c r="K50" i="409"/>
  <c r="J50" i="409"/>
  <c r="P49" i="409"/>
  <c r="M49" i="409"/>
  <c r="L49" i="409"/>
  <c r="K49" i="409"/>
  <c r="J49" i="409"/>
  <c r="P48" i="409"/>
  <c r="M48" i="409" s="1"/>
  <c r="L48" i="409"/>
  <c r="K48" i="409"/>
  <c r="J48" i="409"/>
  <c r="P47" i="409"/>
  <c r="M47" i="409"/>
  <c r="L47" i="409"/>
  <c r="K47" i="409"/>
  <c r="J47" i="409"/>
  <c r="P46" i="409"/>
  <c r="M46" i="409"/>
  <c r="L46" i="409"/>
  <c r="K46" i="409"/>
  <c r="J46" i="409"/>
  <c r="P45" i="409"/>
  <c r="M45" i="409"/>
  <c r="L45" i="409"/>
  <c r="K45" i="409"/>
  <c r="J45" i="409"/>
  <c r="P44" i="409"/>
  <c r="M44" i="409" s="1"/>
  <c r="L44" i="409"/>
  <c r="K44" i="409"/>
  <c r="J44" i="409"/>
  <c r="P43" i="409"/>
  <c r="M43" i="409" s="1"/>
  <c r="L43" i="409"/>
  <c r="K43" i="409"/>
  <c r="J43" i="409"/>
  <c r="P42" i="409"/>
  <c r="M42" i="409"/>
  <c r="L42" i="409"/>
  <c r="K42" i="409"/>
  <c r="J42" i="409"/>
  <c r="P41" i="409"/>
  <c r="M41" i="409"/>
  <c r="L41" i="409"/>
  <c r="K41" i="409"/>
  <c r="J41" i="409"/>
  <c r="P40" i="409"/>
  <c r="M40" i="409" s="1"/>
  <c r="L40" i="409"/>
  <c r="K40" i="409"/>
  <c r="J40" i="409"/>
  <c r="H5" i="409"/>
  <c r="D5" i="409"/>
  <c r="C5" i="409"/>
  <c r="P156" i="407"/>
  <c r="M156" i="407" s="1"/>
  <c r="L156" i="407"/>
  <c r="K156" i="407"/>
  <c r="J156" i="407"/>
  <c r="P155" i="407"/>
  <c r="M155" i="407"/>
  <c r="L155" i="407"/>
  <c r="K155" i="407"/>
  <c r="J155" i="407"/>
  <c r="P154" i="407"/>
  <c r="M154" i="407"/>
  <c r="L154" i="407"/>
  <c r="K154" i="407"/>
  <c r="J154" i="407"/>
  <c r="P153" i="407"/>
  <c r="M153" i="407"/>
  <c r="L153" i="407"/>
  <c r="K153" i="407"/>
  <c r="J153" i="407"/>
  <c r="P152" i="407"/>
  <c r="M152" i="407" s="1"/>
  <c r="L152" i="407"/>
  <c r="K152" i="407"/>
  <c r="J152" i="407"/>
  <c r="P151" i="407"/>
  <c r="M151" i="407"/>
  <c r="L151" i="407"/>
  <c r="K151" i="407"/>
  <c r="J151" i="407"/>
  <c r="P150" i="407"/>
  <c r="M150" i="407"/>
  <c r="L150" i="407"/>
  <c r="K150" i="407"/>
  <c r="J150" i="407"/>
  <c r="P149" i="407"/>
  <c r="M149" i="407"/>
  <c r="L149" i="407"/>
  <c r="K149" i="407"/>
  <c r="J149" i="407"/>
  <c r="P148" i="407"/>
  <c r="M148" i="407" s="1"/>
  <c r="L148" i="407"/>
  <c r="K148" i="407"/>
  <c r="J148" i="407"/>
  <c r="P147" i="407"/>
  <c r="M147" i="407"/>
  <c r="L147" i="407"/>
  <c r="K147" i="407"/>
  <c r="J147" i="407"/>
  <c r="P146" i="407"/>
  <c r="M146" i="407"/>
  <c r="L146" i="407"/>
  <c r="K146" i="407"/>
  <c r="J146" i="407"/>
  <c r="P145" i="407"/>
  <c r="M145" i="407"/>
  <c r="L145" i="407"/>
  <c r="K145" i="407"/>
  <c r="J145" i="407"/>
  <c r="P144" i="407"/>
  <c r="M144" i="407" s="1"/>
  <c r="L144" i="407"/>
  <c r="K144" i="407"/>
  <c r="J144" i="407"/>
  <c r="P143" i="407"/>
  <c r="M143" i="407"/>
  <c r="L143" i="407"/>
  <c r="K143" i="407"/>
  <c r="J143" i="407"/>
  <c r="P142" i="407"/>
  <c r="M142" i="407"/>
  <c r="L142" i="407"/>
  <c r="K142" i="407"/>
  <c r="J142" i="407"/>
  <c r="P141" i="407"/>
  <c r="M141" i="407"/>
  <c r="L141" i="407"/>
  <c r="K141" i="407"/>
  <c r="J141" i="407"/>
  <c r="P140" i="407"/>
  <c r="M140" i="407" s="1"/>
  <c r="L140" i="407"/>
  <c r="K140" i="407"/>
  <c r="J140" i="407"/>
  <c r="P139" i="407"/>
  <c r="M139" i="407"/>
  <c r="L139" i="407"/>
  <c r="K139" i="407"/>
  <c r="J139" i="407"/>
  <c r="P138" i="407"/>
  <c r="M138" i="407"/>
  <c r="L138" i="407"/>
  <c r="K138" i="407"/>
  <c r="J138" i="407"/>
  <c r="P137" i="407"/>
  <c r="M137" i="407"/>
  <c r="L137" i="407"/>
  <c r="K137" i="407"/>
  <c r="J137" i="407"/>
  <c r="P136" i="407"/>
  <c r="M136" i="407" s="1"/>
  <c r="L136" i="407"/>
  <c r="K136" i="407"/>
  <c r="J136" i="407"/>
  <c r="P135" i="407"/>
  <c r="M135" i="407"/>
  <c r="L135" i="407"/>
  <c r="K135" i="407"/>
  <c r="J135" i="407"/>
  <c r="P134" i="407"/>
  <c r="M134" i="407"/>
  <c r="L134" i="407"/>
  <c r="K134" i="407"/>
  <c r="J134" i="407"/>
  <c r="P133" i="407"/>
  <c r="M133" i="407"/>
  <c r="L133" i="407"/>
  <c r="K133" i="407"/>
  <c r="J133" i="407"/>
  <c r="P132" i="407"/>
  <c r="M132" i="407" s="1"/>
  <c r="L132" i="407"/>
  <c r="K132" i="407"/>
  <c r="J132" i="407"/>
  <c r="P131" i="407"/>
  <c r="M131" i="407"/>
  <c r="L131" i="407"/>
  <c r="K131" i="407"/>
  <c r="J131" i="407"/>
  <c r="P130" i="407"/>
  <c r="M130" i="407"/>
  <c r="L130" i="407"/>
  <c r="K130" i="407"/>
  <c r="J130" i="407"/>
  <c r="P129" i="407"/>
  <c r="M129" i="407"/>
  <c r="L129" i="407"/>
  <c r="K129" i="407"/>
  <c r="J129" i="407"/>
  <c r="P128" i="407"/>
  <c r="M128" i="407" s="1"/>
  <c r="L128" i="407"/>
  <c r="K128" i="407"/>
  <c r="J128" i="407"/>
  <c r="P127" i="407"/>
  <c r="M127" i="407"/>
  <c r="L127" i="407"/>
  <c r="K127" i="407"/>
  <c r="J127" i="407"/>
  <c r="P126" i="407"/>
  <c r="M126" i="407"/>
  <c r="L126" i="407"/>
  <c r="K126" i="407"/>
  <c r="J126" i="407"/>
  <c r="P125" i="407"/>
  <c r="M125" i="407"/>
  <c r="L125" i="407"/>
  <c r="K125" i="407"/>
  <c r="J125" i="407"/>
  <c r="P124" i="407"/>
  <c r="M124" i="407" s="1"/>
  <c r="L124" i="407"/>
  <c r="K124" i="407"/>
  <c r="J124" i="407"/>
  <c r="P123" i="407"/>
  <c r="M123" i="407"/>
  <c r="L123" i="407"/>
  <c r="K123" i="407"/>
  <c r="J123" i="407"/>
  <c r="P122" i="407"/>
  <c r="M122" i="407"/>
  <c r="L122" i="407"/>
  <c r="K122" i="407"/>
  <c r="J122" i="407"/>
  <c r="P121" i="407"/>
  <c r="M121" i="407"/>
  <c r="L121" i="407"/>
  <c r="K121" i="407"/>
  <c r="J121" i="407"/>
  <c r="P120" i="407"/>
  <c r="M120" i="407" s="1"/>
  <c r="L120" i="407"/>
  <c r="K120" i="407"/>
  <c r="J120" i="407"/>
  <c r="P119" i="407"/>
  <c r="M119" i="407"/>
  <c r="L119" i="407"/>
  <c r="K119" i="407"/>
  <c r="J119" i="407"/>
  <c r="P118" i="407"/>
  <c r="M118" i="407"/>
  <c r="L118" i="407"/>
  <c r="K118" i="407"/>
  <c r="J118" i="407"/>
  <c r="P117" i="407"/>
  <c r="M117" i="407"/>
  <c r="L117" i="407"/>
  <c r="K117" i="407"/>
  <c r="J117" i="407"/>
  <c r="P116" i="407"/>
  <c r="M116" i="407" s="1"/>
  <c r="L116" i="407"/>
  <c r="K116" i="407"/>
  <c r="J116" i="407"/>
  <c r="P115" i="407"/>
  <c r="M115" i="407"/>
  <c r="L115" i="407"/>
  <c r="K115" i="407"/>
  <c r="J115" i="407"/>
  <c r="P114" i="407"/>
  <c r="M114" i="407"/>
  <c r="L114" i="407"/>
  <c r="K114" i="407"/>
  <c r="J114" i="407"/>
  <c r="P113" i="407"/>
  <c r="M113" i="407"/>
  <c r="L113" i="407"/>
  <c r="K113" i="407"/>
  <c r="J113" i="407"/>
  <c r="P112" i="407"/>
  <c r="M112" i="407" s="1"/>
  <c r="L112" i="407"/>
  <c r="K112" i="407"/>
  <c r="J112" i="407"/>
  <c r="P111" i="407"/>
  <c r="M111" i="407"/>
  <c r="L111" i="407"/>
  <c r="K111" i="407"/>
  <c r="J111" i="407"/>
  <c r="P110" i="407"/>
  <c r="M110" i="407"/>
  <c r="L110" i="407"/>
  <c r="K110" i="407"/>
  <c r="J110" i="407"/>
  <c r="P109" i="407"/>
  <c r="M109" i="407"/>
  <c r="L109" i="407"/>
  <c r="K109" i="407"/>
  <c r="J109" i="407"/>
  <c r="P108" i="407"/>
  <c r="M108" i="407" s="1"/>
  <c r="L108" i="407"/>
  <c r="K108" i="407"/>
  <c r="J108" i="407"/>
  <c r="P107" i="407"/>
  <c r="M107" i="407"/>
  <c r="L107" i="407"/>
  <c r="K107" i="407"/>
  <c r="J107" i="407"/>
  <c r="P106" i="407"/>
  <c r="M106" i="407"/>
  <c r="L106" i="407"/>
  <c r="K106" i="407"/>
  <c r="J106" i="407"/>
  <c r="P105" i="407"/>
  <c r="M105" i="407"/>
  <c r="L105" i="407"/>
  <c r="K105" i="407"/>
  <c r="J105" i="407"/>
  <c r="P104" i="407"/>
  <c r="M104" i="407" s="1"/>
  <c r="L104" i="407"/>
  <c r="K104" i="407"/>
  <c r="J104" i="407"/>
  <c r="P103" i="407"/>
  <c r="M103" i="407"/>
  <c r="L103" i="407"/>
  <c r="K103" i="407"/>
  <c r="J103" i="407"/>
  <c r="P102" i="407"/>
  <c r="M102" i="407"/>
  <c r="L102" i="407"/>
  <c r="K102" i="407"/>
  <c r="J102" i="407"/>
  <c r="P101" i="407"/>
  <c r="M101" i="407"/>
  <c r="L101" i="407"/>
  <c r="K101" i="407"/>
  <c r="J101" i="407"/>
  <c r="P100" i="407"/>
  <c r="M100" i="407" s="1"/>
  <c r="L100" i="407"/>
  <c r="K100" i="407"/>
  <c r="J100" i="407"/>
  <c r="P99" i="407"/>
  <c r="M99" i="407"/>
  <c r="L99" i="407"/>
  <c r="K99" i="407"/>
  <c r="J99" i="407"/>
  <c r="P98" i="407"/>
  <c r="M98" i="407"/>
  <c r="L98" i="407"/>
  <c r="K98" i="407"/>
  <c r="J98" i="407"/>
  <c r="P97" i="407"/>
  <c r="M97" i="407"/>
  <c r="L97" i="407"/>
  <c r="K97" i="407"/>
  <c r="J97" i="407"/>
  <c r="P96" i="407"/>
  <c r="M96" i="407" s="1"/>
  <c r="L96" i="407"/>
  <c r="K96" i="407"/>
  <c r="J96" i="407"/>
  <c r="P95" i="407"/>
  <c r="M95" i="407"/>
  <c r="L95" i="407"/>
  <c r="K95" i="407"/>
  <c r="J95" i="407"/>
  <c r="P94" i="407"/>
  <c r="M94" i="407"/>
  <c r="L94" i="407"/>
  <c r="K94" i="407"/>
  <c r="J94" i="407"/>
  <c r="P93" i="407"/>
  <c r="M93" i="407"/>
  <c r="L93" i="407"/>
  <c r="K93" i="407"/>
  <c r="J93" i="407"/>
  <c r="P92" i="407"/>
  <c r="M92" i="407" s="1"/>
  <c r="L92" i="407"/>
  <c r="K92" i="407"/>
  <c r="J92" i="407"/>
  <c r="P91" i="407"/>
  <c r="M91" i="407"/>
  <c r="L91" i="407"/>
  <c r="K91" i="407"/>
  <c r="J91" i="407"/>
  <c r="P90" i="407"/>
  <c r="M90" i="407"/>
  <c r="L90" i="407"/>
  <c r="K90" i="407"/>
  <c r="J90" i="407"/>
  <c r="P89" i="407"/>
  <c r="M89" i="407"/>
  <c r="L89" i="407"/>
  <c r="K89" i="407"/>
  <c r="J89" i="407"/>
  <c r="P88" i="407"/>
  <c r="M88" i="407" s="1"/>
  <c r="L88" i="407"/>
  <c r="K88" i="407"/>
  <c r="J88" i="407"/>
  <c r="P87" i="407"/>
  <c r="M87" i="407"/>
  <c r="L87" i="407"/>
  <c r="K87" i="407"/>
  <c r="J87" i="407"/>
  <c r="P86" i="407"/>
  <c r="M86" i="407"/>
  <c r="L86" i="407"/>
  <c r="K86" i="407"/>
  <c r="J86" i="407"/>
  <c r="P85" i="407"/>
  <c r="M85" i="407"/>
  <c r="L85" i="407"/>
  <c r="K85" i="407"/>
  <c r="J85" i="407"/>
  <c r="P84" i="407"/>
  <c r="M84" i="407" s="1"/>
  <c r="L84" i="407"/>
  <c r="K84" i="407"/>
  <c r="J84" i="407"/>
  <c r="P83" i="407"/>
  <c r="M83" i="407"/>
  <c r="L83" i="407"/>
  <c r="K83" i="407"/>
  <c r="J83" i="407"/>
  <c r="P82" i="407"/>
  <c r="M82" i="407"/>
  <c r="L82" i="407"/>
  <c r="K82" i="407"/>
  <c r="J82" i="407"/>
  <c r="P81" i="407"/>
  <c r="M81" i="407"/>
  <c r="L81" i="407"/>
  <c r="K81" i="407"/>
  <c r="J81" i="407"/>
  <c r="P80" i="407"/>
  <c r="M80" i="407" s="1"/>
  <c r="L80" i="407"/>
  <c r="K80" i="407"/>
  <c r="J80" i="407"/>
  <c r="P79" i="407"/>
  <c r="M79" i="407"/>
  <c r="L79" i="407"/>
  <c r="K79" i="407"/>
  <c r="J79" i="407"/>
  <c r="P78" i="407"/>
  <c r="M78" i="407"/>
  <c r="L78" i="407"/>
  <c r="K78" i="407"/>
  <c r="J78" i="407"/>
  <c r="P77" i="407"/>
  <c r="M77" i="407"/>
  <c r="L77" i="407"/>
  <c r="K77" i="407"/>
  <c r="J77" i="407"/>
  <c r="P76" i="407"/>
  <c r="M76" i="407" s="1"/>
  <c r="L76" i="407"/>
  <c r="K76" i="407"/>
  <c r="J76" i="407"/>
  <c r="P75" i="407"/>
  <c r="M75" i="407"/>
  <c r="L75" i="407"/>
  <c r="K75" i="407"/>
  <c r="J75" i="407"/>
  <c r="P74" i="407"/>
  <c r="M74" i="407"/>
  <c r="L74" i="407"/>
  <c r="K74" i="407"/>
  <c r="J74" i="407"/>
  <c r="P73" i="407"/>
  <c r="M73" i="407"/>
  <c r="L73" i="407"/>
  <c r="K73" i="407"/>
  <c r="J73" i="407"/>
  <c r="P72" i="407"/>
  <c r="M72" i="407" s="1"/>
  <c r="L72" i="407"/>
  <c r="K72" i="407"/>
  <c r="J72" i="407"/>
  <c r="P71" i="407"/>
  <c r="M71" i="407"/>
  <c r="L71" i="407"/>
  <c r="K71" i="407"/>
  <c r="J71" i="407"/>
  <c r="P70" i="407"/>
  <c r="M70" i="407"/>
  <c r="L70" i="407"/>
  <c r="K70" i="407"/>
  <c r="J70" i="407"/>
  <c r="P69" i="407"/>
  <c r="M69" i="407"/>
  <c r="L69" i="407"/>
  <c r="K69" i="407"/>
  <c r="J69" i="407"/>
  <c r="P68" i="407"/>
  <c r="M68" i="407" s="1"/>
  <c r="L68" i="407"/>
  <c r="K68" i="407"/>
  <c r="J68" i="407"/>
  <c r="P67" i="407"/>
  <c r="M67" i="407"/>
  <c r="L67" i="407"/>
  <c r="K67" i="407"/>
  <c r="J67" i="407"/>
  <c r="P66" i="407"/>
  <c r="M66" i="407"/>
  <c r="L66" i="407"/>
  <c r="K66" i="407"/>
  <c r="J66" i="407"/>
  <c r="P65" i="407"/>
  <c r="M65" i="407"/>
  <c r="L65" i="407"/>
  <c r="K65" i="407"/>
  <c r="J65" i="407"/>
  <c r="P64" i="407"/>
  <c r="M64" i="407" s="1"/>
  <c r="L64" i="407"/>
  <c r="K64" i="407"/>
  <c r="J64" i="407"/>
  <c r="P63" i="407"/>
  <c r="M63" i="407"/>
  <c r="L63" i="407"/>
  <c r="K63" i="407"/>
  <c r="J63" i="407"/>
  <c r="P62" i="407"/>
  <c r="M62" i="407"/>
  <c r="L62" i="407"/>
  <c r="K62" i="407"/>
  <c r="J62" i="407"/>
  <c r="P61" i="407"/>
  <c r="M61" i="407"/>
  <c r="L61" i="407"/>
  <c r="K61" i="407"/>
  <c r="J61" i="407"/>
  <c r="P60" i="407"/>
  <c r="M60" i="407" s="1"/>
  <c r="L60" i="407"/>
  <c r="K60" i="407"/>
  <c r="J60" i="407"/>
  <c r="P59" i="407"/>
  <c r="M59" i="407"/>
  <c r="L59" i="407"/>
  <c r="K59" i="407"/>
  <c r="J59" i="407"/>
  <c r="P58" i="407"/>
  <c r="M58" i="407"/>
  <c r="L58" i="407"/>
  <c r="K58" i="407"/>
  <c r="J58" i="407"/>
  <c r="P57" i="407"/>
  <c r="M57" i="407"/>
  <c r="L57" i="407"/>
  <c r="K57" i="407"/>
  <c r="J57" i="407"/>
  <c r="P56" i="407"/>
  <c r="M56" i="407" s="1"/>
  <c r="L56" i="407"/>
  <c r="K56" i="407"/>
  <c r="J56" i="407"/>
  <c r="P55" i="407"/>
  <c r="M55" i="407"/>
  <c r="L55" i="407"/>
  <c r="K55" i="407"/>
  <c r="J55" i="407"/>
  <c r="P54" i="407"/>
  <c r="M54" i="407"/>
  <c r="L54" i="407"/>
  <c r="K54" i="407"/>
  <c r="J54" i="407"/>
  <c r="P53" i="407"/>
  <c r="M53" i="407"/>
  <c r="L53" i="407"/>
  <c r="K53" i="407"/>
  <c r="J53" i="407"/>
  <c r="P52" i="407"/>
  <c r="M52" i="407" s="1"/>
  <c r="L52" i="407"/>
  <c r="K52" i="407"/>
  <c r="J52" i="407"/>
  <c r="P51" i="407"/>
  <c r="M51" i="407"/>
  <c r="L51" i="407"/>
  <c r="K51" i="407"/>
  <c r="J51" i="407"/>
  <c r="P50" i="407"/>
  <c r="M50" i="407"/>
  <c r="L50" i="407"/>
  <c r="K50" i="407"/>
  <c r="J50" i="407"/>
  <c r="P49" i="407"/>
  <c r="M49" i="407"/>
  <c r="L49" i="407"/>
  <c r="K49" i="407"/>
  <c r="J49" i="407"/>
  <c r="P48" i="407"/>
  <c r="M48" i="407" s="1"/>
  <c r="L48" i="407"/>
  <c r="K48" i="407"/>
  <c r="J48" i="407"/>
  <c r="P47" i="407"/>
  <c r="M47" i="407"/>
  <c r="L47" i="407"/>
  <c r="K47" i="407"/>
  <c r="J47" i="407"/>
  <c r="P46" i="407"/>
  <c r="M46" i="407"/>
  <c r="L46" i="407"/>
  <c r="K46" i="407"/>
  <c r="J46" i="407"/>
  <c r="P45" i="407"/>
  <c r="M45" i="407"/>
  <c r="L45" i="407"/>
  <c r="K45" i="407"/>
  <c r="J45" i="407"/>
  <c r="P44" i="407"/>
  <c r="M44" i="407" s="1"/>
  <c r="L44" i="407"/>
  <c r="K44" i="407"/>
  <c r="J44" i="407"/>
  <c r="P43" i="407"/>
  <c r="M43" i="407"/>
  <c r="L43" i="407"/>
  <c r="K43" i="407"/>
  <c r="J43" i="407"/>
  <c r="P42" i="407"/>
  <c r="M42" i="407"/>
  <c r="L42" i="407"/>
  <c r="K42" i="407"/>
  <c r="J42" i="407"/>
  <c r="P41" i="407"/>
  <c r="M41" i="407"/>
  <c r="L41" i="407"/>
  <c r="K41" i="407"/>
  <c r="J41" i="407"/>
  <c r="P40" i="407"/>
  <c r="M40" i="407" s="1"/>
  <c r="L40" i="407"/>
  <c r="K40" i="407"/>
  <c r="J40" i="407"/>
  <c r="H5" i="407"/>
  <c r="D5" i="407"/>
  <c r="C5" i="407"/>
  <c r="K49" i="406"/>
  <c r="R44" i="406"/>
  <c r="E43" i="406"/>
  <c r="F38" i="406"/>
  <c r="C38" i="406"/>
  <c r="F36" i="406"/>
  <c r="C36" i="406"/>
  <c r="F34" i="406"/>
  <c r="C34" i="406"/>
  <c r="L19" i="406"/>
  <c r="I19" i="406"/>
  <c r="B31" i="406"/>
  <c r="D19" i="406"/>
  <c r="C19" i="406"/>
  <c r="L17" i="406"/>
  <c r="I17" i="406"/>
  <c r="B30" i="406"/>
  <c r="D17" i="406"/>
  <c r="C17" i="406"/>
  <c r="L15" i="406"/>
  <c r="I15" i="406"/>
  <c r="F27" i="406"/>
  <c r="D15" i="406"/>
  <c r="C15" i="406"/>
  <c r="L13" i="406"/>
  <c r="I13" i="406"/>
  <c r="B28" i="406"/>
  <c r="C13" i="406"/>
  <c r="L11" i="406"/>
  <c r="I11" i="406"/>
  <c r="B25" i="406"/>
  <c r="D11" i="406"/>
  <c r="C11" i="406"/>
  <c r="L9" i="406"/>
  <c r="I9" i="406"/>
  <c r="F22" i="406"/>
  <c r="D9" i="406"/>
  <c r="C9" i="406"/>
  <c r="L7" i="406"/>
  <c r="B23" i="406"/>
  <c r="Y5" i="406"/>
  <c r="AH1" i="406" s="1"/>
  <c r="L4" i="406"/>
  <c r="E4" i="406"/>
  <c r="A4" i="406"/>
  <c r="Y3" i="406"/>
  <c r="AD1" i="406"/>
  <c r="A1" i="406"/>
  <c r="P156" i="405"/>
  <c r="M156" i="405" s="1"/>
  <c r="L156" i="405"/>
  <c r="K156" i="405"/>
  <c r="J156" i="405"/>
  <c r="P155" i="405"/>
  <c r="M155" i="405" s="1"/>
  <c r="L155" i="405"/>
  <c r="K155" i="405"/>
  <c r="J155" i="405"/>
  <c r="P154" i="405"/>
  <c r="M154" i="405"/>
  <c r="L154" i="405"/>
  <c r="K154" i="405"/>
  <c r="J154" i="405"/>
  <c r="P153" i="405"/>
  <c r="M153" i="405"/>
  <c r="L153" i="405"/>
  <c r="K153" i="405"/>
  <c r="J153" i="405"/>
  <c r="P152" i="405"/>
  <c r="M152" i="405" s="1"/>
  <c r="L152" i="405"/>
  <c r="K152" i="405"/>
  <c r="J152" i="405"/>
  <c r="P151" i="405"/>
  <c r="M151" i="405" s="1"/>
  <c r="L151" i="405"/>
  <c r="K151" i="405"/>
  <c r="J151" i="405"/>
  <c r="P150" i="405"/>
  <c r="M150" i="405"/>
  <c r="L150" i="405"/>
  <c r="K150" i="405"/>
  <c r="J150" i="405"/>
  <c r="P149" i="405"/>
  <c r="M149" i="405"/>
  <c r="L149" i="405"/>
  <c r="K149" i="405"/>
  <c r="J149" i="405"/>
  <c r="P148" i="405"/>
  <c r="M148" i="405" s="1"/>
  <c r="L148" i="405"/>
  <c r="K148" i="405"/>
  <c r="J148" i="405"/>
  <c r="P147" i="405"/>
  <c r="M147" i="405" s="1"/>
  <c r="L147" i="405"/>
  <c r="K147" i="405"/>
  <c r="J147" i="405"/>
  <c r="P146" i="405"/>
  <c r="M146" i="405"/>
  <c r="L146" i="405"/>
  <c r="K146" i="405"/>
  <c r="J146" i="405"/>
  <c r="P145" i="405"/>
  <c r="M145" i="405"/>
  <c r="L145" i="405"/>
  <c r="K145" i="405"/>
  <c r="J145" i="405"/>
  <c r="P144" i="405"/>
  <c r="M144" i="405" s="1"/>
  <c r="L144" i="405"/>
  <c r="K144" i="405"/>
  <c r="J144" i="405"/>
  <c r="P143" i="405"/>
  <c r="M143" i="405" s="1"/>
  <c r="L143" i="405"/>
  <c r="K143" i="405"/>
  <c r="J143" i="405"/>
  <c r="P142" i="405"/>
  <c r="M142" i="405"/>
  <c r="L142" i="405"/>
  <c r="K142" i="405"/>
  <c r="J142" i="405"/>
  <c r="P141" i="405"/>
  <c r="M141" i="405"/>
  <c r="L141" i="405"/>
  <c r="K141" i="405"/>
  <c r="J141" i="405"/>
  <c r="P140" i="405"/>
  <c r="M140" i="405" s="1"/>
  <c r="L140" i="405"/>
  <c r="K140" i="405"/>
  <c r="J140" i="405"/>
  <c r="P139" i="405"/>
  <c r="M139" i="405" s="1"/>
  <c r="L139" i="405"/>
  <c r="K139" i="405"/>
  <c r="J139" i="405"/>
  <c r="P138" i="405"/>
  <c r="M138" i="405"/>
  <c r="L138" i="405"/>
  <c r="K138" i="405"/>
  <c r="J138" i="405"/>
  <c r="P137" i="405"/>
  <c r="M137" i="405"/>
  <c r="L137" i="405"/>
  <c r="K137" i="405"/>
  <c r="J137" i="405"/>
  <c r="P136" i="405"/>
  <c r="M136" i="405" s="1"/>
  <c r="L136" i="405"/>
  <c r="K136" i="405"/>
  <c r="J136" i="405"/>
  <c r="P135" i="405"/>
  <c r="M135" i="405" s="1"/>
  <c r="L135" i="405"/>
  <c r="K135" i="405"/>
  <c r="J135" i="405"/>
  <c r="P134" i="405"/>
  <c r="M134" i="405"/>
  <c r="L134" i="405"/>
  <c r="K134" i="405"/>
  <c r="J134" i="405"/>
  <c r="P133" i="405"/>
  <c r="M133" i="405"/>
  <c r="L133" i="405"/>
  <c r="K133" i="405"/>
  <c r="J133" i="405"/>
  <c r="P132" i="405"/>
  <c r="M132" i="405" s="1"/>
  <c r="L132" i="405"/>
  <c r="K132" i="405"/>
  <c r="J132" i="405"/>
  <c r="P131" i="405"/>
  <c r="M131" i="405" s="1"/>
  <c r="L131" i="405"/>
  <c r="K131" i="405"/>
  <c r="J131" i="405"/>
  <c r="P130" i="405"/>
  <c r="M130" i="405"/>
  <c r="L130" i="405"/>
  <c r="K130" i="405"/>
  <c r="J130" i="405"/>
  <c r="P129" i="405"/>
  <c r="M129" i="405"/>
  <c r="L129" i="405"/>
  <c r="K129" i="405"/>
  <c r="J129" i="405"/>
  <c r="P128" i="405"/>
  <c r="M128" i="405" s="1"/>
  <c r="L128" i="405"/>
  <c r="K128" i="405"/>
  <c r="J128" i="405"/>
  <c r="P127" i="405"/>
  <c r="M127" i="405" s="1"/>
  <c r="L127" i="405"/>
  <c r="K127" i="405"/>
  <c r="J127" i="405"/>
  <c r="P126" i="405"/>
  <c r="M126" i="405"/>
  <c r="L126" i="405"/>
  <c r="K126" i="405"/>
  <c r="J126" i="405"/>
  <c r="P125" i="405"/>
  <c r="M125" i="405"/>
  <c r="L125" i="405"/>
  <c r="K125" i="405"/>
  <c r="J125" i="405"/>
  <c r="P124" i="405"/>
  <c r="M124" i="405" s="1"/>
  <c r="L124" i="405"/>
  <c r="K124" i="405"/>
  <c r="J124" i="405"/>
  <c r="P123" i="405"/>
  <c r="M123" i="405" s="1"/>
  <c r="L123" i="405"/>
  <c r="K123" i="405"/>
  <c r="J123" i="405"/>
  <c r="P122" i="405"/>
  <c r="M122" i="405"/>
  <c r="L122" i="405"/>
  <c r="K122" i="405"/>
  <c r="J122" i="405"/>
  <c r="P121" i="405"/>
  <c r="M121" i="405"/>
  <c r="L121" i="405"/>
  <c r="K121" i="405"/>
  <c r="J121" i="405"/>
  <c r="P120" i="405"/>
  <c r="M120" i="405" s="1"/>
  <c r="L120" i="405"/>
  <c r="K120" i="405"/>
  <c r="J120" i="405"/>
  <c r="P119" i="405"/>
  <c r="M119" i="405" s="1"/>
  <c r="L119" i="405"/>
  <c r="K119" i="405"/>
  <c r="J119" i="405"/>
  <c r="P118" i="405"/>
  <c r="M118" i="405"/>
  <c r="L118" i="405"/>
  <c r="K118" i="405"/>
  <c r="J118" i="405"/>
  <c r="P117" i="405"/>
  <c r="M117" i="405"/>
  <c r="L117" i="405"/>
  <c r="K117" i="405"/>
  <c r="J117" i="405"/>
  <c r="P116" i="405"/>
  <c r="M116" i="405" s="1"/>
  <c r="L116" i="405"/>
  <c r="K116" i="405"/>
  <c r="J116" i="405"/>
  <c r="P115" i="405"/>
  <c r="M115" i="405" s="1"/>
  <c r="L115" i="405"/>
  <c r="K115" i="405"/>
  <c r="J115" i="405"/>
  <c r="P114" i="405"/>
  <c r="M114" i="405"/>
  <c r="L114" i="405"/>
  <c r="K114" i="405"/>
  <c r="J114" i="405"/>
  <c r="P113" i="405"/>
  <c r="M113" i="405"/>
  <c r="L113" i="405"/>
  <c r="K113" i="405"/>
  <c r="J113" i="405"/>
  <c r="P112" i="405"/>
  <c r="M112" i="405" s="1"/>
  <c r="L112" i="405"/>
  <c r="K112" i="405"/>
  <c r="J112" i="405"/>
  <c r="P111" i="405"/>
  <c r="M111" i="405" s="1"/>
  <c r="L111" i="405"/>
  <c r="K111" i="405"/>
  <c r="J111" i="405"/>
  <c r="P110" i="405"/>
  <c r="M110" i="405"/>
  <c r="L110" i="405"/>
  <c r="K110" i="405"/>
  <c r="J110" i="405"/>
  <c r="P109" i="405"/>
  <c r="M109" i="405"/>
  <c r="L109" i="405"/>
  <c r="K109" i="405"/>
  <c r="J109" i="405"/>
  <c r="P108" i="405"/>
  <c r="M108" i="405" s="1"/>
  <c r="L108" i="405"/>
  <c r="K108" i="405"/>
  <c r="J108" i="405"/>
  <c r="P107" i="405"/>
  <c r="M107" i="405" s="1"/>
  <c r="L107" i="405"/>
  <c r="K107" i="405"/>
  <c r="J107" i="405"/>
  <c r="P106" i="405"/>
  <c r="M106" i="405"/>
  <c r="L106" i="405"/>
  <c r="K106" i="405"/>
  <c r="J106" i="405"/>
  <c r="P105" i="405"/>
  <c r="M105" i="405"/>
  <c r="L105" i="405"/>
  <c r="K105" i="405"/>
  <c r="J105" i="405"/>
  <c r="P104" i="405"/>
  <c r="M104" i="405" s="1"/>
  <c r="L104" i="405"/>
  <c r="K104" i="405"/>
  <c r="J104" i="405"/>
  <c r="P103" i="405"/>
  <c r="M103" i="405" s="1"/>
  <c r="L103" i="405"/>
  <c r="K103" i="405"/>
  <c r="J103" i="405"/>
  <c r="P102" i="405"/>
  <c r="M102" i="405"/>
  <c r="L102" i="405"/>
  <c r="K102" i="405"/>
  <c r="J102" i="405"/>
  <c r="P101" i="405"/>
  <c r="M101" i="405"/>
  <c r="L101" i="405"/>
  <c r="K101" i="405"/>
  <c r="J101" i="405"/>
  <c r="P100" i="405"/>
  <c r="M100" i="405" s="1"/>
  <c r="L100" i="405"/>
  <c r="K100" i="405"/>
  <c r="J100" i="405"/>
  <c r="P99" i="405"/>
  <c r="M99" i="405" s="1"/>
  <c r="L99" i="405"/>
  <c r="K99" i="405"/>
  <c r="J99" i="405"/>
  <c r="P98" i="405"/>
  <c r="M98" i="405"/>
  <c r="L98" i="405"/>
  <c r="K98" i="405"/>
  <c r="J98" i="405"/>
  <c r="P97" i="405"/>
  <c r="M97" i="405"/>
  <c r="L97" i="405"/>
  <c r="K97" i="405"/>
  <c r="J97" i="405"/>
  <c r="P96" i="405"/>
  <c r="M96" i="405" s="1"/>
  <c r="L96" i="405"/>
  <c r="K96" i="405"/>
  <c r="J96" i="405"/>
  <c r="P95" i="405"/>
  <c r="M95" i="405" s="1"/>
  <c r="L95" i="405"/>
  <c r="K95" i="405"/>
  <c r="J95" i="405"/>
  <c r="P94" i="405"/>
  <c r="M94" i="405"/>
  <c r="L94" i="405"/>
  <c r="K94" i="405"/>
  <c r="J94" i="405"/>
  <c r="P93" i="405"/>
  <c r="M93" i="405"/>
  <c r="L93" i="405"/>
  <c r="K93" i="405"/>
  <c r="J93" i="405"/>
  <c r="P92" i="405"/>
  <c r="M92" i="405" s="1"/>
  <c r="L92" i="405"/>
  <c r="K92" i="405"/>
  <c r="J92" i="405"/>
  <c r="P91" i="405"/>
  <c r="M91" i="405" s="1"/>
  <c r="L91" i="405"/>
  <c r="K91" i="405"/>
  <c r="J91" i="405"/>
  <c r="P90" i="405"/>
  <c r="M90" i="405"/>
  <c r="L90" i="405"/>
  <c r="K90" i="405"/>
  <c r="J90" i="405"/>
  <c r="P89" i="405"/>
  <c r="M89" i="405"/>
  <c r="L89" i="405"/>
  <c r="K89" i="405"/>
  <c r="J89" i="405"/>
  <c r="P88" i="405"/>
  <c r="M88" i="405" s="1"/>
  <c r="L88" i="405"/>
  <c r="K88" i="405"/>
  <c r="J88" i="405"/>
  <c r="P87" i="405"/>
  <c r="M87" i="405" s="1"/>
  <c r="L87" i="405"/>
  <c r="K87" i="405"/>
  <c r="J87" i="405"/>
  <c r="P86" i="405"/>
  <c r="M86" i="405"/>
  <c r="L86" i="405"/>
  <c r="K86" i="405"/>
  <c r="J86" i="405"/>
  <c r="P85" i="405"/>
  <c r="M85" i="405"/>
  <c r="L85" i="405"/>
  <c r="K85" i="405"/>
  <c r="J85" i="405"/>
  <c r="P84" i="405"/>
  <c r="M84" i="405" s="1"/>
  <c r="L84" i="405"/>
  <c r="K84" i="405"/>
  <c r="J84" i="405"/>
  <c r="P83" i="405"/>
  <c r="M83" i="405"/>
  <c r="L83" i="405"/>
  <c r="K83" i="405"/>
  <c r="J83" i="405"/>
  <c r="P82" i="405"/>
  <c r="M82" i="405"/>
  <c r="L82" i="405"/>
  <c r="K82" i="405"/>
  <c r="J82" i="405"/>
  <c r="P81" i="405"/>
  <c r="M81" i="405"/>
  <c r="L81" i="405"/>
  <c r="K81" i="405"/>
  <c r="J81" i="405"/>
  <c r="P80" i="405"/>
  <c r="M80" i="405" s="1"/>
  <c r="L80" i="405"/>
  <c r="K80" i="405"/>
  <c r="J80" i="405"/>
  <c r="P79" i="405"/>
  <c r="M79" i="405" s="1"/>
  <c r="L79" i="405"/>
  <c r="K79" i="405"/>
  <c r="J79" i="405"/>
  <c r="P78" i="405"/>
  <c r="M78" i="405"/>
  <c r="L78" i="405"/>
  <c r="K78" i="405"/>
  <c r="J78" i="405"/>
  <c r="P77" i="405"/>
  <c r="M77" i="405"/>
  <c r="L77" i="405"/>
  <c r="K77" i="405"/>
  <c r="J77" i="405"/>
  <c r="P76" i="405"/>
  <c r="M76" i="405" s="1"/>
  <c r="L76" i="405"/>
  <c r="K76" i="405"/>
  <c r="J76" i="405"/>
  <c r="P75" i="405"/>
  <c r="M75" i="405" s="1"/>
  <c r="L75" i="405"/>
  <c r="K75" i="405"/>
  <c r="J75" i="405"/>
  <c r="P74" i="405"/>
  <c r="M74" i="405"/>
  <c r="L74" i="405"/>
  <c r="K74" i="405"/>
  <c r="J74" i="405"/>
  <c r="P73" i="405"/>
  <c r="M73" i="405"/>
  <c r="L73" i="405"/>
  <c r="K73" i="405"/>
  <c r="J73" i="405"/>
  <c r="P72" i="405"/>
  <c r="M72" i="405" s="1"/>
  <c r="L72" i="405"/>
  <c r="K72" i="405"/>
  <c r="J72" i="405"/>
  <c r="P71" i="405"/>
  <c r="M71" i="405" s="1"/>
  <c r="L71" i="405"/>
  <c r="K71" i="405"/>
  <c r="J71" i="405"/>
  <c r="P70" i="405"/>
  <c r="M70" i="405"/>
  <c r="L70" i="405"/>
  <c r="K70" i="405"/>
  <c r="J70" i="405"/>
  <c r="P69" i="405"/>
  <c r="M69" i="405"/>
  <c r="L69" i="405"/>
  <c r="K69" i="405"/>
  <c r="J69" i="405"/>
  <c r="P68" i="405"/>
  <c r="M68" i="405" s="1"/>
  <c r="L68" i="405"/>
  <c r="K68" i="405"/>
  <c r="J68" i="405"/>
  <c r="P67" i="405"/>
  <c r="M67" i="405" s="1"/>
  <c r="L67" i="405"/>
  <c r="K67" i="405"/>
  <c r="J67" i="405"/>
  <c r="P66" i="405"/>
  <c r="M66" i="405"/>
  <c r="L66" i="405"/>
  <c r="K66" i="405"/>
  <c r="J66" i="405"/>
  <c r="P65" i="405"/>
  <c r="M65" i="405"/>
  <c r="L65" i="405"/>
  <c r="K65" i="405"/>
  <c r="J65" i="405"/>
  <c r="P64" i="405"/>
  <c r="M64" i="405" s="1"/>
  <c r="L64" i="405"/>
  <c r="K64" i="405"/>
  <c r="J64" i="405"/>
  <c r="P63" i="405"/>
  <c r="M63" i="405" s="1"/>
  <c r="L63" i="405"/>
  <c r="K63" i="405"/>
  <c r="J63" i="405"/>
  <c r="P62" i="405"/>
  <c r="M62" i="405"/>
  <c r="L62" i="405"/>
  <c r="K62" i="405"/>
  <c r="J62" i="405"/>
  <c r="P61" i="405"/>
  <c r="M61" i="405"/>
  <c r="L61" i="405"/>
  <c r="K61" i="405"/>
  <c r="J61" i="405"/>
  <c r="P60" i="405"/>
  <c r="M60" i="405" s="1"/>
  <c r="L60" i="405"/>
  <c r="K60" i="405"/>
  <c r="J60" i="405"/>
  <c r="P59" i="405"/>
  <c r="M59" i="405" s="1"/>
  <c r="L59" i="405"/>
  <c r="K59" i="405"/>
  <c r="J59" i="405"/>
  <c r="P58" i="405"/>
  <c r="M58" i="405"/>
  <c r="L58" i="405"/>
  <c r="K58" i="405"/>
  <c r="J58" i="405"/>
  <c r="P57" i="405"/>
  <c r="M57" i="405"/>
  <c r="L57" i="405"/>
  <c r="K57" i="405"/>
  <c r="J57" i="405"/>
  <c r="P56" i="405"/>
  <c r="M56" i="405" s="1"/>
  <c r="L56" i="405"/>
  <c r="K56" i="405"/>
  <c r="J56" i="405"/>
  <c r="P55" i="405"/>
  <c r="M55" i="405" s="1"/>
  <c r="L55" i="405"/>
  <c r="K55" i="405"/>
  <c r="J55" i="405"/>
  <c r="P54" i="405"/>
  <c r="M54" i="405"/>
  <c r="L54" i="405"/>
  <c r="K54" i="405"/>
  <c r="J54" i="405"/>
  <c r="P53" i="405"/>
  <c r="M53" i="405"/>
  <c r="L53" i="405"/>
  <c r="K53" i="405"/>
  <c r="J53" i="405"/>
  <c r="P52" i="405"/>
  <c r="M52" i="405" s="1"/>
  <c r="L52" i="405"/>
  <c r="K52" i="405"/>
  <c r="J52" i="405"/>
  <c r="P51" i="405"/>
  <c r="M51" i="405" s="1"/>
  <c r="L51" i="405"/>
  <c r="K51" i="405"/>
  <c r="J51" i="405"/>
  <c r="P50" i="405"/>
  <c r="M50" i="405"/>
  <c r="L50" i="405"/>
  <c r="K50" i="405"/>
  <c r="J50" i="405"/>
  <c r="P49" i="405"/>
  <c r="M49" i="405"/>
  <c r="L49" i="405"/>
  <c r="K49" i="405"/>
  <c r="J49" i="405"/>
  <c r="P48" i="405"/>
  <c r="M48" i="405" s="1"/>
  <c r="L48" i="405"/>
  <c r="K48" i="405"/>
  <c r="J48" i="405"/>
  <c r="P47" i="405"/>
  <c r="M47" i="405" s="1"/>
  <c r="L47" i="405"/>
  <c r="K47" i="405"/>
  <c r="J47" i="405"/>
  <c r="P46" i="405"/>
  <c r="M46" i="405"/>
  <c r="L46" i="405"/>
  <c r="K46" i="405"/>
  <c r="J46" i="405"/>
  <c r="P45" i="405"/>
  <c r="M45" i="405"/>
  <c r="L45" i="405"/>
  <c r="K45" i="405"/>
  <c r="J45" i="405"/>
  <c r="P44" i="405"/>
  <c r="M44" i="405" s="1"/>
  <c r="L44" i="405"/>
  <c r="K44" i="405"/>
  <c r="J44" i="405"/>
  <c r="P43" i="405"/>
  <c r="M43" i="405" s="1"/>
  <c r="L43" i="405"/>
  <c r="K43" i="405"/>
  <c r="J43" i="405"/>
  <c r="P42" i="405"/>
  <c r="M42" i="405"/>
  <c r="L42" i="405"/>
  <c r="K42" i="405"/>
  <c r="J42" i="405"/>
  <c r="P41" i="405"/>
  <c r="M41" i="405" s="1"/>
  <c r="L41" i="405"/>
  <c r="K41" i="405"/>
  <c r="J41" i="405"/>
  <c r="P40" i="405"/>
  <c r="M40" i="405" s="1"/>
  <c r="L40" i="405"/>
  <c r="K40" i="405"/>
  <c r="J40" i="405"/>
  <c r="H5" i="405"/>
  <c r="D5" i="405"/>
  <c r="C5" i="405"/>
  <c r="N122" i="403"/>
  <c r="K122" i="403" s="1"/>
  <c r="J122" i="403"/>
  <c r="I122" i="403"/>
  <c r="H122" i="403"/>
  <c r="N121" i="403"/>
  <c r="K121" i="403" s="1"/>
  <c r="J121" i="403"/>
  <c r="I121" i="403"/>
  <c r="H121" i="403"/>
  <c r="N120" i="403"/>
  <c r="K120" i="403"/>
  <c r="J120" i="403"/>
  <c r="I120" i="403"/>
  <c r="H120" i="403"/>
  <c r="N119" i="403"/>
  <c r="K119" i="403" s="1"/>
  <c r="J119" i="403"/>
  <c r="I119" i="403"/>
  <c r="H119" i="403"/>
  <c r="N118" i="403"/>
  <c r="K118" i="403" s="1"/>
  <c r="J118" i="403"/>
  <c r="I118" i="403"/>
  <c r="H118" i="403"/>
  <c r="N117" i="403"/>
  <c r="K117" i="403" s="1"/>
  <c r="J117" i="403"/>
  <c r="I117" i="403"/>
  <c r="H117" i="403"/>
  <c r="N116" i="403"/>
  <c r="K116" i="403"/>
  <c r="J116" i="403"/>
  <c r="I116" i="403"/>
  <c r="H116" i="403"/>
  <c r="N115" i="403"/>
  <c r="K115" i="403"/>
  <c r="J115" i="403"/>
  <c r="I115" i="403"/>
  <c r="H115" i="403"/>
  <c r="N114" i="403"/>
  <c r="K114" i="403" s="1"/>
  <c r="J114" i="403"/>
  <c r="I114" i="403"/>
  <c r="H114" i="403"/>
  <c r="N113" i="403"/>
  <c r="K113" i="403" s="1"/>
  <c r="J113" i="403"/>
  <c r="I113" i="403"/>
  <c r="H113" i="403"/>
  <c r="N112" i="403"/>
  <c r="K112" i="403"/>
  <c r="J112" i="403"/>
  <c r="I112" i="403"/>
  <c r="H112" i="403"/>
  <c r="N111" i="403"/>
  <c r="K111" i="403" s="1"/>
  <c r="J111" i="403"/>
  <c r="I111" i="403"/>
  <c r="H111" i="403"/>
  <c r="N110" i="403"/>
  <c r="K110" i="403" s="1"/>
  <c r="J110" i="403"/>
  <c r="I110" i="403"/>
  <c r="H110" i="403"/>
  <c r="N109" i="403"/>
  <c r="K109" i="403"/>
  <c r="J109" i="403"/>
  <c r="I109" i="403"/>
  <c r="H109" i="403"/>
  <c r="N108" i="403"/>
  <c r="K108" i="403"/>
  <c r="J108" i="403"/>
  <c r="I108" i="403"/>
  <c r="H108" i="403"/>
  <c r="N107" i="403"/>
  <c r="K107" i="403" s="1"/>
  <c r="J107" i="403"/>
  <c r="I107" i="403"/>
  <c r="H107" i="403"/>
  <c r="N106" i="403"/>
  <c r="K106" i="403" s="1"/>
  <c r="J106" i="403"/>
  <c r="I106" i="403"/>
  <c r="H106" i="403"/>
  <c r="N105" i="403"/>
  <c r="K105" i="403"/>
  <c r="J105" i="403"/>
  <c r="I105" i="403"/>
  <c r="H105" i="403"/>
  <c r="N104" i="403"/>
  <c r="K104" i="403"/>
  <c r="J104" i="403"/>
  <c r="I104" i="403"/>
  <c r="H104" i="403"/>
  <c r="N103" i="403"/>
  <c r="K103" i="403"/>
  <c r="J103" i="403"/>
  <c r="I103" i="403"/>
  <c r="H103" i="403"/>
  <c r="N102" i="403"/>
  <c r="K102" i="403" s="1"/>
  <c r="J102" i="403"/>
  <c r="I102" i="403"/>
  <c r="H102" i="403"/>
  <c r="N101" i="403"/>
  <c r="K101" i="403"/>
  <c r="J101" i="403"/>
  <c r="I101" i="403"/>
  <c r="H101" i="403"/>
  <c r="N100" i="403"/>
  <c r="K100" i="403"/>
  <c r="J100" i="403"/>
  <c r="I100" i="403"/>
  <c r="H100" i="403"/>
  <c r="N99" i="403"/>
  <c r="K99" i="403" s="1"/>
  <c r="J99" i="403"/>
  <c r="I99" i="403"/>
  <c r="H99" i="403"/>
  <c r="N98" i="403"/>
  <c r="K98" i="403" s="1"/>
  <c r="J98" i="403"/>
  <c r="I98" i="403"/>
  <c r="H98" i="403"/>
  <c r="N97" i="403"/>
  <c r="K97" i="403"/>
  <c r="J97" i="403"/>
  <c r="I97" i="403"/>
  <c r="H97" i="403"/>
  <c r="N96" i="403"/>
  <c r="K96" i="403"/>
  <c r="J96" i="403"/>
  <c r="I96" i="403"/>
  <c r="H96" i="403"/>
  <c r="N95" i="403"/>
  <c r="K95" i="403" s="1"/>
  <c r="J95" i="403"/>
  <c r="I95" i="403"/>
  <c r="H95" i="403"/>
  <c r="N94" i="403"/>
  <c r="K94" i="403" s="1"/>
  <c r="J94" i="403"/>
  <c r="I94" i="403"/>
  <c r="H94" i="403"/>
  <c r="N93" i="403"/>
  <c r="K93" i="403"/>
  <c r="J93" i="403"/>
  <c r="I93" i="403"/>
  <c r="H93" i="403"/>
  <c r="N92" i="403"/>
  <c r="K92" i="403"/>
  <c r="J92" i="403"/>
  <c r="I92" i="403"/>
  <c r="H92" i="403"/>
  <c r="N91" i="403"/>
  <c r="K91" i="403" s="1"/>
  <c r="J91" i="403"/>
  <c r="I91" i="403"/>
  <c r="H91" i="403"/>
  <c r="N90" i="403"/>
  <c r="K90" i="403" s="1"/>
  <c r="J90" i="403"/>
  <c r="I90" i="403"/>
  <c r="H90" i="403"/>
  <c r="N89" i="403"/>
  <c r="K89" i="403"/>
  <c r="J89" i="403"/>
  <c r="I89" i="403"/>
  <c r="H89" i="403"/>
  <c r="N88" i="403"/>
  <c r="K88" i="403"/>
  <c r="J88" i="403"/>
  <c r="I88" i="403"/>
  <c r="H88" i="403"/>
  <c r="N87" i="403"/>
  <c r="K87" i="403"/>
  <c r="J87" i="403"/>
  <c r="I87" i="403"/>
  <c r="H87" i="403"/>
  <c r="N86" i="403"/>
  <c r="K86" i="403" s="1"/>
  <c r="J86" i="403"/>
  <c r="I86" i="403"/>
  <c r="H86" i="403"/>
  <c r="N85" i="403"/>
  <c r="K85" i="403"/>
  <c r="J85" i="403"/>
  <c r="I85" i="403"/>
  <c r="H85" i="403"/>
  <c r="N84" i="403"/>
  <c r="K84" i="403"/>
  <c r="J84" i="403"/>
  <c r="I84" i="403"/>
  <c r="H84" i="403"/>
  <c r="N83" i="403"/>
  <c r="K83" i="403" s="1"/>
  <c r="J83" i="403"/>
  <c r="I83" i="403"/>
  <c r="H83" i="403"/>
  <c r="N82" i="403"/>
  <c r="K82" i="403" s="1"/>
  <c r="J82" i="403"/>
  <c r="I82" i="403"/>
  <c r="H82" i="403"/>
  <c r="N81" i="403"/>
  <c r="K81" i="403" s="1"/>
  <c r="J81" i="403"/>
  <c r="I81" i="403"/>
  <c r="H81" i="403"/>
  <c r="N80" i="403"/>
  <c r="K80" i="403"/>
  <c r="J80" i="403"/>
  <c r="I80" i="403"/>
  <c r="H80" i="403"/>
  <c r="N79" i="403"/>
  <c r="K79" i="403" s="1"/>
  <c r="J79" i="403"/>
  <c r="I79" i="403"/>
  <c r="H79" i="403"/>
  <c r="N78" i="403"/>
  <c r="K78" i="403" s="1"/>
  <c r="J78" i="403"/>
  <c r="I78" i="403"/>
  <c r="H78" i="403"/>
  <c r="N77" i="403"/>
  <c r="K77" i="403" s="1"/>
  <c r="J77" i="403"/>
  <c r="I77" i="403"/>
  <c r="H77" i="403"/>
  <c r="N76" i="403"/>
  <c r="K76" i="403"/>
  <c r="J76" i="403"/>
  <c r="I76" i="403"/>
  <c r="H76" i="403"/>
  <c r="N75" i="403"/>
  <c r="K75" i="403" s="1"/>
  <c r="J75" i="403"/>
  <c r="I75" i="403"/>
  <c r="H75" i="403"/>
  <c r="N74" i="403"/>
  <c r="K74" i="403" s="1"/>
  <c r="J74" i="403"/>
  <c r="I74" i="403"/>
  <c r="H74" i="403"/>
  <c r="N73" i="403"/>
  <c r="K73" i="403" s="1"/>
  <c r="J73" i="403"/>
  <c r="I73" i="403"/>
  <c r="H73" i="403"/>
  <c r="N72" i="403"/>
  <c r="K72" i="403"/>
  <c r="J72" i="403"/>
  <c r="I72" i="403"/>
  <c r="H72" i="403"/>
  <c r="N71" i="403"/>
  <c r="K71" i="403" s="1"/>
  <c r="J71" i="403"/>
  <c r="I71" i="403"/>
  <c r="H71" i="403"/>
  <c r="N70" i="403"/>
  <c r="K70" i="403" s="1"/>
  <c r="J70" i="403"/>
  <c r="I70" i="403"/>
  <c r="H70" i="403"/>
  <c r="N69" i="403"/>
  <c r="K69" i="403" s="1"/>
  <c r="J69" i="403"/>
  <c r="I69" i="403"/>
  <c r="H69" i="403"/>
  <c r="N68" i="403"/>
  <c r="K68" i="403"/>
  <c r="J68" i="403"/>
  <c r="I68" i="403"/>
  <c r="H68" i="403"/>
  <c r="N67" i="403"/>
  <c r="K67" i="403" s="1"/>
  <c r="J67" i="403"/>
  <c r="I67" i="403"/>
  <c r="H67" i="403"/>
  <c r="N66" i="403"/>
  <c r="K66" i="403" s="1"/>
  <c r="J66" i="403"/>
  <c r="I66" i="403"/>
  <c r="H66" i="403"/>
  <c r="N65" i="403"/>
  <c r="K65" i="403" s="1"/>
  <c r="J65" i="403"/>
  <c r="I65" i="403"/>
  <c r="H65" i="403"/>
  <c r="N64" i="403"/>
  <c r="K64" i="403"/>
  <c r="J64" i="403"/>
  <c r="I64" i="403"/>
  <c r="H64" i="403"/>
  <c r="N63" i="403"/>
  <c r="K63" i="403" s="1"/>
  <c r="J63" i="403"/>
  <c r="I63" i="403"/>
  <c r="H63" i="403"/>
  <c r="N62" i="403"/>
  <c r="K62" i="403" s="1"/>
  <c r="J62" i="403"/>
  <c r="I62" i="403"/>
  <c r="H62" i="403"/>
  <c r="N61" i="403"/>
  <c r="K61" i="403" s="1"/>
  <c r="J61" i="403"/>
  <c r="I61" i="403"/>
  <c r="H61" i="403"/>
  <c r="N60" i="403"/>
  <c r="K60" i="403"/>
  <c r="J60" i="403"/>
  <c r="I60" i="403"/>
  <c r="H60" i="403"/>
  <c r="N59" i="403"/>
  <c r="K59" i="403" s="1"/>
  <c r="J59" i="403"/>
  <c r="I59" i="403"/>
  <c r="H59" i="403"/>
  <c r="N58" i="403"/>
  <c r="K58" i="403" s="1"/>
  <c r="J58" i="403"/>
  <c r="I58" i="403"/>
  <c r="H58" i="403"/>
  <c r="N57" i="403"/>
  <c r="K57" i="403" s="1"/>
  <c r="J57" i="403"/>
  <c r="I57" i="403"/>
  <c r="H57" i="403"/>
  <c r="N56" i="403"/>
  <c r="K56" i="403"/>
  <c r="J56" i="403"/>
  <c r="I56" i="403"/>
  <c r="H56" i="403"/>
  <c r="N55" i="403"/>
  <c r="K55" i="403" s="1"/>
  <c r="J55" i="403"/>
  <c r="I55" i="403"/>
  <c r="H55" i="403"/>
  <c r="N54" i="403"/>
  <c r="K54" i="403" s="1"/>
  <c r="J54" i="403"/>
  <c r="I54" i="403"/>
  <c r="H54" i="403"/>
  <c r="N53" i="403"/>
  <c r="K53" i="403" s="1"/>
  <c r="J53" i="403"/>
  <c r="I53" i="403"/>
  <c r="H53" i="403"/>
  <c r="N52" i="403"/>
  <c r="K52" i="403"/>
  <c r="J52" i="403"/>
  <c r="I52" i="403"/>
  <c r="H52" i="403"/>
  <c r="N51" i="403"/>
  <c r="K51" i="403" s="1"/>
  <c r="J51" i="403"/>
  <c r="I51" i="403"/>
  <c r="H51" i="403"/>
  <c r="N50" i="403"/>
  <c r="K50" i="403" s="1"/>
  <c r="J50" i="403"/>
  <c r="I50" i="403"/>
  <c r="H50" i="403"/>
  <c r="N49" i="403"/>
  <c r="K49" i="403"/>
  <c r="J49" i="403"/>
  <c r="I49" i="403"/>
  <c r="H49" i="403"/>
  <c r="N48" i="403"/>
  <c r="K48" i="403"/>
  <c r="J48" i="403"/>
  <c r="I48" i="403"/>
  <c r="H48" i="403"/>
  <c r="N47" i="403"/>
  <c r="K47" i="403" s="1"/>
  <c r="J47" i="403"/>
  <c r="I47" i="403"/>
  <c r="H47" i="403"/>
  <c r="N46" i="403"/>
  <c r="K46" i="403" s="1"/>
  <c r="J46" i="403"/>
  <c r="I46" i="403"/>
  <c r="H46" i="403"/>
  <c r="N45" i="403"/>
  <c r="K45" i="403" s="1"/>
  <c r="J45" i="403"/>
  <c r="I45" i="403"/>
  <c r="H45" i="403"/>
  <c r="N44" i="403"/>
  <c r="K44" i="403"/>
  <c r="J44" i="403"/>
  <c r="I44" i="403"/>
  <c r="H44" i="403"/>
  <c r="N43" i="403"/>
  <c r="K43" i="403"/>
  <c r="J43" i="403"/>
  <c r="I43" i="403"/>
  <c r="H43" i="403"/>
  <c r="N42" i="403"/>
  <c r="K42" i="403" s="1"/>
  <c r="J42" i="403"/>
  <c r="I42" i="403"/>
  <c r="H42" i="403"/>
  <c r="N41" i="403"/>
  <c r="K41" i="403" s="1"/>
  <c r="J41" i="403"/>
  <c r="I41" i="403"/>
  <c r="H41" i="403"/>
  <c r="N40" i="403"/>
  <c r="K40" i="403"/>
  <c r="J40" i="403"/>
  <c r="I40" i="403"/>
  <c r="H40" i="403"/>
  <c r="N39" i="403"/>
  <c r="K39" i="403" s="1"/>
  <c r="J39" i="403"/>
  <c r="I39" i="403"/>
  <c r="H39" i="403"/>
  <c r="N38" i="403"/>
  <c r="K38" i="403" s="1"/>
  <c r="J38" i="403"/>
  <c r="I38" i="403"/>
  <c r="H38" i="403"/>
  <c r="N37" i="403"/>
  <c r="K37" i="403" s="1"/>
  <c r="J37" i="403"/>
  <c r="I37" i="403"/>
  <c r="H37" i="403"/>
  <c r="N36" i="403"/>
  <c r="K36" i="403"/>
  <c r="J36" i="403"/>
  <c r="I36" i="403"/>
  <c r="H36" i="403"/>
  <c r="N35" i="403"/>
  <c r="K35" i="403"/>
  <c r="J35" i="403"/>
  <c r="I35" i="403"/>
  <c r="H35" i="403"/>
  <c r="N34" i="403"/>
  <c r="K34" i="403" s="1"/>
  <c r="J34" i="403"/>
  <c r="I34" i="403"/>
  <c r="H34" i="403"/>
  <c r="N33" i="403"/>
  <c r="K33" i="403" s="1"/>
  <c r="J33" i="403"/>
  <c r="I33" i="403"/>
  <c r="H33" i="403"/>
  <c r="N32" i="403"/>
  <c r="N31" i="403"/>
  <c r="N30" i="403"/>
  <c r="G5" i="403"/>
  <c r="D5" i="403"/>
  <c r="C5" i="403"/>
  <c r="A5" i="403"/>
  <c r="A1" i="403"/>
  <c r="L11" i="402"/>
  <c r="I11" i="402"/>
  <c r="H18" i="402"/>
  <c r="D11" i="402"/>
  <c r="C11" i="402"/>
  <c r="L9" i="402"/>
  <c r="I9" i="402"/>
  <c r="G9" i="402"/>
  <c r="E9" i="402"/>
  <c r="F18" i="402"/>
  <c r="D9" i="402"/>
  <c r="C9" i="402"/>
  <c r="L7" i="402"/>
  <c r="I7" i="402"/>
  <c r="G7" i="402"/>
  <c r="E7" i="402"/>
  <c r="B19" i="402"/>
  <c r="D7" i="402"/>
  <c r="C7" i="402"/>
  <c r="Y5" i="402"/>
  <c r="L4" i="402"/>
  <c r="K41" i="402" s="1"/>
  <c r="E4" i="402"/>
  <c r="Y3" i="402"/>
  <c r="AJ1" i="402" s="1"/>
  <c r="E2" i="402"/>
  <c r="AK1" i="402"/>
  <c r="AH1" i="402"/>
  <c r="AG1" i="402"/>
  <c r="AF1" i="402"/>
  <c r="AC1" i="402"/>
  <c r="AB1" i="402"/>
  <c r="P156" i="401"/>
  <c r="M156" i="401" s="1"/>
  <c r="L156" i="401"/>
  <c r="K156" i="401"/>
  <c r="J156" i="401"/>
  <c r="P155" i="401"/>
  <c r="M155" i="401"/>
  <c r="L155" i="401"/>
  <c r="K155" i="401"/>
  <c r="J155" i="401"/>
  <c r="P154" i="401"/>
  <c r="M154" i="401"/>
  <c r="L154" i="401"/>
  <c r="K154" i="401"/>
  <c r="J154" i="401"/>
  <c r="P153" i="401"/>
  <c r="M153" i="401" s="1"/>
  <c r="L153" i="401"/>
  <c r="K153" i="401"/>
  <c r="J153" i="401"/>
  <c r="P152" i="401"/>
  <c r="M152" i="401" s="1"/>
  <c r="L152" i="401"/>
  <c r="K152" i="401"/>
  <c r="J152" i="401"/>
  <c r="P151" i="401"/>
  <c r="M151" i="401"/>
  <c r="L151" i="401"/>
  <c r="K151" i="401"/>
  <c r="J151" i="401"/>
  <c r="P150" i="401"/>
  <c r="M150" i="401"/>
  <c r="L150" i="401"/>
  <c r="K150" i="401"/>
  <c r="J150" i="401"/>
  <c r="P149" i="401"/>
  <c r="M149" i="401" s="1"/>
  <c r="L149" i="401"/>
  <c r="K149" i="401"/>
  <c r="J149" i="401"/>
  <c r="P148" i="401"/>
  <c r="M148" i="401" s="1"/>
  <c r="L148" i="401"/>
  <c r="K148" i="401"/>
  <c r="J148" i="401"/>
  <c r="P147" i="401"/>
  <c r="M147" i="401"/>
  <c r="L147" i="401"/>
  <c r="K147" i="401"/>
  <c r="J147" i="401"/>
  <c r="P146" i="401"/>
  <c r="M146" i="401"/>
  <c r="L146" i="401"/>
  <c r="K146" i="401"/>
  <c r="J146" i="401"/>
  <c r="P145" i="401"/>
  <c r="M145" i="401"/>
  <c r="L145" i="401"/>
  <c r="K145" i="401"/>
  <c r="J145" i="401"/>
  <c r="P144" i="401"/>
  <c r="M144" i="401" s="1"/>
  <c r="L144" i="401"/>
  <c r="K144" i="401"/>
  <c r="J144" i="401"/>
  <c r="P143" i="401"/>
  <c r="M143" i="401"/>
  <c r="L143" i="401"/>
  <c r="K143" i="401"/>
  <c r="J143" i="401"/>
  <c r="P142" i="401"/>
  <c r="M142" i="401"/>
  <c r="L142" i="401"/>
  <c r="K142" i="401"/>
  <c r="J142" i="401"/>
  <c r="P141" i="401"/>
  <c r="M141" i="401" s="1"/>
  <c r="L141" i="401"/>
  <c r="K141" i="401"/>
  <c r="J141" i="401"/>
  <c r="P140" i="401"/>
  <c r="M140" i="401" s="1"/>
  <c r="L140" i="401"/>
  <c r="K140" i="401"/>
  <c r="J140" i="401"/>
  <c r="P139" i="401"/>
  <c r="M139" i="401"/>
  <c r="L139" i="401"/>
  <c r="K139" i="401"/>
  <c r="J139" i="401"/>
  <c r="P138" i="401"/>
  <c r="M138" i="401"/>
  <c r="L138" i="401"/>
  <c r="K138" i="401"/>
  <c r="J138" i="401"/>
  <c r="P137" i="401"/>
  <c r="M137" i="401" s="1"/>
  <c r="L137" i="401"/>
  <c r="K137" i="401"/>
  <c r="J137" i="401"/>
  <c r="P136" i="401"/>
  <c r="M136" i="401" s="1"/>
  <c r="L136" i="401"/>
  <c r="K136" i="401"/>
  <c r="J136" i="401"/>
  <c r="P135" i="401"/>
  <c r="M135" i="401"/>
  <c r="L135" i="401"/>
  <c r="K135" i="401"/>
  <c r="J135" i="401"/>
  <c r="P134" i="401"/>
  <c r="M134" i="401"/>
  <c r="L134" i="401"/>
  <c r="K134" i="401"/>
  <c r="J134" i="401"/>
  <c r="P133" i="401"/>
  <c r="M133" i="401" s="1"/>
  <c r="L133" i="401"/>
  <c r="K133" i="401"/>
  <c r="J133" i="401"/>
  <c r="P132" i="401"/>
  <c r="M132" i="401" s="1"/>
  <c r="L132" i="401"/>
  <c r="K132" i="401"/>
  <c r="J132" i="401"/>
  <c r="P131" i="401"/>
  <c r="M131" i="401"/>
  <c r="L131" i="401"/>
  <c r="K131" i="401"/>
  <c r="J131" i="401"/>
  <c r="P130" i="401"/>
  <c r="M130" i="401"/>
  <c r="L130" i="401"/>
  <c r="K130" i="401"/>
  <c r="J130" i="401"/>
  <c r="P129" i="401"/>
  <c r="M129" i="401"/>
  <c r="L129" i="401"/>
  <c r="K129" i="401"/>
  <c r="J129" i="401"/>
  <c r="P128" i="401"/>
  <c r="M128" i="401" s="1"/>
  <c r="L128" i="401"/>
  <c r="K128" i="401"/>
  <c r="J128" i="401"/>
  <c r="P127" i="401"/>
  <c r="M127" i="401"/>
  <c r="L127" i="401"/>
  <c r="K127" i="401"/>
  <c r="J127" i="401"/>
  <c r="P126" i="401"/>
  <c r="M126" i="401"/>
  <c r="L126" i="401"/>
  <c r="K126" i="401"/>
  <c r="J126" i="401"/>
  <c r="P125" i="401"/>
  <c r="M125" i="401"/>
  <c r="L125" i="401"/>
  <c r="K125" i="401"/>
  <c r="J125" i="401"/>
  <c r="P124" i="401"/>
  <c r="M124" i="401" s="1"/>
  <c r="L124" i="401"/>
  <c r="K124" i="401"/>
  <c r="J124" i="401"/>
  <c r="P123" i="401"/>
  <c r="M123" i="401"/>
  <c r="L123" i="401"/>
  <c r="K123" i="401"/>
  <c r="J123" i="401"/>
  <c r="P122" i="401"/>
  <c r="M122" i="401"/>
  <c r="L122" i="401"/>
  <c r="K122" i="401"/>
  <c r="J122" i="401"/>
  <c r="P121" i="401"/>
  <c r="M121" i="401" s="1"/>
  <c r="L121" i="401"/>
  <c r="K121" i="401"/>
  <c r="J121" i="401"/>
  <c r="P120" i="401"/>
  <c r="M120" i="401" s="1"/>
  <c r="L120" i="401"/>
  <c r="K120" i="401"/>
  <c r="J120" i="401"/>
  <c r="P119" i="401"/>
  <c r="M119" i="401"/>
  <c r="L119" i="401"/>
  <c r="K119" i="401"/>
  <c r="J119" i="401"/>
  <c r="P118" i="401"/>
  <c r="M118" i="401"/>
  <c r="L118" i="401"/>
  <c r="K118" i="401"/>
  <c r="J118" i="401"/>
  <c r="P117" i="401"/>
  <c r="M117" i="401" s="1"/>
  <c r="L117" i="401"/>
  <c r="K117" i="401"/>
  <c r="J117" i="401"/>
  <c r="P116" i="401"/>
  <c r="M116" i="401" s="1"/>
  <c r="L116" i="401"/>
  <c r="K116" i="401"/>
  <c r="J116" i="401"/>
  <c r="P115" i="401"/>
  <c r="M115" i="401"/>
  <c r="L115" i="401"/>
  <c r="K115" i="401"/>
  <c r="J115" i="401"/>
  <c r="P114" i="401"/>
  <c r="M114" i="401"/>
  <c r="L114" i="401"/>
  <c r="K114" i="401"/>
  <c r="J114" i="401"/>
  <c r="P113" i="401"/>
  <c r="M113" i="401"/>
  <c r="L113" i="401"/>
  <c r="K113" i="401"/>
  <c r="J113" i="401"/>
  <c r="P112" i="401"/>
  <c r="M112" i="401" s="1"/>
  <c r="L112" i="401"/>
  <c r="K112" i="401"/>
  <c r="J112" i="401"/>
  <c r="P111" i="401"/>
  <c r="M111" i="401"/>
  <c r="L111" i="401"/>
  <c r="K111" i="401"/>
  <c r="J111" i="401"/>
  <c r="P110" i="401"/>
  <c r="M110" i="401"/>
  <c r="L110" i="401"/>
  <c r="K110" i="401"/>
  <c r="J110" i="401"/>
  <c r="P109" i="401"/>
  <c r="M109" i="401" s="1"/>
  <c r="L109" i="401"/>
  <c r="K109" i="401"/>
  <c r="J109" i="401"/>
  <c r="P108" i="401"/>
  <c r="M108" i="401" s="1"/>
  <c r="L108" i="401"/>
  <c r="K108" i="401"/>
  <c r="J108" i="401"/>
  <c r="P107" i="401"/>
  <c r="M107" i="401"/>
  <c r="L107" i="401"/>
  <c r="K107" i="401"/>
  <c r="J107" i="401"/>
  <c r="P106" i="401"/>
  <c r="M106" i="401"/>
  <c r="L106" i="401"/>
  <c r="K106" i="401"/>
  <c r="J106" i="401"/>
  <c r="P105" i="401"/>
  <c r="M105" i="401" s="1"/>
  <c r="L105" i="401"/>
  <c r="K105" i="401"/>
  <c r="J105" i="401"/>
  <c r="P104" i="401"/>
  <c r="M104" i="401" s="1"/>
  <c r="L104" i="401"/>
  <c r="K104" i="401"/>
  <c r="J104" i="401"/>
  <c r="P103" i="401"/>
  <c r="M103" i="401"/>
  <c r="L103" i="401"/>
  <c r="K103" i="401"/>
  <c r="J103" i="401"/>
  <c r="P102" i="401"/>
  <c r="M102" i="401"/>
  <c r="L102" i="401"/>
  <c r="K102" i="401"/>
  <c r="J102" i="401"/>
  <c r="P101" i="401"/>
  <c r="M101" i="401" s="1"/>
  <c r="L101" i="401"/>
  <c r="K101" i="401"/>
  <c r="J101" i="401"/>
  <c r="P100" i="401"/>
  <c r="M100" i="401" s="1"/>
  <c r="L100" i="401"/>
  <c r="K100" i="401"/>
  <c r="J100" i="401"/>
  <c r="P99" i="401"/>
  <c r="M99" i="401"/>
  <c r="L99" i="401"/>
  <c r="K99" i="401"/>
  <c r="J99" i="401"/>
  <c r="P98" i="401"/>
  <c r="M98" i="401"/>
  <c r="L98" i="401"/>
  <c r="K98" i="401"/>
  <c r="J98" i="401"/>
  <c r="P97" i="401"/>
  <c r="M97" i="401"/>
  <c r="L97" i="401"/>
  <c r="K97" i="401"/>
  <c r="J97" i="401"/>
  <c r="P96" i="401"/>
  <c r="M96" i="401" s="1"/>
  <c r="L96" i="401"/>
  <c r="K96" i="401"/>
  <c r="J96" i="401"/>
  <c r="P95" i="401"/>
  <c r="M95" i="401"/>
  <c r="L95" i="401"/>
  <c r="K95" i="401"/>
  <c r="J95" i="401"/>
  <c r="P94" i="401"/>
  <c r="M94" i="401"/>
  <c r="L94" i="401"/>
  <c r="K94" i="401"/>
  <c r="J94" i="401"/>
  <c r="P93" i="401"/>
  <c r="M93" i="401"/>
  <c r="L93" i="401"/>
  <c r="K93" i="401"/>
  <c r="J93" i="401"/>
  <c r="P92" i="401"/>
  <c r="M92" i="401" s="1"/>
  <c r="L92" i="401"/>
  <c r="K92" i="401"/>
  <c r="J92" i="401"/>
  <c r="P91" i="401"/>
  <c r="M91" i="401"/>
  <c r="L91" i="401"/>
  <c r="K91" i="401"/>
  <c r="J91" i="401"/>
  <c r="P90" i="401"/>
  <c r="M90" i="401"/>
  <c r="L90" i="401"/>
  <c r="K90" i="401"/>
  <c r="J90" i="401"/>
  <c r="P89" i="401"/>
  <c r="M89" i="401" s="1"/>
  <c r="L89" i="401"/>
  <c r="K89" i="401"/>
  <c r="J89" i="401"/>
  <c r="P88" i="401"/>
  <c r="M88" i="401" s="1"/>
  <c r="L88" i="401"/>
  <c r="K88" i="401"/>
  <c r="J88" i="401"/>
  <c r="P87" i="401"/>
  <c r="M87" i="401"/>
  <c r="L87" i="401"/>
  <c r="K87" i="401"/>
  <c r="J87" i="401"/>
  <c r="P86" i="401"/>
  <c r="M86" i="401"/>
  <c r="L86" i="401"/>
  <c r="K86" i="401"/>
  <c r="J86" i="401"/>
  <c r="P85" i="401"/>
  <c r="M85" i="401" s="1"/>
  <c r="L85" i="401"/>
  <c r="K85" i="401"/>
  <c r="J85" i="401"/>
  <c r="P84" i="401"/>
  <c r="M84" i="401" s="1"/>
  <c r="L84" i="401"/>
  <c r="K84" i="401"/>
  <c r="J84" i="401"/>
  <c r="P83" i="401"/>
  <c r="M83" i="401"/>
  <c r="L83" i="401"/>
  <c r="K83" i="401"/>
  <c r="J83" i="401"/>
  <c r="P82" i="401"/>
  <c r="M82" i="401"/>
  <c r="L82" i="401"/>
  <c r="K82" i="401"/>
  <c r="J82" i="401"/>
  <c r="P81" i="401"/>
  <c r="M81" i="401"/>
  <c r="L81" i="401"/>
  <c r="K81" i="401"/>
  <c r="J81" i="401"/>
  <c r="P80" i="401"/>
  <c r="M80" i="401" s="1"/>
  <c r="L80" i="401"/>
  <c r="K80" i="401"/>
  <c r="J80" i="401"/>
  <c r="P79" i="401"/>
  <c r="M79" i="401"/>
  <c r="L79" i="401"/>
  <c r="K79" i="401"/>
  <c r="J79" i="401"/>
  <c r="P78" i="401"/>
  <c r="M78" i="401"/>
  <c r="L78" i="401"/>
  <c r="K78" i="401"/>
  <c r="J78" i="401"/>
  <c r="P77" i="401"/>
  <c r="M77" i="401"/>
  <c r="L77" i="401"/>
  <c r="K77" i="401"/>
  <c r="J77" i="401"/>
  <c r="P76" i="401"/>
  <c r="M76" i="401" s="1"/>
  <c r="L76" i="401"/>
  <c r="K76" i="401"/>
  <c r="J76" i="401"/>
  <c r="P75" i="401"/>
  <c r="M75" i="401"/>
  <c r="L75" i="401"/>
  <c r="K75" i="401"/>
  <c r="J75" i="401"/>
  <c r="P74" i="401"/>
  <c r="M74" i="401" s="1"/>
  <c r="L74" i="401"/>
  <c r="K74" i="401"/>
  <c r="J74" i="401"/>
  <c r="P73" i="401"/>
  <c r="M73" i="401" s="1"/>
  <c r="L73" i="401"/>
  <c r="K73" i="401"/>
  <c r="J73" i="401"/>
  <c r="P72" i="401"/>
  <c r="M72" i="401"/>
  <c r="L72" i="401"/>
  <c r="K72" i="401"/>
  <c r="J72" i="401"/>
  <c r="P71" i="401"/>
  <c r="M71" i="401"/>
  <c r="L71" i="401"/>
  <c r="K71" i="401"/>
  <c r="J71" i="401"/>
  <c r="P70" i="401"/>
  <c r="M70" i="401" s="1"/>
  <c r="L70" i="401"/>
  <c r="K70" i="401"/>
  <c r="J70" i="401"/>
  <c r="P69" i="401"/>
  <c r="M69" i="401" s="1"/>
  <c r="L69" i="401"/>
  <c r="K69" i="401"/>
  <c r="J69" i="401"/>
  <c r="P68" i="401"/>
  <c r="M68" i="401"/>
  <c r="L68" i="401"/>
  <c r="K68" i="401"/>
  <c r="J68" i="401"/>
  <c r="P67" i="401"/>
  <c r="M67" i="401"/>
  <c r="L67" i="401"/>
  <c r="K67" i="401"/>
  <c r="J67" i="401"/>
  <c r="P66" i="401"/>
  <c r="M66" i="401" s="1"/>
  <c r="L66" i="401"/>
  <c r="K66" i="401"/>
  <c r="J66" i="401"/>
  <c r="P65" i="401"/>
  <c r="M65" i="401" s="1"/>
  <c r="L65" i="401"/>
  <c r="K65" i="401"/>
  <c r="J65" i="401"/>
  <c r="P64" i="401"/>
  <c r="M64" i="401" s="1"/>
  <c r="L64" i="401"/>
  <c r="K64" i="401"/>
  <c r="J64" i="401"/>
  <c r="P63" i="401"/>
  <c r="M63" i="401"/>
  <c r="L63" i="401"/>
  <c r="K63" i="401"/>
  <c r="J63" i="401"/>
  <c r="P62" i="401"/>
  <c r="M62" i="401" s="1"/>
  <c r="L62" i="401"/>
  <c r="K62" i="401"/>
  <c r="J62" i="401"/>
  <c r="P61" i="401"/>
  <c r="M61" i="401" s="1"/>
  <c r="L61" i="401"/>
  <c r="K61" i="401"/>
  <c r="J61" i="401"/>
  <c r="P60" i="401"/>
  <c r="M60" i="401"/>
  <c r="L60" i="401"/>
  <c r="K60" i="401"/>
  <c r="J60" i="401"/>
  <c r="P59" i="401"/>
  <c r="M59" i="401"/>
  <c r="L59" i="401"/>
  <c r="K59" i="401"/>
  <c r="J59" i="401"/>
  <c r="P58" i="401"/>
  <c r="M58" i="401" s="1"/>
  <c r="L58" i="401"/>
  <c r="K58" i="401"/>
  <c r="J58" i="401"/>
  <c r="P57" i="401"/>
  <c r="M57" i="401" s="1"/>
  <c r="L57" i="401"/>
  <c r="K57" i="401"/>
  <c r="J57" i="401"/>
  <c r="P56" i="401"/>
  <c r="M56" i="401" s="1"/>
  <c r="L56" i="401"/>
  <c r="K56" i="401"/>
  <c r="J56" i="401"/>
  <c r="P55" i="401"/>
  <c r="M55" i="401"/>
  <c r="L55" i="401"/>
  <c r="K55" i="401"/>
  <c r="J55" i="401"/>
  <c r="P54" i="401"/>
  <c r="M54" i="401" s="1"/>
  <c r="L54" i="401"/>
  <c r="K54" i="401"/>
  <c r="J54" i="401"/>
  <c r="P53" i="401"/>
  <c r="M53" i="401" s="1"/>
  <c r="L53" i="401"/>
  <c r="K53" i="401"/>
  <c r="J53" i="401"/>
  <c r="P52" i="401"/>
  <c r="M52" i="401" s="1"/>
  <c r="L52" i="401"/>
  <c r="K52" i="401"/>
  <c r="J52" i="401"/>
  <c r="P51" i="401"/>
  <c r="M51" i="401"/>
  <c r="L51" i="401"/>
  <c r="K51" i="401"/>
  <c r="J51" i="401"/>
  <c r="P50" i="401"/>
  <c r="M50" i="401" s="1"/>
  <c r="L50" i="401"/>
  <c r="K50" i="401"/>
  <c r="J50" i="401"/>
  <c r="P49" i="401"/>
  <c r="M49" i="401" s="1"/>
  <c r="L49" i="401"/>
  <c r="K49" i="401"/>
  <c r="J49" i="401"/>
  <c r="P48" i="401"/>
  <c r="M48" i="401" s="1"/>
  <c r="L48" i="401"/>
  <c r="K48" i="401"/>
  <c r="J48" i="401"/>
  <c r="P47" i="401"/>
  <c r="M47" i="401"/>
  <c r="L47" i="401"/>
  <c r="K47" i="401"/>
  <c r="J47" i="401"/>
  <c r="P46" i="401"/>
  <c r="M46" i="401" s="1"/>
  <c r="L46" i="401"/>
  <c r="K46" i="401"/>
  <c r="J46" i="401"/>
  <c r="P45" i="401"/>
  <c r="M45" i="401" s="1"/>
  <c r="L45" i="401"/>
  <c r="K45" i="401"/>
  <c r="J45" i="401"/>
  <c r="P44" i="401"/>
  <c r="M44" i="401"/>
  <c r="L44" i="401"/>
  <c r="K44" i="401"/>
  <c r="J44" i="401"/>
  <c r="P43" i="401"/>
  <c r="M43" i="401"/>
  <c r="L43" i="401"/>
  <c r="K43" i="401"/>
  <c r="J43" i="401"/>
  <c r="P42" i="401"/>
  <c r="M42" i="401" s="1"/>
  <c r="L42" i="401"/>
  <c r="K42" i="401"/>
  <c r="J42" i="401"/>
  <c r="P41" i="401"/>
  <c r="M41" i="401" s="1"/>
  <c r="L41" i="401"/>
  <c r="K41" i="401"/>
  <c r="J41" i="401"/>
  <c r="P40" i="401"/>
  <c r="M40" i="401"/>
  <c r="L40" i="401"/>
  <c r="K40" i="401"/>
  <c r="J40" i="401"/>
  <c r="H5" i="401"/>
  <c r="D5" i="401"/>
  <c r="C5" i="401"/>
  <c r="L11" i="400"/>
  <c r="I11" i="400"/>
  <c r="G11" i="400"/>
  <c r="E11" i="400"/>
  <c r="H18" i="400"/>
  <c r="D11" i="400"/>
  <c r="C11" i="400"/>
  <c r="L9" i="400"/>
  <c r="I9" i="400"/>
  <c r="G9" i="400"/>
  <c r="E9" i="400"/>
  <c r="B20" i="400" s="1"/>
  <c r="F18" i="400"/>
  <c r="D9" i="400"/>
  <c r="C9" i="400"/>
  <c r="L7" i="400"/>
  <c r="I7" i="400"/>
  <c r="G7" i="400"/>
  <c r="E7" i="400"/>
  <c r="D18" i="400" s="1"/>
  <c r="D7" i="400"/>
  <c r="C7" i="400"/>
  <c r="Y5" i="400"/>
  <c r="AH1" i="400" s="1"/>
  <c r="L4" i="400"/>
  <c r="K41" i="400"/>
  <c r="E4" i="400"/>
  <c r="Y3" i="400"/>
  <c r="E2" i="400"/>
  <c r="AJ1" i="400"/>
  <c r="AI1" i="400"/>
  <c r="AF1" i="400"/>
  <c r="AE1" i="400"/>
  <c r="AB1" i="400"/>
  <c r="P156" i="399"/>
  <c r="M156" i="399" s="1"/>
  <c r="L156" i="399"/>
  <c r="K156" i="399"/>
  <c r="J156" i="399"/>
  <c r="P155" i="399"/>
  <c r="M155" i="399" s="1"/>
  <c r="L155" i="399"/>
  <c r="K155" i="399"/>
  <c r="J155" i="399"/>
  <c r="P154" i="399"/>
  <c r="M154" i="399"/>
  <c r="L154" i="399"/>
  <c r="K154" i="399"/>
  <c r="J154" i="399"/>
  <c r="P153" i="399"/>
  <c r="M153" i="399" s="1"/>
  <c r="L153" i="399"/>
  <c r="K153" i="399"/>
  <c r="J153" i="399"/>
  <c r="P152" i="399"/>
  <c r="M152" i="399" s="1"/>
  <c r="L152" i="399"/>
  <c r="K152" i="399"/>
  <c r="J152" i="399"/>
  <c r="P151" i="399"/>
  <c r="M151" i="399" s="1"/>
  <c r="L151" i="399"/>
  <c r="K151" i="399"/>
  <c r="J151" i="399"/>
  <c r="P150" i="399"/>
  <c r="M150" i="399"/>
  <c r="L150" i="399"/>
  <c r="K150" i="399"/>
  <c r="J150" i="399"/>
  <c r="P149" i="399"/>
  <c r="M149" i="399"/>
  <c r="L149" i="399"/>
  <c r="K149" i="399"/>
  <c r="J149" i="399"/>
  <c r="P148" i="399"/>
  <c r="M148" i="399" s="1"/>
  <c r="L148" i="399"/>
  <c r="K148" i="399"/>
  <c r="J148" i="399"/>
  <c r="P147" i="399"/>
  <c r="M147" i="399" s="1"/>
  <c r="L147" i="399"/>
  <c r="K147" i="399"/>
  <c r="J147" i="399"/>
  <c r="P146" i="399"/>
  <c r="M146" i="399"/>
  <c r="L146" i="399"/>
  <c r="K146" i="399"/>
  <c r="J146" i="399"/>
  <c r="P145" i="399"/>
  <c r="M145" i="399"/>
  <c r="L145" i="399"/>
  <c r="K145" i="399"/>
  <c r="J145" i="399"/>
  <c r="P144" i="399"/>
  <c r="M144" i="399" s="1"/>
  <c r="L144" i="399"/>
  <c r="K144" i="399"/>
  <c r="J144" i="399"/>
  <c r="P143" i="399"/>
  <c r="M143" i="399"/>
  <c r="L143" i="399"/>
  <c r="K143" i="399"/>
  <c r="J143" i="399"/>
  <c r="P142" i="399"/>
  <c r="M142" i="399"/>
  <c r="L142" i="399"/>
  <c r="K142" i="399"/>
  <c r="J142" i="399"/>
  <c r="P141" i="399"/>
  <c r="M141" i="399"/>
  <c r="L141" i="399"/>
  <c r="K141" i="399"/>
  <c r="J141" i="399"/>
  <c r="P140" i="399"/>
  <c r="M140" i="399" s="1"/>
  <c r="L140" i="399"/>
  <c r="K140" i="399"/>
  <c r="J140" i="399"/>
  <c r="P139" i="399"/>
  <c r="M139" i="399"/>
  <c r="L139" i="399"/>
  <c r="K139" i="399"/>
  <c r="J139" i="399"/>
  <c r="P138" i="399"/>
  <c r="M138" i="399"/>
  <c r="L138" i="399"/>
  <c r="K138" i="399"/>
  <c r="J138" i="399"/>
  <c r="P137" i="399"/>
  <c r="M137" i="399"/>
  <c r="L137" i="399"/>
  <c r="K137" i="399"/>
  <c r="J137" i="399"/>
  <c r="P136" i="399"/>
  <c r="M136" i="399" s="1"/>
  <c r="L136" i="399"/>
  <c r="K136" i="399"/>
  <c r="J136" i="399"/>
  <c r="P135" i="399"/>
  <c r="M135" i="399"/>
  <c r="L135" i="399"/>
  <c r="K135" i="399"/>
  <c r="J135" i="399"/>
  <c r="P134" i="399"/>
  <c r="M134" i="399"/>
  <c r="L134" i="399"/>
  <c r="K134" i="399"/>
  <c r="J134" i="399"/>
  <c r="P133" i="399"/>
  <c r="M133" i="399" s="1"/>
  <c r="L133" i="399"/>
  <c r="K133" i="399"/>
  <c r="J133" i="399"/>
  <c r="P132" i="399"/>
  <c r="M132" i="399" s="1"/>
  <c r="L132" i="399"/>
  <c r="K132" i="399"/>
  <c r="J132" i="399"/>
  <c r="P131" i="399"/>
  <c r="M131" i="399"/>
  <c r="L131" i="399"/>
  <c r="K131" i="399"/>
  <c r="J131" i="399"/>
  <c r="P130" i="399"/>
  <c r="M130" i="399"/>
  <c r="L130" i="399"/>
  <c r="K130" i="399"/>
  <c r="J130" i="399"/>
  <c r="P129" i="399"/>
  <c r="M129" i="399"/>
  <c r="L129" i="399"/>
  <c r="K129" i="399"/>
  <c r="J129" i="399"/>
  <c r="P128" i="399"/>
  <c r="M128" i="399" s="1"/>
  <c r="L128" i="399"/>
  <c r="K128" i="399"/>
  <c r="J128" i="399"/>
  <c r="P127" i="399"/>
  <c r="M127" i="399" s="1"/>
  <c r="L127" i="399"/>
  <c r="K127" i="399"/>
  <c r="J127" i="399"/>
  <c r="P126" i="399"/>
  <c r="M126" i="399"/>
  <c r="L126" i="399"/>
  <c r="K126" i="399"/>
  <c r="J126" i="399"/>
  <c r="P125" i="399"/>
  <c r="M125" i="399"/>
  <c r="L125" i="399"/>
  <c r="K125" i="399"/>
  <c r="J125" i="399"/>
  <c r="P124" i="399"/>
  <c r="M124" i="399" s="1"/>
  <c r="L124" i="399"/>
  <c r="K124" i="399"/>
  <c r="J124" i="399"/>
  <c r="P123" i="399"/>
  <c r="M123" i="399" s="1"/>
  <c r="L123" i="399"/>
  <c r="K123" i="399"/>
  <c r="J123" i="399"/>
  <c r="P122" i="399"/>
  <c r="M122" i="399"/>
  <c r="L122" i="399"/>
  <c r="K122" i="399"/>
  <c r="J122" i="399"/>
  <c r="P121" i="399"/>
  <c r="M121" i="399"/>
  <c r="L121" i="399"/>
  <c r="K121" i="399"/>
  <c r="J121" i="399"/>
  <c r="P120" i="399"/>
  <c r="M120" i="399" s="1"/>
  <c r="L120" i="399"/>
  <c r="K120" i="399"/>
  <c r="J120" i="399"/>
  <c r="P119" i="399"/>
  <c r="M119" i="399" s="1"/>
  <c r="L119" i="399"/>
  <c r="K119" i="399"/>
  <c r="J119" i="399"/>
  <c r="P118" i="399"/>
  <c r="M118" i="399"/>
  <c r="L118" i="399"/>
  <c r="K118" i="399"/>
  <c r="J118" i="399"/>
  <c r="P117" i="399"/>
  <c r="M117" i="399"/>
  <c r="L117" i="399"/>
  <c r="K117" i="399"/>
  <c r="J117" i="399"/>
  <c r="P116" i="399"/>
  <c r="M116" i="399" s="1"/>
  <c r="L116" i="399"/>
  <c r="K116" i="399"/>
  <c r="J116" i="399"/>
  <c r="P115" i="399"/>
  <c r="M115" i="399"/>
  <c r="L115" i="399"/>
  <c r="K115" i="399"/>
  <c r="J115" i="399"/>
  <c r="P114" i="399"/>
  <c r="M114" i="399"/>
  <c r="L114" i="399"/>
  <c r="K114" i="399"/>
  <c r="J114" i="399"/>
  <c r="P113" i="399"/>
  <c r="M113" i="399" s="1"/>
  <c r="L113" i="399"/>
  <c r="K113" i="399"/>
  <c r="J113" i="399"/>
  <c r="P112" i="399"/>
  <c r="M112" i="399" s="1"/>
  <c r="L112" i="399"/>
  <c r="K112" i="399"/>
  <c r="J112" i="399"/>
  <c r="P111" i="399"/>
  <c r="M111" i="399"/>
  <c r="L111" i="399"/>
  <c r="K111" i="399"/>
  <c r="J111" i="399"/>
  <c r="P110" i="399"/>
  <c r="M110" i="399"/>
  <c r="L110" i="399"/>
  <c r="K110" i="399"/>
  <c r="J110" i="399"/>
  <c r="P109" i="399"/>
  <c r="M109" i="399"/>
  <c r="L109" i="399"/>
  <c r="K109" i="399"/>
  <c r="J109" i="399"/>
  <c r="P108" i="399"/>
  <c r="M108" i="399" s="1"/>
  <c r="L108" i="399"/>
  <c r="K108" i="399"/>
  <c r="J108" i="399"/>
  <c r="P107" i="399"/>
  <c r="M107" i="399"/>
  <c r="L107" i="399"/>
  <c r="K107" i="399"/>
  <c r="J107" i="399"/>
  <c r="P106" i="399"/>
  <c r="M106" i="399"/>
  <c r="L106" i="399"/>
  <c r="K106" i="399"/>
  <c r="J106" i="399"/>
  <c r="P105" i="399"/>
  <c r="M105" i="399"/>
  <c r="L105" i="399"/>
  <c r="K105" i="399"/>
  <c r="J105" i="399"/>
  <c r="P104" i="399"/>
  <c r="M104" i="399" s="1"/>
  <c r="L104" i="399"/>
  <c r="K104" i="399"/>
  <c r="J104" i="399"/>
  <c r="P103" i="399"/>
  <c r="M103" i="399"/>
  <c r="L103" i="399"/>
  <c r="K103" i="399"/>
  <c r="J103" i="399"/>
  <c r="P102" i="399"/>
  <c r="M102" i="399"/>
  <c r="L102" i="399"/>
  <c r="K102" i="399"/>
  <c r="J102" i="399"/>
  <c r="P101" i="399"/>
  <c r="M101" i="399"/>
  <c r="L101" i="399"/>
  <c r="K101" i="399"/>
  <c r="J101" i="399"/>
  <c r="P100" i="399"/>
  <c r="M100" i="399" s="1"/>
  <c r="L100" i="399"/>
  <c r="K100" i="399"/>
  <c r="J100" i="399"/>
  <c r="P99" i="399"/>
  <c r="M99" i="399"/>
  <c r="L99" i="399"/>
  <c r="K99" i="399"/>
  <c r="J99" i="399"/>
  <c r="P98" i="399"/>
  <c r="M98" i="399"/>
  <c r="L98" i="399"/>
  <c r="K98" i="399"/>
  <c r="J98" i="399"/>
  <c r="P97" i="399"/>
  <c r="M97" i="399" s="1"/>
  <c r="L97" i="399"/>
  <c r="K97" i="399"/>
  <c r="J97" i="399"/>
  <c r="P96" i="399"/>
  <c r="M96" i="399" s="1"/>
  <c r="L96" i="399"/>
  <c r="K96" i="399"/>
  <c r="J96" i="399"/>
  <c r="P95" i="399"/>
  <c r="M95" i="399" s="1"/>
  <c r="L95" i="399"/>
  <c r="K95" i="399"/>
  <c r="J95" i="399"/>
  <c r="P94" i="399"/>
  <c r="M94" i="399"/>
  <c r="L94" i="399"/>
  <c r="K94" i="399"/>
  <c r="J94" i="399"/>
  <c r="P93" i="399"/>
  <c r="M93" i="399"/>
  <c r="L93" i="399"/>
  <c r="K93" i="399"/>
  <c r="J93" i="399"/>
  <c r="P92" i="399"/>
  <c r="M92" i="399" s="1"/>
  <c r="L92" i="399"/>
  <c r="K92" i="399"/>
  <c r="J92" i="399"/>
  <c r="P91" i="399"/>
  <c r="M91" i="399"/>
  <c r="L91" i="399"/>
  <c r="K91" i="399"/>
  <c r="J91" i="399"/>
  <c r="P90" i="399"/>
  <c r="M90" i="399"/>
  <c r="L90" i="399"/>
  <c r="K90" i="399"/>
  <c r="J90" i="399"/>
  <c r="P89" i="399"/>
  <c r="M89" i="399"/>
  <c r="L89" i="399"/>
  <c r="K89" i="399"/>
  <c r="J89" i="399"/>
  <c r="P88" i="399"/>
  <c r="M88" i="399" s="1"/>
  <c r="L88" i="399"/>
  <c r="K88" i="399"/>
  <c r="J88" i="399"/>
  <c r="P87" i="399"/>
  <c r="M87" i="399" s="1"/>
  <c r="L87" i="399"/>
  <c r="K87" i="399"/>
  <c r="J87" i="399"/>
  <c r="P86" i="399"/>
  <c r="M86" i="399"/>
  <c r="L86" i="399"/>
  <c r="K86" i="399"/>
  <c r="J86" i="399"/>
  <c r="P85" i="399"/>
  <c r="M85" i="399"/>
  <c r="L85" i="399"/>
  <c r="K85" i="399"/>
  <c r="J85" i="399"/>
  <c r="P84" i="399"/>
  <c r="M84" i="399" s="1"/>
  <c r="L84" i="399"/>
  <c r="K84" i="399"/>
  <c r="J84" i="399"/>
  <c r="P83" i="399"/>
  <c r="M83" i="399" s="1"/>
  <c r="L83" i="399"/>
  <c r="K83" i="399"/>
  <c r="J83" i="399"/>
  <c r="P82" i="399"/>
  <c r="M82" i="399"/>
  <c r="L82" i="399"/>
  <c r="K82" i="399"/>
  <c r="J82" i="399"/>
  <c r="P81" i="399"/>
  <c r="M81" i="399"/>
  <c r="L81" i="399"/>
  <c r="K81" i="399"/>
  <c r="J81" i="399"/>
  <c r="P80" i="399"/>
  <c r="M80" i="399" s="1"/>
  <c r="L80" i="399"/>
  <c r="K80" i="399"/>
  <c r="J80" i="399"/>
  <c r="P79" i="399"/>
  <c r="M79" i="399" s="1"/>
  <c r="L79" i="399"/>
  <c r="K79" i="399"/>
  <c r="J79" i="399"/>
  <c r="P78" i="399"/>
  <c r="M78" i="399"/>
  <c r="L78" i="399"/>
  <c r="K78" i="399"/>
  <c r="J78" i="399"/>
  <c r="P77" i="399"/>
  <c r="M77" i="399"/>
  <c r="L77" i="399"/>
  <c r="K77" i="399"/>
  <c r="J77" i="399"/>
  <c r="P76" i="399"/>
  <c r="M76" i="399" s="1"/>
  <c r="L76" i="399"/>
  <c r="K76" i="399"/>
  <c r="J76" i="399"/>
  <c r="P75" i="399"/>
  <c r="M75" i="399"/>
  <c r="L75" i="399"/>
  <c r="K75" i="399"/>
  <c r="J75" i="399"/>
  <c r="P74" i="399"/>
  <c r="M74" i="399"/>
  <c r="L74" i="399"/>
  <c r="K74" i="399"/>
  <c r="J74" i="399"/>
  <c r="P73" i="399"/>
  <c r="M73" i="399"/>
  <c r="L73" i="399"/>
  <c r="K73" i="399"/>
  <c r="J73" i="399"/>
  <c r="P72" i="399"/>
  <c r="M72" i="399" s="1"/>
  <c r="L72" i="399"/>
  <c r="K72" i="399"/>
  <c r="J72" i="399"/>
  <c r="P71" i="399"/>
  <c r="M71" i="399"/>
  <c r="L71" i="399"/>
  <c r="K71" i="399"/>
  <c r="J71" i="399"/>
  <c r="P70" i="399"/>
  <c r="M70" i="399"/>
  <c r="L70" i="399"/>
  <c r="K70" i="399"/>
  <c r="J70" i="399"/>
  <c r="P69" i="399"/>
  <c r="M69" i="399"/>
  <c r="L69" i="399"/>
  <c r="K69" i="399"/>
  <c r="J69" i="399"/>
  <c r="P68" i="399"/>
  <c r="M68" i="399" s="1"/>
  <c r="L68" i="399"/>
  <c r="K68" i="399"/>
  <c r="J68" i="399"/>
  <c r="P67" i="399"/>
  <c r="M67" i="399" s="1"/>
  <c r="L67" i="399"/>
  <c r="K67" i="399"/>
  <c r="J67" i="399"/>
  <c r="P66" i="399"/>
  <c r="M66" i="399"/>
  <c r="L66" i="399"/>
  <c r="K66" i="399"/>
  <c r="J66" i="399"/>
  <c r="P65" i="399"/>
  <c r="M65" i="399"/>
  <c r="L65" i="399"/>
  <c r="K65" i="399"/>
  <c r="J65" i="399"/>
  <c r="P64" i="399"/>
  <c r="M64" i="399" s="1"/>
  <c r="L64" i="399"/>
  <c r="K64" i="399"/>
  <c r="J64" i="399"/>
  <c r="P63" i="399"/>
  <c r="M63" i="399" s="1"/>
  <c r="L63" i="399"/>
  <c r="K63" i="399"/>
  <c r="J63" i="399"/>
  <c r="P62" i="399"/>
  <c r="M62" i="399"/>
  <c r="L62" i="399"/>
  <c r="K62" i="399"/>
  <c r="J62" i="399"/>
  <c r="P61" i="399"/>
  <c r="M61" i="399"/>
  <c r="L61" i="399"/>
  <c r="K61" i="399"/>
  <c r="J61" i="399"/>
  <c r="P60" i="399"/>
  <c r="M60" i="399" s="1"/>
  <c r="L60" i="399"/>
  <c r="K60" i="399"/>
  <c r="J60" i="399"/>
  <c r="P59" i="399"/>
  <c r="M59" i="399" s="1"/>
  <c r="L59" i="399"/>
  <c r="K59" i="399"/>
  <c r="J59" i="399"/>
  <c r="P58" i="399"/>
  <c r="M58" i="399"/>
  <c r="L58" i="399"/>
  <c r="K58" i="399"/>
  <c r="J58" i="399"/>
  <c r="P57" i="399"/>
  <c r="M57" i="399"/>
  <c r="L57" i="399"/>
  <c r="K57" i="399"/>
  <c r="J57" i="399"/>
  <c r="P56" i="399"/>
  <c r="M56" i="399" s="1"/>
  <c r="L56" i="399"/>
  <c r="K56" i="399"/>
  <c r="J56" i="399"/>
  <c r="P55" i="399"/>
  <c r="M55" i="399" s="1"/>
  <c r="L55" i="399"/>
  <c r="K55" i="399"/>
  <c r="J55" i="399"/>
  <c r="P54" i="399"/>
  <c r="M54" i="399"/>
  <c r="L54" i="399"/>
  <c r="K54" i="399"/>
  <c r="J54" i="399"/>
  <c r="P53" i="399"/>
  <c r="M53" i="399"/>
  <c r="L53" i="399"/>
  <c r="K53" i="399"/>
  <c r="J53" i="399"/>
  <c r="P52" i="399"/>
  <c r="M52" i="399" s="1"/>
  <c r="L52" i="399"/>
  <c r="K52" i="399"/>
  <c r="J52" i="399"/>
  <c r="P51" i="399"/>
  <c r="M51" i="399" s="1"/>
  <c r="L51" i="399"/>
  <c r="K51" i="399"/>
  <c r="J51" i="399"/>
  <c r="P50" i="399"/>
  <c r="M50" i="399"/>
  <c r="L50" i="399"/>
  <c r="K50" i="399"/>
  <c r="J50" i="399"/>
  <c r="P49" i="399"/>
  <c r="M49" i="399"/>
  <c r="L49" i="399"/>
  <c r="K49" i="399"/>
  <c r="J49" i="399"/>
  <c r="P48" i="399"/>
  <c r="M48" i="399" s="1"/>
  <c r="L48" i="399"/>
  <c r="K48" i="399"/>
  <c r="J48" i="399"/>
  <c r="P47" i="399"/>
  <c r="M47" i="399" s="1"/>
  <c r="L47" i="399"/>
  <c r="K47" i="399"/>
  <c r="J47" i="399"/>
  <c r="P46" i="399"/>
  <c r="M46" i="399"/>
  <c r="L46" i="399"/>
  <c r="K46" i="399"/>
  <c r="J46" i="399"/>
  <c r="P45" i="399"/>
  <c r="M45" i="399"/>
  <c r="L45" i="399"/>
  <c r="K45" i="399"/>
  <c r="J45" i="399"/>
  <c r="P44" i="399"/>
  <c r="M44" i="399" s="1"/>
  <c r="L44" i="399"/>
  <c r="K44" i="399"/>
  <c r="J44" i="399"/>
  <c r="P43" i="399"/>
  <c r="M43" i="399" s="1"/>
  <c r="L43" i="399"/>
  <c r="K43" i="399"/>
  <c r="J43" i="399"/>
  <c r="P42" i="399"/>
  <c r="M42" i="399"/>
  <c r="L42" i="399"/>
  <c r="K42" i="399"/>
  <c r="J42" i="399"/>
  <c r="P41" i="399"/>
  <c r="M41" i="399"/>
  <c r="L41" i="399"/>
  <c r="K41" i="399"/>
  <c r="J41" i="399"/>
  <c r="P40" i="399"/>
  <c r="M40" i="399" s="1"/>
  <c r="L40" i="399"/>
  <c r="K40" i="399"/>
  <c r="J40" i="399"/>
  <c r="H5" i="399"/>
  <c r="D5" i="399"/>
  <c r="C5" i="399"/>
  <c r="B20" i="398"/>
  <c r="B19" i="398"/>
  <c r="D18" i="398"/>
  <c r="L11" i="398"/>
  <c r="I11" i="398"/>
  <c r="H18" i="398"/>
  <c r="D11" i="398"/>
  <c r="C11" i="398"/>
  <c r="L9" i="398"/>
  <c r="I9" i="398"/>
  <c r="F18" i="398"/>
  <c r="D9" i="398"/>
  <c r="C9" i="398"/>
  <c r="L7" i="398"/>
  <c r="I7" i="398"/>
  <c r="D7" i="398"/>
  <c r="C7" i="398"/>
  <c r="Y5" i="398"/>
  <c r="AH1" i="398" s="1"/>
  <c r="L4" i="398"/>
  <c r="K41" i="398"/>
  <c r="E4" i="398"/>
  <c r="Y3" i="398"/>
  <c r="AD1" i="398" s="1"/>
  <c r="E2" i="398"/>
  <c r="AK1" i="398"/>
  <c r="AJ1" i="398"/>
  <c r="AI1" i="398"/>
  <c r="AG1" i="398"/>
  <c r="AF1" i="398"/>
  <c r="AE1" i="398"/>
  <c r="AC1" i="398"/>
  <c r="AB1" i="398"/>
  <c r="P156" i="397"/>
  <c r="M156" i="397" s="1"/>
  <c r="L156" i="397"/>
  <c r="K156" i="397"/>
  <c r="J156" i="397"/>
  <c r="P155" i="397"/>
  <c r="M155" i="397"/>
  <c r="L155" i="397"/>
  <c r="K155" i="397"/>
  <c r="J155" i="397"/>
  <c r="P154" i="397"/>
  <c r="M154" i="397"/>
  <c r="L154" i="397"/>
  <c r="K154" i="397"/>
  <c r="J154" i="397"/>
  <c r="P153" i="397"/>
  <c r="M153" i="397" s="1"/>
  <c r="L153" i="397"/>
  <c r="K153" i="397"/>
  <c r="J153" i="397"/>
  <c r="P152" i="397"/>
  <c r="M152" i="397" s="1"/>
  <c r="L152" i="397"/>
  <c r="K152" i="397"/>
  <c r="J152" i="397"/>
  <c r="P151" i="397"/>
  <c r="M151" i="397"/>
  <c r="L151" i="397"/>
  <c r="K151" i="397"/>
  <c r="J151" i="397"/>
  <c r="P150" i="397"/>
  <c r="M150" i="397"/>
  <c r="L150" i="397"/>
  <c r="K150" i="397"/>
  <c r="J150" i="397"/>
  <c r="P149" i="397"/>
  <c r="M149" i="397" s="1"/>
  <c r="L149" i="397"/>
  <c r="K149" i="397"/>
  <c r="J149" i="397"/>
  <c r="P148" i="397"/>
  <c r="M148" i="397" s="1"/>
  <c r="L148" i="397"/>
  <c r="K148" i="397"/>
  <c r="J148" i="397"/>
  <c r="P147" i="397"/>
  <c r="M147" i="397"/>
  <c r="L147" i="397"/>
  <c r="K147" i="397"/>
  <c r="J147" i="397"/>
  <c r="P146" i="397"/>
  <c r="M146" i="397"/>
  <c r="L146" i="397"/>
  <c r="K146" i="397"/>
  <c r="J146" i="397"/>
  <c r="P145" i="397"/>
  <c r="M145" i="397" s="1"/>
  <c r="L145" i="397"/>
  <c r="K145" i="397"/>
  <c r="J145" i="397"/>
  <c r="P144" i="397"/>
  <c r="M144" i="397" s="1"/>
  <c r="L144" i="397"/>
  <c r="K144" i="397"/>
  <c r="J144" i="397"/>
  <c r="P143" i="397"/>
  <c r="M143" i="397"/>
  <c r="L143" i="397"/>
  <c r="K143" i="397"/>
  <c r="J143" i="397"/>
  <c r="P142" i="397"/>
  <c r="M142" i="397"/>
  <c r="L142" i="397"/>
  <c r="K142" i="397"/>
  <c r="J142" i="397"/>
  <c r="P141" i="397"/>
  <c r="M141" i="397" s="1"/>
  <c r="L141" i="397"/>
  <c r="K141" i="397"/>
  <c r="J141" i="397"/>
  <c r="P140" i="397"/>
  <c r="M140" i="397" s="1"/>
  <c r="L140" i="397"/>
  <c r="K140" i="397"/>
  <c r="J140" i="397"/>
  <c r="P139" i="397"/>
  <c r="M139" i="397"/>
  <c r="L139" i="397"/>
  <c r="K139" i="397"/>
  <c r="J139" i="397"/>
  <c r="P138" i="397"/>
  <c r="M138" i="397"/>
  <c r="L138" i="397"/>
  <c r="K138" i="397"/>
  <c r="J138" i="397"/>
  <c r="P137" i="397"/>
  <c r="M137" i="397" s="1"/>
  <c r="L137" i="397"/>
  <c r="K137" i="397"/>
  <c r="J137" i="397"/>
  <c r="P136" i="397"/>
  <c r="M136" i="397" s="1"/>
  <c r="L136" i="397"/>
  <c r="K136" i="397"/>
  <c r="J136" i="397"/>
  <c r="P135" i="397"/>
  <c r="M135" i="397"/>
  <c r="L135" i="397"/>
  <c r="K135" i="397"/>
  <c r="J135" i="397"/>
  <c r="P134" i="397"/>
  <c r="M134" i="397"/>
  <c r="L134" i="397"/>
  <c r="K134" i="397"/>
  <c r="J134" i="397"/>
  <c r="P133" i="397"/>
  <c r="M133" i="397" s="1"/>
  <c r="L133" i="397"/>
  <c r="K133" i="397"/>
  <c r="J133" i="397"/>
  <c r="P132" i="397"/>
  <c r="M132" i="397" s="1"/>
  <c r="L132" i="397"/>
  <c r="K132" i="397"/>
  <c r="J132" i="397"/>
  <c r="P131" i="397"/>
  <c r="M131" i="397"/>
  <c r="L131" i="397"/>
  <c r="K131" i="397"/>
  <c r="J131" i="397"/>
  <c r="P130" i="397"/>
  <c r="M130" i="397"/>
  <c r="L130" i="397"/>
  <c r="K130" i="397"/>
  <c r="J130" i="397"/>
  <c r="P129" i="397"/>
  <c r="M129" i="397" s="1"/>
  <c r="L129" i="397"/>
  <c r="K129" i="397"/>
  <c r="J129" i="397"/>
  <c r="P128" i="397"/>
  <c r="M128" i="397" s="1"/>
  <c r="L128" i="397"/>
  <c r="K128" i="397"/>
  <c r="J128" i="397"/>
  <c r="P127" i="397"/>
  <c r="M127" i="397"/>
  <c r="L127" i="397"/>
  <c r="K127" i="397"/>
  <c r="J127" i="397"/>
  <c r="P126" i="397"/>
  <c r="M126" i="397"/>
  <c r="L126" i="397"/>
  <c r="K126" i="397"/>
  <c r="J126" i="397"/>
  <c r="P125" i="397"/>
  <c r="M125" i="397" s="1"/>
  <c r="L125" i="397"/>
  <c r="K125" i="397"/>
  <c r="J125" i="397"/>
  <c r="P124" i="397"/>
  <c r="M124" i="397" s="1"/>
  <c r="L124" i="397"/>
  <c r="K124" i="397"/>
  <c r="J124" i="397"/>
  <c r="P123" i="397"/>
  <c r="M123" i="397"/>
  <c r="L123" i="397"/>
  <c r="K123" i="397"/>
  <c r="J123" i="397"/>
  <c r="P122" i="397"/>
  <c r="M122" i="397"/>
  <c r="L122" i="397"/>
  <c r="K122" i="397"/>
  <c r="J122" i="397"/>
  <c r="P121" i="397"/>
  <c r="M121" i="397" s="1"/>
  <c r="L121" i="397"/>
  <c r="K121" i="397"/>
  <c r="J121" i="397"/>
  <c r="P120" i="397"/>
  <c r="M120" i="397" s="1"/>
  <c r="L120" i="397"/>
  <c r="K120" i="397"/>
  <c r="J120" i="397"/>
  <c r="P119" i="397"/>
  <c r="M119" i="397"/>
  <c r="L119" i="397"/>
  <c r="K119" i="397"/>
  <c r="J119" i="397"/>
  <c r="P118" i="397"/>
  <c r="M118" i="397"/>
  <c r="L118" i="397"/>
  <c r="K118" i="397"/>
  <c r="J118" i="397"/>
  <c r="P117" i="397"/>
  <c r="M117" i="397" s="1"/>
  <c r="L117" i="397"/>
  <c r="K117" i="397"/>
  <c r="J117" i="397"/>
  <c r="P116" i="397"/>
  <c r="M116" i="397" s="1"/>
  <c r="L116" i="397"/>
  <c r="K116" i="397"/>
  <c r="J116" i="397"/>
  <c r="P115" i="397"/>
  <c r="M115" i="397"/>
  <c r="L115" i="397"/>
  <c r="K115" i="397"/>
  <c r="J115" i="397"/>
  <c r="P114" i="397"/>
  <c r="M114" i="397"/>
  <c r="L114" i="397"/>
  <c r="K114" i="397"/>
  <c r="J114" i="397"/>
  <c r="P113" i="397"/>
  <c r="M113" i="397" s="1"/>
  <c r="L113" i="397"/>
  <c r="K113" i="397"/>
  <c r="J113" i="397"/>
  <c r="P112" i="397"/>
  <c r="M112" i="397" s="1"/>
  <c r="L112" i="397"/>
  <c r="K112" i="397"/>
  <c r="J112" i="397"/>
  <c r="P111" i="397"/>
  <c r="M111" i="397"/>
  <c r="L111" i="397"/>
  <c r="K111" i="397"/>
  <c r="J111" i="397"/>
  <c r="P110" i="397"/>
  <c r="M110" i="397"/>
  <c r="L110" i="397"/>
  <c r="K110" i="397"/>
  <c r="J110" i="397"/>
  <c r="P109" i="397"/>
  <c r="M109" i="397" s="1"/>
  <c r="L109" i="397"/>
  <c r="K109" i="397"/>
  <c r="J109" i="397"/>
  <c r="P108" i="397"/>
  <c r="M108" i="397" s="1"/>
  <c r="L108" i="397"/>
  <c r="K108" i="397"/>
  <c r="J108" i="397"/>
  <c r="P107" i="397"/>
  <c r="M107" i="397"/>
  <c r="L107" i="397"/>
  <c r="K107" i="397"/>
  <c r="J107" i="397"/>
  <c r="P106" i="397"/>
  <c r="M106" i="397"/>
  <c r="L106" i="397"/>
  <c r="K106" i="397"/>
  <c r="J106" i="397"/>
  <c r="P105" i="397"/>
  <c r="M105" i="397" s="1"/>
  <c r="L105" i="397"/>
  <c r="K105" i="397"/>
  <c r="J105" i="397"/>
  <c r="P104" i="397"/>
  <c r="M104" i="397"/>
  <c r="L104" i="397"/>
  <c r="K104" i="397"/>
  <c r="J104" i="397"/>
  <c r="P103" i="397"/>
  <c r="M103" i="397"/>
  <c r="L103" i="397"/>
  <c r="K103" i="397"/>
  <c r="J103" i="397"/>
  <c r="P102" i="397"/>
  <c r="M102" i="397"/>
  <c r="L102" i="397"/>
  <c r="K102" i="397"/>
  <c r="J102" i="397"/>
  <c r="P101" i="397"/>
  <c r="M101" i="397" s="1"/>
  <c r="L101" i="397"/>
  <c r="K101" i="397"/>
  <c r="J101" i="397"/>
  <c r="P100" i="397"/>
  <c r="M100" i="397" s="1"/>
  <c r="L100" i="397"/>
  <c r="K100" i="397"/>
  <c r="J100" i="397"/>
  <c r="P99" i="397"/>
  <c r="M99" i="397"/>
  <c r="L99" i="397"/>
  <c r="K99" i="397"/>
  <c r="J99" i="397"/>
  <c r="P98" i="397"/>
  <c r="M98" i="397" s="1"/>
  <c r="L98" i="397"/>
  <c r="K98" i="397"/>
  <c r="J98" i="397"/>
  <c r="P97" i="397"/>
  <c r="M97" i="397" s="1"/>
  <c r="L97" i="397"/>
  <c r="K97" i="397"/>
  <c r="J97" i="397"/>
  <c r="P96" i="397"/>
  <c r="M96" i="397"/>
  <c r="L96" i="397"/>
  <c r="K96" i="397"/>
  <c r="J96" i="397"/>
  <c r="P95" i="397"/>
  <c r="M95" i="397"/>
  <c r="L95" i="397"/>
  <c r="K95" i="397"/>
  <c r="J95" i="397"/>
  <c r="P94" i="397"/>
  <c r="M94" i="397"/>
  <c r="L94" i="397"/>
  <c r="K94" i="397"/>
  <c r="J94" i="397"/>
  <c r="P93" i="397"/>
  <c r="M93" i="397" s="1"/>
  <c r="L93" i="397"/>
  <c r="K93" i="397"/>
  <c r="J93" i="397"/>
  <c r="P92" i="397"/>
  <c r="M92" i="397" s="1"/>
  <c r="L92" i="397"/>
  <c r="K92" i="397"/>
  <c r="J92" i="397"/>
  <c r="P91" i="397"/>
  <c r="M91" i="397"/>
  <c r="L91" i="397"/>
  <c r="K91" i="397"/>
  <c r="J91" i="397"/>
  <c r="P90" i="397"/>
  <c r="M90" i="397"/>
  <c r="L90" i="397"/>
  <c r="K90" i="397"/>
  <c r="J90" i="397"/>
  <c r="P89" i="397"/>
  <c r="M89" i="397" s="1"/>
  <c r="L89" i="397"/>
  <c r="K89" i="397"/>
  <c r="J89" i="397"/>
  <c r="P88" i="397"/>
  <c r="M88" i="397" s="1"/>
  <c r="L88" i="397"/>
  <c r="K88" i="397"/>
  <c r="J88" i="397"/>
  <c r="P87" i="397"/>
  <c r="M87" i="397"/>
  <c r="L87" i="397"/>
  <c r="K87" i="397"/>
  <c r="J87" i="397"/>
  <c r="P86" i="397"/>
  <c r="M86" i="397"/>
  <c r="L86" i="397"/>
  <c r="K86" i="397"/>
  <c r="J86" i="397"/>
  <c r="P85" i="397"/>
  <c r="M85" i="397" s="1"/>
  <c r="L85" i="397"/>
  <c r="K85" i="397"/>
  <c r="J85" i="397"/>
  <c r="P84" i="397"/>
  <c r="M84" i="397"/>
  <c r="L84" i="397"/>
  <c r="K84" i="397"/>
  <c r="J84" i="397"/>
  <c r="P83" i="397"/>
  <c r="M83" i="397"/>
  <c r="L83" i="397"/>
  <c r="K83" i="397"/>
  <c r="J83" i="397"/>
  <c r="P82" i="397"/>
  <c r="M82" i="397"/>
  <c r="L82" i="397"/>
  <c r="K82" i="397"/>
  <c r="J82" i="397"/>
  <c r="P81" i="397"/>
  <c r="M81" i="397" s="1"/>
  <c r="L81" i="397"/>
  <c r="K81" i="397"/>
  <c r="J81" i="397"/>
  <c r="P80" i="397"/>
  <c r="M80" i="397"/>
  <c r="L80" i="397"/>
  <c r="K80" i="397"/>
  <c r="J80" i="397"/>
  <c r="P79" i="397"/>
  <c r="M79" i="397"/>
  <c r="L79" i="397"/>
  <c r="K79" i="397"/>
  <c r="J79" i="397"/>
  <c r="P78" i="397"/>
  <c r="M78" i="397"/>
  <c r="L78" i="397"/>
  <c r="K78" i="397"/>
  <c r="J78" i="397"/>
  <c r="P77" i="397"/>
  <c r="M77" i="397" s="1"/>
  <c r="L77" i="397"/>
  <c r="K77" i="397"/>
  <c r="J77" i="397"/>
  <c r="P76" i="397"/>
  <c r="M76" i="397" s="1"/>
  <c r="L76" i="397"/>
  <c r="K76" i="397"/>
  <c r="J76" i="397"/>
  <c r="P75" i="397"/>
  <c r="M75" i="397"/>
  <c r="L75" i="397"/>
  <c r="K75" i="397"/>
  <c r="J75" i="397"/>
  <c r="P74" i="397"/>
  <c r="M74" i="397"/>
  <c r="L74" i="397"/>
  <c r="K74" i="397"/>
  <c r="J74" i="397"/>
  <c r="P73" i="397"/>
  <c r="M73" i="397" s="1"/>
  <c r="L73" i="397"/>
  <c r="K73" i="397"/>
  <c r="J73" i="397"/>
  <c r="P72" i="397"/>
  <c r="M72" i="397" s="1"/>
  <c r="L72" i="397"/>
  <c r="K72" i="397"/>
  <c r="J72" i="397"/>
  <c r="P71" i="397"/>
  <c r="M71" i="397"/>
  <c r="L71" i="397"/>
  <c r="K71" i="397"/>
  <c r="J71" i="397"/>
  <c r="P70" i="397"/>
  <c r="M70" i="397"/>
  <c r="L70" i="397"/>
  <c r="K70" i="397"/>
  <c r="J70" i="397"/>
  <c r="P69" i="397"/>
  <c r="M69" i="397" s="1"/>
  <c r="L69" i="397"/>
  <c r="K69" i="397"/>
  <c r="J69" i="397"/>
  <c r="P68" i="397"/>
  <c r="M68" i="397" s="1"/>
  <c r="L68" i="397"/>
  <c r="K68" i="397"/>
  <c r="J68" i="397"/>
  <c r="P67" i="397"/>
  <c r="M67" i="397"/>
  <c r="L67" i="397"/>
  <c r="K67" i="397"/>
  <c r="J67" i="397"/>
  <c r="P66" i="397"/>
  <c r="M66" i="397"/>
  <c r="L66" i="397"/>
  <c r="K66" i="397"/>
  <c r="J66" i="397"/>
  <c r="P65" i="397"/>
  <c r="M65" i="397" s="1"/>
  <c r="L65" i="397"/>
  <c r="K65" i="397"/>
  <c r="J65" i="397"/>
  <c r="P64" i="397"/>
  <c r="M64" i="397" s="1"/>
  <c r="L64" i="397"/>
  <c r="K64" i="397"/>
  <c r="J64" i="397"/>
  <c r="P63" i="397"/>
  <c r="M63" i="397"/>
  <c r="L63" i="397"/>
  <c r="K63" i="397"/>
  <c r="J63" i="397"/>
  <c r="P62" i="397"/>
  <c r="M62" i="397"/>
  <c r="L62" i="397"/>
  <c r="K62" i="397"/>
  <c r="J62" i="397"/>
  <c r="P61" i="397"/>
  <c r="M61" i="397" s="1"/>
  <c r="L61" i="397"/>
  <c r="K61" i="397"/>
  <c r="J61" i="397"/>
  <c r="P60" i="397"/>
  <c r="M60" i="397" s="1"/>
  <c r="L60" i="397"/>
  <c r="K60" i="397"/>
  <c r="J60" i="397"/>
  <c r="P59" i="397"/>
  <c r="M59" i="397"/>
  <c r="L59" i="397"/>
  <c r="K59" i="397"/>
  <c r="J59" i="397"/>
  <c r="P58" i="397"/>
  <c r="M58" i="397"/>
  <c r="L58" i="397"/>
  <c r="K58" i="397"/>
  <c r="J58" i="397"/>
  <c r="P57" i="397"/>
  <c r="M57" i="397" s="1"/>
  <c r="L57" i="397"/>
  <c r="K57" i="397"/>
  <c r="J57" i="397"/>
  <c r="P56" i="397"/>
  <c r="M56" i="397" s="1"/>
  <c r="L56" i="397"/>
  <c r="K56" i="397"/>
  <c r="J56" i="397"/>
  <c r="P55" i="397"/>
  <c r="M55" i="397"/>
  <c r="L55" i="397"/>
  <c r="K55" i="397"/>
  <c r="J55" i="397"/>
  <c r="P54" i="397"/>
  <c r="M54" i="397"/>
  <c r="L54" i="397"/>
  <c r="K54" i="397"/>
  <c r="J54" i="397"/>
  <c r="P53" i="397"/>
  <c r="M53" i="397" s="1"/>
  <c r="L53" i="397"/>
  <c r="K53" i="397"/>
  <c r="J53" i="397"/>
  <c r="P52" i="397"/>
  <c r="M52" i="397" s="1"/>
  <c r="L52" i="397"/>
  <c r="K52" i="397"/>
  <c r="J52" i="397"/>
  <c r="P51" i="397"/>
  <c r="M51" i="397"/>
  <c r="L51" i="397"/>
  <c r="K51" i="397"/>
  <c r="J51" i="397"/>
  <c r="P50" i="397"/>
  <c r="M50" i="397"/>
  <c r="L50" i="397"/>
  <c r="K50" i="397"/>
  <c r="J50" i="397"/>
  <c r="P49" i="397"/>
  <c r="M49" i="397" s="1"/>
  <c r="L49" i="397"/>
  <c r="K49" i="397"/>
  <c r="J49" i="397"/>
  <c r="P48" i="397"/>
  <c r="M48" i="397" s="1"/>
  <c r="L48" i="397"/>
  <c r="K48" i="397"/>
  <c r="J48" i="397"/>
  <c r="P47" i="397"/>
  <c r="M47" i="397"/>
  <c r="L47" i="397"/>
  <c r="K47" i="397"/>
  <c r="J47" i="397"/>
  <c r="P46" i="397"/>
  <c r="M46" i="397"/>
  <c r="L46" i="397"/>
  <c r="K46" i="397"/>
  <c r="J46" i="397"/>
  <c r="P45" i="397"/>
  <c r="M45" i="397" s="1"/>
  <c r="L45" i="397"/>
  <c r="K45" i="397"/>
  <c r="J45" i="397"/>
  <c r="P44" i="397"/>
  <c r="M44" i="397" s="1"/>
  <c r="L44" i="397"/>
  <c r="K44" i="397"/>
  <c r="J44" i="397"/>
  <c r="P43" i="397"/>
  <c r="M43" i="397"/>
  <c r="L43" i="397"/>
  <c r="K43" i="397"/>
  <c r="J43" i="397"/>
  <c r="P42" i="397"/>
  <c r="M42" i="397"/>
  <c r="L42" i="397"/>
  <c r="K42" i="397"/>
  <c r="J42" i="397"/>
  <c r="P41" i="397"/>
  <c r="M41" i="397" s="1"/>
  <c r="L41" i="397"/>
  <c r="K41" i="397"/>
  <c r="J41" i="397"/>
  <c r="P40" i="397"/>
  <c r="M40" i="397" s="1"/>
  <c r="L40" i="397"/>
  <c r="K40" i="397"/>
  <c r="J40" i="397"/>
  <c r="H5" i="397"/>
  <c r="D5" i="397"/>
  <c r="C5" i="397"/>
  <c r="A5" i="397"/>
  <c r="P156" i="395"/>
  <c r="M156" i="395"/>
  <c r="L156" i="395"/>
  <c r="K156" i="395"/>
  <c r="J156" i="395"/>
  <c r="P155" i="395"/>
  <c r="M155" i="395"/>
  <c r="L155" i="395"/>
  <c r="K155" i="395"/>
  <c r="J155" i="395"/>
  <c r="P154" i="395"/>
  <c r="M154" i="395" s="1"/>
  <c r="L154" i="395"/>
  <c r="K154" i="395"/>
  <c r="J154" i="395"/>
  <c r="P153" i="395"/>
  <c r="M153" i="395" s="1"/>
  <c r="L153" i="395"/>
  <c r="K153" i="395"/>
  <c r="J153" i="395"/>
  <c r="P152" i="395"/>
  <c r="M152" i="395"/>
  <c r="L152" i="395"/>
  <c r="K152" i="395"/>
  <c r="J152" i="395"/>
  <c r="P151" i="395"/>
  <c r="M151" i="395"/>
  <c r="L151" i="395"/>
  <c r="K151" i="395"/>
  <c r="J151" i="395"/>
  <c r="P150" i="395"/>
  <c r="M150" i="395" s="1"/>
  <c r="L150" i="395"/>
  <c r="K150" i="395"/>
  <c r="J150" i="395"/>
  <c r="P149" i="395"/>
  <c r="M149" i="395" s="1"/>
  <c r="L149" i="395"/>
  <c r="K149" i="395"/>
  <c r="J149" i="395"/>
  <c r="P148" i="395"/>
  <c r="M148" i="395"/>
  <c r="L148" i="395"/>
  <c r="K148" i="395"/>
  <c r="J148" i="395"/>
  <c r="P147" i="395"/>
  <c r="M147" i="395"/>
  <c r="L147" i="395"/>
  <c r="K147" i="395"/>
  <c r="J147" i="395"/>
  <c r="P146" i="395"/>
  <c r="M146" i="395" s="1"/>
  <c r="L146" i="395"/>
  <c r="K146" i="395"/>
  <c r="J146" i="395"/>
  <c r="P145" i="395"/>
  <c r="M145" i="395" s="1"/>
  <c r="L145" i="395"/>
  <c r="K145" i="395"/>
  <c r="J145" i="395"/>
  <c r="P144" i="395"/>
  <c r="M144" i="395"/>
  <c r="L144" i="395"/>
  <c r="K144" i="395"/>
  <c r="J144" i="395"/>
  <c r="P143" i="395"/>
  <c r="M143" i="395"/>
  <c r="L143" i="395"/>
  <c r="K143" i="395"/>
  <c r="J143" i="395"/>
  <c r="P142" i="395"/>
  <c r="M142" i="395" s="1"/>
  <c r="L142" i="395"/>
  <c r="K142" i="395"/>
  <c r="J142" i="395"/>
  <c r="P141" i="395"/>
  <c r="M141" i="395" s="1"/>
  <c r="L141" i="395"/>
  <c r="K141" i="395"/>
  <c r="J141" i="395"/>
  <c r="P140" i="395"/>
  <c r="M140" i="395"/>
  <c r="L140" i="395"/>
  <c r="K140" i="395"/>
  <c r="J140" i="395"/>
  <c r="P139" i="395"/>
  <c r="M139" i="395"/>
  <c r="L139" i="395"/>
  <c r="K139" i="395"/>
  <c r="J139" i="395"/>
  <c r="P138" i="395"/>
  <c r="M138" i="395" s="1"/>
  <c r="L138" i="395"/>
  <c r="K138" i="395"/>
  <c r="J138" i="395"/>
  <c r="P137" i="395"/>
  <c r="M137" i="395" s="1"/>
  <c r="L137" i="395"/>
  <c r="K137" i="395"/>
  <c r="J137" i="395"/>
  <c r="P136" i="395"/>
  <c r="M136" i="395"/>
  <c r="L136" i="395"/>
  <c r="K136" i="395"/>
  <c r="J136" i="395"/>
  <c r="P135" i="395"/>
  <c r="M135" i="395"/>
  <c r="L135" i="395"/>
  <c r="K135" i="395"/>
  <c r="J135" i="395"/>
  <c r="P134" i="395"/>
  <c r="M134" i="395" s="1"/>
  <c r="L134" i="395"/>
  <c r="K134" i="395"/>
  <c r="J134" i="395"/>
  <c r="P133" i="395"/>
  <c r="M133" i="395" s="1"/>
  <c r="L133" i="395"/>
  <c r="K133" i="395"/>
  <c r="J133" i="395"/>
  <c r="P132" i="395"/>
  <c r="M132" i="395"/>
  <c r="L132" i="395"/>
  <c r="K132" i="395"/>
  <c r="J132" i="395"/>
  <c r="P131" i="395"/>
  <c r="M131" i="395"/>
  <c r="L131" i="395"/>
  <c r="K131" i="395"/>
  <c r="J131" i="395"/>
  <c r="P130" i="395"/>
  <c r="M130" i="395" s="1"/>
  <c r="L130" i="395"/>
  <c r="K130" i="395"/>
  <c r="J130" i="395"/>
  <c r="P129" i="395"/>
  <c r="M129" i="395" s="1"/>
  <c r="L129" i="395"/>
  <c r="K129" i="395"/>
  <c r="J129" i="395"/>
  <c r="P128" i="395"/>
  <c r="M128" i="395"/>
  <c r="L128" i="395"/>
  <c r="K128" i="395"/>
  <c r="J128" i="395"/>
  <c r="P127" i="395"/>
  <c r="M127" i="395"/>
  <c r="L127" i="395"/>
  <c r="K127" i="395"/>
  <c r="J127" i="395"/>
  <c r="P126" i="395"/>
  <c r="M126" i="395" s="1"/>
  <c r="L126" i="395"/>
  <c r="K126" i="395"/>
  <c r="J126" i="395"/>
  <c r="P125" i="395"/>
  <c r="M125" i="395" s="1"/>
  <c r="L125" i="395"/>
  <c r="K125" i="395"/>
  <c r="J125" i="395"/>
  <c r="P124" i="395"/>
  <c r="M124" i="395"/>
  <c r="L124" i="395"/>
  <c r="K124" i="395"/>
  <c r="J124" i="395"/>
  <c r="P123" i="395"/>
  <c r="M123" i="395"/>
  <c r="L123" i="395"/>
  <c r="K123" i="395"/>
  <c r="J123" i="395"/>
  <c r="P122" i="395"/>
  <c r="M122" i="395" s="1"/>
  <c r="L122" i="395"/>
  <c r="K122" i="395"/>
  <c r="J122" i="395"/>
  <c r="P121" i="395"/>
  <c r="M121" i="395"/>
  <c r="L121" i="395"/>
  <c r="K121" i="395"/>
  <c r="J121" i="395"/>
  <c r="P120" i="395"/>
  <c r="M120" i="395"/>
  <c r="L120" i="395"/>
  <c r="K120" i="395"/>
  <c r="J120" i="395"/>
  <c r="P119" i="395"/>
  <c r="M119" i="395" s="1"/>
  <c r="L119" i="395"/>
  <c r="K119" i="395"/>
  <c r="J119" i="395"/>
  <c r="P118" i="395"/>
  <c r="M118" i="395" s="1"/>
  <c r="L118" i="395"/>
  <c r="K118" i="395"/>
  <c r="J118" i="395"/>
  <c r="P117" i="395"/>
  <c r="M117" i="395" s="1"/>
  <c r="L117" i="395"/>
  <c r="K117" i="395"/>
  <c r="J117" i="395"/>
  <c r="P116" i="395"/>
  <c r="M116" i="395"/>
  <c r="L116" i="395"/>
  <c r="K116" i="395"/>
  <c r="J116" i="395"/>
  <c r="P115" i="395"/>
  <c r="M115" i="395"/>
  <c r="L115" i="395"/>
  <c r="K115" i="395"/>
  <c r="J115" i="395"/>
  <c r="P114" i="395"/>
  <c r="M114" i="395" s="1"/>
  <c r="L114" i="395"/>
  <c r="K114" i="395"/>
  <c r="J114" i="395"/>
  <c r="P113" i="395"/>
  <c r="M113" i="395" s="1"/>
  <c r="L113" i="395"/>
  <c r="K113" i="395"/>
  <c r="J113" i="395"/>
  <c r="P112" i="395"/>
  <c r="M112" i="395"/>
  <c r="L112" i="395"/>
  <c r="K112" i="395"/>
  <c r="J112" i="395"/>
  <c r="P111" i="395"/>
  <c r="M111" i="395" s="1"/>
  <c r="L111" i="395"/>
  <c r="K111" i="395"/>
  <c r="J111" i="395"/>
  <c r="P110" i="395"/>
  <c r="M110" i="395" s="1"/>
  <c r="L110" i="395"/>
  <c r="K110" i="395"/>
  <c r="J110" i="395"/>
  <c r="P109" i="395"/>
  <c r="M109" i="395" s="1"/>
  <c r="L109" i="395"/>
  <c r="K109" i="395"/>
  <c r="J109" i="395"/>
  <c r="P108" i="395"/>
  <c r="M108" i="395"/>
  <c r="L108" i="395"/>
  <c r="K108" i="395"/>
  <c r="J108" i="395"/>
  <c r="P107" i="395"/>
  <c r="M107" i="395"/>
  <c r="L107" i="395"/>
  <c r="K107" i="395"/>
  <c r="J107" i="395"/>
  <c r="P106" i="395"/>
  <c r="M106" i="395" s="1"/>
  <c r="L106" i="395"/>
  <c r="K106" i="395"/>
  <c r="J106" i="395"/>
  <c r="P105" i="395"/>
  <c r="M105" i="395"/>
  <c r="L105" i="395"/>
  <c r="K105" i="395"/>
  <c r="J105" i="395"/>
  <c r="P104" i="395"/>
  <c r="M104" i="395"/>
  <c r="L104" i="395"/>
  <c r="K104" i="395"/>
  <c r="J104" i="395"/>
  <c r="P103" i="395"/>
  <c r="M103" i="395"/>
  <c r="L103" i="395"/>
  <c r="K103" i="395"/>
  <c r="J103" i="395"/>
  <c r="P102" i="395"/>
  <c r="M102" i="395" s="1"/>
  <c r="L102" i="395"/>
  <c r="K102" i="395"/>
  <c r="J102" i="395"/>
  <c r="P101" i="395"/>
  <c r="M101" i="395" s="1"/>
  <c r="L101" i="395"/>
  <c r="K101" i="395"/>
  <c r="J101" i="395"/>
  <c r="P100" i="395"/>
  <c r="M100" i="395"/>
  <c r="L100" i="395"/>
  <c r="K100" i="395"/>
  <c r="J100" i="395"/>
  <c r="P99" i="395"/>
  <c r="M99" i="395"/>
  <c r="L99" i="395"/>
  <c r="K99" i="395"/>
  <c r="J99" i="395"/>
  <c r="P98" i="395"/>
  <c r="M98" i="395" s="1"/>
  <c r="L98" i="395"/>
  <c r="K98" i="395"/>
  <c r="J98" i="395"/>
  <c r="P97" i="395"/>
  <c r="M97" i="395" s="1"/>
  <c r="L97" i="395"/>
  <c r="K97" i="395"/>
  <c r="J97" i="395"/>
  <c r="P96" i="395"/>
  <c r="M96" i="395"/>
  <c r="L96" i="395"/>
  <c r="K96" i="395"/>
  <c r="J96" i="395"/>
  <c r="P95" i="395"/>
  <c r="M95" i="395"/>
  <c r="L95" i="395"/>
  <c r="K95" i="395"/>
  <c r="J95" i="395"/>
  <c r="P94" i="395"/>
  <c r="M94" i="395" s="1"/>
  <c r="L94" i="395"/>
  <c r="K94" i="395"/>
  <c r="J94" i="395"/>
  <c r="P93" i="395"/>
  <c r="M93" i="395" s="1"/>
  <c r="L93" i="395"/>
  <c r="K93" i="395"/>
  <c r="J93" i="395"/>
  <c r="P92" i="395"/>
  <c r="M92" i="395"/>
  <c r="L92" i="395"/>
  <c r="K92" i="395"/>
  <c r="J92" i="395"/>
  <c r="P91" i="395"/>
  <c r="M91" i="395"/>
  <c r="L91" i="395"/>
  <c r="K91" i="395"/>
  <c r="J91" i="395"/>
  <c r="P90" i="395"/>
  <c r="M90" i="395" s="1"/>
  <c r="L90" i="395"/>
  <c r="K90" i="395"/>
  <c r="J90" i="395"/>
  <c r="P89" i="395"/>
  <c r="M89" i="395" s="1"/>
  <c r="L89" i="395"/>
  <c r="K89" i="395"/>
  <c r="J89" i="395"/>
  <c r="P88" i="395"/>
  <c r="M88" i="395"/>
  <c r="L88" i="395"/>
  <c r="K88" i="395"/>
  <c r="J88" i="395"/>
  <c r="P87" i="395"/>
  <c r="M87" i="395"/>
  <c r="L87" i="395"/>
  <c r="K87" i="395"/>
  <c r="J87" i="395"/>
  <c r="P86" i="395"/>
  <c r="M86" i="395" s="1"/>
  <c r="L86" i="395"/>
  <c r="K86" i="395"/>
  <c r="J86" i="395"/>
  <c r="P85" i="395"/>
  <c r="M85" i="395"/>
  <c r="L85" i="395"/>
  <c r="K85" i="395"/>
  <c r="J85" i="395"/>
  <c r="P84" i="395"/>
  <c r="M84" i="395"/>
  <c r="L84" i="395"/>
  <c r="K84" i="395"/>
  <c r="J84" i="395"/>
  <c r="P83" i="395"/>
  <c r="M83" i="395" s="1"/>
  <c r="L83" i="395"/>
  <c r="K83" i="395"/>
  <c r="J83" i="395"/>
  <c r="P82" i="395"/>
  <c r="M82" i="395" s="1"/>
  <c r="L82" i="395"/>
  <c r="K82" i="395"/>
  <c r="J82" i="395"/>
  <c r="P81" i="395"/>
  <c r="M81" i="395"/>
  <c r="L81" i="395"/>
  <c r="K81" i="395"/>
  <c r="J81" i="395"/>
  <c r="P80" i="395"/>
  <c r="M80" i="395"/>
  <c r="L80" i="395"/>
  <c r="K80" i="395"/>
  <c r="J80" i="395"/>
  <c r="P79" i="395"/>
  <c r="M79" i="395"/>
  <c r="L79" i="395"/>
  <c r="K79" i="395"/>
  <c r="J79" i="395"/>
  <c r="P78" i="395"/>
  <c r="M78" i="395" s="1"/>
  <c r="L78" i="395"/>
  <c r="K78" i="395"/>
  <c r="J78" i="395"/>
  <c r="P77" i="395"/>
  <c r="M77" i="395"/>
  <c r="L77" i="395"/>
  <c r="K77" i="395"/>
  <c r="J77" i="395"/>
  <c r="P76" i="395"/>
  <c r="M76" i="395"/>
  <c r="L76" i="395"/>
  <c r="K76" i="395"/>
  <c r="J76" i="395"/>
  <c r="P75" i="395"/>
  <c r="M75" i="395"/>
  <c r="L75" i="395"/>
  <c r="K75" i="395"/>
  <c r="J75" i="395"/>
  <c r="P74" i="395"/>
  <c r="M74" i="395" s="1"/>
  <c r="L74" i="395"/>
  <c r="K74" i="395"/>
  <c r="J74" i="395"/>
  <c r="P73" i="395"/>
  <c r="M73" i="395" s="1"/>
  <c r="L73" i="395"/>
  <c r="K73" i="395"/>
  <c r="J73" i="395"/>
  <c r="P72" i="395"/>
  <c r="M72" i="395"/>
  <c r="L72" i="395"/>
  <c r="K72" i="395"/>
  <c r="J72" i="395"/>
  <c r="P71" i="395"/>
  <c r="M71" i="395" s="1"/>
  <c r="L71" i="395"/>
  <c r="K71" i="395"/>
  <c r="J71" i="395"/>
  <c r="P70" i="395"/>
  <c r="M70" i="395" s="1"/>
  <c r="L70" i="395"/>
  <c r="K70" i="395"/>
  <c r="J70" i="395"/>
  <c r="P69" i="395"/>
  <c r="M69" i="395" s="1"/>
  <c r="L69" i="395"/>
  <c r="K69" i="395"/>
  <c r="J69" i="395"/>
  <c r="P68" i="395"/>
  <c r="M68" i="395"/>
  <c r="L68" i="395"/>
  <c r="K68" i="395"/>
  <c r="J68" i="395"/>
  <c r="P67" i="395"/>
  <c r="M67" i="395"/>
  <c r="L67" i="395"/>
  <c r="K67" i="395"/>
  <c r="J67" i="395"/>
  <c r="P66" i="395"/>
  <c r="M66" i="395" s="1"/>
  <c r="L66" i="395"/>
  <c r="K66" i="395"/>
  <c r="J66" i="395"/>
  <c r="P65" i="395"/>
  <c r="M65" i="395" s="1"/>
  <c r="L65" i="395"/>
  <c r="K65" i="395"/>
  <c r="J65" i="395"/>
  <c r="P64" i="395"/>
  <c r="M64" i="395"/>
  <c r="L64" i="395"/>
  <c r="K64" i="395"/>
  <c r="J64" i="395"/>
  <c r="P63" i="395"/>
  <c r="M63" i="395" s="1"/>
  <c r="L63" i="395"/>
  <c r="K63" i="395"/>
  <c r="J63" i="395"/>
  <c r="P62" i="395"/>
  <c r="M62" i="395" s="1"/>
  <c r="L62" i="395"/>
  <c r="K62" i="395"/>
  <c r="J62" i="395"/>
  <c r="P61" i="395"/>
  <c r="M61" i="395" s="1"/>
  <c r="L61" i="395"/>
  <c r="K61" i="395"/>
  <c r="J61" i="395"/>
  <c r="P60" i="395"/>
  <c r="M60" i="395"/>
  <c r="L60" i="395"/>
  <c r="K60" i="395"/>
  <c r="J60" i="395"/>
  <c r="P59" i="395"/>
  <c r="M59" i="395"/>
  <c r="L59" i="395"/>
  <c r="K59" i="395"/>
  <c r="J59" i="395"/>
  <c r="P58" i="395"/>
  <c r="M58" i="395" s="1"/>
  <c r="L58" i="395"/>
  <c r="K58" i="395"/>
  <c r="J58" i="395"/>
  <c r="P57" i="395"/>
  <c r="M57" i="395" s="1"/>
  <c r="L57" i="395"/>
  <c r="K57" i="395"/>
  <c r="J57" i="395"/>
  <c r="P56" i="395"/>
  <c r="M56" i="395"/>
  <c r="L56" i="395"/>
  <c r="K56" i="395"/>
  <c r="J56" i="395"/>
  <c r="P55" i="395"/>
  <c r="M55" i="395" s="1"/>
  <c r="L55" i="395"/>
  <c r="K55" i="395"/>
  <c r="J55" i="395"/>
  <c r="P54" i="395"/>
  <c r="M54" i="395" s="1"/>
  <c r="L54" i="395"/>
  <c r="K54" i="395"/>
  <c r="J54" i="395"/>
  <c r="P53" i="395"/>
  <c r="M53" i="395" s="1"/>
  <c r="L53" i="395"/>
  <c r="K53" i="395"/>
  <c r="J53" i="395"/>
  <c r="P52" i="395"/>
  <c r="M52" i="395"/>
  <c r="L52" i="395"/>
  <c r="K52" i="395"/>
  <c r="J52" i="395"/>
  <c r="P51" i="395"/>
  <c r="M51" i="395"/>
  <c r="L51" i="395"/>
  <c r="K51" i="395"/>
  <c r="J51" i="395"/>
  <c r="P50" i="395"/>
  <c r="M50" i="395" s="1"/>
  <c r="L50" i="395"/>
  <c r="K50" i="395"/>
  <c r="J50" i="395"/>
  <c r="P49" i="395"/>
  <c r="M49" i="395" s="1"/>
  <c r="L49" i="395"/>
  <c r="K49" i="395"/>
  <c r="J49" i="395"/>
  <c r="P48" i="395"/>
  <c r="M48" i="395"/>
  <c r="L48" i="395"/>
  <c r="K48" i="395"/>
  <c r="J48" i="395"/>
  <c r="P47" i="395"/>
  <c r="M47" i="395" s="1"/>
  <c r="L47" i="395"/>
  <c r="K47" i="395"/>
  <c r="J47" i="395"/>
  <c r="P46" i="395"/>
  <c r="M46" i="395" s="1"/>
  <c r="L46" i="395"/>
  <c r="K46" i="395"/>
  <c r="J46" i="395"/>
  <c r="P45" i="395"/>
  <c r="M45" i="395" s="1"/>
  <c r="L45" i="395"/>
  <c r="K45" i="395"/>
  <c r="J45" i="395"/>
  <c r="P44" i="395"/>
  <c r="M44" i="395"/>
  <c r="L44" i="395"/>
  <c r="K44" i="395"/>
  <c r="J44" i="395"/>
  <c r="P43" i="395"/>
  <c r="M43" i="395"/>
  <c r="L43" i="395"/>
  <c r="K43" i="395"/>
  <c r="J43" i="395"/>
  <c r="P42" i="395"/>
  <c r="M42" i="395"/>
  <c r="L42" i="395"/>
  <c r="K42" i="395"/>
  <c r="J42" i="395"/>
  <c r="P41" i="395"/>
  <c r="M41" i="395" s="1"/>
  <c r="L41" i="395"/>
  <c r="K41" i="395"/>
  <c r="J41" i="395"/>
  <c r="P40" i="395"/>
  <c r="M40" i="395"/>
  <c r="L40" i="395"/>
  <c r="K40" i="395"/>
  <c r="J40" i="395"/>
  <c r="H5" i="395"/>
  <c r="D5" i="395"/>
  <c r="C5" i="395"/>
  <c r="A5" i="395"/>
  <c r="B22" i="394"/>
  <c r="J18" i="394"/>
  <c r="L15" i="394"/>
  <c r="I15" i="394"/>
  <c r="B23" i="394"/>
  <c r="D15" i="394"/>
  <c r="C15" i="394"/>
  <c r="L13" i="394"/>
  <c r="I13" i="394"/>
  <c r="D13" i="394"/>
  <c r="C13" i="394"/>
  <c r="L11" i="394"/>
  <c r="I11" i="394"/>
  <c r="D11" i="394"/>
  <c r="C11" i="394"/>
  <c r="L9" i="394"/>
  <c r="I9" i="394"/>
  <c r="F18" i="394"/>
  <c r="D9" i="394"/>
  <c r="L7" i="394"/>
  <c r="D18" i="394"/>
  <c r="Y5" i="394"/>
  <c r="AE1" i="394" s="1"/>
  <c r="AJ1" i="394"/>
  <c r="L4" i="394"/>
  <c r="K41" i="394"/>
  <c r="E4" i="394"/>
  <c r="A4" i="394"/>
  <c r="Y3" i="394"/>
  <c r="AI1" i="394"/>
  <c r="AG1" i="394"/>
  <c r="A1" i="394"/>
  <c r="P156" i="393"/>
  <c r="M156" i="393" s="1"/>
  <c r="L156" i="393"/>
  <c r="K156" i="393"/>
  <c r="J156" i="393"/>
  <c r="P155" i="393"/>
  <c r="M155" i="393" s="1"/>
  <c r="L155" i="393"/>
  <c r="K155" i="393"/>
  <c r="J155" i="393"/>
  <c r="P154" i="393"/>
  <c r="M154" i="393"/>
  <c r="L154" i="393"/>
  <c r="K154" i="393"/>
  <c r="J154" i="393"/>
  <c r="P153" i="393"/>
  <c r="M153" i="393"/>
  <c r="L153" i="393"/>
  <c r="K153" i="393"/>
  <c r="J153" i="393"/>
  <c r="P152" i="393"/>
  <c r="M152" i="393" s="1"/>
  <c r="L152" i="393"/>
  <c r="K152" i="393"/>
  <c r="J152" i="393"/>
  <c r="P151" i="393"/>
  <c r="M151" i="393" s="1"/>
  <c r="L151" i="393"/>
  <c r="K151" i="393"/>
  <c r="J151" i="393"/>
  <c r="P150" i="393"/>
  <c r="M150" i="393"/>
  <c r="L150" i="393"/>
  <c r="K150" i="393"/>
  <c r="J150" i="393"/>
  <c r="P149" i="393"/>
  <c r="M149" i="393"/>
  <c r="L149" i="393"/>
  <c r="K149" i="393"/>
  <c r="J149" i="393"/>
  <c r="P148" i="393"/>
  <c r="M148" i="393" s="1"/>
  <c r="L148" i="393"/>
  <c r="K148" i="393"/>
  <c r="J148" i="393"/>
  <c r="P147" i="393"/>
  <c r="M147" i="393" s="1"/>
  <c r="L147" i="393"/>
  <c r="K147" i="393"/>
  <c r="J147" i="393"/>
  <c r="P146" i="393"/>
  <c r="M146" i="393"/>
  <c r="L146" i="393"/>
  <c r="K146" i="393"/>
  <c r="J146" i="393"/>
  <c r="P145" i="393"/>
  <c r="M145" i="393"/>
  <c r="L145" i="393"/>
  <c r="K145" i="393"/>
  <c r="J145" i="393"/>
  <c r="P144" i="393"/>
  <c r="M144" i="393" s="1"/>
  <c r="L144" i="393"/>
  <c r="K144" i="393"/>
  <c r="J144" i="393"/>
  <c r="P143" i="393"/>
  <c r="M143" i="393" s="1"/>
  <c r="L143" i="393"/>
  <c r="K143" i="393"/>
  <c r="J143" i="393"/>
  <c r="P142" i="393"/>
  <c r="M142" i="393"/>
  <c r="L142" i="393"/>
  <c r="K142" i="393"/>
  <c r="J142" i="393"/>
  <c r="P141" i="393"/>
  <c r="M141" i="393"/>
  <c r="L141" i="393"/>
  <c r="K141" i="393"/>
  <c r="J141" i="393"/>
  <c r="P140" i="393"/>
  <c r="M140" i="393" s="1"/>
  <c r="L140" i="393"/>
  <c r="K140" i="393"/>
  <c r="J140" i="393"/>
  <c r="P139" i="393"/>
  <c r="M139" i="393" s="1"/>
  <c r="L139" i="393"/>
  <c r="K139" i="393"/>
  <c r="J139" i="393"/>
  <c r="P138" i="393"/>
  <c r="M138" i="393"/>
  <c r="L138" i="393"/>
  <c r="K138" i="393"/>
  <c r="J138" i="393"/>
  <c r="P137" i="393"/>
  <c r="M137" i="393"/>
  <c r="L137" i="393"/>
  <c r="K137" i="393"/>
  <c r="J137" i="393"/>
  <c r="P136" i="393"/>
  <c r="M136" i="393" s="1"/>
  <c r="L136" i="393"/>
  <c r="K136" i="393"/>
  <c r="J136" i="393"/>
  <c r="P135" i="393"/>
  <c r="M135" i="393" s="1"/>
  <c r="L135" i="393"/>
  <c r="K135" i="393"/>
  <c r="J135" i="393"/>
  <c r="P134" i="393"/>
  <c r="M134" i="393"/>
  <c r="L134" i="393"/>
  <c r="K134" i="393"/>
  <c r="J134" i="393"/>
  <c r="P133" i="393"/>
  <c r="M133" i="393"/>
  <c r="L133" i="393"/>
  <c r="K133" i="393"/>
  <c r="J133" i="393"/>
  <c r="P132" i="393"/>
  <c r="M132" i="393" s="1"/>
  <c r="L132" i="393"/>
  <c r="K132" i="393"/>
  <c r="J132" i="393"/>
  <c r="P131" i="393"/>
  <c r="M131" i="393" s="1"/>
  <c r="L131" i="393"/>
  <c r="K131" i="393"/>
  <c r="J131" i="393"/>
  <c r="P130" i="393"/>
  <c r="M130" i="393"/>
  <c r="L130" i="393"/>
  <c r="K130" i="393"/>
  <c r="J130" i="393"/>
  <c r="P129" i="393"/>
  <c r="M129" i="393"/>
  <c r="L129" i="393"/>
  <c r="K129" i="393"/>
  <c r="J129" i="393"/>
  <c r="P128" i="393"/>
  <c r="M128" i="393" s="1"/>
  <c r="L128" i="393"/>
  <c r="K128" i="393"/>
  <c r="J128" i="393"/>
  <c r="P127" i="393"/>
  <c r="M127" i="393" s="1"/>
  <c r="L127" i="393"/>
  <c r="K127" i="393"/>
  <c r="J127" i="393"/>
  <c r="P126" i="393"/>
  <c r="M126" i="393"/>
  <c r="L126" i="393"/>
  <c r="K126" i="393"/>
  <c r="J126" i="393"/>
  <c r="P125" i="393"/>
  <c r="M125" i="393"/>
  <c r="L125" i="393"/>
  <c r="K125" i="393"/>
  <c r="J125" i="393"/>
  <c r="P124" i="393"/>
  <c r="M124" i="393" s="1"/>
  <c r="L124" i="393"/>
  <c r="K124" i="393"/>
  <c r="J124" i="393"/>
  <c r="P123" i="393"/>
  <c r="M123" i="393" s="1"/>
  <c r="L123" i="393"/>
  <c r="K123" i="393"/>
  <c r="J123" i="393"/>
  <c r="P122" i="393"/>
  <c r="M122" i="393"/>
  <c r="L122" i="393"/>
  <c r="K122" i="393"/>
  <c r="J122" i="393"/>
  <c r="P121" i="393"/>
  <c r="M121" i="393"/>
  <c r="L121" i="393"/>
  <c r="K121" i="393"/>
  <c r="J121" i="393"/>
  <c r="P120" i="393"/>
  <c r="M120" i="393" s="1"/>
  <c r="L120" i="393"/>
  <c r="K120" i="393"/>
  <c r="J120" i="393"/>
  <c r="P119" i="393"/>
  <c r="M119" i="393"/>
  <c r="L119" i="393"/>
  <c r="K119" i="393"/>
  <c r="J119" i="393"/>
  <c r="P118" i="393"/>
  <c r="M118" i="393"/>
  <c r="L118" i="393"/>
  <c r="K118" i="393"/>
  <c r="J118" i="393"/>
  <c r="P117" i="393"/>
  <c r="M117" i="393"/>
  <c r="L117" i="393"/>
  <c r="K117" i="393"/>
  <c r="J117" i="393"/>
  <c r="P116" i="393"/>
  <c r="M116" i="393" s="1"/>
  <c r="L116" i="393"/>
  <c r="K116" i="393"/>
  <c r="J116" i="393"/>
  <c r="P115" i="393"/>
  <c r="M115" i="393"/>
  <c r="L115" i="393"/>
  <c r="K115" i="393"/>
  <c r="J115" i="393"/>
  <c r="P114" i="393"/>
  <c r="M114" i="393"/>
  <c r="L114" i="393"/>
  <c r="K114" i="393"/>
  <c r="J114" i="393"/>
  <c r="P113" i="393"/>
  <c r="M113" i="393"/>
  <c r="L113" i="393"/>
  <c r="K113" i="393"/>
  <c r="J113" i="393"/>
  <c r="P112" i="393"/>
  <c r="M112" i="393" s="1"/>
  <c r="L112" i="393"/>
  <c r="K112" i="393"/>
  <c r="J112" i="393"/>
  <c r="P111" i="393"/>
  <c r="M111" i="393"/>
  <c r="L111" i="393"/>
  <c r="K111" i="393"/>
  <c r="J111" i="393"/>
  <c r="P110" i="393"/>
  <c r="M110" i="393"/>
  <c r="L110" i="393"/>
  <c r="K110" i="393"/>
  <c r="J110" i="393"/>
  <c r="P109" i="393"/>
  <c r="M109" i="393"/>
  <c r="L109" i="393"/>
  <c r="K109" i="393"/>
  <c r="J109" i="393"/>
  <c r="P108" i="393"/>
  <c r="M108" i="393" s="1"/>
  <c r="L108" i="393"/>
  <c r="K108" i="393"/>
  <c r="J108" i="393"/>
  <c r="P107" i="393"/>
  <c r="M107" i="393" s="1"/>
  <c r="L107" i="393"/>
  <c r="K107" i="393"/>
  <c r="J107" i="393"/>
  <c r="P106" i="393"/>
  <c r="M106" i="393"/>
  <c r="L106" i="393"/>
  <c r="K106" i="393"/>
  <c r="J106" i="393"/>
  <c r="P105" i="393"/>
  <c r="M105" i="393"/>
  <c r="L105" i="393"/>
  <c r="K105" i="393"/>
  <c r="J105" i="393"/>
  <c r="P104" i="393"/>
  <c r="M104" i="393" s="1"/>
  <c r="L104" i="393"/>
  <c r="K104" i="393"/>
  <c r="J104" i="393"/>
  <c r="P103" i="393"/>
  <c r="M103" i="393" s="1"/>
  <c r="L103" i="393"/>
  <c r="K103" i="393"/>
  <c r="J103" i="393"/>
  <c r="P102" i="393"/>
  <c r="M102" i="393"/>
  <c r="L102" i="393"/>
  <c r="K102" i="393"/>
  <c r="J102" i="393"/>
  <c r="P101" i="393"/>
  <c r="M101" i="393"/>
  <c r="L101" i="393"/>
  <c r="K101" i="393"/>
  <c r="J101" i="393"/>
  <c r="P100" i="393"/>
  <c r="M100" i="393" s="1"/>
  <c r="L100" i="393"/>
  <c r="K100" i="393"/>
  <c r="J100" i="393"/>
  <c r="P99" i="393"/>
  <c r="M99" i="393" s="1"/>
  <c r="L99" i="393"/>
  <c r="K99" i="393"/>
  <c r="J99" i="393"/>
  <c r="P98" i="393"/>
  <c r="M98" i="393"/>
  <c r="L98" i="393"/>
  <c r="K98" i="393"/>
  <c r="J98" i="393"/>
  <c r="P97" i="393"/>
  <c r="M97" i="393"/>
  <c r="L97" i="393"/>
  <c r="K97" i="393"/>
  <c r="J97" i="393"/>
  <c r="P96" i="393"/>
  <c r="M96" i="393" s="1"/>
  <c r="L96" i="393"/>
  <c r="K96" i="393"/>
  <c r="J96" i="393"/>
  <c r="P95" i="393"/>
  <c r="M95" i="393" s="1"/>
  <c r="L95" i="393"/>
  <c r="K95" i="393"/>
  <c r="J95" i="393"/>
  <c r="P94" i="393"/>
  <c r="M94" i="393"/>
  <c r="L94" i="393"/>
  <c r="K94" i="393"/>
  <c r="J94" i="393"/>
  <c r="P93" i="393"/>
  <c r="M93" i="393"/>
  <c r="L93" i="393"/>
  <c r="K93" i="393"/>
  <c r="J93" i="393"/>
  <c r="P92" i="393"/>
  <c r="M92" i="393" s="1"/>
  <c r="L92" i="393"/>
  <c r="K92" i="393"/>
  <c r="J92" i="393"/>
  <c r="P91" i="393"/>
  <c r="M91" i="393" s="1"/>
  <c r="L91" i="393"/>
  <c r="K91" i="393"/>
  <c r="J91" i="393"/>
  <c r="P90" i="393"/>
  <c r="M90" i="393"/>
  <c r="L90" i="393"/>
  <c r="K90" i="393"/>
  <c r="J90" i="393"/>
  <c r="P89" i="393"/>
  <c r="M89" i="393"/>
  <c r="L89" i="393"/>
  <c r="K89" i="393"/>
  <c r="J89" i="393"/>
  <c r="P88" i="393"/>
  <c r="M88" i="393" s="1"/>
  <c r="L88" i="393"/>
  <c r="K88" i="393"/>
  <c r="J88" i="393"/>
  <c r="P87" i="393"/>
  <c r="M87" i="393" s="1"/>
  <c r="L87" i="393"/>
  <c r="K87" i="393"/>
  <c r="J87" i="393"/>
  <c r="P86" i="393"/>
  <c r="M86" i="393"/>
  <c r="L86" i="393"/>
  <c r="K86" i="393"/>
  <c r="J86" i="393"/>
  <c r="P85" i="393"/>
  <c r="M85" i="393"/>
  <c r="L85" i="393"/>
  <c r="K85" i="393"/>
  <c r="J85" i="393"/>
  <c r="P84" i="393"/>
  <c r="M84" i="393" s="1"/>
  <c r="L84" i="393"/>
  <c r="K84" i="393"/>
  <c r="J84" i="393"/>
  <c r="P83" i="393"/>
  <c r="M83" i="393" s="1"/>
  <c r="L83" i="393"/>
  <c r="K83" i="393"/>
  <c r="J83" i="393"/>
  <c r="P82" i="393"/>
  <c r="M82" i="393"/>
  <c r="L82" i="393"/>
  <c r="K82" i="393"/>
  <c r="J82" i="393"/>
  <c r="P81" i="393"/>
  <c r="M81" i="393"/>
  <c r="L81" i="393"/>
  <c r="K81" i="393"/>
  <c r="J81" i="393"/>
  <c r="P80" i="393"/>
  <c r="M80" i="393" s="1"/>
  <c r="L80" i="393"/>
  <c r="K80" i="393"/>
  <c r="J80" i="393"/>
  <c r="P79" i="393"/>
  <c r="M79" i="393" s="1"/>
  <c r="L79" i="393"/>
  <c r="K79" i="393"/>
  <c r="J79" i="393"/>
  <c r="P78" i="393"/>
  <c r="M78" i="393"/>
  <c r="L78" i="393"/>
  <c r="K78" i="393"/>
  <c r="J78" i="393"/>
  <c r="P77" i="393"/>
  <c r="M77" i="393"/>
  <c r="L77" i="393"/>
  <c r="K77" i="393"/>
  <c r="J77" i="393"/>
  <c r="P76" i="393"/>
  <c r="M76" i="393" s="1"/>
  <c r="L76" i="393"/>
  <c r="K76" i="393"/>
  <c r="J76" i="393"/>
  <c r="P75" i="393"/>
  <c r="M75" i="393" s="1"/>
  <c r="L75" i="393"/>
  <c r="K75" i="393"/>
  <c r="J75" i="393"/>
  <c r="P74" i="393"/>
  <c r="M74" i="393"/>
  <c r="L74" i="393"/>
  <c r="K74" i="393"/>
  <c r="J74" i="393"/>
  <c r="P73" i="393"/>
  <c r="M73" i="393"/>
  <c r="L73" i="393"/>
  <c r="K73" i="393"/>
  <c r="J73" i="393"/>
  <c r="P72" i="393"/>
  <c r="M72" i="393" s="1"/>
  <c r="L72" i="393"/>
  <c r="K72" i="393"/>
  <c r="J72" i="393"/>
  <c r="P71" i="393"/>
  <c r="M71" i="393" s="1"/>
  <c r="L71" i="393"/>
  <c r="K71" i="393"/>
  <c r="J71" i="393"/>
  <c r="P70" i="393"/>
  <c r="M70" i="393"/>
  <c r="L70" i="393"/>
  <c r="K70" i="393"/>
  <c r="J70" i="393"/>
  <c r="P69" i="393"/>
  <c r="M69" i="393"/>
  <c r="L69" i="393"/>
  <c r="K69" i="393"/>
  <c r="J69" i="393"/>
  <c r="P68" i="393"/>
  <c r="M68" i="393" s="1"/>
  <c r="L68" i="393"/>
  <c r="K68" i="393"/>
  <c r="J68" i="393"/>
  <c r="P67" i="393"/>
  <c r="M67" i="393" s="1"/>
  <c r="L67" i="393"/>
  <c r="K67" i="393"/>
  <c r="J67" i="393"/>
  <c r="P66" i="393"/>
  <c r="M66" i="393"/>
  <c r="L66" i="393"/>
  <c r="K66" i="393"/>
  <c r="J66" i="393"/>
  <c r="P65" i="393"/>
  <c r="M65" i="393"/>
  <c r="L65" i="393"/>
  <c r="K65" i="393"/>
  <c r="J65" i="393"/>
  <c r="P64" i="393"/>
  <c r="M64" i="393" s="1"/>
  <c r="L64" i="393"/>
  <c r="K64" i="393"/>
  <c r="J64" i="393"/>
  <c r="P63" i="393"/>
  <c r="M63" i="393" s="1"/>
  <c r="L63" i="393"/>
  <c r="K63" i="393"/>
  <c r="J63" i="393"/>
  <c r="P62" i="393"/>
  <c r="M62" i="393"/>
  <c r="L62" i="393"/>
  <c r="K62" i="393"/>
  <c r="J62" i="393"/>
  <c r="P61" i="393"/>
  <c r="M61" i="393"/>
  <c r="L61" i="393"/>
  <c r="K61" i="393"/>
  <c r="J61" i="393"/>
  <c r="P60" i="393"/>
  <c r="M60" i="393" s="1"/>
  <c r="L60" i="393"/>
  <c r="K60" i="393"/>
  <c r="J60" i="393"/>
  <c r="P59" i="393"/>
  <c r="M59" i="393" s="1"/>
  <c r="L59" i="393"/>
  <c r="K59" i="393"/>
  <c r="J59" i="393"/>
  <c r="P58" i="393"/>
  <c r="M58" i="393"/>
  <c r="L58" i="393"/>
  <c r="K58" i="393"/>
  <c r="J58" i="393"/>
  <c r="P57" i="393"/>
  <c r="M57" i="393"/>
  <c r="L57" i="393"/>
  <c r="K57" i="393"/>
  <c r="J57" i="393"/>
  <c r="P56" i="393"/>
  <c r="M56" i="393" s="1"/>
  <c r="L56" i="393"/>
  <c r="K56" i="393"/>
  <c r="J56" i="393"/>
  <c r="P55" i="393"/>
  <c r="M55" i="393" s="1"/>
  <c r="L55" i="393"/>
  <c r="K55" i="393"/>
  <c r="J55" i="393"/>
  <c r="P54" i="393"/>
  <c r="M54" i="393"/>
  <c r="L54" i="393"/>
  <c r="K54" i="393"/>
  <c r="J54" i="393"/>
  <c r="P53" i="393"/>
  <c r="M53" i="393"/>
  <c r="L53" i="393"/>
  <c r="K53" i="393"/>
  <c r="J53" i="393"/>
  <c r="P52" i="393"/>
  <c r="M52" i="393" s="1"/>
  <c r="L52" i="393"/>
  <c r="K52" i="393"/>
  <c r="J52" i="393"/>
  <c r="P51" i="393"/>
  <c r="M51" i="393" s="1"/>
  <c r="L51" i="393"/>
  <c r="K51" i="393"/>
  <c r="J51" i="393"/>
  <c r="P50" i="393"/>
  <c r="M50" i="393"/>
  <c r="L50" i="393"/>
  <c r="K50" i="393"/>
  <c r="J50" i="393"/>
  <c r="P49" i="393"/>
  <c r="M49" i="393"/>
  <c r="L49" i="393"/>
  <c r="K49" i="393"/>
  <c r="J49" i="393"/>
  <c r="P48" i="393"/>
  <c r="M48" i="393" s="1"/>
  <c r="L48" i="393"/>
  <c r="K48" i="393"/>
  <c r="J48" i="393"/>
  <c r="P47" i="393"/>
  <c r="M47" i="393" s="1"/>
  <c r="L47" i="393"/>
  <c r="K47" i="393"/>
  <c r="J47" i="393"/>
  <c r="P46" i="393"/>
  <c r="M46" i="393"/>
  <c r="L46" i="393"/>
  <c r="K46" i="393"/>
  <c r="J46" i="393"/>
  <c r="P45" i="393"/>
  <c r="M45" i="393"/>
  <c r="L45" i="393"/>
  <c r="K45" i="393"/>
  <c r="J45" i="393"/>
  <c r="P44" i="393"/>
  <c r="M44" i="393" s="1"/>
  <c r="L44" i="393"/>
  <c r="K44" i="393"/>
  <c r="J44" i="393"/>
  <c r="P43" i="393"/>
  <c r="M43" i="393" s="1"/>
  <c r="L43" i="393"/>
  <c r="K43" i="393"/>
  <c r="J43" i="393"/>
  <c r="P42" i="393"/>
  <c r="M42" i="393"/>
  <c r="L42" i="393"/>
  <c r="K42" i="393"/>
  <c r="J42" i="393"/>
  <c r="P41" i="393"/>
  <c r="M41" i="393"/>
  <c r="L41" i="393"/>
  <c r="K41" i="393"/>
  <c r="J41" i="393"/>
  <c r="P40" i="393"/>
  <c r="M40" i="393" s="1"/>
  <c r="L40" i="393"/>
  <c r="K40" i="393"/>
  <c r="J40" i="393"/>
  <c r="H5" i="393"/>
  <c r="D5" i="393"/>
  <c r="C5" i="393"/>
  <c r="A5" i="393"/>
  <c r="P156" i="391"/>
  <c r="M156" i="391" s="1"/>
  <c r="L156" i="391"/>
  <c r="K156" i="391"/>
  <c r="J156" i="391"/>
  <c r="P155" i="391"/>
  <c r="M155" i="391"/>
  <c r="L155" i="391"/>
  <c r="K155" i="391"/>
  <c r="J155" i="391"/>
  <c r="P154" i="391"/>
  <c r="M154" i="391"/>
  <c r="L154" i="391"/>
  <c r="K154" i="391"/>
  <c r="J154" i="391"/>
  <c r="P153" i="391"/>
  <c r="M153" i="391" s="1"/>
  <c r="L153" i="391"/>
  <c r="K153" i="391"/>
  <c r="J153" i="391"/>
  <c r="P152" i="391"/>
  <c r="M152" i="391" s="1"/>
  <c r="L152" i="391"/>
  <c r="K152" i="391"/>
  <c r="J152" i="391"/>
  <c r="P151" i="391"/>
  <c r="M151" i="391"/>
  <c r="L151" i="391"/>
  <c r="K151" i="391"/>
  <c r="J151" i="391"/>
  <c r="P150" i="391"/>
  <c r="M150" i="391"/>
  <c r="L150" i="391"/>
  <c r="K150" i="391"/>
  <c r="J150" i="391"/>
  <c r="P149" i="391"/>
  <c r="M149" i="391" s="1"/>
  <c r="L149" i="391"/>
  <c r="K149" i="391"/>
  <c r="J149" i="391"/>
  <c r="P148" i="391"/>
  <c r="M148" i="391" s="1"/>
  <c r="L148" i="391"/>
  <c r="K148" i="391"/>
  <c r="J148" i="391"/>
  <c r="P147" i="391"/>
  <c r="M147" i="391"/>
  <c r="L147" i="391"/>
  <c r="K147" i="391"/>
  <c r="J147" i="391"/>
  <c r="P146" i="391"/>
  <c r="M146" i="391"/>
  <c r="L146" i="391"/>
  <c r="K146" i="391"/>
  <c r="J146" i="391"/>
  <c r="P145" i="391"/>
  <c r="M145" i="391" s="1"/>
  <c r="L145" i="391"/>
  <c r="K145" i="391"/>
  <c r="J145" i="391"/>
  <c r="P144" i="391"/>
  <c r="M144" i="391" s="1"/>
  <c r="L144" i="391"/>
  <c r="K144" i="391"/>
  <c r="J144" i="391"/>
  <c r="P143" i="391"/>
  <c r="M143" i="391"/>
  <c r="L143" i="391"/>
  <c r="K143" i="391"/>
  <c r="J143" i="391"/>
  <c r="P142" i="391"/>
  <c r="M142" i="391"/>
  <c r="L142" i="391"/>
  <c r="K142" i="391"/>
  <c r="J142" i="391"/>
  <c r="P141" i="391"/>
  <c r="M141" i="391" s="1"/>
  <c r="L141" i="391"/>
  <c r="K141" i="391"/>
  <c r="J141" i="391"/>
  <c r="P140" i="391"/>
  <c r="M140" i="391" s="1"/>
  <c r="L140" i="391"/>
  <c r="K140" i="391"/>
  <c r="J140" i="391"/>
  <c r="P139" i="391"/>
  <c r="M139" i="391"/>
  <c r="L139" i="391"/>
  <c r="K139" i="391"/>
  <c r="J139" i="391"/>
  <c r="P138" i="391"/>
  <c r="M138" i="391"/>
  <c r="L138" i="391"/>
  <c r="K138" i="391"/>
  <c r="J138" i="391"/>
  <c r="P137" i="391"/>
  <c r="M137" i="391" s="1"/>
  <c r="L137" i="391"/>
  <c r="K137" i="391"/>
  <c r="J137" i="391"/>
  <c r="P136" i="391"/>
  <c r="M136" i="391" s="1"/>
  <c r="L136" i="391"/>
  <c r="K136" i="391"/>
  <c r="J136" i="391"/>
  <c r="P135" i="391"/>
  <c r="M135" i="391"/>
  <c r="L135" i="391"/>
  <c r="K135" i="391"/>
  <c r="J135" i="391"/>
  <c r="P134" i="391"/>
  <c r="M134" i="391"/>
  <c r="L134" i="391"/>
  <c r="K134" i="391"/>
  <c r="J134" i="391"/>
  <c r="P133" i="391"/>
  <c r="M133" i="391" s="1"/>
  <c r="L133" i="391"/>
  <c r="K133" i="391"/>
  <c r="J133" i="391"/>
  <c r="P132" i="391"/>
  <c r="M132" i="391" s="1"/>
  <c r="L132" i="391"/>
  <c r="K132" i="391"/>
  <c r="J132" i="391"/>
  <c r="P131" i="391"/>
  <c r="M131" i="391"/>
  <c r="L131" i="391"/>
  <c r="K131" i="391"/>
  <c r="J131" i="391"/>
  <c r="P130" i="391"/>
  <c r="M130" i="391"/>
  <c r="L130" i="391"/>
  <c r="K130" i="391"/>
  <c r="J130" i="391"/>
  <c r="P129" i="391"/>
  <c r="M129" i="391" s="1"/>
  <c r="L129" i="391"/>
  <c r="K129" i="391"/>
  <c r="J129" i="391"/>
  <c r="P128" i="391"/>
  <c r="M128" i="391" s="1"/>
  <c r="L128" i="391"/>
  <c r="K128" i="391"/>
  <c r="J128" i="391"/>
  <c r="P127" i="391"/>
  <c r="M127" i="391"/>
  <c r="L127" i="391"/>
  <c r="K127" i="391"/>
  <c r="J127" i="391"/>
  <c r="P126" i="391"/>
  <c r="M126" i="391"/>
  <c r="L126" i="391"/>
  <c r="K126" i="391"/>
  <c r="J126" i="391"/>
  <c r="P125" i="391"/>
  <c r="M125" i="391" s="1"/>
  <c r="L125" i="391"/>
  <c r="K125" i="391"/>
  <c r="J125" i="391"/>
  <c r="P124" i="391"/>
  <c r="M124" i="391" s="1"/>
  <c r="L124" i="391"/>
  <c r="K124" i="391"/>
  <c r="J124" i="391"/>
  <c r="P123" i="391"/>
  <c r="M123" i="391"/>
  <c r="L123" i="391"/>
  <c r="K123" i="391"/>
  <c r="J123" i="391"/>
  <c r="P122" i="391"/>
  <c r="M122" i="391"/>
  <c r="L122" i="391"/>
  <c r="K122" i="391"/>
  <c r="J122" i="391"/>
  <c r="P121" i="391"/>
  <c r="M121" i="391" s="1"/>
  <c r="L121" i="391"/>
  <c r="K121" i="391"/>
  <c r="J121" i="391"/>
  <c r="P120" i="391"/>
  <c r="M120" i="391" s="1"/>
  <c r="L120" i="391"/>
  <c r="K120" i="391"/>
  <c r="J120" i="391"/>
  <c r="P119" i="391"/>
  <c r="M119" i="391"/>
  <c r="L119" i="391"/>
  <c r="K119" i="391"/>
  <c r="J119" i="391"/>
  <c r="P118" i="391"/>
  <c r="M118" i="391"/>
  <c r="L118" i="391"/>
  <c r="K118" i="391"/>
  <c r="J118" i="391"/>
  <c r="P117" i="391"/>
  <c r="M117" i="391" s="1"/>
  <c r="L117" i="391"/>
  <c r="K117" i="391"/>
  <c r="J117" i="391"/>
  <c r="P116" i="391"/>
  <c r="M116" i="391" s="1"/>
  <c r="L116" i="391"/>
  <c r="K116" i="391"/>
  <c r="J116" i="391"/>
  <c r="P115" i="391"/>
  <c r="M115" i="391"/>
  <c r="L115" i="391"/>
  <c r="K115" i="391"/>
  <c r="J115" i="391"/>
  <c r="P114" i="391"/>
  <c r="M114" i="391"/>
  <c r="L114" i="391"/>
  <c r="K114" i="391"/>
  <c r="J114" i="391"/>
  <c r="P113" i="391"/>
  <c r="M113" i="391" s="1"/>
  <c r="L113" i="391"/>
  <c r="K113" i="391"/>
  <c r="J113" i="391"/>
  <c r="P112" i="391"/>
  <c r="M112" i="391" s="1"/>
  <c r="L112" i="391"/>
  <c r="K112" i="391"/>
  <c r="J112" i="391"/>
  <c r="P111" i="391"/>
  <c r="M111" i="391"/>
  <c r="L111" i="391"/>
  <c r="K111" i="391"/>
  <c r="J111" i="391"/>
  <c r="P110" i="391"/>
  <c r="M110" i="391"/>
  <c r="L110" i="391"/>
  <c r="K110" i="391"/>
  <c r="J110" i="391"/>
  <c r="P109" i="391"/>
  <c r="M109" i="391" s="1"/>
  <c r="L109" i="391"/>
  <c r="K109" i="391"/>
  <c r="J109" i="391"/>
  <c r="P108" i="391"/>
  <c r="M108" i="391" s="1"/>
  <c r="L108" i="391"/>
  <c r="K108" i="391"/>
  <c r="J108" i="391"/>
  <c r="P107" i="391"/>
  <c r="M107" i="391"/>
  <c r="L107" i="391"/>
  <c r="K107" i="391"/>
  <c r="J107" i="391"/>
  <c r="P106" i="391"/>
  <c r="M106" i="391"/>
  <c r="L106" i="391"/>
  <c r="K106" i="391"/>
  <c r="J106" i="391"/>
  <c r="P105" i="391"/>
  <c r="M105" i="391" s="1"/>
  <c r="L105" i="391"/>
  <c r="K105" i="391"/>
  <c r="J105" i="391"/>
  <c r="P104" i="391"/>
  <c r="M104" i="391" s="1"/>
  <c r="L104" i="391"/>
  <c r="K104" i="391"/>
  <c r="J104" i="391"/>
  <c r="P103" i="391"/>
  <c r="M103" i="391"/>
  <c r="L103" i="391"/>
  <c r="K103" i="391"/>
  <c r="J103" i="391"/>
  <c r="P102" i="391"/>
  <c r="M102" i="391"/>
  <c r="L102" i="391"/>
  <c r="K102" i="391"/>
  <c r="J102" i="391"/>
  <c r="P101" i="391"/>
  <c r="M101" i="391" s="1"/>
  <c r="L101" i="391"/>
  <c r="K101" i="391"/>
  <c r="J101" i="391"/>
  <c r="P100" i="391"/>
  <c r="M100" i="391" s="1"/>
  <c r="L100" i="391"/>
  <c r="K100" i="391"/>
  <c r="J100" i="391"/>
  <c r="P99" i="391"/>
  <c r="M99" i="391"/>
  <c r="L99" i="391"/>
  <c r="K99" i="391"/>
  <c r="J99" i="391"/>
  <c r="P98" i="391"/>
  <c r="M98" i="391"/>
  <c r="L98" i="391"/>
  <c r="K98" i="391"/>
  <c r="J98" i="391"/>
  <c r="P97" i="391"/>
  <c r="M97" i="391" s="1"/>
  <c r="L97" i="391"/>
  <c r="K97" i="391"/>
  <c r="J97" i="391"/>
  <c r="P96" i="391"/>
  <c r="M96" i="391" s="1"/>
  <c r="L96" i="391"/>
  <c r="K96" i="391"/>
  <c r="J96" i="391"/>
  <c r="P95" i="391"/>
  <c r="M95" i="391"/>
  <c r="L95" i="391"/>
  <c r="K95" i="391"/>
  <c r="J95" i="391"/>
  <c r="P94" i="391"/>
  <c r="M94" i="391"/>
  <c r="L94" i="391"/>
  <c r="K94" i="391"/>
  <c r="J94" i="391"/>
  <c r="P93" i="391"/>
  <c r="M93" i="391" s="1"/>
  <c r="L93" i="391"/>
  <c r="K93" i="391"/>
  <c r="J93" i="391"/>
  <c r="P92" i="391"/>
  <c r="M92" i="391" s="1"/>
  <c r="L92" i="391"/>
  <c r="K92" i="391"/>
  <c r="J92" i="391"/>
  <c r="P91" i="391"/>
  <c r="M91" i="391"/>
  <c r="L91" i="391"/>
  <c r="K91" i="391"/>
  <c r="J91" i="391"/>
  <c r="P90" i="391"/>
  <c r="M90" i="391"/>
  <c r="L90" i="391"/>
  <c r="K90" i="391"/>
  <c r="J90" i="391"/>
  <c r="P89" i="391"/>
  <c r="M89" i="391" s="1"/>
  <c r="L89" i="391"/>
  <c r="K89" i="391"/>
  <c r="J89" i="391"/>
  <c r="P88" i="391"/>
  <c r="M88" i="391" s="1"/>
  <c r="L88" i="391"/>
  <c r="K88" i="391"/>
  <c r="J88" i="391"/>
  <c r="P87" i="391"/>
  <c r="M87" i="391"/>
  <c r="L87" i="391"/>
  <c r="K87" i="391"/>
  <c r="J87" i="391"/>
  <c r="P86" i="391"/>
  <c r="M86" i="391"/>
  <c r="L86" i="391"/>
  <c r="K86" i="391"/>
  <c r="J86" i="391"/>
  <c r="P85" i="391"/>
  <c r="M85" i="391" s="1"/>
  <c r="L85" i="391"/>
  <c r="K85" i="391"/>
  <c r="J85" i="391"/>
  <c r="P84" i="391"/>
  <c r="M84" i="391" s="1"/>
  <c r="L84" i="391"/>
  <c r="K84" i="391"/>
  <c r="J84" i="391"/>
  <c r="P83" i="391"/>
  <c r="M83" i="391"/>
  <c r="L83" i="391"/>
  <c r="K83" i="391"/>
  <c r="J83" i="391"/>
  <c r="P82" i="391"/>
  <c r="M82" i="391"/>
  <c r="L82" i="391"/>
  <c r="K82" i="391"/>
  <c r="J82" i="391"/>
  <c r="P81" i="391"/>
  <c r="M81" i="391" s="1"/>
  <c r="L81" i="391"/>
  <c r="K81" i="391"/>
  <c r="J81" i="391"/>
  <c r="P80" i="391"/>
  <c r="M80" i="391" s="1"/>
  <c r="L80" i="391"/>
  <c r="K80" i="391"/>
  <c r="J80" i="391"/>
  <c r="P79" i="391"/>
  <c r="M79" i="391"/>
  <c r="L79" i="391"/>
  <c r="K79" i="391"/>
  <c r="J79" i="391"/>
  <c r="P78" i="391"/>
  <c r="M78" i="391"/>
  <c r="L78" i="391"/>
  <c r="K78" i="391"/>
  <c r="J78" i="391"/>
  <c r="P77" i="391"/>
  <c r="M77" i="391" s="1"/>
  <c r="L77" i="391"/>
  <c r="K77" i="391"/>
  <c r="J77" i="391"/>
  <c r="P76" i="391"/>
  <c r="M76" i="391" s="1"/>
  <c r="L76" i="391"/>
  <c r="K76" i="391"/>
  <c r="J76" i="391"/>
  <c r="P75" i="391"/>
  <c r="M75" i="391"/>
  <c r="L75" i="391"/>
  <c r="K75" i="391"/>
  <c r="J75" i="391"/>
  <c r="P74" i="391"/>
  <c r="M74" i="391"/>
  <c r="L74" i="391"/>
  <c r="K74" i="391"/>
  <c r="J74" i="391"/>
  <c r="P73" i="391"/>
  <c r="M73" i="391" s="1"/>
  <c r="L73" i="391"/>
  <c r="K73" i="391"/>
  <c r="J73" i="391"/>
  <c r="P72" i="391"/>
  <c r="M72" i="391" s="1"/>
  <c r="L72" i="391"/>
  <c r="K72" i="391"/>
  <c r="J72" i="391"/>
  <c r="P71" i="391"/>
  <c r="M71" i="391"/>
  <c r="L71" i="391"/>
  <c r="K71" i="391"/>
  <c r="J71" i="391"/>
  <c r="P70" i="391"/>
  <c r="M70" i="391"/>
  <c r="L70" i="391"/>
  <c r="K70" i="391"/>
  <c r="J70" i="391"/>
  <c r="P69" i="391"/>
  <c r="M69" i="391" s="1"/>
  <c r="L69" i="391"/>
  <c r="K69" i="391"/>
  <c r="J69" i="391"/>
  <c r="P68" i="391"/>
  <c r="M68" i="391" s="1"/>
  <c r="L68" i="391"/>
  <c r="K68" i="391"/>
  <c r="J68" i="391"/>
  <c r="P67" i="391"/>
  <c r="M67" i="391"/>
  <c r="L67" i="391"/>
  <c r="K67" i="391"/>
  <c r="J67" i="391"/>
  <c r="P66" i="391"/>
  <c r="M66" i="391"/>
  <c r="L66" i="391"/>
  <c r="K66" i="391"/>
  <c r="J66" i="391"/>
  <c r="P65" i="391"/>
  <c r="M65" i="391" s="1"/>
  <c r="L65" i="391"/>
  <c r="K65" i="391"/>
  <c r="J65" i="391"/>
  <c r="P64" i="391"/>
  <c r="M64" i="391" s="1"/>
  <c r="L64" i="391"/>
  <c r="K64" i="391"/>
  <c r="J64" i="391"/>
  <c r="P63" i="391"/>
  <c r="M63" i="391"/>
  <c r="L63" i="391"/>
  <c r="K63" i="391"/>
  <c r="J63" i="391"/>
  <c r="P62" i="391"/>
  <c r="M62" i="391"/>
  <c r="L62" i="391"/>
  <c r="K62" i="391"/>
  <c r="J62" i="391"/>
  <c r="P61" i="391"/>
  <c r="M61" i="391" s="1"/>
  <c r="L61" i="391"/>
  <c r="K61" i="391"/>
  <c r="J61" i="391"/>
  <c r="P60" i="391"/>
  <c r="M60" i="391" s="1"/>
  <c r="L60" i="391"/>
  <c r="K60" i="391"/>
  <c r="J60" i="391"/>
  <c r="P59" i="391"/>
  <c r="M59" i="391"/>
  <c r="L59" i="391"/>
  <c r="K59" i="391"/>
  <c r="J59" i="391"/>
  <c r="P58" i="391"/>
  <c r="M58" i="391"/>
  <c r="L58" i="391"/>
  <c r="K58" i="391"/>
  <c r="J58" i="391"/>
  <c r="P57" i="391"/>
  <c r="M57" i="391" s="1"/>
  <c r="L57" i="391"/>
  <c r="K57" i="391"/>
  <c r="J57" i="391"/>
  <c r="P56" i="391"/>
  <c r="M56" i="391" s="1"/>
  <c r="L56" i="391"/>
  <c r="K56" i="391"/>
  <c r="J56" i="391"/>
  <c r="P55" i="391"/>
  <c r="M55" i="391"/>
  <c r="L55" i="391"/>
  <c r="K55" i="391"/>
  <c r="J55" i="391"/>
  <c r="P54" i="391"/>
  <c r="M54" i="391"/>
  <c r="L54" i="391"/>
  <c r="K54" i="391"/>
  <c r="J54" i="391"/>
  <c r="P53" i="391"/>
  <c r="M53" i="391" s="1"/>
  <c r="L53" i="391"/>
  <c r="K53" i="391"/>
  <c r="J53" i="391"/>
  <c r="P52" i="391"/>
  <c r="M52" i="391" s="1"/>
  <c r="L52" i="391"/>
  <c r="K52" i="391"/>
  <c r="J52" i="391"/>
  <c r="P51" i="391"/>
  <c r="M51" i="391"/>
  <c r="L51" i="391"/>
  <c r="K51" i="391"/>
  <c r="J51" i="391"/>
  <c r="P50" i="391"/>
  <c r="M50" i="391"/>
  <c r="L50" i="391"/>
  <c r="K50" i="391"/>
  <c r="J50" i="391"/>
  <c r="P49" i="391"/>
  <c r="M49" i="391" s="1"/>
  <c r="L49" i="391"/>
  <c r="K49" i="391"/>
  <c r="J49" i="391"/>
  <c r="P48" i="391"/>
  <c r="M48" i="391" s="1"/>
  <c r="L48" i="391"/>
  <c r="K48" i="391"/>
  <c r="J48" i="391"/>
  <c r="P47" i="391"/>
  <c r="M47" i="391"/>
  <c r="L47" i="391"/>
  <c r="K47" i="391"/>
  <c r="J47" i="391"/>
  <c r="P46" i="391"/>
  <c r="M46" i="391"/>
  <c r="L46" i="391"/>
  <c r="K46" i="391"/>
  <c r="J46" i="391"/>
  <c r="P45" i="391"/>
  <c r="M45" i="391" s="1"/>
  <c r="L45" i="391"/>
  <c r="K45" i="391"/>
  <c r="J45" i="391"/>
  <c r="P44" i="391"/>
  <c r="M44" i="391" s="1"/>
  <c r="L44" i="391"/>
  <c r="K44" i="391"/>
  <c r="J44" i="391"/>
  <c r="P43" i="391"/>
  <c r="M43" i="391"/>
  <c r="L43" i="391"/>
  <c r="K43" i="391"/>
  <c r="J43" i="391"/>
  <c r="P42" i="391"/>
  <c r="M42" i="391"/>
  <c r="L42" i="391"/>
  <c r="K42" i="391"/>
  <c r="J42" i="391"/>
  <c r="P41" i="391"/>
  <c r="M41" i="391" s="1"/>
  <c r="L41" i="391"/>
  <c r="K41" i="391"/>
  <c r="J41" i="391"/>
  <c r="P40" i="391"/>
  <c r="M40" i="391" s="1"/>
  <c r="L40" i="391"/>
  <c r="K40" i="391"/>
  <c r="J40" i="391"/>
  <c r="H5" i="391"/>
  <c r="D5" i="391"/>
  <c r="C5" i="391"/>
  <c r="A5" i="391"/>
  <c r="B21" i="390"/>
  <c r="B20" i="390"/>
  <c r="B19" i="390"/>
  <c r="H18" i="390"/>
  <c r="F18" i="390"/>
  <c r="D18" i="390"/>
  <c r="L11" i="390"/>
  <c r="I11" i="390"/>
  <c r="D11" i="390"/>
  <c r="C11" i="390"/>
  <c r="L9" i="390"/>
  <c r="I9" i="390"/>
  <c r="D9" i="390"/>
  <c r="C9" i="390"/>
  <c r="L7" i="390"/>
  <c r="I7" i="390"/>
  <c r="D7" i="390"/>
  <c r="C7" i="390"/>
  <c r="Y5" i="390"/>
  <c r="AK1" i="390" s="1"/>
  <c r="L4" i="390"/>
  <c r="K41" i="390"/>
  <c r="E4" i="390"/>
  <c r="Y3" i="390"/>
  <c r="E2" i="390"/>
  <c r="AD1" i="390"/>
  <c r="P156" i="389"/>
  <c r="M156" i="389" s="1"/>
  <c r="L156" i="389"/>
  <c r="K156" i="389"/>
  <c r="J156" i="389"/>
  <c r="P155" i="389"/>
  <c r="M155" i="389"/>
  <c r="L155" i="389"/>
  <c r="K155" i="389"/>
  <c r="J155" i="389"/>
  <c r="P154" i="389"/>
  <c r="M154" i="389"/>
  <c r="L154" i="389"/>
  <c r="K154" i="389"/>
  <c r="J154" i="389"/>
  <c r="P153" i="389"/>
  <c r="M153" i="389" s="1"/>
  <c r="L153" i="389"/>
  <c r="K153" i="389"/>
  <c r="J153" i="389"/>
  <c r="P152" i="389"/>
  <c r="M152" i="389" s="1"/>
  <c r="L152" i="389"/>
  <c r="K152" i="389"/>
  <c r="J152" i="389"/>
  <c r="P151" i="389"/>
  <c r="M151" i="389"/>
  <c r="L151" i="389"/>
  <c r="K151" i="389"/>
  <c r="J151" i="389"/>
  <c r="P150" i="389"/>
  <c r="M150" i="389"/>
  <c r="L150" i="389"/>
  <c r="K150" i="389"/>
  <c r="J150" i="389"/>
  <c r="P149" i="389"/>
  <c r="M149" i="389" s="1"/>
  <c r="L149" i="389"/>
  <c r="K149" i="389"/>
  <c r="J149" i="389"/>
  <c r="P148" i="389"/>
  <c r="M148" i="389" s="1"/>
  <c r="L148" i="389"/>
  <c r="K148" i="389"/>
  <c r="J148" i="389"/>
  <c r="P147" i="389"/>
  <c r="M147" i="389"/>
  <c r="L147" i="389"/>
  <c r="K147" i="389"/>
  <c r="J147" i="389"/>
  <c r="P146" i="389"/>
  <c r="M146" i="389"/>
  <c r="L146" i="389"/>
  <c r="K146" i="389"/>
  <c r="J146" i="389"/>
  <c r="P145" i="389"/>
  <c r="M145" i="389" s="1"/>
  <c r="L145" i="389"/>
  <c r="K145" i="389"/>
  <c r="J145" i="389"/>
  <c r="P144" i="389"/>
  <c r="M144" i="389" s="1"/>
  <c r="L144" i="389"/>
  <c r="K144" i="389"/>
  <c r="J144" i="389"/>
  <c r="P143" i="389"/>
  <c r="M143" i="389"/>
  <c r="L143" i="389"/>
  <c r="K143" i="389"/>
  <c r="J143" i="389"/>
  <c r="P142" i="389"/>
  <c r="M142" i="389"/>
  <c r="L142" i="389"/>
  <c r="K142" i="389"/>
  <c r="J142" i="389"/>
  <c r="P141" i="389"/>
  <c r="M141" i="389" s="1"/>
  <c r="L141" i="389"/>
  <c r="K141" i="389"/>
  <c r="J141" i="389"/>
  <c r="P140" i="389"/>
  <c r="M140" i="389" s="1"/>
  <c r="L140" i="389"/>
  <c r="K140" i="389"/>
  <c r="J140" i="389"/>
  <c r="P139" i="389"/>
  <c r="M139" i="389"/>
  <c r="L139" i="389"/>
  <c r="K139" i="389"/>
  <c r="J139" i="389"/>
  <c r="P138" i="389"/>
  <c r="M138" i="389"/>
  <c r="L138" i="389"/>
  <c r="K138" i="389"/>
  <c r="J138" i="389"/>
  <c r="P137" i="389"/>
  <c r="M137" i="389" s="1"/>
  <c r="L137" i="389"/>
  <c r="K137" i="389"/>
  <c r="J137" i="389"/>
  <c r="P136" i="389"/>
  <c r="M136" i="389" s="1"/>
  <c r="L136" i="389"/>
  <c r="K136" i="389"/>
  <c r="J136" i="389"/>
  <c r="P135" i="389"/>
  <c r="M135" i="389"/>
  <c r="L135" i="389"/>
  <c r="K135" i="389"/>
  <c r="J135" i="389"/>
  <c r="P134" i="389"/>
  <c r="M134" i="389"/>
  <c r="L134" i="389"/>
  <c r="K134" i="389"/>
  <c r="J134" i="389"/>
  <c r="P133" i="389"/>
  <c r="M133" i="389" s="1"/>
  <c r="L133" i="389"/>
  <c r="K133" i="389"/>
  <c r="J133" i="389"/>
  <c r="P132" i="389"/>
  <c r="M132" i="389" s="1"/>
  <c r="L132" i="389"/>
  <c r="K132" i="389"/>
  <c r="J132" i="389"/>
  <c r="P131" i="389"/>
  <c r="M131" i="389"/>
  <c r="L131" i="389"/>
  <c r="K131" i="389"/>
  <c r="J131" i="389"/>
  <c r="P130" i="389"/>
  <c r="M130" i="389"/>
  <c r="L130" i="389"/>
  <c r="K130" i="389"/>
  <c r="J130" i="389"/>
  <c r="P129" i="389"/>
  <c r="M129" i="389" s="1"/>
  <c r="L129" i="389"/>
  <c r="K129" i="389"/>
  <c r="J129" i="389"/>
  <c r="P128" i="389"/>
  <c r="M128" i="389" s="1"/>
  <c r="L128" i="389"/>
  <c r="K128" i="389"/>
  <c r="J128" i="389"/>
  <c r="P127" i="389"/>
  <c r="M127" i="389"/>
  <c r="L127" i="389"/>
  <c r="K127" i="389"/>
  <c r="J127" i="389"/>
  <c r="P126" i="389"/>
  <c r="M126" i="389"/>
  <c r="L126" i="389"/>
  <c r="K126" i="389"/>
  <c r="J126" i="389"/>
  <c r="P125" i="389"/>
  <c r="M125" i="389" s="1"/>
  <c r="L125" i="389"/>
  <c r="K125" i="389"/>
  <c r="J125" i="389"/>
  <c r="P124" i="389"/>
  <c r="M124" i="389" s="1"/>
  <c r="L124" i="389"/>
  <c r="K124" i="389"/>
  <c r="J124" i="389"/>
  <c r="P123" i="389"/>
  <c r="M123" i="389"/>
  <c r="L123" i="389"/>
  <c r="K123" i="389"/>
  <c r="J123" i="389"/>
  <c r="P122" i="389"/>
  <c r="M122" i="389"/>
  <c r="L122" i="389"/>
  <c r="K122" i="389"/>
  <c r="J122" i="389"/>
  <c r="P121" i="389"/>
  <c r="M121" i="389" s="1"/>
  <c r="L121" i="389"/>
  <c r="K121" i="389"/>
  <c r="J121" i="389"/>
  <c r="P120" i="389"/>
  <c r="M120" i="389" s="1"/>
  <c r="L120" i="389"/>
  <c r="K120" i="389"/>
  <c r="J120" i="389"/>
  <c r="P119" i="389"/>
  <c r="M119" i="389"/>
  <c r="L119" i="389"/>
  <c r="K119" i="389"/>
  <c r="J119" i="389"/>
  <c r="P118" i="389"/>
  <c r="M118" i="389"/>
  <c r="L118" i="389"/>
  <c r="K118" i="389"/>
  <c r="J118" i="389"/>
  <c r="P117" i="389"/>
  <c r="M117" i="389" s="1"/>
  <c r="L117" i="389"/>
  <c r="K117" i="389"/>
  <c r="J117" i="389"/>
  <c r="P116" i="389"/>
  <c r="M116" i="389" s="1"/>
  <c r="L116" i="389"/>
  <c r="K116" i="389"/>
  <c r="J116" i="389"/>
  <c r="P115" i="389"/>
  <c r="M115" i="389"/>
  <c r="L115" i="389"/>
  <c r="K115" i="389"/>
  <c r="J115" i="389"/>
  <c r="P114" i="389"/>
  <c r="M114" i="389"/>
  <c r="L114" i="389"/>
  <c r="K114" i="389"/>
  <c r="J114" i="389"/>
  <c r="P113" i="389"/>
  <c r="M113" i="389" s="1"/>
  <c r="L113" i="389"/>
  <c r="K113" i="389"/>
  <c r="J113" i="389"/>
  <c r="P112" i="389"/>
  <c r="M112" i="389" s="1"/>
  <c r="L112" i="389"/>
  <c r="K112" i="389"/>
  <c r="J112" i="389"/>
  <c r="P111" i="389"/>
  <c r="M111" i="389"/>
  <c r="L111" i="389"/>
  <c r="K111" i="389"/>
  <c r="J111" i="389"/>
  <c r="P110" i="389"/>
  <c r="M110" i="389"/>
  <c r="L110" i="389"/>
  <c r="K110" i="389"/>
  <c r="J110" i="389"/>
  <c r="P109" i="389"/>
  <c r="M109" i="389" s="1"/>
  <c r="L109" i="389"/>
  <c r="K109" i="389"/>
  <c r="J109" i="389"/>
  <c r="P108" i="389"/>
  <c r="M108" i="389" s="1"/>
  <c r="L108" i="389"/>
  <c r="K108" i="389"/>
  <c r="J108" i="389"/>
  <c r="P107" i="389"/>
  <c r="M107" i="389"/>
  <c r="L107" i="389"/>
  <c r="K107" i="389"/>
  <c r="J107" i="389"/>
  <c r="P106" i="389"/>
  <c r="M106" i="389"/>
  <c r="L106" i="389"/>
  <c r="K106" i="389"/>
  <c r="J106" i="389"/>
  <c r="P105" i="389"/>
  <c r="M105" i="389" s="1"/>
  <c r="L105" i="389"/>
  <c r="K105" i="389"/>
  <c r="J105" i="389"/>
  <c r="P104" i="389"/>
  <c r="M104" i="389" s="1"/>
  <c r="L104" i="389"/>
  <c r="K104" i="389"/>
  <c r="J104" i="389"/>
  <c r="P103" i="389"/>
  <c r="M103" i="389"/>
  <c r="L103" i="389"/>
  <c r="K103" i="389"/>
  <c r="J103" i="389"/>
  <c r="P102" i="389"/>
  <c r="M102" i="389"/>
  <c r="L102" i="389"/>
  <c r="K102" i="389"/>
  <c r="J102" i="389"/>
  <c r="P101" i="389"/>
  <c r="M101" i="389" s="1"/>
  <c r="L101" i="389"/>
  <c r="K101" i="389"/>
  <c r="J101" i="389"/>
  <c r="P100" i="389"/>
  <c r="M100" i="389" s="1"/>
  <c r="L100" i="389"/>
  <c r="K100" i="389"/>
  <c r="J100" i="389"/>
  <c r="P99" i="389"/>
  <c r="M99" i="389"/>
  <c r="L99" i="389"/>
  <c r="K99" i="389"/>
  <c r="J99" i="389"/>
  <c r="P98" i="389"/>
  <c r="M98" i="389"/>
  <c r="L98" i="389"/>
  <c r="K98" i="389"/>
  <c r="J98" i="389"/>
  <c r="P97" i="389"/>
  <c r="M97" i="389" s="1"/>
  <c r="L97" i="389"/>
  <c r="K97" i="389"/>
  <c r="J97" i="389"/>
  <c r="P96" i="389"/>
  <c r="M96" i="389" s="1"/>
  <c r="L96" i="389"/>
  <c r="K96" i="389"/>
  <c r="J96" i="389"/>
  <c r="P95" i="389"/>
  <c r="M95" i="389"/>
  <c r="L95" i="389"/>
  <c r="K95" i="389"/>
  <c r="J95" i="389"/>
  <c r="P94" i="389"/>
  <c r="M94" i="389"/>
  <c r="L94" i="389"/>
  <c r="K94" i="389"/>
  <c r="J94" i="389"/>
  <c r="P93" i="389"/>
  <c r="M93" i="389" s="1"/>
  <c r="L93" i="389"/>
  <c r="K93" i="389"/>
  <c r="J93" i="389"/>
  <c r="P92" i="389"/>
  <c r="M92" i="389" s="1"/>
  <c r="L92" i="389"/>
  <c r="K92" i="389"/>
  <c r="J92" i="389"/>
  <c r="P91" i="389"/>
  <c r="M91" i="389"/>
  <c r="L91" i="389"/>
  <c r="K91" i="389"/>
  <c r="J91" i="389"/>
  <c r="P90" i="389"/>
  <c r="M90" i="389"/>
  <c r="L90" i="389"/>
  <c r="K90" i="389"/>
  <c r="J90" i="389"/>
  <c r="P89" i="389"/>
  <c r="M89" i="389" s="1"/>
  <c r="L89" i="389"/>
  <c r="K89" i="389"/>
  <c r="J89" i="389"/>
  <c r="P88" i="389"/>
  <c r="M88" i="389" s="1"/>
  <c r="L88" i="389"/>
  <c r="K88" i="389"/>
  <c r="J88" i="389"/>
  <c r="P87" i="389"/>
  <c r="M87" i="389"/>
  <c r="L87" i="389"/>
  <c r="K87" i="389"/>
  <c r="J87" i="389"/>
  <c r="P86" i="389"/>
  <c r="M86" i="389"/>
  <c r="L86" i="389"/>
  <c r="K86" i="389"/>
  <c r="J86" i="389"/>
  <c r="P85" i="389"/>
  <c r="M85" i="389" s="1"/>
  <c r="L85" i="389"/>
  <c r="K85" i="389"/>
  <c r="J85" i="389"/>
  <c r="P84" i="389"/>
  <c r="M84" i="389" s="1"/>
  <c r="L84" i="389"/>
  <c r="K84" i="389"/>
  <c r="J84" i="389"/>
  <c r="P83" i="389"/>
  <c r="M83" i="389"/>
  <c r="L83" i="389"/>
  <c r="K83" i="389"/>
  <c r="J83" i="389"/>
  <c r="P82" i="389"/>
  <c r="M82" i="389"/>
  <c r="L82" i="389"/>
  <c r="K82" i="389"/>
  <c r="J82" i="389"/>
  <c r="P81" i="389"/>
  <c r="M81" i="389" s="1"/>
  <c r="L81" i="389"/>
  <c r="K81" i="389"/>
  <c r="J81" i="389"/>
  <c r="P80" i="389"/>
  <c r="M80" i="389" s="1"/>
  <c r="L80" i="389"/>
  <c r="K80" i="389"/>
  <c r="J80" i="389"/>
  <c r="P79" i="389"/>
  <c r="M79" i="389"/>
  <c r="L79" i="389"/>
  <c r="K79" i="389"/>
  <c r="J79" i="389"/>
  <c r="P78" i="389"/>
  <c r="M78" i="389"/>
  <c r="L78" i="389"/>
  <c r="K78" i="389"/>
  <c r="J78" i="389"/>
  <c r="P77" i="389"/>
  <c r="M77" i="389" s="1"/>
  <c r="L77" i="389"/>
  <c r="K77" i="389"/>
  <c r="J77" i="389"/>
  <c r="P76" i="389"/>
  <c r="M76" i="389" s="1"/>
  <c r="L76" i="389"/>
  <c r="K76" i="389"/>
  <c r="J76" i="389"/>
  <c r="P75" i="389"/>
  <c r="M75" i="389"/>
  <c r="L75" i="389"/>
  <c r="K75" i="389"/>
  <c r="J75" i="389"/>
  <c r="P74" i="389"/>
  <c r="M74" i="389"/>
  <c r="L74" i="389"/>
  <c r="K74" i="389"/>
  <c r="J74" i="389"/>
  <c r="P73" i="389"/>
  <c r="M73" i="389" s="1"/>
  <c r="L73" i="389"/>
  <c r="K73" i="389"/>
  <c r="J73" i="389"/>
  <c r="P72" i="389"/>
  <c r="M72" i="389" s="1"/>
  <c r="L72" i="389"/>
  <c r="K72" i="389"/>
  <c r="J72" i="389"/>
  <c r="P71" i="389"/>
  <c r="M71" i="389"/>
  <c r="L71" i="389"/>
  <c r="K71" i="389"/>
  <c r="J71" i="389"/>
  <c r="P70" i="389"/>
  <c r="M70" i="389"/>
  <c r="L70" i="389"/>
  <c r="K70" i="389"/>
  <c r="J70" i="389"/>
  <c r="P69" i="389"/>
  <c r="M69" i="389" s="1"/>
  <c r="L69" i="389"/>
  <c r="K69" i="389"/>
  <c r="J69" i="389"/>
  <c r="P68" i="389"/>
  <c r="M68" i="389" s="1"/>
  <c r="L68" i="389"/>
  <c r="K68" i="389"/>
  <c r="J68" i="389"/>
  <c r="P67" i="389"/>
  <c r="M67" i="389"/>
  <c r="L67" i="389"/>
  <c r="K67" i="389"/>
  <c r="J67" i="389"/>
  <c r="P66" i="389"/>
  <c r="M66" i="389"/>
  <c r="L66" i="389"/>
  <c r="K66" i="389"/>
  <c r="J66" i="389"/>
  <c r="P65" i="389"/>
  <c r="M65" i="389" s="1"/>
  <c r="L65" i="389"/>
  <c r="K65" i="389"/>
  <c r="J65" i="389"/>
  <c r="P64" i="389"/>
  <c r="M64" i="389" s="1"/>
  <c r="L64" i="389"/>
  <c r="K64" i="389"/>
  <c r="J64" i="389"/>
  <c r="P63" i="389"/>
  <c r="M63" i="389"/>
  <c r="L63" i="389"/>
  <c r="K63" i="389"/>
  <c r="J63" i="389"/>
  <c r="P62" i="389"/>
  <c r="M62" i="389"/>
  <c r="L62" i="389"/>
  <c r="K62" i="389"/>
  <c r="J62" i="389"/>
  <c r="P61" i="389"/>
  <c r="M61" i="389" s="1"/>
  <c r="L61" i="389"/>
  <c r="K61" i="389"/>
  <c r="J61" i="389"/>
  <c r="P60" i="389"/>
  <c r="M60" i="389" s="1"/>
  <c r="L60" i="389"/>
  <c r="K60" i="389"/>
  <c r="J60" i="389"/>
  <c r="P59" i="389"/>
  <c r="M59" i="389"/>
  <c r="L59" i="389"/>
  <c r="K59" i="389"/>
  <c r="J59" i="389"/>
  <c r="P58" i="389"/>
  <c r="M58" i="389"/>
  <c r="L58" i="389"/>
  <c r="K58" i="389"/>
  <c r="J58" i="389"/>
  <c r="P57" i="389"/>
  <c r="M57" i="389" s="1"/>
  <c r="L57" i="389"/>
  <c r="K57" i="389"/>
  <c r="J57" i="389"/>
  <c r="P56" i="389"/>
  <c r="M56" i="389" s="1"/>
  <c r="L56" i="389"/>
  <c r="K56" i="389"/>
  <c r="J56" i="389"/>
  <c r="P55" i="389"/>
  <c r="M55" i="389"/>
  <c r="L55" i="389"/>
  <c r="K55" i="389"/>
  <c r="J55" i="389"/>
  <c r="P54" i="389"/>
  <c r="M54" i="389"/>
  <c r="L54" i="389"/>
  <c r="K54" i="389"/>
  <c r="J54" i="389"/>
  <c r="P53" i="389"/>
  <c r="M53" i="389" s="1"/>
  <c r="L53" i="389"/>
  <c r="K53" i="389"/>
  <c r="J53" i="389"/>
  <c r="P52" i="389"/>
  <c r="M52" i="389" s="1"/>
  <c r="L52" i="389"/>
  <c r="K52" i="389"/>
  <c r="J52" i="389"/>
  <c r="P51" i="389"/>
  <c r="M51" i="389"/>
  <c r="L51" i="389"/>
  <c r="K51" i="389"/>
  <c r="J51" i="389"/>
  <c r="P50" i="389"/>
  <c r="M50" i="389"/>
  <c r="L50" i="389"/>
  <c r="K50" i="389"/>
  <c r="J50" i="389"/>
  <c r="P49" i="389"/>
  <c r="M49" i="389" s="1"/>
  <c r="L49" i="389"/>
  <c r="K49" i="389"/>
  <c r="J49" i="389"/>
  <c r="P48" i="389"/>
  <c r="M48" i="389" s="1"/>
  <c r="L48" i="389"/>
  <c r="K48" i="389"/>
  <c r="J48" i="389"/>
  <c r="P47" i="389"/>
  <c r="M47" i="389"/>
  <c r="L47" i="389"/>
  <c r="K47" i="389"/>
  <c r="J47" i="389"/>
  <c r="P46" i="389"/>
  <c r="M46" i="389"/>
  <c r="L46" i="389"/>
  <c r="K46" i="389"/>
  <c r="J46" i="389"/>
  <c r="P45" i="389"/>
  <c r="M45" i="389" s="1"/>
  <c r="L45" i="389"/>
  <c r="K45" i="389"/>
  <c r="J45" i="389"/>
  <c r="P44" i="389"/>
  <c r="M44" i="389" s="1"/>
  <c r="L44" i="389"/>
  <c r="K44" i="389"/>
  <c r="J44" i="389"/>
  <c r="P43" i="389"/>
  <c r="M43" i="389"/>
  <c r="L43" i="389"/>
  <c r="K43" i="389"/>
  <c r="J43" i="389"/>
  <c r="P42" i="389"/>
  <c r="M42" i="389"/>
  <c r="L42" i="389"/>
  <c r="K42" i="389"/>
  <c r="J42" i="389"/>
  <c r="P41" i="389"/>
  <c r="M41" i="389" s="1"/>
  <c r="L41" i="389"/>
  <c r="K41" i="389"/>
  <c r="J41" i="389"/>
  <c r="P40" i="389"/>
  <c r="M40" i="389" s="1"/>
  <c r="L40" i="389"/>
  <c r="K40" i="389"/>
  <c r="J40" i="389"/>
  <c r="H5" i="389"/>
  <c r="D5" i="389"/>
  <c r="C5" i="389"/>
  <c r="A5" i="389"/>
  <c r="B21" i="388"/>
  <c r="B20" i="388"/>
  <c r="B19" i="388"/>
  <c r="H18" i="388"/>
  <c r="F18" i="388"/>
  <c r="D18" i="388"/>
  <c r="L11" i="388"/>
  <c r="I11" i="388"/>
  <c r="D11" i="388"/>
  <c r="C11" i="388"/>
  <c r="L9" i="388"/>
  <c r="I9" i="388"/>
  <c r="D9" i="388"/>
  <c r="C9" i="388"/>
  <c r="L7" i="388"/>
  <c r="I7" i="388"/>
  <c r="D7" i="388"/>
  <c r="C7" i="388"/>
  <c r="Y5" i="388"/>
  <c r="AK1" i="388" s="1"/>
  <c r="L4" i="388"/>
  <c r="K41" i="388"/>
  <c r="E4" i="388"/>
  <c r="Y3" i="388"/>
  <c r="E2" i="388"/>
  <c r="AD1" i="388"/>
  <c r="P156" i="387"/>
  <c r="M156" i="387" s="1"/>
  <c r="L156" i="387"/>
  <c r="K156" i="387"/>
  <c r="J156" i="387"/>
  <c r="P155" i="387"/>
  <c r="M155" i="387"/>
  <c r="L155" i="387"/>
  <c r="K155" i="387"/>
  <c r="J155" i="387"/>
  <c r="P154" i="387"/>
  <c r="M154" i="387"/>
  <c r="L154" i="387"/>
  <c r="K154" i="387"/>
  <c r="J154" i="387"/>
  <c r="P153" i="387"/>
  <c r="M153" i="387" s="1"/>
  <c r="L153" i="387"/>
  <c r="K153" i="387"/>
  <c r="J153" i="387"/>
  <c r="P152" i="387"/>
  <c r="M152" i="387" s="1"/>
  <c r="L152" i="387"/>
  <c r="K152" i="387"/>
  <c r="J152" i="387"/>
  <c r="P151" i="387"/>
  <c r="M151" i="387"/>
  <c r="L151" i="387"/>
  <c r="K151" i="387"/>
  <c r="J151" i="387"/>
  <c r="P150" i="387"/>
  <c r="M150" i="387"/>
  <c r="L150" i="387"/>
  <c r="K150" i="387"/>
  <c r="J150" i="387"/>
  <c r="P149" i="387"/>
  <c r="M149" i="387" s="1"/>
  <c r="L149" i="387"/>
  <c r="K149" i="387"/>
  <c r="J149" i="387"/>
  <c r="P148" i="387"/>
  <c r="M148" i="387" s="1"/>
  <c r="L148" i="387"/>
  <c r="K148" i="387"/>
  <c r="J148" i="387"/>
  <c r="P147" i="387"/>
  <c r="M147" i="387"/>
  <c r="L147" i="387"/>
  <c r="K147" i="387"/>
  <c r="J147" i="387"/>
  <c r="P146" i="387"/>
  <c r="M146" i="387"/>
  <c r="L146" i="387"/>
  <c r="K146" i="387"/>
  <c r="J146" i="387"/>
  <c r="P145" i="387"/>
  <c r="M145" i="387" s="1"/>
  <c r="L145" i="387"/>
  <c r="K145" i="387"/>
  <c r="J145" i="387"/>
  <c r="P144" i="387"/>
  <c r="M144" i="387" s="1"/>
  <c r="L144" i="387"/>
  <c r="K144" i="387"/>
  <c r="J144" i="387"/>
  <c r="P143" i="387"/>
  <c r="M143" i="387"/>
  <c r="L143" i="387"/>
  <c r="K143" i="387"/>
  <c r="J143" i="387"/>
  <c r="P142" i="387"/>
  <c r="M142" i="387"/>
  <c r="L142" i="387"/>
  <c r="K142" i="387"/>
  <c r="J142" i="387"/>
  <c r="P141" i="387"/>
  <c r="M141" i="387" s="1"/>
  <c r="L141" i="387"/>
  <c r="K141" i="387"/>
  <c r="J141" i="387"/>
  <c r="P140" i="387"/>
  <c r="M140" i="387" s="1"/>
  <c r="L140" i="387"/>
  <c r="K140" i="387"/>
  <c r="J140" i="387"/>
  <c r="P139" i="387"/>
  <c r="M139" i="387"/>
  <c r="L139" i="387"/>
  <c r="K139" i="387"/>
  <c r="J139" i="387"/>
  <c r="P138" i="387"/>
  <c r="M138" i="387"/>
  <c r="L138" i="387"/>
  <c r="K138" i="387"/>
  <c r="J138" i="387"/>
  <c r="P137" i="387"/>
  <c r="M137" i="387" s="1"/>
  <c r="L137" i="387"/>
  <c r="K137" i="387"/>
  <c r="J137" i="387"/>
  <c r="P136" i="387"/>
  <c r="M136" i="387" s="1"/>
  <c r="L136" i="387"/>
  <c r="K136" i="387"/>
  <c r="J136" i="387"/>
  <c r="P135" i="387"/>
  <c r="M135" i="387"/>
  <c r="L135" i="387"/>
  <c r="K135" i="387"/>
  <c r="J135" i="387"/>
  <c r="P134" i="387"/>
  <c r="M134" i="387"/>
  <c r="L134" i="387"/>
  <c r="K134" i="387"/>
  <c r="J134" i="387"/>
  <c r="P133" i="387"/>
  <c r="M133" i="387" s="1"/>
  <c r="L133" i="387"/>
  <c r="K133" i="387"/>
  <c r="J133" i="387"/>
  <c r="P132" i="387"/>
  <c r="M132" i="387" s="1"/>
  <c r="L132" i="387"/>
  <c r="K132" i="387"/>
  <c r="J132" i="387"/>
  <c r="P131" i="387"/>
  <c r="M131" i="387"/>
  <c r="L131" i="387"/>
  <c r="K131" i="387"/>
  <c r="J131" i="387"/>
  <c r="P130" i="387"/>
  <c r="M130" i="387"/>
  <c r="L130" i="387"/>
  <c r="K130" i="387"/>
  <c r="J130" i="387"/>
  <c r="P129" i="387"/>
  <c r="M129" i="387" s="1"/>
  <c r="L129" i="387"/>
  <c r="K129" i="387"/>
  <c r="J129" i="387"/>
  <c r="P128" i="387"/>
  <c r="M128" i="387" s="1"/>
  <c r="L128" i="387"/>
  <c r="K128" i="387"/>
  <c r="J128" i="387"/>
  <c r="P127" i="387"/>
  <c r="M127" i="387"/>
  <c r="L127" i="387"/>
  <c r="K127" i="387"/>
  <c r="J127" i="387"/>
  <c r="P126" i="387"/>
  <c r="M126" i="387"/>
  <c r="L126" i="387"/>
  <c r="K126" i="387"/>
  <c r="J126" i="387"/>
  <c r="P125" i="387"/>
  <c r="M125" i="387" s="1"/>
  <c r="L125" i="387"/>
  <c r="K125" i="387"/>
  <c r="J125" i="387"/>
  <c r="P124" i="387"/>
  <c r="M124" i="387" s="1"/>
  <c r="L124" i="387"/>
  <c r="K124" i="387"/>
  <c r="J124" i="387"/>
  <c r="P123" i="387"/>
  <c r="M123" i="387"/>
  <c r="L123" i="387"/>
  <c r="K123" i="387"/>
  <c r="J123" i="387"/>
  <c r="P122" i="387"/>
  <c r="M122" i="387"/>
  <c r="L122" i="387"/>
  <c r="K122" i="387"/>
  <c r="J122" i="387"/>
  <c r="P121" i="387"/>
  <c r="M121" i="387" s="1"/>
  <c r="L121" i="387"/>
  <c r="K121" i="387"/>
  <c r="J121" i="387"/>
  <c r="P120" i="387"/>
  <c r="M120" i="387" s="1"/>
  <c r="L120" i="387"/>
  <c r="K120" i="387"/>
  <c r="J120" i="387"/>
  <c r="P119" i="387"/>
  <c r="M119" i="387"/>
  <c r="L119" i="387"/>
  <c r="K119" i="387"/>
  <c r="J119" i="387"/>
  <c r="P118" i="387"/>
  <c r="M118" i="387"/>
  <c r="L118" i="387"/>
  <c r="K118" i="387"/>
  <c r="J118" i="387"/>
  <c r="P117" i="387"/>
  <c r="M117" i="387" s="1"/>
  <c r="L117" i="387"/>
  <c r="K117" i="387"/>
  <c r="J117" i="387"/>
  <c r="P116" i="387"/>
  <c r="M116" i="387" s="1"/>
  <c r="L116" i="387"/>
  <c r="K116" i="387"/>
  <c r="J116" i="387"/>
  <c r="P115" i="387"/>
  <c r="M115" i="387"/>
  <c r="L115" i="387"/>
  <c r="K115" i="387"/>
  <c r="J115" i="387"/>
  <c r="P114" i="387"/>
  <c r="M114" i="387"/>
  <c r="L114" i="387"/>
  <c r="K114" i="387"/>
  <c r="J114" i="387"/>
  <c r="P113" i="387"/>
  <c r="M113" i="387" s="1"/>
  <c r="L113" i="387"/>
  <c r="K113" i="387"/>
  <c r="J113" i="387"/>
  <c r="P112" i="387"/>
  <c r="M112" i="387" s="1"/>
  <c r="L112" i="387"/>
  <c r="K112" i="387"/>
  <c r="J112" i="387"/>
  <c r="P111" i="387"/>
  <c r="M111" i="387"/>
  <c r="L111" i="387"/>
  <c r="K111" i="387"/>
  <c r="J111" i="387"/>
  <c r="P110" i="387"/>
  <c r="M110" i="387"/>
  <c r="L110" i="387"/>
  <c r="K110" i="387"/>
  <c r="J110" i="387"/>
  <c r="P109" i="387"/>
  <c r="M109" i="387" s="1"/>
  <c r="L109" i="387"/>
  <c r="K109" i="387"/>
  <c r="J109" i="387"/>
  <c r="P108" i="387"/>
  <c r="M108" i="387" s="1"/>
  <c r="L108" i="387"/>
  <c r="K108" i="387"/>
  <c r="J108" i="387"/>
  <c r="P107" i="387"/>
  <c r="M107" i="387"/>
  <c r="L107" i="387"/>
  <c r="K107" i="387"/>
  <c r="J107" i="387"/>
  <c r="P106" i="387"/>
  <c r="M106" i="387"/>
  <c r="L106" i="387"/>
  <c r="K106" i="387"/>
  <c r="J106" i="387"/>
  <c r="P105" i="387"/>
  <c r="M105" i="387" s="1"/>
  <c r="L105" i="387"/>
  <c r="K105" i="387"/>
  <c r="J105" i="387"/>
  <c r="P104" i="387"/>
  <c r="M104" i="387" s="1"/>
  <c r="L104" i="387"/>
  <c r="K104" i="387"/>
  <c r="J104" i="387"/>
  <c r="P103" i="387"/>
  <c r="M103" i="387"/>
  <c r="L103" i="387"/>
  <c r="K103" i="387"/>
  <c r="J103" i="387"/>
  <c r="P102" i="387"/>
  <c r="M102" i="387"/>
  <c r="L102" i="387"/>
  <c r="K102" i="387"/>
  <c r="J102" i="387"/>
  <c r="P101" i="387"/>
  <c r="M101" i="387" s="1"/>
  <c r="L101" i="387"/>
  <c r="K101" i="387"/>
  <c r="J101" i="387"/>
  <c r="P100" i="387"/>
  <c r="M100" i="387"/>
  <c r="L100" i="387"/>
  <c r="K100" i="387"/>
  <c r="J100" i="387"/>
  <c r="P99" i="387"/>
  <c r="M99" i="387"/>
  <c r="L99" i="387"/>
  <c r="K99" i="387"/>
  <c r="J99" i="387"/>
  <c r="P98" i="387"/>
  <c r="M98" i="387"/>
  <c r="L98" i="387"/>
  <c r="K98" i="387"/>
  <c r="J98" i="387"/>
  <c r="P97" i="387"/>
  <c r="M97" i="387" s="1"/>
  <c r="L97" i="387"/>
  <c r="K97" i="387"/>
  <c r="J97" i="387"/>
  <c r="P96" i="387"/>
  <c r="M96" i="387" s="1"/>
  <c r="L96" i="387"/>
  <c r="K96" i="387"/>
  <c r="J96" i="387"/>
  <c r="P95" i="387"/>
  <c r="M95" i="387"/>
  <c r="L95" i="387"/>
  <c r="K95" i="387"/>
  <c r="J95" i="387"/>
  <c r="P94" i="387"/>
  <c r="M94" i="387"/>
  <c r="L94" i="387"/>
  <c r="K94" i="387"/>
  <c r="J94" i="387"/>
  <c r="P93" i="387"/>
  <c r="M93" i="387" s="1"/>
  <c r="L93" i="387"/>
  <c r="K93" i="387"/>
  <c r="J93" i="387"/>
  <c r="P92" i="387"/>
  <c r="M92" i="387" s="1"/>
  <c r="L92" i="387"/>
  <c r="K92" i="387"/>
  <c r="J92" i="387"/>
  <c r="P91" i="387"/>
  <c r="M91" i="387"/>
  <c r="L91" i="387"/>
  <c r="K91" i="387"/>
  <c r="J91" i="387"/>
  <c r="P90" i="387"/>
  <c r="M90" i="387"/>
  <c r="L90" i="387"/>
  <c r="K90" i="387"/>
  <c r="J90" i="387"/>
  <c r="P89" i="387"/>
  <c r="M89" i="387" s="1"/>
  <c r="L89" i="387"/>
  <c r="K89" i="387"/>
  <c r="J89" i="387"/>
  <c r="P88" i="387"/>
  <c r="M88" i="387" s="1"/>
  <c r="L88" i="387"/>
  <c r="K88" i="387"/>
  <c r="J88" i="387"/>
  <c r="P87" i="387"/>
  <c r="M87" i="387"/>
  <c r="L87" i="387"/>
  <c r="K87" i="387"/>
  <c r="J87" i="387"/>
  <c r="P86" i="387"/>
  <c r="M86" i="387"/>
  <c r="L86" i="387"/>
  <c r="K86" i="387"/>
  <c r="J86" i="387"/>
  <c r="P85" i="387"/>
  <c r="M85" i="387" s="1"/>
  <c r="L85" i="387"/>
  <c r="K85" i="387"/>
  <c r="J85" i="387"/>
  <c r="P84" i="387"/>
  <c r="M84" i="387" s="1"/>
  <c r="L84" i="387"/>
  <c r="K84" i="387"/>
  <c r="J84" i="387"/>
  <c r="P83" i="387"/>
  <c r="M83" i="387"/>
  <c r="L83" i="387"/>
  <c r="K83" i="387"/>
  <c r="J83" i="387"/>
  <c r="P82" i="387"/>
  <c r="M82" i="387"/>
  <c r="L82" i="387"/>
  <c r="K82" i="387"/>
  <c r="J82" i="387"/>
  <c r="P81" i="387"/>
  <c r="M81" i="387" s="1"/>
  <c r="L81" i="387"/>
  <c r="K81" i="387"/>
  <c r="J81" i="387"/>
  <c r="P80" i="387"/>
  <c r="M80" i="387" s="1"/>
  <c r="L80" i="387"/>
  <c r="K80" i="387"/>
  <c r="J80" i="387"/>
  <c r="P79" i="387"/>
  <c r="M79" i="387"/>
  <c r="L79" i="387"/>
  <c r="K79" i="387"/>
  <c r="J79" i="387"/>
  <c r="P78" i="387"/>
  <c r="M78" i="387"/>
  <c r="L78" i="387"/>
  <c r="K78" i="387"/>
  <c r="J78" i="387"/>
  <c r="P77" i="387"/>
  <c r="M77" i="387" s="1"/>
  <c r="L77" i="387"/>
  <c r="K77" i="387"/>
  <c r="J77" i="387"/>
  <c r="P76" i="387"/>
  <c r="M76" i="387" s="1"/>
  <c r="L76" i="387"/>
  <c r="K76" i="387"/>
  <c r="J76" i="387"/>
  <c r="P75" i="387"/>
  <c r="M75" i="387"/>
  <c r="L75" i="387"/>
  <c r="K75" i="387"/>
  <c r="J75" i="387"/>
  <c r="P74" i="387"/>
  <c r="M74" i="387"/>
  <c r="L74" i="387"/>
  <c r="K74" i="387"/>
  <c r="J74" i="387"/>
  <c r="P73" i="387"/>
  <c r="M73" i="387" s="1"/>
  <c r="L73" i="387"/>
  <c r="K73" i="387"/>
  <c r="J73" i="387"/>
  <c r="P72" i="387"/>
  <c r="M72" i="387" s="1"/>
  <c r="L72" i="387"/>
  <c r="K72" i="387"/>
  <c r="J72" i="387"/>
  <c r="P71" i="387"/>
  <c r="M71" i="387"/>
  <c r="L71" i="387"/>
  <c r="K71" i="387"/>
  <c r="J71" i="387"/>
  <c r="P70" i="387"/>
  <c r="M70" i="387"/>
  <c r="L70" i="387"/>
  <c r="K70" i="387"/>
  <c r="J70" i="387"/>
  <c r="P69" i="387"/>
  <c r="M69" i="387" s="1"/>
  <c r="L69" i="387"/>
  <c r="K69" i="387"/>
  <c r="J69" i="387"/>
  <c r="P68" i="387"/>
  <c r="M68" i="387" s="1"/>
  <c r="L68" i="387"/>
  <c r="K68" i="387"/>
  <c r="J68" i="387"/>
  <c r="P67" i="387"/>
  <c r="M67" i="387"/>
  <c r="L67" i="387"/>
  <c r="K67" i="387"/>
  <c r="J67" i="387"/>
  <c r="P66" i="387"/>
  <c r="M66" i="387"/>
  <c r="L66" i="387"/>
  <c r="K66" i="387"/>
  <c r="J66" i="387"/>
  <c r="P65" i="387"/>
  <c r="M65" i="387" s="1"/>
  <c r="L65" i="387"/>
  <c r="K65" i="387"/>
  <c r="J65" i="387"/>
  <c r="P64" i="387"/>
  <c r="M64" i="387" s="1"/>
  <c r="L64" i="387"/>
  <c r="K64" i="387"/>
  <c r="J64" i="387"/>
  <c r="P63" i="387"/>
  <c r="M63" i="387"/>
  <c r="L63" i="387"/>
  <c r="K63" i="387"/>
  <c r="J63" i="387"/>
  <c r="P62" i="387"/>
  <c r="M62" i="387"/>
  <c r="L62" i="387"/>
  <c r="K62" i="387"/>
  <c r="J62" i="387"/>
  <c r="P61" i="387"/>
  <c r="M61" i="387" s="1"/>
  <c r="L61" i="387"/>
  <c r="K61" i="387"/>
  <c r="J61" i="387"/>
  <c r="P60" i="387"/>
  <c r="M60" i="387" s="1"/>
  <c r="L60" i="387"/>
  <c r="K60" i="387"/>
  <c r="J60" i="387"/>
  <c r="P59" i="387"/>
  <c r="M59" i="387"/>
  <c r="L59" i="387"/>
  <c r="K59" i="387"/>
  <c r="J59" i="387"/>
  <c r="P58" i="387"/>
  <c r="M58" i="387"/>
  <c r="L58" i="387"/>
  <c r="K58" i="387"/>
  <c r="J58" i="387"/>
  <c r="P57" i="387"/>
  <c r="M57" i="387" s="1"/>
  <c r="L57" i="387"/>
  <c r="K57" i="387"/>
  <c r="J57" i="387"/>
  <c r="P56" i="387"/>
  <c r="M56" i="387" s="1"/>
  <c r="L56" i="387"/>
  <c r="K56" i="387"/>
  <c r="J56" i="387"/>
  <c r="P55" i="387"/>
  <c r="M55" i="387"/>
  <c r="L55" i="387"/>
  <c r="K55" i="387"/>
  <c r="J55" i="387"/>
  <c r="P54" i="387"/>
  <c r="M54" i="387"/>
  <c r="L54" i="387"/>
  <c r="K54" i="387"/>
  <c r="J54" i="387"/>
  <c r="P53" i="387"/>
  <c r="M53" i="387" s="1"/>
  <c r="L53" i="387"/>
  <c r="K53" i="387"/>
  <c r="J53" i="387"/>
  <c r="P52" i="387"/>
  <c r="M52" i="387" s="1"/>
  <c r="L52" i="387"/>
  <c r="K52" i="387"/>
  <c r="J52" i="387"/>
  <c r="P51" i="387"/>
  <c r="M51" i="387"/>
  <c r="L51" i="387"/>
  <c r="K51" i="387"/>
  <c r="J51" i="387"/>
  <c r="P50" i="387"/>
  <c r="M50" i="387"/>
  <c r="L50" i="387"/>
  <c r="K50" i="387"/>
  <c r="J50" i="387"/>
  <c r="P49" i="387"/>
  <c r="M49" i="387" s="1"/>
  <c r="L49" i="387"/>
  <c r="K49" i="387"/>
  <c r="J49" i="387"/>
  <c r="P48" i="387"/>
  <c r="M48" i="387" s="1"/>
  <c r="L48" i="387"/>
  <c r="K48" i="387"/>
  <c r="J48" i="387"/>
  <c r="P47" i="387"/>
  <c r="M47" i="387"/>
  <c r="L47" i="387"/>
  <c r="K47" i="387"/>
  <c r="J47" i="387"/>
  <c r="P46" i="387"/>
  <c r="M46" i="387"/>
  <c r="L46" i="387"/>
  <c r="K46" i="387"/>
  <c r="J46" i="387"/>
  <c r="P45" i="387"/>
  <c r="M45" i="387" s="1"/>
  <c r="L45" i="387"/>
  <c r="K45" i="387"/>
  <c r="J45" i="387"/>
  <c r="P44" i="387"/>
  <c r="M44" i="387" s="1"/>
  <c r="L44" i="387"/>
  <c r="K44" i="387"/>
  <c r="J44" i="387"/>
  <c r="P43" i="387"/>
  <c r="M43" i="387"/>
  <c r="L43" i="387"/>
  <c r="K43" i="387"/>
  <c r="J43" i="387"/>
  <c r="P42" i="387"/>
  <c r="M42" i="387"/>
  <c r="L42" i="387"/>
  <c r="K42" i="387"/>
  <c r="J42" i="387"/>
  <c r="P41" i="387"/>
  <c r="M41" i="387" s="1"/>
  <c r="L41" i="387"/>
  <c r="K41" i="387"/>
  <c r="J41" i="387"/>
  <c r="P40" i="387"/>
  <c r="M40" i="387" s="1"/>
  <c r="L40" i="387"/>
  <c r="K40" i="387"/>
  <c r="J40" i="387"/>
  <c r="H5" i="387"/>
  <c r="D5" i="387"/>
  <c r="C5" i="387"/>
  <c r="A5" i="387"/>
  <c r="B21" i="386"/>
  <c r="B20" i="386"/>
  <c r="B19" i="386"/>
  <c r="H18" i="386"/>
  <c r="F18" i="386"/>
  <c r="D18" i="386"/>
  <c r="L11" i="386"/>
  <c r="I11" i="386"/>
  <c r="D11" i="386"/>
  <c r="C11" i="386"/>
  <c r="L9" i="386"/>
  <c r="I9" i="386"/>
  <c r="D9" i="386"/>
  <c r="C9" i="386"/>
  <c r="L7" i="386"/>
  <c r="I7" i="386"/>
  <c r="D7" i="386"/>
  <c r="C7" i="386"/>
  <c r="Y5" i="386"/>
  <c r="AD1" i="386" s="1"/>
  <c r="L4" i="386"/>
  <c r="K41" i="386"/>
  <c r="E4" i="386"/>
  <c r="Y3" i="386"/>
  <c r="E2" i="386"/>
  <c r="P156" i="385"/>
  <c r="M156" i="385" s="1"/>
  <c r="L156" i="385"/>
  <c r="K156" i="385"/>
  <c r="J156" i="385"/>
  <c r="P155" i="385"/>
  <c r="M155" i="385"/>
  <c r="L155" i="385"/>
  <c r="K155" i="385"/>
  <c r="J155" i="385"/>
  <c r="P154" i="385"/>
  <c r="M154" i="385"/>
  <c r="L154" i="385"/>
  <c r="K154" i="385"/>
  <c r="J154" i="385"/>
  <c r="P153" i="385"/>
  <c r="M153" i="385" s="1"/>
  <c r="L153" i="385"/>
  <c r="K153" i="385"/>
  <c r="J153" i="385"/>
  <c r="P152" i="385"/>
  <c r="M152" i="385" s="1"/>
  <c r="L152" i="385"/>
  <c r="K152" i="385"/>
  <c r="J152" i="385"/>
  <c r="P151" i="385"/>
  <c r="M151" i="385"/>
  <c r="L151" i="385"/>
  <c r="K151" i="385"/>
  <c r="J151" i="385"/>
  <c r="P150" i="385"/>
  <c r="M150" i="385"/>
  <c r="L150" i="385"/>
  <c r="K150" i="385"/>
  <c r="J150" i="385"/>
  <c r="P149" i="385"/>
  <c r="M149" i="385" s="1"/>
  <c r="L149" i="385"/>
  <c r="K149" i="385"/>
  <c r="J149" i="385"/>
  <c r="P148" i="385"/>
  <c r="M148" i="385" s="1"/>
  <c r="L148" i="385"/>
  <c r="K148" i="385"/>
  <c r="J148" i="385"/>
  <c r="P147" i="385"/>
  <c r="M147" i="385"/>
  <c r="L147" i="385"/>
  <c r="K147" i="385"/>
  <c r="J147" i="385"/>
  <c r="P146" i="385"/>
  <c r="M146" i="385"/>
  <c r="L146" i="385"/>
  <c r="K146" i="385"/>
  <c r="J146" i="385"/>
  <c r="P145" i="385"/>
  <c r="M145" i="385" s="1"/>
  <c r="L145" i="385"/>
  <c r="K145" i="385"/>
  <c r="J145" i="385"/>
  <c r="P144" i="385"/>
  <c r="M144" i="385" s="1"/>
  <c r="L144" i="385"/>
  <c r="K144" i="385"/>
  <c r="J144" i="385"/>
  <c r="P143" i="385"/>
  <c r="M143" i="385"/>
  <c r="L143" i="385"/>
  <c r="K143" i="385"/>
  <c r="J143" i="385"/>
  <c r="P142" i="385"/>
  <c r="M142" i="385"/>
  <c r="L142" i="385"/>
  <c r="K142" i="385"/>
  <c r="J142" i="385"/>
  <c r="P141" i="385"/>
  <c r="M141" i="385" s="1"/>
  <c r="L141" i="385"/>
  <c r="K141" i="385"/>
  <c r="J141" i="385"/>
  <c r="P140" i="385"/>
  <c r="M140" i="385" s="1"/>
  <c r="L140" i="385"/>
  <c r="K140" i="385"/>
  <c r="J140" i="385"/>
  <c r="P139" i="385"/>
  <c r="M139" i="385"/>
  <c r="L139" i="385"/>
  <c r="K139" i="385"/>
  <c r="J139" i="385"/>
  <c r="P138" i="385"/>
  <c r="M138" i="385"/>
  <c r="L138" i="385"/>
  <c r="K138" i="385"/>
  <c r="J138" i="385"/>
  <c r="P137" i="385"/>
  <c r="M137" i="385" s="1"/>
  <c r="L137" i="385"/>
  <c r="K137" i="385"/>
  <c r="J137" i="385"/>
  <c r="P136" i="385"/>
  <c r="M136" i="385" s="1"/>
  <c r="L136" i="385"/>
  <c r="K136" i="385"/>
  <c r="J136" i="385"/>
  <c r="P135" i="385"/>
  <c r="M135" i="385"/>
  <c r="L135" i="385"/>
  <c r="K135" i="385"/>
  <c r="J135" i="385"/>
  <c r="P134" i="385"/>
  <c r="M134" i="385"/>
  <c r="L134" i="385"/>
  <c r="K134" i="385"/>
  <c r="J134" i="385"/>
  <c r="P133" i="385"/>
  <c r="M133" i="385" s="1"/>
  <c r="L133" i="385"/>
  <c r="K133" i="385"/>
  <c r="J133" i="385"/>
  <c r="P132" i="385"/>
  <c r="M132" i="385" s="1"/>
  <c r="L132" i="385"/>
  <c r="K132" i="385"/>
  <c r="J132" i="385"/>
  <c r="P131" i="385"/>
  <c r="M131" i="385"/>
  <c r="L131" i="385"/>
  <c r="K131" i="385"/>
  <c r="J131" i="385"/>
  <c r="P130" i="385"/>
  <c r="M130" i="385"/>
  <c r="L130" i="385"/>
  <c r="K130" i="385"/>
  <c r="J130" i="385"/>
  <c r="P129" i="385"/>
  <c r="M129" i="385" s="1"/>
  <c r="L129" i="385"/>
  <c r="K129" i="385"/>
  <c r="J129" i="385"/>
  <c r="P128" i="385"/>
  <c r="M128" i="385" s="1"/>
  <c r="L128" i="385"/>
  <c r="K128" i="385"/>
  <c r="J128" i="385"/>
  <c r="P127" i="385"/>
  <c r="M127" i="385"/>
  <c r="L127" i="385"/>
  <c r="K127" i="385"/>
  <c r="J127" i="385"/>
  <c r="P126" i="385"/>
  <c r="M126" i="385"/>
  <c r="L126" i="385"/>
  <c r="K126" i="385"/>
  <c r="J126" i="385"/>
  <c r="P125" i="385"/>
  <c r="M125" i="385" s="1"/>
  <c r="L125" i="385"/>
  <c r="K125" i="385"/>
  <c r="J125" i="385"/>
  <c r="P124" i="385"/>
  <c r="M124" i="385" s="1"/>
  <c r="L124" i="385"/>
  <c r="K124" i="385"/>
  <c r="J124" i="385"/>
  <c r="P123" i="385"/>
  <c r="M123" i="385"/>
  <c r="L123" i="385"/>
  <c r="K123" i="385"/>
  <c r="J123" i="385"/>
  <c r="P122" i="385"/>
  <c r="M122" i="385"/>
  <c r="L122" i="385"/>
  <c r="K122" i="385"/>
  <c r="J122" i="385"/>
  <c r="P121" i="385"/>
  <c r="M121" i="385" s="1"/>
  <c r="L121" i="385"/>
  <c r="K121" i="385"/>
  <c r="J121" i="385"/>
  <c r="P120" i="385"/>
  <c r="M120" i="385" s="1"/>
  <c r="L120" i="385"/>
  <c r="K120" i="385"/>
  <c r="J120" i="385"/>
  <c r="P119" i="385"/>
  <c r="M119" i="385"/>
  <c r="L119" i="385"/>
  <c r="K119" i="385"/>
  <c r="J119" i="385"/>
  <c r="P118" i="385"/>
  <c r="M118" i="385"/>
  <c r="L118" i="385"/>
  <c r="K118" i="385"/>
  <c r="J118" i="385"/>
  <c r="P117" i="385"/>
  <c r="M117" i="385" s="1"/>
  <c r="L117" i="385"/>
  <c r="K117" i="385"/>
  <c r="J117" i="385"/>
  <c r="P116" i="385"/>
  <c r="M116" i="385" s="1"/>
  <c r="L116" i="385"/>
  <c r="K116" i="385"/>
  <c r="J116" i="385"/>
  <c r="P115" i="385"/>
  <c r="M115" i="385"/>
  <c r="L115" i="385"/>
  <c r="K115" i="385"/>
  <c r="J115" i="385"/>
  <c r="P114" i="385"/>
  <c r="M114" i="385"/>
  <c r="L114" i="385"/>
  <c r="K114" i="385"/>
  <c r="J114" i="385"/>
  <c r="P113" i="385"/>
  <c r="M113" i="385" s="1"/>
  <c r="L113" i="385"/>
  <c r="K113" i="385"/>
  <c r="J113" i="385"/>
  <c r="P112" i="385"/>
  <c r="M112" i="385" s="1"/>
  <c r="L112" i="385"/>
  <c r="K112" i="385"/>
  <c r="J112" i="385"/>
  <c r="P111" i="385"/>
  <c r="M111" i="385"/>
  <c r="L111" i="385"/>
  <c r="K111" i="385"/>
  <c r="J111" i="385"/>
  <c r="P110" i="385"/>
  <c r="M110" i="385"/>
  <c r="L110" i="385"/>
  <c r="K110" i="385"/>
  <c r="J110" i="385"/>
  <c r="P109" i="385"/>
  <c r="M109" i="385" s="1"/>
  <c r="L109" i="385"/>
  <c r="K109" i="385"/>
  <c r="J109" i="385"/>
  <c r="P108" i="385"/>
  <c r="M108" i="385"/>
  <c r="L108" i="385"/>
  <c r="K108" i="385"/>
  <c r="J108" i="385"/>
  <c r="P107" i="385"/>
  <c r="M107" i="385"/>
  <c r="L107" i="385"/>
  <c r="K107" i="385"/>
  <c r="J107" i="385"/>
  <c r="P106" i="385"/>
  <c r="M106" i="385"/>
  <c r="L106" i="385"/>
  <c r="K106" i="385"/>
  <c r="J106" i="385"/>
  <c r="P105" i="385"/>
  <c r="M105" i="385" s="1"/>
  <c r="L105" i="385"/>
  <c r="K105" i="385"/>
  <c r="J105" i="385"/>
  <c r="P104" i="385"/>
  <c r="M104" i="385"/>
  <c r="L104" i="385"/>
  <c r="K104" i="385"/>
  <c r="J104" i="385"/>
  <c r="P103" i="385"/>
  <c r="M103" i="385"/>
  <c r="L103" i="385"/>
  <c r="K103" i="385"/>
  <c r="J103" i="385"/>
  <c r="P102" i="385"/>
  <c r="M102" i="385"/>
  <c r="L102" i="385"/>
  <c r="K102" i="385"/>
  <c r="J102" i="385"/>
  <c r="P101" i="385"/>
  <c r="M101" i="385" s="1"/>
  <c r="L101" i="385"/>
  <c r="K101" i="385"/>
  <c r="J101" i="385"/>
  <c r="P100" i="385"/>
  <c r="M100" i="385"/>
  <c r="L100" i="385"/>
  <c r="K100" i="385"/>
  <c r="J100" i="385"/>
  <c r="P99" i="385"/>
  <c r="M99" i="385"/>
  <c r="L99" i="385"/>
  <c r="K99" i="385"/>
  <c r="J99" i="385"/>
  <c r="P98" i="385"/>
  <c r="M98" i="385"/>
  <c r="L98" i="385"/>
  <c r="K98" i="385"/>
  <c r="J98" i="385"/>
  <c r="P97" i="385"/>
  <c r="M97" i="385" s="1"/>
  <c r="L97" i="385"/>
  <c r="K97" i="385"/>
  <c r="J97" i="385"/>
  <c r="P96" i="385"/>
  <c r="M96" i="385"/>
  <c r="L96" i="385"/>
  <c r="K96" i="385"/>
  <c r="J96" i="385"/>
  <c r="P95" i="385"/>
  <c r="M95" i="385"/>
  <c r="L95" i="385"/>
  <c r="K95" i="385"/>
  <c r="J95" i="385"/>
  <c r="P94" i="385"/>
  <c r="M94" i="385"/>
  <c r="L94" i="385"/>
  <c r="K94" i="385"/>
  <c r="J94" i="385"/>
  <c r="P93" i="385"/>
  <c r="M93" i="385" s="1"/>
  <c r="L93" i="385"/>
  <c r="K93" i="385"/>
  <c r="J93" i="385"/>
  <c r="P92" i="385"/>
  <c r="M92" i="385"/>
  <c r="L92" i="385"/>
  <c r="K92" i="385"/>
  <c r="J92" i="385"/>
  <c r="P91" i="385"/>
  <c r="M91" i="385"/>
  <c r="L91" i="385"/>
  <c r="K91" i="385"/>
  <c r="J91" i="385"/>
  <c r="P90" i="385"/>
  <c r="M90" i="385"/>
  <c r="L90" i="385"/>
  <c r="K90" i="385"/>
  <c r="J90" i="385"/>
  <c r="P89" i="385"/>
  <c r="M89" i="385" s="1"/>
  <c r="L89" i="385"/>
  <c r="K89" i="385"/>
  <c r="J89" i="385"/>
  <c r="P88" i="385"/>
  <c r="M88" i="385"/>
  <c r="L88" i="385"/>
  <c r="K88" i="385"/>
  <c r="J88" i="385"/>
  <c r="P87" i="385"/>
  <c r="M87" i="385"/>
  <c r="L87" i="385"/>
  <c r="K87" i="385"/>
  <c r="J87" i="385"/>
  <c r="P86" i="385"/>
  <c r="M86" i="385"/>
  <c r="L86" i="385"/>
  <c r="K86" i="385"/>
  <c r="J86" i="385"/>
  <c r="P85" i="385"/>
  <c r="M85" i="385" s="1"/>
  <c r="L85" i="385"/>
  <c r="K85" i="385"/>
  <c r="J85" i="385"/>
  <c r="P84" i="385"/>
  <c r="M84" i="385" s="1"/>
  <c r="L84" i="385"/>
  <c r="K84" i="385"/>
  <c r="J84" i="385"/>
  <c r="P83" i="385"/>
  <c r="M83" i="385"/>
  <c r="L83" i="385"/>
  <c r="K83" i="385"/>
  <c r="J83" i="385"/>
  <c r="P82" i="385"/>
  <c r="M82" i="385"/>
  <c r="L82" i="385"/>
  <c r="K82" i="385"/>
  <c r="J82" i="385"/>
  <c r="P81" i="385"/>
  <c r="M81" i="385" s="1"/>
  <c r="L81" i="385"/>
  <c r="K81" i="385"/>
  <c r="J81" i="385"/>
  <c r="P80" i="385"/>
  <c r="M80" i="385" s="1"/>
  <c r="L80" i="385"/>
  <c r="K80" i="385"/>
  <c r="J80" i="385"/>
  <c r="P79" i="385"/>
  <c r="M79" i="385"/>
  <c r="L79" i="385"/>
  <c r="K79" i="385"/>
  <c r="J79" i="385"/>
  <c r="P78" i="385"/>
  <c r="M78" i="385"/>
  <c r="L78" i="385"/>
  <c r="K78" i="385"/>
  <c r="J78" i="385"/>
  <c r="P77" i="385"/>
  <c r="M77" i="385" s="1"/>
  <c r="L77" i="385"/>
  <c r="K77" i="385"/>
  <c r="J77" i="385"/>
  <c r="P76" i="385"/>
  <c r="M76" i="385" s="1"/>
  <c r="L76" i="385"/>
  <c r="K76" i="385"/>
  <c r="J76" i="385"/>
  <c r="P75" i="385"/>
  <c r="M75" i="385"/>
  <c r="L75" i="385"/>
  <c r="K75" i="385"/>
  <c r="J75" i="385"/>
  <c r="P74" i="385"/>
  <c r="M74" i="385"/>
  <c r="L74" i="385"/>
  <c r="K74" i="385"/>
  <c r="J74" i="385"/>
  <c r="P73" i="385"/>
  <c r="M73" i="385" s="1"/>
  <c r="L73" i="385"/>
  <c r="K73" i="385"/>
  <c r="J73" i="385"/>
  <c r="P72" i="385"/>
  <c r="M72" i="385" s="1"/>
  <c r="L72" i="385"/>
  <c r="K72" i="385"/>
  <c r="J72" i="385"/>
  <c r="P71" i="385"/>
  <c r="M71" i="385"/>
  <c r="L71" i="385"/>
  <c r="K71" i="385"/>
  <c r="J71" i="385"/>
  <c r="P70" i="385"/>
  <c r="M70" i="385"/>
  <c r="L70" i="385"/>
  <c r="K70" i="385"/>
  <c r="J70" i="385"/>
  <c r="P69" i="385"/>
  <c r="M69" i="385" s="1"/>
  <c r="L69" i="385"/>
  <c r="K69" i="385"/>
  <c r="J69" i="385"/>
  <c r="P68" i="385"/>
  <c r="M68" i="385" s="1"/>
  <c r="L68" i="385"/>
  <c r="K68" i="385"/>
  <c r="J68" i="385"/>
  <c r="P67" i="385"/>
  <c r="M67" i="385"/>
  <c r="L67" i="385"/>
  <c r="K67" i="385"/>
  <c r="J67" i="385"/>
  <c r="P66" i="385"/>
  <c r="M66" i="385"/>
  <c r="L66" i="385"/>
  <c r="K66" i="385"/>
  <c r="J66" i="385"/>
  <c r="P65" i="385"/>
  <c r="M65" i="385" s="1"/>
  <c r="L65" i="385"/>
  <c r="K65" i="385"/>
  <c r="J65" i="385"/>
  <c r="P64" i="385"/>
  <c r="M64" i="385" s="1"/>
  <c r="L64" i="385"/>
  <c r="K64" i="385"/>
  <c r="J64" i="385"/>
  <c r="P63" i="385"/>
  <c r="M63" i="385"/>
  <c r="L63" i="385"/>
  <c r="K63" i="385"/>
  <c r="J63" i="385"/>
  <c r="P62" i="385"/>
  <c r="M62" i="385"/>
  <c r="L62" i="385"/>
  <c r="K62" i="385"/>
  <c r="J62" i="385"/>
  <c r="P61" i="385"/>
  <c r="M61" i="385" s="1"/>
  <c r="L61" i="385"/>
  <c r="K61" i="385"/>
  <c r="J61" i="385"/>
  <c r="P60" i="385"/>
  <c r="M60" i="385" s="1"/>
  <c r="L60" i="385"/>
  <c r="K60" i="385"/>
  <c r="J60" i="385"/>
  <c r="P59" i="385"/>
  <c r="M59" i="385"/>
  <c r="L59" i="385"/>
  <c r="K59" i="385"/>
  <c r="J59" i="385"/>
  <c r="P58" i="385"/>
  <c r="M58" i="385"/>
  <c r="L58" i="385"/>
  <c r="K58" i="385"/>
  <c r="J58" i="385"/>
  <c r="P57" i="385"/>
  <c r="M57" i="385" s="1"/>
  <c r="L57" i="385"/>
  <c r="K57" i="385"/>
  <c r="J57" i="385"/>
  <c r="P56" i="385"/>
  <c r="M56" i="385" s="1"/>
  <c r="L56" i="385"/>
  <c r="K56" i="385"/>
  <c r="J56" i="385"/>
  <c r="P55" i="385"/>
  <c r="M55" i="385"/>
  <c r="L55" i="385"/>
  <c r="K55" i="385"/>
  <c r="J55" i="385"/>
  <c r="P54" i="385"/>
  <c r="M54" i="385"/>
  <c r="L54" i="385"/>
  <c r="K54" i="385"/>
  <c r="J54" i="385"/>
  <c r="P53" i="385"/>
  <c r="M53" i="385" s="1"/>
  <c r="L53" i="385"/>
  <c r="K53" i="385"/>
  <c r="J53" i="385"/>
  <c r="P52" i="385"/>
  <c r="M52" i="385" s="1"/>
  <c r="L52" i="385"/>
  <c r="K52" i="385"/>
  <c r="J52" i="385"/>
  <c r="P51" i="385"/>
  <c r="M51" i="385"/>
  <c r="L51" i="385"/>
  <c r="K51" i="385"/>
  <c r="J51" i="385"/>
  <c r="P50" i="385"/>
  <c r="M50" i="385"/>
  <c r="L50" i="385"/>
  <c r="K50" i="385"/>
  <c r="J50" i="385"/>
  <c r="P49" i="385"/>
  <c r="M49" i="385" s="1"/>
  <c r="L49" i="385"/>
  <c r="K49" i="385"/>
  <c r="J49" i="385"/>
  <c r="P48" i="385"/>
  <c r="M48" i="385" s="1"/>
  <c r="L48" i="385"/>
  <c r="K48" i="385"/>
  <c r="J48" i="385"/>
  <c r="P47" i="385"/>
  <c r="M47" i="385" s="1"/>
  <c r="L47" i="385"/>
  <c r="K47" i="385"/>
  <c r="J47" i="385"/>
  <c r="P46" i="385"/>
  <c r="M46" i="385"/>
  <c r="L46" i="385"/>
  <c r="K46" i="385"/>
  <c r="J46" i="385"/>
  <c r="P45" i="385"/>
  <c r="M45" i="385" s="1"/>
  <c r="L45" i="385"/>
  <c r="K45" i="385"/>
  <c r="J45" i="385"/>
  <c r="P44" i="385"/>
  <c r="M44" i="385" s="1"/>
  <c r="L44" i="385"/>
  <c r="K44" i="385"/>
  <c r="J44" i="385"/>
  <c r="P43" i="385"/>
  <c r="M43" i="385" s="1"/>
  <c r="L43" i="385"/>
  <c r="K43" i="385"/>
  <c r="J43" i="385"/>
  <c r="P42" i="385"/>
  <c r="M42" i="385"/>
  <c r="L42" i="385"/>
  <c r="K42" i="385"/>
  <c r="J42" i="385"/>
  <c r="P41" i="385"/>
  <c r="M41" i="385" s="1"/>
  <c r="L41" i="385"/>
  <c r="K41" i="385"/>
  <c r="J41" i="385"/>
  <c r="P40" i="385"/>
  <c r="M40" i="385" s="1"/>
  <c r="L40" i="385"/>
  <c r="K40" i="385"/>
  <c r="J40" i="385"/>
  <c r="H5" i="385"/>
  <c r="D5" i="385"/>
  <c r="C5" i="385"/>
  <c r="A5" i="385"/>
  <c r="B21" i="384"/>
  <c r="B20" i="384"/>
  <c r="B19" i="384"/>
  <c r="H18" i="384"/>
  <c r="F18" i="384"/>
  <c r="D18" i="384"/>
  <c r="L11" i="384"/>
  <c r="I11" i="384"/>
  <c r="D11" i="384"/>
  <c r="C11" i="384"/>
  <c r="L9" i="384"/>
  <c r="I9" i="384"/>
  <c r="D9" i="384"/>
  <c r="C9" i="384"/>
  <c r="L7" i="384"/>
  <c r="I7" i="384"/>
  <c r="D7" i="384"/>
  <c r="C7" i="384"/>
  <c r="Y5" i="384"/>
  <c r="L4" i="384"/>
  <c r="K41" i="384"/>
  <c r="E4" i="384"/>
  <c r="Y3" i="384"/>
  <c r="E2" i="384"/>
  <c r="P156" i="383"/>
  <c r="M156" i="383" s="1"/>
  <c r="L156" i="383"/>
  <c r="K156" i="383"/>
  <c r="J156" i="383"/>
  <c r="P155" i="383"/>
  <c r="M155" i="383"/>
  <c r="L155" i="383"/>
  <c r="K155" i="383"/>
  <c r="J155" i="383"/>
  <c r="P154" i="383"/>
  <c r="M154" i="383"/>
  <c r="L154" i="383"/>
  <c r="K154" i="383"/>
  <c r="J154" i="383"/>
  <c r="P153" i="383"/>
  <c r="M153" i="383" s="1"/>
  <c r="L153" i="383"/>
  <c r="K153" i="383"/>
  <c r="J153" i="383"/>
  <c r="P152" i="383"/>
  <c r="M152" i="383" s="1"/>
  <c r="L152" i="383"/>
  <c r="K152" i="383"/>
  <c r="J152" i="383"/>
  <c r="P151" i="383"/>
  <c r="M151" i="383"/>
  <c r="L151" i="383"/>
  <c r="K151" i="383"/>
  <c r="J151" i="383"/>
  <c r="P150" i="383"/>
  <c r="M150" i="383"/>
  <c r="L150" i="383"/>
  <c r="K150" i="383"/>
  <c r="J150" i="383"/>
  <c r="P149" i="383"/>
  <c r="M149" i="383" s="1"/>
  <c r="L149" i="383"/>
  <c r="K149" i="383"/>
  <c r="J149" i="383"/>
  <c r="P148" i="383"/>
  <c r="M148" i="383" s="1"/>
  <c r="L148" i="383"/>
  <c r="K148" i="383"/>
  <c r="J148" i="383"/>
  <c r="P147" i="383"/>
  <c r="M147" i="383"/>
  <c r="L147" i="383"/>
  <c r="K147" i="383"/>
  <c r="J147" i="383"/>
  <c r="P146" i="383"/>
  <c r="M146" i="383"/>
  <c r="L146" i="383"/>
  <c r="K146" i="383"/>
  <c r="J146" i="383"/>
  <c r="P145" i="383"/>
  <c r="M145" i="383" s="1"/>
  <c r="L145" i="383"/>
  <c r="K145" i="383"/>
  <c r="J145" i="383"/>
  <c r="P144" i="383"/>
  <c r="M144" i="383" s="1"/>
  <c r="L144" i="383"/>
  <c r="K144" i="383"/>
  <c r="J144" i="383"/>
  <c r="P143" i="383"/>
  <c r="M143" i="383"/>
  <c r="L143" i="383"/>
  <c r="K143" i="383"/>
  <c r="J143" i="383"/>
  <c r="P142" i="383"/>
  <c r="M142" i="383"/>
  <c r="L142" i="383"/>
  <c r="K142" i="383"/>
  <c r="J142" i="383"/>
  <c r="P141" i="383"/>
  <c r="M141" i="383" s="1"/>
  <c r="L141" i="383"/>
  <c r="K141" i="383"/>
  <c r="J141" i="383"/>
  <c r="P140" i="383"/>
  <c r="M140" i="383" s="1"/>
  <c r="L140" i="383"/>
  <c r="K140" i="383"/>
  <c r="J140" i="383"/>
  <c r="P139" i="383"/>
  <c r="M139" i="383"/>
  <c r="L139" i="383"/>
  <c r="K139" i="383"/>
  <c r="J139" i="383"/>
  <c r="P138" i="383"/>
  <c r="M138" i="383"/>
  <c r="L138" i="383"/>
  <c r="K138" i="383"/>
  <c r="J138" i="383"/>
  <c r="P137" i="383"/>
  <c r="M137" i="383" s="1"/>
  <c r="L137" i="383"/>
  <c r="K137" i="383"/>
  <c r="J137" i="383"/>
  <c r="P136" i="383"/>
  <c r="M136" i="383" s="1"/>
  <c r="L136" i="383"/>
  <c r="K136" i="383"/>
  <c r="J136" i="383"/>
  <c r="P135" i="383"/>
  <c r="M135" i="383"/>
  <c r="L135" i="383"/>
  <c r="K135" i="383"/>
  <c r="J135" i="383"/>
  <c r="P134" i="383"/>
  <c r="M134" i="383"/>
  <c r="L134" i="383"/>
  <c r="K134" i="383"/>
  <c r="J134" i="383"/>
  <c r="P133" i="383"/>
  <c r="M133" i="383" s="1"/>
  <c r="L133" i="383"/>
  <c r="K133" i="383"/>
  <c r="J133" i="383"/>
  <c r="P132" i="383"/>
  <c r="M132" i="383" s="1"/>
  <c r="L132" i="383"/>
  <c r="K132" i="383"/>
  <c r="J132" i="383"/>
  <c r="P131" i="383"/>
  <c r="M131" i="383"/>
  <c r="L131" i="383"/>
  <c r="K131" i="383"/>
  <c r="J131" i="383"/>
  <c r="P130" i="383"/>
  <c r="M130" i="383"/>
  <c r="L130" i="383"/>
  <c r="K130" i="383"/>
  <c r="J130" i="383"/>
  <c r="P129" i="383"/>
  <c r="M129" i="383" s="1"/>
  <c r="L129" i="383"/>
  <c r="K129" i="383"/>
  <c r="J129" i="383"/>
  <c r="P128" i="383"/>
  <c r="M128" i="383" s="1"/>
  <c r="L128" i="383"/>
  <c r="K128" i="383"/>
  <c r="J128" i="383"/>
  <c r="P127" i="383"/>
  <c r="M127" i="383"/>
  <c r="L127" i="383"/>
  <c r="K127" i="383"/>
  <c r="J127" i="383"/>
  <c r="P126" i="383"/>
  <c r="M126" i="383"/>
  <c r="L126" i="383"/>
  <c r="K126" i="383"/>
  <c r="J126" i="383"/>
  <c r="P125" i="383"/>
  <c r="M125" i="383" s="1"/>
  <c r="L125" i="383"/>
  <c r="K125" i="383"/>
  <c r="J125" i="383"/>
  <c r="P124" i="383"/>
  <c r="M124" i="383" s="1"/>
  <c r="L124" i="383"/>
  <c r="K124" i="383"/>
  <c r="J124" i="383"/>
  <c r="P123" i="383"/>
  <c r="M123" i="383"/>
  <c r="L123" i="383"/>
  <c r="K123" i="383"/>
  <c r="J123" i="383"/>
  <c r="P122" i="383"/>
  <c r="M122" i="383"/>
  <c r="L122" i="383"/>
  <c r="K122" i="383"/>
  <c r="J122" i="383"/>
  <c r="P121" i="383"/>
  <c r="M121" i="383" s="1"/>
  <c r="L121" i="383"/>
  <c r="K121" i="383"/>
  <c r="J121" i="383"/>
  <c r="P120" i="383"/>
  <c r="M120" i="383" s="1"/>
  <c r="L120" i="383"/>
  <c r="K120" i="383"/>
  <c r="J120" i="383"/>
  <c r="P119" i="383"/>
  <c r="M119" i="383"/>
  <c r="L119" i="383"/>
  <c r="K119" i="383"/>
  <c r="J119" i="383"/>
  <c r="P118" i="383"/>
  <c r="M118" i="383"/>
  <c r="L118" i="383"/>
  <c r="K118" i="383"/>
  <c r="J118" i="383"/>
  <c r="P117" i="383"/>
  <c r="M117" i="383" s="1"/>
  <c r="L117" i="383"/>
  <c r="K117" i="383"/>
  <c r="J117" i="383"/>
  <c r="P116" i="383"/>
  <c r="M116" i="383" s="1"/>
  <c r="L116" i="383"/>
  <c r="K116" i="383"/>
  <c r="J116" i="383"/>
  <c r="P115" i="383"/>
  <c r="M115" i="383"/>
  <c r="L115" i="383"/>
  <c r="K115" i="383"/>
  <c r="J115" i="383"/>
  <c r="P114" i="383"/>
  <c r="M114" i="383"/>
  <c r="L114" i="383"/>
  <c r="K114" i="383"/>
  <c r="J114" i="383"/>
  <c r="P113" i="383"/>
  <c r="M113" i="383" s="1"/>
  <c r="L113" i="383"/>
  <c r="K113" i="383"/>
  <c r="J113" i="383"/>
  <c r="P112" i="383"/>
  <c r="M112" i="383" s="1"/>
  <c r="L112" i="383"/>
  <c r="K112" i="383"/>
  <c r="J112" i="383"/>
  <c r="P111" i="383"/>
  <c r="M111" i="383"/>
  <c r="L111" i="383"/>
  <c r="K111" i="383"/>
  <c r="J111" i="383"/>
  <c r="P110" i="383"/>
  <c r="M110" i="383"/>
  <c r="L110" i="383"/>
  <c r="K110" i="383"/>
  <c r="J110" i="383"/>
  <c r="P109" i="383"/>
  <c r="M109" i="383" s="1"/>
  <c r="L109" i="383"/>
  <c r="K109" i="383"/>
  <c r="J109" i="383"/>
  <c r="P108" i="383"/>
  <c r="M108" i="383" s="1"/>
  <c r="L108" i="383"/>
  <c r="K108" i="383"/>
  <c r="J108" i="383"/>
  <c r="P107" i="383"/>
  <c r="M107" i="383"/>
  <c r="L107" i="383"/>
  <c r="K107" i="383"/>
  <c r="J107" i="383"/>
  <c r="P106" i="383"/>
  <c r="M106" i="383"/>
  <c r="L106" i="383"/>
  <c r="K106" i="383"/>
  <c r="J106" i="383"/>
  <c r="P105" i="383"/>
  <c r="M105" i="383" s="1"/>
  <c r="L105" i="383"/>
  <c r="K105" i="383"/>
  <c r="J105" i="383"/>
  <c r="P104" i="383"/>
  <c r="M104" i="383" s="1"/>
  <c r="L104" i="383"/>
  <c r="K104" i="383"/>
  <c r="J104" i="383"/>
  <c r="P103" i="383"/>
  <c r="M103" i="383"/>
  <c r="L103" i="383"/>
  <c r="K103" i="383"/>
  <c r="J103" i="383"/>
  <c r="P102" i="383"/>
  <c r="M102" i="383"/>
  <c r="L102" i="383"/>
  <c r="K102" i="383"/>
  <c r="J102" i="383"/>
  <c r="P101" i="383"/>
  <c r="M101" i="383" s="1"/>
  <c r="L101" i="383"/>
  <c r="K101" i="383"/>
  <c r="J101" i="383"/>
  <c r="P100" i="383"/>
  <c r="M100" i="383" s="1"/>
  <c r="L100" i="383"/>
  <c r="K100" i="383"/>
  <c r="J100" i="383"/>
  <c r="P99" i="383"/>
  <c r="M99" i="383"/>
  <c r="L99" i="383"/>
  <c r="K99" i="383"/>
  <c r="J99" i="383"/>
  <c r="P98" i="383"/>
  <c r="M98" i="383"/>
  <c r="L98" i="383"/>
  <c r="K98" i="383"/>
  <c r="J98" i="383"/>
  <c r="P97" i="383"/>
  <c r="M97" i="383" s="1"/>
  <c r="L97" i="383"/>
  <c r="K97" i="383"/>
  <c r="J97" i="383"/>
  <c r="P96" i="383"/>
  <c r="M96" i="383" s="1"/>
  <c r="L96" i="383"/>
  <c r="K96" i="383"/>
  <c r="J96" i="383"/>
  <c r="P95" i="383"/>
  <c r="M95" i="383"/>
  <c r="L95" i="383"/>
  <c r="K95" i="383"/>
  <c r="J95" i="383"/>
  <c r="P94" i="383"/>
  <c r="M94" i="383"/>
  <c r="L94" i="383"/>
  <c r="K94" i="383"/>
  <c r="J94" i="383"/>
  <c r="P93" i="383"/>
  <c r="M93" i="383" s="1"/>
  <c r="L93" i="383"/>
  <c r="K93" i="383"/>
  <c r="J93" i="383"/>
  <c r="P92" i="383"/>
  <c r="M92" i="383" s="1"/>
  <c r="L92" i="383"/>
  <c r="K92" i="383"/>
  <c r="J92" i="383"/>
  <c r="P91" i="383"/>
  <c r="M91" i="383"/>
  <c r="L91" i="383"/>
  <c r="K91" i="383"/>
  <c r="J91" i="383"/>
  <c r="P90" i="383"/>
  <c r="M90" i="383"/>
  <c r="L90" i="383"/>
  <c r="K90" i="383"/>
  <c r="J90" i="383"/>
  <c r="P89" i="383"/>
  <c r="M89" i="383" s="1"/>
  <c r="L89" i="383"/>
  <c r="K89" i="383"/>
  <c r="J89" i="383"/>
  <c r="P88" i="383"/>
  <c r="M88" i="383" s="1"/>
  <c r="L88" i="383"/>
  <c r="K88" i="383"/>
  <c r="J88" i="383"/>
  <c r="P87" i="383"/>
  <c r="M87" i="383"/>
  <c r="L87" i="383"/>
  <c r="K87" i="383"/>
  <c r="J87" i="383"/>
  <c r="P86" i="383"/>
  <c r="M86" i="383"/>
  <c r="L86" i="383"/>
  <c r="K86" i="383"/>
  <c r="J86" i="383"/>
  <c r="P85" i="383"/>
  <c r="M85" i="383" s="1"/>
  <c r="L85" i="383"/>
  <c r="K85" i="383"/>
  <c r="J85" i="383"/>
  <c r="P84" i="383"/>
  <c r="M84" i="383" s="1"/>
  <c r="L84" i="383"/>
  <c r="K84" i="383"/>
  <c r="J84" i="383"/>
  <c r="P83" i="383"/>
  <c r="M83" i="383"/>
  <c r="L83" i="383"/>
  <c r="K83" i="383"/>
  <c r="J83" i="383"/>
  <c r="P82" i="383"/>
  <c r="M82" i="383"/>
  <c r="L82" i="383"/>
  <c r="K82" i="383"/>
  <c r="J82" i="383"/>
  <c r="P81" i="383"/>
  <c r="M81" i="383" s="1"/>
  <c r="L81" i="383"/>
  <c r="K81" i="383"/>
  <c r="J81" i="383"/>
  <c r="P80" i="383"/>
  <c r="M80" i="383" s="1"/>
  <c r="L80" i="383"/>
  <c r="K80" i="383"/>
  <c r="J80" i="383"/>
  <c r="P79" i="383"/>
  <c r="M79" i="383"/>
  <c r="L79" i="383"/>
  <c r="K79" i="383"/>
  <c r="J79" i="383"/>
  <c r="P78" i="383"/>
  <c r="M78" i="383"/>
  <c r="L78" i="383"/>
  <c r="K78" i="383"/>
  <c r="J78" i="383"/>
  <c r="P77" i="383"/>
  <c r="M77" i="383" s="1"/>
  <c r="L77" i="383"/>
  <c r="K77" i="383"/>
  <c r="J77" i="383"/>
  <c r="P76" i="383"/>
  <c r="M76" i="383" s="1"/>
  <c r="L76" i="383"/>
  <c r="K76" i="383"/>
  <c r="J76" i="383"/>
  <c r="P75" i="383"/>
  <c r="M75" i="383"/>
  <c r="L75" i="383"/>
  <c r="K75" i="383"/>
  <c r="J75" i="383"/>
  <c r="P74" i="383"/>
  <c r="M74" i="383"/>
  <c r="L74" i="383"/>
  <c r="K74" i="383"/>
  <c r="J74" i="383"/>
  <c r="P73" i="383"/>
  <c r="M73" i="383" s="1"/>
  <c r="L73" i="383"/>
  <c r="K73" i="383"/>
  <c r="J73" i="383"/>
  <c r="P72" i="383"/>
  <c r="M72" i="383" s="1"/>
  <c r="L72" i="383"/>
  <c r="K72" i="383"/>
  <c r="J72" i="383"/>
  <c r="P71" i="383"/>
  <c r="M71" i="383"/>
  <c r="L71" i="383"/>
  <c r="K71" i="383"/>
  <c r="J71" i="383"/>
  <c r="P70" i="383"/>
  <c r="M70" i="383"/>
  <c r="L70" i="383"/>
  <c r="K70" i="383"/>
  <c r="J70" i="383"/>
  <c r="P69" i="383"/>
  <c r="M69" i="383" s="1"/>
  <c r="L69" i="383"/>
  <c r="K69" i="383"/>
  <c r="J69" i="383"/>
  <c r="P68" i="383"/>
  <c r="M68" i="383" s="1"/>
  <c r="L68" i="383"/>
  <c r="K68" i="383"/>
  <c r="J68" i="383"/>
  <c r="P67" i="383"/>
  <c r="M67" i="383"/>
  <c r="L67" i="383"/>
  <c r="K67" i="383"/>
  <c r="J67" i="383"/>
  <c r="P66" i="383"/>
  <c r="M66" i="383"/>
  <c r="L66" i="383"/>
  <c r="K66" i="383"/>
  <c r="J66" i="383"/>
  <c r="P65" i="383"/>
  <c r="M65" i="383" s="1"/>
  <c r="L65" i="383"/>
  <c r="K65" i="383"/>
  <c r="J65" i="383"/>
  <c r="P64" i="383"/>
  <c r="M64" i="383" s="1"/>
  <c r="L64" i="383"/>
  <c r="K64" i="383"/>
  <c r="J64" i="383"/>
  <c r="P63" i="383"/>
  <c r="M63" i="383"/>
  <c r="L63" i="383"/>
  <c r="K63" i="383"/>
  <c r="J63" i="383"/>
  <c r="P62" i="383"/>
  <c r="M62" i="383"/>
  <c r="L62" i="383"/>
  <c r="K62" i="383"/>
  <c r="J62" i="383"/>
  <c r="P61" i="383"/>
  <c r="M61" i="383" s="1"/>
  <c r="L61" i="383"/>
  <c r="K61" i="383"/>
  <c r="J61" i="383"/>
  <c r="P60" i="383"/>
  <c r="M60" i="383" s="1"/>
  <c r="L60" i="383"/>
  <c r="K60" i="383"/>
  <c r="J60" i="383"/>
  <c r="P59" i="383"/>
  <c r="M59" i="383"/>
  <c r="L59" i="383"/>
  <c r="K59" i="383"/>
  <c r="J59" i="383"/>
  <c r="P58" i="383"/>
  <c r="M58" i="383"/>
  <c r="L58" i="383"/>
  <c r="K58" i="383"/>
  <c r="J58" i="383"/>
  <c r="P57" i="383"/>
  <c r="M57" i="383" s="1"/>
  <c r="L57" i="383"/>
  <c r="K57" i="383"/>
  <c r="J57" i="383"/>
  <c r="P56" i="383"/>
  <c r="M56" i="383" s="1"/>
  <c r="L56" i="383"/>
  <c r="K56" i="383"/>
  <c r="J56" i="383"/>
  <c r="P55" i="383"/>
  <c r="M55" i="383"/>
  <c r="L55" i="383"/>
  <c r="K55" i="383"/>
  <c r="J55" i="383"/>
  <c r="P54" i="383"/>
  <c r="M54" i="383"/>
  <c r="L54" i="383"/>
  <c r="K54" i="383"/>
  <c r="J54" i="383"/>
  <c r="P53" i="383"/>
  <c r="M53" i="383" s="1"/>
  <c r="L53" i="383"/>
  <c r="K53" i="383"/>
  <c r="J53" i="383"/>
  <c r="P52" i="383"/>
  <c r="M52" i="383" s="1"/>
  <c r="L52" i="383"/>
  <c r="K52" i="383"/>
  <c r="J52" i="383"/>
  <c r="P51" i="383"/>
  <c r="M51" i="383"/>
  <c r="L51" i="383"/>
  <c r="K51" i="383"/>
  <c r="J51" i="383"/>
  <c r="P50" i="383"/>
  <c r="M50" i="383"/>
  <c r="L50" i="383"/>
  <c r="K50" i="383"/>
  <c r="J50" i="383"/>
  <c r="P49" i="383"/>
  <c r="M49" i="383"/>
  <c r="L49" i="383"/>
  <c r="K49" i="383"/>
  <c r="J49" i="383"/>
  <c r="P48" i="383"/>
  <c r="M48" i="383" s="1"/>
  <c r="L48" i="383"/>
  <c r="K48" i="383"/>
  <c r="J48" i="383"/>
  <c r="P47" i="383"/>
  <c r="M47" i="383"/>
  <c r="L47" i="383"/>
  <c r="K47" i="383"/>
  <c r="J47" i="383"/>
  <c r="P46" i="383"/>
  <c r="M46" i="383"/>
  <c r="L46" i="383"/>
  <c r="K46" i="383"/>
  <c r="J46" i="383"/>
  <c r="P45" i="383"/>
  <c r="M45" i="383" s="1"/>
  <c r="L45" i="383"/>
  <c r="K45" i="383"/>
  <c r="J45" i="383"/>
  <c r="P44" i="383"/>
  <c r="M44" i="383" s="1"/>
  <c r="L44" i="383"/>
  <c r="K44" i="383"/>
  <c r="J44" i="383"/>
  <c r="P43" i="383"/>
  <c r="M43" i="383"/>
  <c r="L43" i="383"/>
  <c r="K43" i="383"/>
  <c r="J43" i="383"/>
  <c r="P42" i="383"/>
  <c r="M42" i="383" s="1"/>
  <c r="L42" i="383"/>
  <c r="K42" i="383"/>
  <c r="J42" i="383"/>
  <c r="P41" i="383"/>
  <c r="M41" i="383"/>
  <c r="L41" i="383"/>
  <c r="K41" i="383"/>
  <c r="J41" i="383"/>
  <c r="P40" i="383"/>
  <c r="M40" i="383" s="1"/>
  <c r="L40" i="383"/>
  <c r="K40" i="383"/>
  <c r="J40" i="383"/>
  <c r="H5" i="383"/>
  <c r="D5" i="383"/>
  <c r="C5" i="383"/>
  <c r="A5" i="383"/>
  <c r="B21" i="382"/>
  <c r="B20" i="382"/>
  <c r="B19" i="382"/>
  <c r="H18" i="382"/>
  <c r="F18" i="382"/>
  <c r="D18" i="382"/>
  <c r="L11" i="382"/>
  <c r="I11" i="382"/>
  <c r="D11" i="382"/>
  <c r="C11" i="382"/>
  <c r="L9" i="382"/>
  <c r="I9" i="382"/>
  <c r="D9" i="382"/>
  <c r="C9" i="382"/>
  <c r="L7" i="382"/>
  <c r="I7" i="382"/>
  <c r="D7" i="382"/>
  <c r="C7" i="382"/>
  <c r="Y5" i="382"/>
  <c r="L4" i="382"/>
  <c r="K41" i="382"/>
  <c r="E4" i="382"/>
  <c r="Y3" i="382"/>
  <c r="AK1" i="382" s="1"/>
  <c r="E2" i="382"/>
  <c r="AH1" i="382"/>
  <c r="P156" i="381"/>
  <c r="M156" i="381" s="1"/>
  <c r="L156" i="381"/>
  <c r="K156" i="381"/>
  <c r="J156" i="381"/>
  <c r="P155" i="381"/>
  <c r="M155" i="381"/>
  <c r="L155" i="381"/>
  <c r="K155" i="381"/>
  <c r="J155" i="381"/>
  <c r="P154" i="381"/>
  <c r="M154" i="381" s="1"/>
  <c r="L154" i="381"/>
  <c r="K154" i="381"/>
  <c r="J154" i="381"/>
  <c r="P153" i="381"/>
  <c r="M153" i="381"/>
  <c r="L153" i="381"/>
  <c r="K153" i="381"/>
  <c r="J153" i="381"/>
  <c r="P152" i="381"/>
  <c r="M152" i="381" s="1"/>
  <c r="L152" i="381"/>
  <c r="K152" i="381"/>
  <c r="J152" i="381"/>
  <c r="P151" i="381"/>
  <c r="M151" i="381"/>
  <c r="L151" i="381"/>
  <c r="K151" i="381"/>
  <c r="J151" i="381"/>
  <c r="P150" i="381"/>
  <c r="M150" i="381" s="1"/>
  <c r="L150" i="381"/>
  <c r="K150" i="381"/>
  <c r="J150" i="381"/>
  <c r="P149" i="381"/>
  <c r="M149" i="381"/>
  <c r="L149" i="381"/>
  <c r="K149" i="381"/>
  <c r="J149" i="381"/>
  <c r="P148" i="381"/>
  <c r="M148" i="381" s="1"/>
  <c r="L148" i="381"/>
  <c r="K148" i="381"/>
  <c r="J148" i="381"/>
  <c r="P147" i="381"/>
  <c r="M147" i="381"/>
  <c r="L147" i="381"/>
  <c r="K147" i="381"/>
  <c r="J147" i="381"/>
  <c r="P146" i="381"/>
  <c r="M146" i="381" s="1"/>
  <c r="L146" i="381"/>
  <c r="K146" i="381"/>
  <c r="J146" i="381"/>
  <c r="P145" i="381"/>
  <c r="M145" i="381"/>
  <c r="L145" i="381"/>
  <c r="K145" i="381"/>
  <c r="J145" i="381"/>
  <c r="P144" i="381"/>
  <c r="M144" i="381" s="1"/>
  <c r="L144" i="381"/>
  <c r="K144" i="381"/>
  <c r="J144" i="381"/>
  <c r="P143" i="381"/>
  <c r="M143" i="381"/>
  <c r="L143" i="381"/>
  <c r="K143" i="381"/>
  <c r="J143" i="381"/>
  <c r="P142" i="381"/>
  <c r="M142" i="381" s="1"/>
  <c r="L142" i="381"/>
  <c r="K142" i="381"/>
  <c r="J142" i="381"/>
  <c r="P141" i="381"/>
  <c r="M141" i="381"/>
  <c r="L141" i="381"/>
  <c r="K141" i="381"/>
  <c r="J141" i="381"/>
  <c r="P140" i="381"/>
  <c r="M140" i="381" s="1"/>
  <c r="L140" i="381"/>
  <c r="K140" i="381"/>
  <c r="J140" i="381"/>
  <c r="P139" i="381"/>
  <c r="M139" i="381"/>
  <c r="L139" i="381"/>
  <c r="K139" i="381"/>
  <c r="J139" i="381"/>
  <c r="P138" i="381"/>
  <c r="M138" i="381" s="1"/>
  <c r="L138" i="381"/>
  <c r="K138" i="381"/>
  <c r="J138" i="381"/>
  <c r="P137" i="381"/>
  <c r="M137" i="381"/>
  <c r="L137" i="381"/>
  <c r="K137" i="381"/>
  <c r="J137" i="381"/>
  <c r="P136" i="381"/>
  <c r="M136" i="381" s="1"/>
  <c r="L136" i="381"/>
  <c r="K136" i="381"/>
  <c r="J136" i="381"/>
  <c r="P135" i="381"/>
  <c r="M135" i="381"/>
  <c r="L135" i="381"/>
  <c r="K135" i="381"/>
  <c r="J135" i="381"/>
  <c r="P134" i="381"/>
  <c r="M134" i="381" s="1"/>
  <c r="L134" i="381"/>
  <c r="K134" i="381"/>
  <c r="J134" i="381"/>
  <c r="P133" i="381"/>
  <c r="M133" i="381"/>
  <c r="L133" i="381"/>
  <c r="K133" i="381"/>
  <c r="J133" i="381"/>
  <c r="P132" i="381"/>
  <c r="M132" i="381" s="1"/>
  <c r="L132" i="381"/>
  <c r="K132" i="381"/>
  <c r="J132" i="381"/>
  <c r="P131" i="381"/>
  <c r="M131" i="381"/>
  <c r="L131" i="381"/>
  <c r="K131" i="381"/>
  <c r="J131" i="381"/>
  <c r="P130" i="381"/>
  <c r="M130" i="381" s="1"/>
  <c r="L130" i="381"/>
  <c r="K130" i="381"/>
  <c r="J130" i="381"/>
  <c r="P129" i="381"/>
  <c r="M129" i="381"/>
  <c r="L129" i="381"/>
  <c r="K129" i="381"/>
  <c r="J129" i="381"/>
  <c r="P128" i="381"/>
  <c r="M128" i="381" s="1"/>
  <c r="L128" i="381"/>
  <c r="K128" i="381"/>
  <c r="J128" i="381"/>
  <c r="P127" i="381"/>
  <c r="M127" i="381"/>
  <c r="L127" i="381"/>
  <c r="K127" i="381"/>
  <c r="J127" i="381"/>
  <c r="P126" i="381"/>
  <c r="M126" i="381" s="1"/>
  <c r="L126" i="381"/>
  <c r="K126" i="381"/>
  <c r="J126" i="381"/>
  <c r="P125" i="381"/>
  <c r="M125" i="381"/>
  <c r="L125" i="381"/>
  <c r="K125" i="381"/>
  <c r="J125" i="381"/>
  <c r="P124" i="381"/>
  <c r="M124" i="381" s="1"/>
  <c r="L124" i="381"/>
  <c r="K124" i="381"/>
  <c r="J124" i="381"/>
  <c r="P123" i="381"/>
  <c r="M123" i="381"/>
  <c r="L123" i="381"/>
  <c r="K123" i="381"/>
  <c r="J123" i="381"/>
  <c r="P122" i="381"/>
  <c r="M122" i="381" s="1"/>
  <c r="L122" i="381"/>
  <c r="K122" i="381"/>
  <c r="J122" i="381"/>
  <c r="P121" i="381"/>
  <c r="M121" i="381"/>
  <c r="L121" i="381"/>
  <c r="K121" i="381"/>
  <c r="J121" i="381"/>
  <c r="P120" i="381"/>
  <c r="M120" i="381" s="1"/>
  <c r="L120" i="381"/>
  <c r="K120" i="381"/>
  <c r="J120" i="381"/>
  <c r="P119" i="381"/>
  <c r="M119" i="381"/>
  <c r="L119" i="381"/>
  <c r="K119" i="381"/>
  <c r="J119" i="381"/>
  <c r="P118" i="381"/>
  <c r="M118" i="381" s="1"/>
  <c r="L118" i="381"/>
  <c r="K118" i="381"/>
  <c r="J118" i="381"/>
  <c r="P117" i="381"/>
  <c r="M117" i="381"/>
  <c r="L117" i="381"/>
  <c r="K117" i="381"/>
  <c r="J117" i="381"/>
  <c r="P116" i="381"/>
  <c r="M116" i="381" s="1"/>
  <c r="L116" i="381"/>
  <c r="K116" i="381"/>
  <c r="J116" i="381"/>
  <c r="P115" i="381"/>
  <c r="M115" i="381"/>
  <c r="L115" i="381"/>
  <c r="K115" i="381"/>
  <c r="J115" i="381"/>
  <c r="P114" i="381"/>
  <c r="M114" i="381" s="1"/>
  <c r="L114" i="381"/>
  <c r="K114" i="381"/>
  <c r="J114" i="381"/>
  <c r="P113" i="381"/>
  <c r="M113" i="381"/>
  <c r="L113" i="381"/>
  <c r="K113" i="381"/>
  <c r="J113" i="381"/>
  <c r="P112" i="381"/>
  <c r="M112" i="381" s="1"/>
  <c r="L112" i="381"/>
  <c r="K112" i="381"/>
  <c r="J112" i="381"/>
  <c r="P111" i="381"/>
  <c r="M111" i="381"/>
  <c r="L111" i="381"/>
  <c r="K111" i="381"/>
  <c r="J111" i="381"/>
  <c r="P110" i="381"/>
  <c r="M110" i="381" s="1"/>
  <c r="L110" i="381"/>
  <c r="K110" i="381"/>
  <c r="J110" i="381"/>
  <c r="P109" i="381"/>
  <c r="M109" i="381"/>
  <c r="L109" i="381"/>
  <c r="K109" i="381"/>
  <c r="J109" i="381"/>
  <c r="P108" i="381"/>
  <c r="M108" i="381" s="1"/>
  <c r="L108" i="381"/>
  <c r="K108" i="381"/>
  <c r="J108" i="381"/>
  <c r="P107" i="381"/>
  <c r="M107" i="381"/>
  <c r="L107" i="381"/>
  <c r="K107" i="381"/>
  <c r="J107" i="381"/>
  <c r="P106" i="381"/>
  <c r="M106" i="381" s="1"/>
  <c r="L106" i="381"/>
  <c r="K106" i="381"/>
  <c r="J106" i="381"/>
  <c r="P105" i="381"/>
  <c r="M105" i="381"/>
  <c r="L105" i="381"/>
  <c r="K105" i="381"/>
  <c r="J105" i="381"/>
  <c r="P104" i="381"/>
  <c r="M104" i="381" s="1"/>
  <c r="L104" i="381"/>
  <c r="K104" i="381"/>
  <c r="J104" i="381"/>
  <c r="P103" i="381"/>
  <c r="M103" i="381"/>
  <c r="L103" i="381"/>
  <c r="K103" i="381"/>
  <c r="J103" i="381"/>
  <c r="P102" i="381"/>
  <c r="M102" i="381" s="1"/>
  <c r="L102" i="381"/>
  <c r="K102" i="381"/>
  <c r="J102" i="381"/>
  <c r="P101" i="381"/>
  <c r="M101" i="381"/>
  <c r="L101" i="381"/>
  <c r="K101" i="381"/>
  <c r="J101" i="381"/>
  <c r="P100" i="381"/>
  <c r="M100" i="381" s="1"/>
  <c r="L100" i="381"/>
  <c r="K100" i="381"/>
  <c r="J100" i="381"/>
  <c r="P99" i="381"/>
  <c r="M99" i="381"/>
  <c r="L99" i="381"/>
  <c r="K99" i="381"/>
  <c r="J99" i="381"/>
  <c r="P98" i="381"/>
  <c r="M98" i="381" s="1"/>
  <c r="L98" i="381"/>
  <c r="K98" i="381"/>
  <c r="J98" i="381"/>
  <c r="P97" i="381"/>
  <c r="M97" i="381"/>
  <c r="L97" i="381"/>
  <c r="K97" i="381"/>
  <c r="J97" i="381"/>
  <c r="P96" i="381"/>
  <c r="M96" i="381" s="1"/>
  <c r="L96" i="381"/>
  <c r="K96" i="381"/>
  <c r="J96" i="381"/>
  <c r="P95" i="381"/>
  <c r="M95" i="381"/>
  <c r="L95" i="381"/>
  <c r="K95" i="381"/>
  <c r="J95" i="381"/>
  <c r="P94" i="381"/>
  <c r="M94" i="381" s="1"/>
  <c r="L94" i="381"/>
  <c r="K94" i="381"/>
  <c r="J94" i="381"/>
  <c r="P93" i="381"/>
  <c r="M93" i="381"/>
  <c r="L93" i="381"/>
  <c r="K93" i="381"/>
  <c r="J93" i="381"/>
  <c r="P92" i="381"/>
  <c r="M92" i="381" s="1"/>
  <c r="L92" i="381"/>
  <c r="K92" i="381"/>
  <c r="J92" i="381"/>
  <c r="P91" i="381"/>
  <c r="M91" i="381"/>
  <c r="L91" i="381"/>
  <c r="K91" i="381"/>
  <c r="J91" i="381"/>
  <c r="P90" i="381"/>
  <c r="M90" i="381" s="1"/>
  <c r="L90" i="381"/>
  <c r="K90" i="381"/>
  <c r="J90" i="381"/>
  <c r="P89" i="381"/>
  <c r="M89" i="381"/>
  <c r="L89" i="381"/>
  <c r="K89" i="381"/>
  <c r="J89" i="381"/>
  <c r="P88" i="381"/>
  <c r="M88" i="381" s="1"/>
  <c r="L88" i="381"/>
  <c r="K88" i="381"/>
  <c r="J88" i="381"/>
  <c r="P87" i="381"/>
  <c r="M87" i="381"/>
  <c r="L87" i="381"/>
  <c r="K87" i="381"/>
  <c r="J87" i="381"/>
  <c r="P86" i="381"/>
  <c r="M86" i="381" s="1"/>
  <c r="L86" i="381"/>
  <c r="K86" i="381"/>
  <c r="J86" i="381"/>
  <c r="P85" i="381"/>
  <c r="M85" i="381"/>
  <c r="L85" i="381"/>
  <c r="K85" i="381"/>
  <c r="J85" i="381"/>
  <c r="P84" i="381"/>
  <c r="M84" i="381" s="1"/>
  <c r="L84" i="381"/>
  <c r="K84" i="381"/>
  <c r="J84" i="381"/>
  <c r="P83" i="381"/>
  <c r="M83" i="381"/>
  <c r="L83" i="381"/>
  <c r="K83" i="381"/>
  <c r="J83" i="381"/>
  <c r="P82" i="381"/>
  <c r="M82" i="381" s="1"/>
  <c r="L82" i="381"/>
  <c r="K82" i="381"/>
  <c r="J82" i="381"/>
  <c r="P81" i="381"/>
  <c r="M81" i="381"/>
  <c r="L81" i="381"/>
  <c r="K81" i="381"/>
  <c r="J81" i="381"/>
  <c r="P80" i="381"/>
  <c r="M80" i="381" s="1"/>
  <c r="L80" i="381"/>
  <c r="K80" i="381"/>
  <c r="J80" i="381"/>
  <c r="P79" i="381"/>
  <c r="M79" i="381"/>
  <c r="L79" i="381"/>
  <c r="K79" i="381"/>
  <c r="J79" i="381"/>
  <c r="P78" i="381"/>
  <c r="M78" i="381" s="1"/>
  <c r="L78" i="381"/>
  <c r="K78" i="381"/>
  <c r="J78" i="381"/>
  <c r="P77" i="381"/>
  <c r="M77" i="381"/>
  <c r="L77" i="381"/>
  <c r="K77" i="381"/>
  <c r="J77" i="381"/>
  <c r="P76" i="381"/>
  <c r="M76" i="381" s="1"/>
  <c r="L76" i="381"/>
  <c r="K76" i="381"/>
  <c r="J76" i="381"/>
  <c r="P75" i="381"/>
  <c r="M75" i="381"/>
  <c r="L75" i="381"/>
  <c r="K75" i="381"/>
  <c r="J75" i="381"/>
  <c r="P74" i="381"/>
  <c r="M74" i="381" s="1"/>
  <c r="L74" i="381"/>
  <c r="K74" i="381"/>
  <c r="J74" i="381"/>
  <c r="P73" i="381"/>
  <c r="M73" i="381"/>
  <c r="L73" i="381"/>
  <c r="K73" i="381"/>
  <c r="J73" i="381"/>
  <c r="P72" i="381"/>
  <c r="M72" i="381" s="1"/>
  <c r="L72" i="381"/>
  <c r="K72" i="381"/>
  <c r="J72" i="381"/>
  <c r="P71" i="381"/>
  <c r="M71" i="381"/>
  <c r="L71" i="381"/>
  <c r="K71" i="381"/>
  <c r="J71" i="381"/>
  <c r="P70" i="381"/>
  <c r="M70" i="381" s="1"/>
  <c r="L70" i="381"/>
  <c r="K70" i="381"/>
  <c r="J70" i="381"/>
  <c r="P69" i="381"/>
  <c r="M69" i="381"/>
  <c r="L69" i="381"/>
  <c r="K69" i="381"/>
  <c r="J69" i="381"/>
  <c r="P68" i="381"/>
  <c r="M68" i="381" s="1"/>
  <c r="L68" i="381"/>
  <c r="K68" i="381"/>
  <c r="J68" i="381"/>
  <c r="P67" i="381"/>
  <c r="M67" i="381"/>
  <c r="L67" i="381"/>
  <c r="K67" i="381"/>
  <c r="J67" i="381"/>
  <c r="P66" i="381"/>
  <c r="M66" i="381" s="1"/>
  <c r="L66" i="381"/>
  <c r="K66" i="381"/>
  <c r="J66" i="381"/>
  <c r="P65" i="381"/>
  <c r="M65" i="381"/>
  <c r="L65" i="381"/>
  <c r="K65" i="381"/>
  <c r="J65" i="381"/>
  <c r="P64" i="381"/>
  <c r="M64" i="381" s="1"/>
  <c r="L64" i="381"/>
  <c r="K64" i="381"/>
  <c r="J64" i="381"/>
  <c r="P63" i="381"/>
  <c r="M63" i="381"/>
  <c r="L63" i="381"/>
  <c r="K63" i="381"/>
  <c r="J63" i="381"/>
  <c r="P62" i="381"/>
  <c r="M62" i="381" s="1"/>
  <c r="L62" i="381"/>
  <c r="K62" i="381"/>
  <c r="J62" i="381"/>
  <c r="P61" i="381"/>
  <c r="M61" i="381"/>
  <c r="L61" i="381"/>
  <c r="K61" i="381"/>
  <c r="J61" i="381"/>
  <c r="P60" i="381"/>
  <c r="M60" i="381" s="1"/>
  <c r="L60" i="381"/>
  <c r="K60" i="381"/>
  <c r="J60" i="381"/>
  <c r="P59" i="381"/>
  <c r="M59" i="381"/>
  <c r="L59" i="381"/>
  <c r="K59" i="381"/>
  <c r="J59" i="381"/>
  <c r="P58" i="381"/>
  <c r="M58" i="381" s="1"/>
  <c r="L58" i="381"/>
  <c r="K58" i="381"/>
  <c r="J58" i="381"/>
  <c r="P57" i="381"/>
  <c r="M57" i="381"/>
  <c r="L57" i="381"/>
  <c r="K57" i="381"/>
  <c r="J57" i="381"/>
  <c r="P56" i="381"/>
  <c r="M56" i="381" s="1"/>
  <c r="L56" i="381"/>
  <c r="K56" i="381"/>
  <c r="J56" i="381"/>
  <c r="P55" i="381"/>
  <c r="M55" i="381"/>
  <c r="L55" i="381"/>
  <c r="K55" i="381"/>
  <c r="J55" i="381"/>
  <c r="P54" i="381"/>
  <c r="M54" i="381" s="1"/>
  <c r="L54" i="381"/>
  <c r="K54" i="381"/>
  <c r="J54" i="381"/>
  <c r="P53" i="381"/>
  <c r="M53" i="381"/>
  <c r="L53" i="381"/>
  <c r="K53" i="381"/>
  <c r="J53" i="381"/>
  <c r="P52" i="381"/>
  <c r="M52" i="381" s="1"/>
  <c r="L52" i="381"/>
  <c r="K52" i="381"/>
  <c r="J52" i="381"/>
  <c r="P51" i="381"/>
  <c r="M51" i="381"/>
  <c r="L51" i="381"/>
  <c r="K51" i="381"/>
  <c r="J51" i="381"/>
  <c r="P50" i="381"/>
  <c r="M50" i="381" s="1"/>
  <c r="L50" i="381"/>
  <c r="K50" i="381"/>
  <c r="J50" i="381"/>
  <c r="P49" i="381"/>
  <c r="M49" i="381"/>
  <c r="L49" i="381"/>
  <c r="K49" i="381"/>
  <c r="J49" i="381"/>
  <c r="P48" i="381"/>
  <c r="M48" i="381" s="1"/>
  <c r="L48" i="381"/>
  <c r="K48" i="381"/>
  <c r="J48" i="381"/>
  <c r="P47" i="381"/>
  <c r="M47" i="381"/>
  <c r="L47" i="381"/>
  <c r="K47" i="381"/>
  <c r="J47" i="381"/>
  <c r="P46" i="381"/>
  <c r="M46" i="381" s="1"/>
  <c r="L46" i="381"/>
  <c r="K46" i="381"/>
  <c r="J46" i="381"/>
  <c r="P45" i="381"/>
  <c r="M45" i="381"/>
  <c r="L45" i="381"/>
  <c r="K45" i="381"/>
  <c r="J45" i="381"/>
  <c r="P44" i="381"/>
  <c r="M44" i="381" s="1"/>
  <c r="L44" i="381"/>
  <c r="K44" i="381"/>
  <c r="J44" i="381"/>
  <c r="P43" i="381"/>
  <c r="M43" i="381"/>
  <c r="L43" i="381"/>
  <c r="K43" i="381"/>
  <c r="J43" i="381"/>
  <c r="P42" i="381"/>
  <c r="M42" i="381" s="1"/>
  <c r="L42" i="381"/>
  <c r="K42" i="381"/>
  <c r="J42" i="381"/>
  <c r="P41" i="381"/>
  <c r="M41" i="381"/>
  <c r="L41" i="381"/>
  <c r="K41" i="381"/>
  <c r="J41" i="381"/>
  <c r="P40" i="381"/>
  <c r="M40" i="381" s="1"/>
  <c r="L40" i="381"/>
  <c r="K40" i="381"/>
  <c r="J40" i="381"/>
  <c r="H5" i="381"/>
  <c r="D5" i="381"/>
  <c r="C5" i="381"/>
  <c r="A5" i="381"/>
  <c r="B21" i="380"/>
  <c r="B20" i="380"/>
  <c r="B19" i="380"/>
  <c r="H18" i="380"/>
  <c r="F18" i="380"/>
  <c r="D18" i="380"/>
  <c r="L11" i="380"/>
  <c r="I11" i="380"/>
  <c r="D11" i="380"/>
  <c r="C11" i="380"/>
  <c r="L9" i="380"/>
  <c r="I9" i="380"/>
  <c r="D9" i="380"/>
  <c r="C9" i="380"/>
  <c r="L7" i="380"/>
  <c r="I7" i="380"/>
  <c r="D7" i="380"/>
  <c r="C7" i="380"/>
  <c r="Y5" i="380"/>
  <c r="AG1" i="380" s="1"/>
  <c r="L4" i="380"/>
  <c r="K41" i="380" s="1"/>
  <c r="E4" i="380"/>
  <c r="Y3" i="380"/>
  <c r="AH1" i="380"/>
  <c r="E2" i="380"/>
  <c r="AK1" i="380"/>
  <c r="AI1" i="380"/>
  <c r="AF1" i="380"/>
  <c r="AC1" i="380"/>
  <c r="P156" i="379"/>
  <c r="M156" i="379" s="1"/>
  <c r="L156" i="379"/>
  <c r="K156" i="379"/>
  <c r="J156" i="379"/>
  <c r="P155" i="379"/>
  <c r="M155" i="379"/>
  <c r="L155" i="379"/>
  <c r="K155" i="379"/>
  <c r="J155" i="379"/>
  <c r="P154" i="379"/>
  <c r="M154" i="379" s="1"/>
  <c r="L154" i="379"/>
  <c r="K154" i="379"/>
  <c r="J154" i="379"/>
  <c r="P153" i="379"/>
  <c r="M153" i="379"/>
  <c r="L153" i="379"/>
  <c r="K153" i="379"/>
  <c r="J153" i="379"/>
  <c r="P152" i="379"/>
  <c r="M152" i="379" s="1"/>
  <c r="L152" i="379"/>
  <c r="K152" i="379"/>
  <c r="J152" i="379"/>
  <c r="P151" i="379"/>
  <c r="M151" i="379"/>
  <c r="L151" i="379"/>
  <c r="K151" i="379"/>
  <c r="J151" i="379"/>
  <c r="P150" i="379"/>
  <c r="M150" i="379" s="1"/>
  <c r="L150" i="379"/>
  <c r="K150" i="379"/>
  <c r="J150" i="379"/>
  <c r="P149" i="379"/>
  <c r="M149" i="379"/>
  <c r="L149" i="379"/>
  <c r="K149" i="379"/>
  <c r="J149" i="379"/>
  <c r="P148" i="379"/>
  <c r="M148" i="379" s="1"/>
  <c r="L148" i="379"/>
  <c r="K148" i="379"/>
  <c r="J148" i="379"/>
  <c r="P147" i="379"/>
  <c r="M147" i="379"/>
  <c r="L147" i="379"/>
  <c r="K147" i="379"/>
  <c r="J147" i="379"/>
  <c r="P146" i="379"/>
  <c r="M146" i="379" s="1"/>
  <c r="L146" i="379"/>
  <c r="K146" i="379"/>
  <c r="J146" i="379"/>
  <c r="P145" i="379"/>
  <c r="M145" i="379"/>
  <c r="L145" i="379"/>
  <c r="K145" i="379"/>
  <c r="J145" i="379"/>
  <c r="P144" i="379"/>
  <c r="M144" i="379" s="1"/>
  <c r="L144" i="379"/>
  <c r="K144" i="379"/>
  <c r="J144" i="379"/>
  <c r="P143" i="379"/>
  <c r="M143" i="379"/>
  <c r="L143" i="379"/>
  <c r="K143" i="379"/>
  <c r="J143" i="379"/>
  <c r="P142" i="379"/>
  <c r="M142" i="379" s="1"/>
  <c r="L142" i="379"/>
  <c r="K142" i="379"/>
  <c r="J142" i="379"/>
  <c r="P141" i="379"/>
  <c r="M141" i="379"/>
  <c r="L141" i="379"/>
  <c r="K141" i="379"/>
  <c r="J141" i="379"/>
  <c r="P140" i="379"/>
  <c r="M140" i="379" s="1"/>
  <c r="L140" i="379"/>
  <c r="K140" i="379"/>
  <c r="J140" i="379"/>
  <c r="P139" i="379"/>
  <c r="M139" i="379"/>
  <c r="L139" i="379"/>
  <c r="K139" i="379"/>
  <c r="J139" i="379"/>
  <c r="P138" i="379"/>
  <c r="M138" i="379" s="1"/>
  <c r="L138" i="379"/>
  <c r="K138" i="379"/>
  <c r="J138" i="379"/>
  <c r="P137" i="379"/>
  <c r="M137" i="379"/>
  <c r="L137" i="379"/>
  <c r="K137" i="379"/>
  <c r="J137" i="379"/>
  <c r="P136" i="379"/>
  <c r="M136" i="379" s="1"/>
  <c r="L136" i="379"/>
  <c r="K136" i="379"/>
  <c r="J136" i="379"/>
  <c r="P135" i="379"/>
  <c r="M135" i="379"/>
  <c r="L135" i="379"/>
  <c r="K135" i="379"/>
  <c r="J135" i="379"/>
  <c r="P134" i="379"/>
  <c r="M134" i="379" s="1"/>
  <c r="L134" i="379"/>
  <c r="K134" i="379"/>
  <c r="J134" i="379"/>
  <c r="P133" i="379"/>
  <c r="M133" i="379"/>
  <c r="L133" i="379"/>
  <c r="K133" i="379"/>
  <c r="J133" i="379"/>
  <c r="P132" i="379"/>
  <c r="M132" i="379" s="1"/>
  <c r="L132" i="379"/>
  <c r="K132" i="379"/>
  <c r="J132" i="379"/>
  <c r="P131" i="379"/>
  <c r="M131" i="379"/>
  <c r="L131" i="379"/>
  <c r="K131" i="379"/>
  <c r="J131" i="379"/>
  <c r="P130" i="379"/>
  <c r="M130" i="379" s="1"/>
  <c r="L130" i="379"/>
  <c r="K130" i="379"/>
  <c r="J130" i="379"/>
  <c r="P129" i="379"/>
  <c r="M129" i="379"/>
  <c r="L129" i="379"/>
  <c r="K129" i="379"/>
  <c r="J129" i="379"/>
  <c r="P128" i="379"/>
  <c r="M128" i="379" s="1"/>
  <c r="L128" i="379"/>
  <c r="K128" i="379"/>
  <c r="J128" i="379"/>
  <c r="P127" i="379"/>
  <c r="M127" i="379"/>
  <c r="L127" i="379"/>
  <c r="K127" i="379"/>
  <c r="J127" i="379"/>
  <c r="P126" i="379"/>
  <c r="M126" i="379" s="1"/>
  <c r="L126" i="379"/>
  <c r="K126" i="379"/>
  <c r="J126" i="379"/>
  <c r="P125" i="379"/>
  <c r="M125" i="379"/>
  <c r="L125" i="379"/>
  <c r="K125" i="379"/>
  <c r="J125" i="379"/>
  <c r="P124" i="379"/>
  <c r="M124" i="379" s="1"/>
  <c r="L124" i="379"/>
  <c r="K124" i="379"/>
  <c r="J124" i="379"/>
  <c r="P123" i="379"/>
  <c r="M123" i="379"/>
  <c r="L123" i="379"/>
  <c r="K123" i="379"/>
  <c r="J123" i="379"/>
  <c r="P122" i="379"/>
  <c r="M122" i="379" s="1"/>
  <c r="L122" i="379"/>
  <c r="K122" i="379"/>
  <c r="J122" i="379"/>
  <c r="P121" i="379"/>
  <c r="M121" i="379"/>
  <c r="L121" i="379"/>
  <c r="K121" i="379"/>
  <c r="J121" i="379"/>
  <c r="P120" i="379"/>
  <c r="M120" i="379" s="1"/>
  <c r="L120" i="379"/>
  <c r="K120" i="379"/>
  <c r="J120" i="379"/>
  <c r="P119" i="379"/>
  <c r="M119" i="379"/>
  <c r="L119" i="379"/>
  <c r="K119" i="379"/>
  <c r="J119" i="379"/>
  <c r="P118" i="379"/>
  <c r="M118" i="379" s="1"/>
  <c r="L118" i="379"/>
  <c r="K118" i="379"/>
  <c r="J118" i="379"/>
  <c r="P117" i="379"/>
  <c r="M117" i="379"/>
  <c r="L117" i="379"/>
  <c r="K117" i="379"/>
  <c r="J117" i="379"/>
  <c r="P116" i="379"/>
  <c r="M116" i="379" s="1"/>
  <c r="L116" i="379"/>
  <c r="K116" i="379"/>
  <c r="J116" i="379"/>
  <c r="P115" i="379"/>
  <c r="M115" i="379"/>
  <c r="L115" i="379"/>
  <c r="K115" i="379"/>
  <c r="J115" i="379"/>
  <c r="P114" i="379"/>
  <c r="M114" i="379" s="1"/>
  <c r="L114" i="379"/>
  <c r="K114" i="379"/>
  <c r="J114" i="379"/>
  <c r="P113" i="379"/>
  <c r="M113" i="379"/>
  <c r="L113" i="379"/>
  <c r="K113" i="379"/>
  <c r="J113" i="379"/>
  <c r="P112" i="379"/>
  <c r="M112" i="379" s="1"/>
  <c r="L112" i="379"/>
  <c r="K112" i="379"/>
  <c r="J112" i="379"/>
  <c r="P111" i="379"/>
  <c r="M111" i="379"/>
  <c r="L111" i="379"/>
  <c r="K111" i="379"/>
  <c r="J111" i="379"/>
  <c r="P110" i="379"/>
  <c r="M110" i="379" s="1"/>
  <c r="L110" i="379"/>
  <c r="K110" i="379"/>
  <c r="J110" i="379"/>
  <c r="P109" i="379"/>
  <c r="M109" i="379"/>
  <c r="L109" i="379"/>
  <c r="K109" i="379"/>
  <c r="J109" i="379"/>
  <c r="P108" i="379"/>
  <c r="M108" i="379" s="1"/>
  <c r="L108" i="379"/>
  <c r="K108" i="379"/>
  <c r="J108" i="379"/>
  <c r="P107" i="379"/>
  <c r="M107" i="379"/>
  <c r="L107" i="379"/>
  <c r="K107" i="379"/>
  <c r="J107" i="379"/>
  <c r="P106" i="379"/>
  <c r="M106" i="379" s="1"/>
  <c r="L106" i="379"/>
  <c r="K106" i="379"/>
  <c r="J106" i="379"/>
  <c r="P105" i="379"/>
  <c r="M105" i="379"/>
  <c r="L105" i="379"/>
  <c r="K105" i="379"/>
  <c r="J105" i="379"/>
  <c r="P104" i="379"/>
  <c r="M104" i="379" s="1"/>
  <c r="L104" i="379"/>
  <c r="K104" i="379"/>
  <c r="J104" i="379"/>
  <c r="P103" i="379"/>
  <c r="M103" i="379"/>
  <c r="L103" i="379"/>
  <c r="K103" i="379"/>
  <c r="J103" i="379"/>
  <c r="P102" i="379"/>
  <c r="M102" i="379" s="1"/>
  <c r="L102" i="379"/>
  <c r="K102" i="379"/>
  <c r="J102" i="379"/>
  <c r="P101" i="379"/>
  <c r="M101" i="379"/>
  <c r="L101" i="379"/>
  <c r="K101" i="379"/>
  <c r="J101" i="379"/>
  <c r="P100" i="379"/>
  <c r="M100" i="379" s="1"/>
  <c r="L100" i="379"/>
  <c r="K100" i="379"/>
  <c r="J100" i="379"/>
  <c r="P99" i="379"/>
  <c r="M99" i="379"/>
  <c r="L99" i="379"/>
  <c r="K99" i="379"/>
  <c r="J99" i="379"/>
  <c r="P98" i="379"/>
  <c r="M98" i="379" s="1"/>
  <c r="L98" i="379"/>
  <c r="K98" i="379"/>
  <c r="J98" i="379"/>
  <c r="P97" i="379"/>
  <c r="M97" i="379"/>
  <c r="L97" i="379"/>
  <c r="K97" i="379"/>
  <c r="J97" i="379"/>
  <c r="P96" i="379"/>
  <c r="M96" i="379" s="1"/>
  <c r="L96" i="379"/>
  <c r="K96" i="379"/>
  <c r="J96" i="379"/>
  <c r="P95" i="379"/>
  <c r="M95" i="379"/>
  <c r="L95" i="379"/>
  <c r="K95" i="379"/>
  <c r="J95" i="379"/>
  <c r="P94" i="379"/>
  <c r="M94" i="379" s="1"/>
  <c r="L94" i="379"/>
  <c r="K94" i="379"/>
  <c r="J94" i="379"/>
  <c r="P93" i="379"/>
  <c r="M93" i="379"/>
  <c r="L93" i="379"/>
  <c r="K93" i="379"/>
  <c r="J93" i="379"/>
  <c r="P92" i="379"/>
  <c r="M92" i="379" s="1"/>
  <c r="L92" i="379"/>
  <c r="K92" i="379"/>
  <c r="J92" i="379"/>
  <c r="P91" i="379"/>
  <c r="M91" i="379"/>
  <c r="L91" i="379"/>
  <c r="K91" i="379"/>
  <c r="J91" i="379"/>
  <c r="P90" i="379"/>
  <c r="M90" i="379" s="1"/>
  <c r="L90" i="379"/>
  <c r="K90" i="379"/>
  <c r="J90" i="379"/>
  <c r="P89" i="379"/>
  <c r="M89" i="379"/>
  <c r="L89" i="379"/>
  <c r="K89" i="379"/>
  <c r="J89" i="379"/>
  <c r="P88" i="379"/>
  <c r="M88" i="379" s="1"/>
  <c r="L88" i="379"/>
  <c r="K88" i="379"/>
  <c r="J88" i="379"/>
  <c r="P87" i="379"/>
  <c r="M87" i="379"/>
  <c r="L87" i="379"/>
  <c r="K87" i="379"/>
  <c r="J87" i="379"/>
  <c r="P86" i="379"/>
  <c r="M86" i="379" s="1"/>
  <c r="L86" i="379"/>
  <c r="K86" i="379"/>
  <c r="J86" i="379"/>
  <c r="P85" i="379"/>
  <c r="M85" i="379"/>
  <c r="L85" i="379"/>
  <c r="K85" i="379"/>
  <c r="J85" i="379"/>
  <c r="P84" i="379"/>
  <c r="M84" i="379" s="1"/>
  <c r="L84" i="379"/>
  <c r="K84" i="379"/>
  <c r="J84" i="379"/>
  <c r="P83" i="379"/>
  <c r="M83" i="379"/>
  <c r="L83" i="379"/>
  <c r="K83" i="379"/>
  <c r="J83" i="379"/>
  <c r="P82" i="379"/>
  <c r="M82" i="379" s="1"/>
  <c r="L82" i="379"/>
  <c r="K82" i="379"/>
  <c r="J82" i="379"/>
  <c r="P81" i="379"/>
  <c r="M81" i="379"/>
  <c r="L81" i="379"/>
  <c r="K81" i="379"/>
  <c r="J81" i="379"/>
  <c r="P80" i="379"/>
  <c r="M80" i="379" s="1"/>
  <c r="L80" i="379"/>
  <c r="K80" i="379"/>
  <c r="J80" i="379"/>
  <c r="P79" i="379"/>
  <c r="M79" i="379"/>
  <c r="L79" i="379"/>
  <c r="K79" i="379"/>
  <c r="J79" i="379"/>
  <c r="P78" i="379"/>
  <c r="M78" i="379" s="1"/>
  <c r="L78" i="379"/>
  <c r="K78" i="379"/>
  <c r="J78" i="379"/>
  <c r="P77" i="379"/>
  <c r="M77" i="379"/>
  <c r="L77" i="379"/>
  <c r="K77" i="379"/>
  <c r="J77" i="379"/>
  <c r="P76" i="379"/>
  <c r="M76" i="379" s="1"/>
  <c r="L76" i="379"/>
  <c r="K76" i="379"/>
  <c r="J76" i="379"/>
  <c r="P75" i="379"/>
  <c r="M75" i="379"/>
  <c r="L75" i="379"/>
  <c r="K75" i="379"/>
  <c r="J75" i="379"/>
  <c r="P74" i="379"/>
  <c r="M74" i="379" s="1"/>
  <c r="L74" i="379"/>
  <c r="K74" i="379"/>
  <c r="J74" i="379"/>
  <c r="P73" i="379"/>
  <c r="M73" i="379"/>
  <c r="L73" i="379"/>
  <c r="K73" i="379"/>
  <c r="J73" i="379"/>
  <c r="P72" i="379"/>
  <c r="M72" i="379" s="1"/>
  <c r="L72" i="379"/>
  <c r="K72" i="379"/>
  <c r="J72" i="379"/>
  <c r="P71" i="379"/>
  <c r="M71" i="379"/>
  <c r="L71" i="379"/>
  <c r="K71" i="379"/>
  <c r="J71" i="379"/>
  <c r="P70" i="379"/>
  <c r="M70" i="379" s="1"/>
  <c r="L70" i="379"/>
  <c r="K70" i="379"/>
  <c r="J70" i="379"/>
  <c r="P69" i="379"/>
  <c r="M69" i="379"/>
  <c r="L69" i="379"/>
  <c r="K69" i="379"/>
  <c r="J69" i="379"/>
  <c r="P68" i="379"/>
  <c r="M68" i="379" s="1"/>
  <c r="L68" i="379"/>
  <c r="K68" i="379"/>
  <c r="J68" i="379"/>
  <c r="P67" i="379"/>
  <c r="M67" i="379"/>
  <c r="L67" i="379"/>
  <c r="K67" i="379"/>
  <c r="J67" i="379"/>
  <c r="P66" i="379"/>
  <c r="M66" i="379" s="1"/>
  <c r="L66" i="379"/>
  <c r="K66" i="379"/>
  <c r="J66" i="379"/>
  <c r="P65" i="379"/>
  <c r="M65" i="379"/>
  <c r="L65" i="379"/>
  <c r="K65" i="379"/>
  <c r="J65" i="379"/>
  <c r="P64" i="379"/>
  <c r="M64" i="379" s="1"/>
  <c r="L64" i="379"/>
  <c r="K64" i="379"/>
  <c r="J64" i="379"/>
  <c r="P63" i="379"/>
  <c r="M63" i="379"/>
  <c r="L63" i="379"/>
  <c r="K63" i="379"/>
  <c r="J63" i="379"/>
  <c r="P62" i="379"/>
  <c r="M62" i="379" s="1"/>
  <c r="L62" i="379"/>
  <c r="K62" i="379"/>
  <c r="J62" i="379"/>
  <c r="P61" i="379"/>
  <c r="M61" i="379"/>
  <c r="L61" i="379"/>
  <c r="K61" i="379"/>
  <c r="J61" i="379"/>
  <c r="P60" i="379"/>
  <c r="M60" i="379" s="1"/>
  <c r="L60" i="379"/>
  <c r="K60" i="379"/>
  <c r="J60" i="379"/>
  <c r="P59" i="379"/>
  <c r="M59" i="379"/>
  <c r="L59" i="379"/>
  <c r="K59" i="379"/>
  <c r="J59" i="379"/>
  <c r="P58" i="379"/>
  <c r="M58" i="379" s="1"/>
  <c r="L58" i="379"/>
  <c r="K58" i="379"/>
  <c r="J58" i="379"/>
  <c r="P57" i="379"/>
  <c r="M57" i="379"/>
  <c r="L57" i="379"/>
  <c r="K57" i="379"/>
  <c r="J57" i="379"/>
  <c r="P56" i="379"/>
  <c r="M56" i="379" s="1"/>
  <c r="L56" i="379"/>
  <c r="K56" i="379"/>
  <c r="J56" i="379"/>
  <c r="P55" i="379"/>
  <c r="M55" i="379"/>
  <c r="L55" i="379"/>
  <c r="K55" i="379"/>
  <c r="J55" i="379"/>
  <c r="P54" i="379"/>
  <c r="M54" i="379" s="1"/>
  <c r="L54" i="379"/>
  <c r="K54" i="379"/>
  <c r="J54" i="379"/>
  <c r="P53" i="379"/>
  <c r="M53" i="379"/>
  <c r="L53" i="379"/>
  <c r="K53" i="379"/>
  <c r="J53" i="379"/>
  <c r="P52" i="379"/>
  <c r="M52" i="379" s="1"/>
  <c r="L52" i="379"/>
  <c r="K52" i="379"/>
  <c r="J52" i="379"/>
  <c r="P51" i="379"/>
  <c r="M51" i="379"/>
  <c r="L51" i="379"/>
  <c r="K51" i="379"/>
  <c r="J51" i="379"/>
  <c r="P50" i="379"/>
  <c r="M50" i="379" s="1"/>
  <c r="L50" i="379"/>
  <c r="K50" i="379"/>
  <c r="J50" i="379"/>
  <c r="P49" i="379"/>
  <c r="M49" i="379"/>
  <c r="L49" i="379"/>
  <c r="K49" i="379"/>
  <c r="J49" i="379"/>
  <c r="P48" i="379"/>
  <c r="M48" i="379" s="1"/>
  <c r="L48" i="379"/>
  <c r="K48" i="379"/>
  <c r="J48" i="379"/>
  <c r="P47" i="379"/>
  <c r="M47" i="379"/>
  <c r="L47" i="379"/>
  <c r="K47" i="379"/>
  <c r="J47" i="379"/>
  <c r="P46" i="379"/>
  <c r="M46" i="379" s="1"/>
  <c r="L46" i="379"/>
  <c r="K46" i="379"/>
  <c r="J46" i="379"/>
  <c r="P45" i="379"/>
  <c r="M45" i="379"/>
  <c r="L45" i="379"/>
  <c r="K45" i="379"/>
  <c r="J45" i="379"/>
  <c r="P44" i="379"/>
  <c r="M44" i="379" s="1"/>
  <c r="L44" i="379"/>
  <c r="K44" i="379"/>
  <c r="J44" i="379"/>
  <c r="P43" i="379"/>
  <c r="M43" i="379"/>
  <c r="L43" i="379"/>
  <c r="K43" i="379"/>
  <c r="J43" i="379"/>
  <c r="P42" i="379"/>
  <c r="M42" i="379" s="1"/>
  <c r="L42" i="379"/>
  <c r="K42" i="379"/>
  <c r="J42" i="379"/>
  <c r="P41" i="379"/>
  <c r="M41" i="379"/>
  <c r="L41" i="379"/>
  <c r="K41" i="379"/>
  <c r="J41" i="379"/>
  <c r="P40" i="379"/>
  <c r="M40" i="379" s="1"/>
  <c r="L40" i="379"/>
  <c r="K40" i="379"/>
  <c r="J40" i="379"/>
  <c r="H5" i="379"/>
  <c r="D5" i="379"/>
  <c r="C5" i="379"/>
  <c r="A5" i="379"/>
  <c r="A4" i="378"/>
  <c r="B20" i="378"/>
  <c r="H18" i="378"/>
  <c r="F18" i="378"/>
  <c r="L13" i="378"/>
  <c r="I13" i="378"/>
  <c r="B22" i="378"/>
  <c r="D13" i="378"/>
  <c r="C13" i="378"/>
  <c r="L11" i="378"/>
  <c r="I11" i="378"/>
  <c r="B21" i="378"/>
  <c r="D11" i="378"/>
  <c r="C11" i="378"/>
  <c r="L9" i="378"/>
  <c r="I9" i="378"/>
  <c r="D9" i="378"/>
  <c r="C9" i="378"/>
  <c r="L7" i="378"/>
  <c r="I7" i="378"/>
  <c r="B19" i="378"/>
  <c r="D7" i="378"/>
  <c r="C7" i="378"/>
  <c r="Y5" i="378"/>
  <c r="AG1" i="378" s="1"/>
  <c r="M4" i="378"/>
  <c r="K41" i="378"/>
  <c r="E4" i="378"/>
  <c r="Y3" i="378"/>
  <c r="AC1" i="378" s="1"/>
  <c r="E2" i="378"/>
  <c r="AJ1" i="378"/>
  <c r="AE1" i="378"/>
  <c r="E2" i="376"/>
  <c r="Y3" i="376"/>
  <c r="AK1" i="376" s="1"/>
  <c r="E4" i="376"/>
  <c r="L4" i="376"/>
  <c r="K41" i="376"/>
  <c r="Y5" i="376"/>
  <c r="AG1" i="376" s="1"/>
  <c r="C7" i="376"/>
  <c r="D7" i="376"/>
  <c r="B19" i="376"/>
  <c r="I7" i="376"/>
  <c r="L7" i="376"/>
  <c r="C9" i="376"/>
  <c r="D9" i="376"/>
  <c r="F18" i="376"/>
  <c r="I9" i="376"/>
  <c r="L9" i="376"/>
  <c r="C11" i="376"/>
  <c r="D11" i="376"/>
  <c r="B21" i="376"/>
  <c r="I11" i="376"/>
  <c r="L11" i="376"/>
  <c r="D18" i="376"/>
  <c r="B20" i="376"/>
  <c r="P156" i="377"/>
  <c r="M156" i="377" s="1"/>
  <c r="L156" i="377"/>
  <c r="K156" i="377"/>
  <c r="J156" i="377"/>
  <c r="P155" i="377"/>
  <c r="M155" i="377"/>
  <c r="L155" i="377"/>
  <c r="K155" i="377"/>
  <c r="J155" i="377"/>
  <c r="P154" i="377"/>
  <c r="M154" i="377" s="1"/>
  <c r="L154" i="377"/>
  <c r="K154" i="377"/>
  <c r="J154" i="377"/>
  <c r="P153" i="377"/>
  <c r="M153" i="377"/>
  <c r="L153" i="377"/>
  <c r="K153" i="377"/>
  <c r="J153" i="377"/>
  <c r="P152" i="377"/>
  <c r="M152" i="377" s="1"/>
  <c r="L152" i="377"/>
  <c r="K152" i="377"/>
  <c r="J152" i="377"/>
  <c r="P151" i="377"/>
  <c r="M151" i="377"/>
  <c r="L151" i="377"/>
  <c r="K151" i="377"/>
  <c r="J151" i="377"/>
  <c r="P150" i="377"/>
  <c r="M150" i="377" s="1"/>
  <c r="L150" i="377"/>
  <c r="K150" i="377"/>
  <c r="J150" i="377"/>
  <c r="P149" i="377"/>
  <c r="M149" i="377"/>
  <c r="L149" i="377"/>
  <c r="K149" i="377"/>
  <c r="J149" i="377"/>
  <c r="P148" i="377"/>
  <c r="M148" i="377" s="1"/>
  <c r="L148" i="377"/>
  <c r="K148" i="377"/>
  <c r="J148" i="377"/>
  <c r="P147" i="377"/>
  <c r="M147" i="377"/>
  <c r="L147" i="377"/>
  <c r="K147" i="377"/>
  <c r="J147" i="377"/>
  <c r="P146" i="377"/>
  <c r="M146" i="377" s="1"/>
  <c r="L146" i="377"/>
  <c r="K146" i="377"/>
  <c r="J146" i="377"/>
  <c r="P145" i="377"/>
  <c r="M145" i="377"/>
  <c r="L145" i="377"/>
  <c r="K145" i="377"/>
  <c r="J145" i="377"/>
  <c r="P144" i="377"/>
  <c r="M144" i="377" s="1"/>
  <c r="L144" i="377"/>
  <c r="K144" i="377"/>
  <c r="J144" i="377"/>
  <c r="P143" i="377"/>
  <c r="M143" i="377"/>
  <c r="L143" i="377"/>
  <c r="K143" i="377"/>
  <c r="J143" i="377"/>
  <c r="P142" i="377"/>
  <c r="M142" i="377" s="1"/>
  <c r="L142" i="377"/>
  <c r="K142" i="377"/>
  <c r="J142" i="377"/>
  <c r="P141" i="377"/>
  <c r="M141" i="377"/>
  <c r="L141" i="377"/>
  <c r="K141" i="377"/>
  <c r="J141" i="377"/>
  <c r="P140" i="377"/>
  <c r="M140" i="377" s="1"/>
  <c r="L140" i="377"/>
  <c r="K140" i="377"/>
  <c r="J140" i="377"/>
  <c r="P139" i="377"/>
  <c r="M139" i="377"/>
  <c r="L139" i="377"/>
  <c r="K139" i="377"/>
  <c r="J139" i="377"/>
  <c r="P138" i="377"/>
  <c r="M138" i="377" s="1"/>
  <c r="L138" i="377"/>
  <c r="K138" i="377"/>
  <c r="J138" i="377"/>
  <c r="P137" i="377"/>
  <c r="M137" i="377"/>
  <c r="L137" i="377"/>
  <c r="K137" i="377"/>
  <c r="J137" i="377"/>
  <c r="P136" i="377"/>
  <c r="M136" i="377" s="1"/>
  <c r="L136" i="377"/>
  <c r="K136" i="377"/>
  <c r="J136" i="377"/>
  <c r="P135" i="377"/>
  <c r="M135" i="377"/>
  <c r="L135" i="377"/>
  <c r="K135" i="377"/>
  <c r="J135" i="377"/>
  <c r="P134" i="377"/>
  <c r="M134" i="377" s="1"/>
  <c r="L134" i="377"/>
  <c r="K134" i="377"/>
  <c r="J134" i="377"/>
  <c r="P133" i="377"/>
  <c r="M133" i="377"/>
  <c r="L133" i="377"/>
  <c r="K133" i="377"/>
  <c r="J133" i="377"/>
  <c r="P132" i="377"/>
  <c r="M132" i="377" s="1"/>
  <c r="L132" i="377"/>
  <c r="K132" i="377"/>
  <c r="J132" i="377"/>
  <c r="P131" i="377"/>
  <c r="M131" i="377"/>
  <c r="L131" i="377"/>
  <c r="K131" i="377"/>
  <c r="J131" i="377"/>
  <c r="P130" i="377"/>
  <c r="M130" i="377" s="1"/>
  <c r="L130" i="377"/>
  <c r="K130" i="377"/>
  <c r="J130" i="377"/>
  <c r="P129" i="377"/>
  <c r="M129" i="377"/>
  <c r="L129" i="377"/>
  <c r="K129" i="377"/>
  <c r="J129" i="377"/>
  <c r="P128" i="377"/>
  <c r="M128" i="377" s="1"/>
  <c r="L128" i="377"/>
  <c r="K128" i="377"/>
  <c r="J128" i="377"/>
  <c r="P127" i="377"/>
  <c r="M127" i="377"/>
  <c r="L127" i="377"/>
  <c r="K127" i="377"/>
  <c r="J127" i="377"/>
  <c r="P126" i="377"/>
  <c r="M126" i="377" s="1"/>
  <c r="L126" i="377"/>
  <c r="K126" i="377"/>
  <c r="J126" i="377"/>
  <c r="P125" i="377"/>
  <c r="M125" i="377"/>
  <c r="L125" i="377"/>
  <c r="K125" i="377"/>
  <c r="J125" i="377"/>
  <c r="P124" i="377"/>
  <c r="M124" i="377" s="1"/>
  <c r="L124" i="377"/>
  <c r="K124" i="377"/>
  <c r="J124" i="377"/>
  <c r="P123" i="377"/>
  <c r="M123" i="377"/>
  <c r="L123" i="377"/>
  <c r="K123" i="377"/>
  <c r="J123" i="377"/>
  <c r="P122" i="377"/>
  <c r="M122" i="377" s="1"/>
  <c r="L122" i="377"/>
  <c r="K122" i="377"/>
  <c r="J122" i="377"/>
  <c r="P121" i="377"/>
  <c r="M121" i="377"/>
  <c r="L121" i="377"/>
  <c r="K121" i="377"/>
  <c r="J121" i="377"/>
  <c r="P120" i="377"/>
  <c r="M120" i="377" s="1"/>
  <c r="L120" i="377"/>
  <c r="K120" i="377"/>
  <c r="J120" i="377"/>
  <c r="P119" i="377"/>
  <c r="M119" i="377"/>
  <c r="L119" i="377"/>
  <c r="K119" i="377"/>
  <c r="J119" i="377"/>
  <c r="P118" i="377"/>
  <c r="M118" i="377" s="1"/>
  <c r="L118" i="377"/>
  <c r="K118" i="377"/>
  <c r="J118" i="377"/>
  <c r="P117" i="377"/>
  <c r="M117" i="377"/>
  <c r="L117" i="377"/>
  <c r="K117" i="377"/>
  <c r="J117" i="377"/>
  <c r="P116" i="377"/>
  <c r="M116" i="377" s="1"/>
  <c r="L116" i="377"/>
  <c r="K116" i="377"/>
  <c r="J116" i="377"/>
  <c r="P115" i="377"/>
  <c r="M115" i="377"/>
  <c r="L115" i="377"/>
  <c r="K115" i="377"/>
  <c r="J115" i="377"/>
  <c r="P114" i="377"/>
  <c r="M114" i="377" s="1"/>
  <c r="L114" i="377"/>
  <c r="K114" i="377"/>
  <c r="J114" i="377"/>
  <c r="P113" i="377"/>
  <c r="M113" i="377"/>
  <c r="L113" i="377"/>
  <c r="K113" i="377"/>
  <c r="J113" i="377"/>
  <c r="P112" i="377"/>
  <c r="M112" i="377" s="1"/>
  <c r="L112" i="377"/>
  <c r="K112" i="377"/>
  <c r="J112" i="377"/>
  <c r="P111" i="377"/>
  <c r="M111" i="377"/>
  <c r="L111" i="377"/>
  <c r="K111" i="377"/>
  <c r="J111" i="377"/>
  <c r="P110" i="377"/>
  <c r="M110" i="377" s="1"/>
  <c r="L110" i="377"/>
  <c r="K110" i="377"/>
  <c r="J110" i="377"/>
  <c r="P109" i="377"/>
  <c r="M109" i="377"/>
  <c r="L109" i="377"/>
  <c r="K109" i="377"/>
  <c r="J109" i="377"/>
  <c r="P108" i="377"/>
  <c r="M108" i="377" s="1"/>
  <c r="L108" i="377"/>
  <c r="K108" i="377"/>
  <c r="J108" i="377"/>
  <c r="P107" i="377"/>
  <c r="M107" i="377"/>
  <c r="L107" i="377"/>
  <c r="K107" i="377"/>
  <c r="J107" i="377"/>
  <c r="P106" i="377"/>
  <c r="M106" i="377" s="1"/>
  <c r="L106" i="377"/>
  <c r="K106" i="377"/>
  <c r="J106" i="377"/>
  <c r="P105" i="377"/>
  <c r="M105" i="377"/>
  <c r="L105" i="377"/>
  <c r="K105" i="377"/>
  <c r="J105" i="377"/>
  <c r="P104" i="377"/>
  <c r="M104" i="377" s="1"/>
  <c r="L104" i="377"/>
  <c r="K104" i="377"/>
  <c r="J104" i="377"/>
  <c r="P103" i="377"/>
  <c r="M103" i="377"/>
  <c r="L103" i="377"/>
  <c r="K103" i="377"/>
  <c r="J103" i="377"/>
  <c r="P102" i="377"/>
  <c r="M102" i="377" s="1"/>
  <c r="L102" i="377"/>
  <c r="K102" i="377"/>
  <c r="J102" i="377"/>
  <c r="P101" i="377"/>
  <c r="M101" i="377"/>
  <c r="L101" i="377"/>
  <c r="K101" i="377"/>
  <c r="J101" i="377"/>
  <c r="P100" i="377"/>
  <c r="M100" i="377" s="1"/>
  <c r="L100" i="377"/>
  <c r="K100" i="377"/>
  <c r="J100" i="377"/>
  <c r="P99" i="377"/>
  <c r="M99" i="377"/>
  <c r="L99" i="377"/>
  <c r="K99" i="377"/>
  <c r="J99" i="377"/>
  <c r="P98" i="377"/>
  <c r="M98" i="377" s="1"/>
  <c r="L98" i="377"/>
  <c r="K98" i="377"/>
  <c r="J98" i="377"/>
  <c r="P97" i="377"/>
  <c r="M97" i="377"/>
  <c r="L97" i="377"/>
  <c r="K97" i="377"/>
  <c r="J97" i="377"/>
  <c r="P96" i="377"/>
  <c r="M96" i="377" s="1"/>
  <c r="L96" i="377"/>
  <c r="K96" i="377"/>
  <c r="J96" i="377"/>
  <c r="P95" i="377"/>
  <c r="M95" i="377" s="1"/>
  <c r="L95" i="377"/>
  <c r="K95" i="377"/>
  <c r="J95" i="377"/>
  <c r="P94" i="377"/>
  <c r="M94" i="377"/>
  <c r="L94" i="377"/>
  <c r="K94" i="377"/>
  <c r="J94" i="377"/>
  <c r="P93" i="377"/>
  <c r="M93" i="377" s="1"/>
  <c r="L93" i="377"/>
  <c r="K93" i="377"/>
  <c r="J93" i="377"/>
  <c r="P92" i="377"/>
  <c r="M92" i="377"/>
  <c r="L92" i="377"/>
  <c r="K92" i="377"/>
  <c r="J92" i="377"/>
  <c r="P91" i="377"/>
  <c r="M91" i="377" s="1"/>
  <c r="L91" i="377"/>
  <c r="K91" i="377"/>
  <c r="J91" i="377"/>
  <c r="P90" i="377"/>
  <c r="M90" i="377"/>
  <c r="L90" i="377"/>
  <c r="K90" i="377"/>
  <c r="J90" i="377"/>
  <c r="P89" i="377"/>
  <c r="M89" i="377" s="1"/>
  <c r="L89" i="377"/>
  <c r="K89" i="377"/>
  <c r="J89" i="377"/>
  <c r="P88" i="377"/>
  <c r="M88" i="377"/>
  <c r="L88" i="377"/>
  <c r="K88" i="377"/>
  <c r="J88" i="377"/>
  <c r="P87" i="377"/>
  <c r="M87" i="377" s="1"/>
  <c r="L87" i="377"/>
  <c r="K87" i="377"/>
  <c r="J87" i="377"/>
  <c r="P86" i="377"/>
  <c r="M86" i="377"/>
  <c r="L86" i="377"/>
  <c r="K86" i="377"/>
  <c r="J86" i="377"/>
  <c r="P85" i="377"/>
  <c r="M85" i="377" s="1"/>
  <c r="L85" i="377"/>
  <c r="K85" i="377"/>
  <c r="J85" i="377"/>
  <c r="P84" i="377"/>
  <c r="M84" i="377"/>
  <c r="L84" i="377"/>
  <c r="K84" i="377"/>
  <c r="J84" i="377"/>
  <c r="P83" i="377"/>
  <c r="M83" i="377" s="1"/>
  <c r="L83" i="377"/>
  <c r="K83" i="377"/>
  <c r="J83" i="377"/>
  <c r="P82" i="377"/>
  <c r="M82" i="377"/>
  <c r="L82" i="377"/>
  <c r="K82" i="377"/>
  <c r="J82" i="377"/>
  <c r="P81" i="377"/>
  <c r="M81" i="377" s="1"/>
  <c r="L81" i="377"/>
  <c r="K81" i="377"/>
  <c r="J81" i="377"/>
  <c r="P80" i="377"/>
  <c r="M80" i="377"/>
  <c r="L80" i="377"/>
  <c r="K80" i="377"/>
  <c r="J80" i="377"/>
  <c r="P79" i="377"/>
  <c r="M79" i="377" s="1"/>
  <c r="L79" i="377"/>
  <c r="K79" i="377"/>
  <c r="J79" i="377"/>
  <c r="P78" i="377"/>
  <c r="M78" i="377"/>
  <c r="L78" i="377"/>
  <c r="K78" i="377"/>
  <c r="J78" i="377"/>
  <c r="P77" i="377"/>
  <c r="M77" i="377" s="1"/>
  <c r="L77" i="377"/>
  <c r="K77" i="377"/>
  <c r="J77" i="377"/>
  <c r="P76" i="377"/>
  <c r="M76" i="377"/>
  <c r="L76" i="377"/>
  <c r="K76" i="377"/>
  <c r="J76" i="377"/>
  <c r="P75" i="377"/>
  <c r="M75" i="377" s="1"/>
  <c r="L75" i="377"/>
  <c r="K75" i="377"/>
  <c r="J75" i="377"/>
  <c r="P74" i="377"/>
  <c r="M74" i="377"/>
  <c r="L74" i="377"/>
  <c r="K74" i="377"/>
  <c r="J74" i="377"/>
  <c r="P73" i="377"/>
  <c r="M73" i="377" s="1"/>
  <c r="L73" i="377"/>
  <c r="K73" i="377"/>
  <c r="J73" i="377"/>
  <c r="P72" i="377"/>
  <c r="M72" i="377"/>
  <c r="L72" i="377"/>
  <c r="K72" i="377"/>
  <c r="J72" i="377"/>
  <c r="P71" i="377"/>
  <c r="M71" i="377" s="1"/>
  <c r="L71" i="377"/>
  <c r="K71" i="377"/>
  <c r="J71" i="377"/>
  <c r="P70" i="377"/>
  <c r="M70" i="377"/>
  <c r="L70" i="377"/>
  <c r="K70" i="377"/>
  <c r="J70" i="377"/>
  <c r="P69" i="377"/>
  <c r="M69" i="377" s="1"/>
  <c r="L69" i="377"/>
  <c r="K69" i="377"/>
  <c r="J69" i="377"/>
  <c r="P68" i="377"/>
  <c r="M68" i="377"/>
  <c r="L68" i="377"/>
  <c r="K68" i="377"/>
  <c r="J68" i="377"/>
  <c r="P67" i="377"/>
  <c r="M67" i="377" s="1"/>
  <c r="L67" i="377"/>
  <c r="K67" i="377"/>
  <c r="J67" i="377"/>
  <c r="P66" i="377"/>
  <c r="M66" i="377"/>
  <c r="L66" i="377"/>
  <c r="K66" i="377"/>
  <c r="J66" i="377"/>
  <c r="P65" i="377"/>
  <c r="M65" i="377" s="1"/>
  <c r="L65" i="377"/>
  <c r="K65" i="377"/>
  <c r="J65" i="377"/>
  <c r="P64" i="377"/>
  <c r="M64" i="377"/>
  <c r="L64" i="377"/>
  <c r="K64" i="377"/>
  <c r="J64" i="377"/>
  <c r="P63" i="377"/>
  <c r="M63" i="377" s="1"/>
  <c r="L63" i="377"/>
  <c r="K63" i="377"/>
  <c r="J63" i="377"/>
  <c r="P62" i="377"/>
  <c r="M62" i="377"/>
  <c r="L62" i="377"/>
  <c r="K62" i="377"/>
  <c r="J62" i="377"/>
  <c r="P61" i="377"/>
  <c r="M61" i="377" s="1"/>
  <c r="L61" i="377"/>
  <c r="K61" i="377"/>
  <c r="J61" i="377"/>
  <c r="P60" i="377"/>
  <c r="M60" i="377"/>
  <c r="L60" i="377"/>
  <c r="K60" i="377"/>
  <c r="J60" i="377"/>
  <c r="P59" i="377"/>
  <c r="M59" i="377" s="1"/>
  <c r="L59" i="377"/>
  <c r="K59" i="377"/>
  <c r="J59" i="377"/>
  <c r="P58" i="377"/>
  <c r="M58" i="377"/>
  <c r="L58" i="377"/>
  <c r="K58" i="377"/>
  <c r="J58" i="377"/>
  <c r="P57" i="377"/>
  <c r="M57" i="377" s="1"/>
  <c r="L57" i="377"/>
  <c r="K57" i="377"/>
  <c r="J57" i="377"/>
  <c r="P56" i="377"/>
  <c r="M56" i="377"/>
  <c r="L56" i="377"/>
  <c r="K56" i="377"/>
  <c r="J56" i="377"/>
  <c r="P55" i="377"/>
  <c r="M55" i="377" s="1"/>
  <c r="L55" i="377"/>
  <c r="K55" i="377"/>
  <c r="J55" i="377"/>
  <c r="P54" i="377"/>
  <c r="M54" i="377"/>
  <c r="L54" i="377"/>
  <c r="K54" i="377"/>
  <c r="J54" i="377"/>
  <c r="P53" i="377"/>
  <c r="M53" i="377" s="1"/>
  <c r="L53" i="377"/>
  <c r="K53" i="377"/>
  <c r="J53" i="377"/>
  <c r="P52" i="377"/>
  <c r="M52" i="377"/>
  <c r="L52" i="377"/>
  <c r="K52" i="377"/>
  <c r="J52" i="377"/>
  <c r="P51" i="377"/>
  <c r="M51" i="377" s="1"/>
  <c r="L51" i="377"/>
  <c r="K51" i="377"/>
  <c r="J51" i="377"/>
  <c r="P50" i="377"/>
  <c r="M50" i="377"/>
  <c r="L50" i="377"/>
  <c r="K50" i="377"/>
  <c r="J50" i="377"/>
  <c r="P49" i="377"/>
  <c r="M49" i="377" s="1"/>
  <c r="L49" i="377"/>
  <c r="K49" i="377"/>
  <c r="J49" i="377"/>
  <c r="P48" i="377"/>
  <c r="M48" i="377"/>
  <c r="L48" i="377"/>
  <c r="K48" i="377"/>
  <c r="J48" i="377"/>
  <c r="P47" i="377"/>
  <c r="M47" i="377" s="1"/>
  <c r="L47" i="377"/>
  <c r="K47" i="377"/>
  <c r="J47" i="377"/>
  <c r="P46" i="377"/>
  <c r="M46" i="377"/>
  <c r="L46" i="377"/>
  <c r="K46" i="377"/>
  <c r="J46" i="377"/>
  <c r="P45" i="377"/>
  <c r="M45" i="377" s="1"/>
  <c r="L45" i="377"/>
  <c r="K45" i="377"/>
  <c r="J45" i="377"/>
  <c r="P44" i="377"/>
  <c r="M44" i="377"/>
  <c r="L44" i="377"/>
  <c r="K44" i="377"/>
  <c r="J44" i="377"/>
  <c r="P43" i="377"/>
  <c r="M43" i="377" s="1"/>
  <c r="L43" i="377"/>
  <c r="K43" i="377"/>
  <c r="J43" i="377"/>
  <c r="P42" i="377"/>
  <c r="M42" i="377"/>
  <c r="L42" i="377"/>
  <c r="K42" i="377"/>
  <c r="J42" i="377"/>
  <c r="P41" i="377"/>
  <c r="M41" i="377" s="1"/>
  <c r="L41" i="377"/>
  <c r="K41" i="377"/>
  <c r="J41" i="377"/>
  <c r="P40" i="377"/>
  <c r="M40" i="377"/>
  <c r="L40" i="377"/>
  <c r="K40" i="377"/>
  <c r="J40" i="377"/>
  <c r="H5" i="377"/>
  <c r="D5" i="377"/>
  <c r="C5" i="377"/>
  <c r="A5" i="377"/>
  <c r="P156" i="374"/>
  <c r="M156" i="374" s="1"/>
  <c r="L156" i="374"/>
  <c r="K156" i="374"/>
  <c r="J156" i="374"/>
  <c r="P155" i="374"/>
  <c r="M155" i="374"/>
  <c r="L155" i="374"/>
  <c r="K155" i="374"/>
  <c r="J155" i="374"/>
  <c r="P154" i="374"/>
  <c r="M154" i="374" s="1"/>
  <c r="L154" i="374"/>
  <c r="K154" i="374"/>
  <c r="J154" i="374"/>
  <c r="P153" i="374"/>
  <c r="M153" i="374"/>
  <c r="L153" i="374"/>
  <c r="K153" i="374"/>
  <c r="J153" i="374"/>
  <c r="P152" i="374"/>
  <c r="M152" i="374" s="1"/>
  <c r="L152" i="374"/>
  <c r="K152" i="374"/>
  <c r="J152" i="374"/>
  <c r="P151" i="374"/>
  <c r="M151" i="374"/>
  <c r="L151" i="374"/>
  <c r="K151" i="374"/>
  <c r="J151" i="374"/>
  <c r="P150" i="374"/>
  <c r="M150" i="374" s="1"/>
  <c r="L150" i="374"/>
  <c r="K150" i="374"/>
  <c r="J150" i="374"/>
  <c r="P149" i="374"/>
  <c r="M149" i="374" s="1"/>
  <c r="L149" i="374"/>
  <c r="K149" i="374"/>
  <c r="J149" i="374"/>
  <c r="P148" i="374"/>
  <c r="M148" i="374" s="1"/>
  <c r="L148" i="374"/>
  <c r="K148" i="374"/>
  <c r="J148" i="374"/>
  <c r="P147" i="374"/>
  <c r="M147" i="374"/>
  <c r="L147" i="374"/>
  <c r="K147" i="374"/>
  <c r="J147" i="374"/>
  <c r="P146" i="374"/>
  <c r="M146" i="374" s="1"/>
  <c r="L146" i="374"/>
  <c r="K146" i="374"/>
  <c r="J146" i="374"/>
  <c r="P145" i="374"/>
  <c r="M145" i="374"/>
  <c r="L145" i="374"/>
  <c r="K145" i="374"/>
  <c r="J145" i="374"/>
  <c r="P144" i="374"/>
  <c r="M144" i="374"/>
  <c r="L144" i="374"/>
  <c r="K144" i="374"/>
  <c r="J144" i="374"/>
  <c r="P143" i="374"/>
  <c r="M143" i="374"/>
  <c r="L143" i="374"/>
  <c r="K143" i="374"/>
  <c r="J143" i="374"/>
  <c r="P142" i="374"/>
  <c r="M142" i="374" s="1"/>
  <c r="L142" i="374"/>
  <c r="K142" i="374"/>
  <c r="J142" i="374"/>
  <c r="P141" i="374"/>
  <c r="M141" i="374"/>
  <c r="L141" i="374"/>
  <c r="K141" i="374"/>
  <c r="J141" i="374"/>
  <c r="P140" i="374"/>
  <c r="M140" i="374"/>
  <c r="L140" i="374"/>
  <c r="K140" i="374"/>
  <c r="J140" i="374"/>
  <c r="P139" i="374"/>
  <c r="M139" i="374" s="1"/>
  <c r="L139" i="374"/>
  <c r="K139" i="374"/>
  <c r="J139" i="374"/>
  <c r="P138" i="374"/>
  <c r="M138" i="374" s="1"/>
  <c r="L138" i="374"/>
  <c r="K138" i="374"/>
  <c r="J138" i="374"/>
  <c r="P137" i="374"/>
  <c r="M137" i="374"/>
  <c r="L137" i="374"/>
  <c r="K137" i="374"/>
  <c r="J137" i="374"/>
  <c r="P136" i="374"/>
  <c r="M136" i="374"/>
  <c r="L136" i="374"/>
  <c r="K136" i="374"/>
  <c r="J136" i="374"/>
  <c r="P135" i="374"/>
  <c r="M135" i="374" s="1"/>
  <c r="L135" i="374"/>
  <c r="K135" i="374"/>
  <c r="J135" i="374"/>
  <c r="P134" i="374"/>
  <c r="M134" i="374" s="1"/>
  <c r="L134" i="374"/>
  <c r="K134" i="374"/>
  <c r="J134" i="374"/>
  <c r="P133" i="374"/>
  <c r="M133" i="374"/>
  <c r="L133" i="374"/>
  <c r="K133" i="374"/>
  <c r="J133" i="374"/>
  <c r="P132" i="374"/>
  <c r="M132" i="374" s="1"/>
  <c r="L132" i="374"/>
  <c r="K132" i="374"/>
  <c r="J132" i="374"/>
  <c r="P131" i="374"/>
  <c r="M131" i="374" s="1"/>
  <c r="L131" i="374"/>
  <c r="K131" i="374"/>
  <c r="J131" i="374"/>
  <c r="P130" i="374"/>
  <c r="M130" i="374"/>
  <c r="L130" i="374"/>
  <c r="K130" i="374"/>
  <c r="J130" i="374"/>
  <c r="P129" i="374"/>
  <c r="M129" i="374"/>
  <c r="L129" i="374"/>
  <c r="K129" i="374"/>
  <c r="J129" i="374"/>
  <c r="P128" i="374"/>
  <c r="M128" i="374" s="1"/>
  <c r="L128" i="374"/>
  <c r="K128" i="374"/>
  <c r="J128" i="374"/>
  <c r="P127" i="374"/>
  <c r="M127" i="374" s="1"/>
  <c r="L127" i="374"/>
  <c r="K127" i="374"/>
  <c r="J127" i="374"/>
  <c r="P126" i="374"/>
  <c r="M126" i="374"/>
  <c r="L126" i="374"/>
  <c r="K126" i="374"/>
  <c r="J126" i="374"/>
  <c r="P125" i="374"/>
  <c r="M125" i="374"/>
  <c r="L125" i="374"/>
  <c r="K125" i="374"/>
  <c r="J125" i="374"/>
  <c r="P124" i="374"/>
  <c r="M124" i="374"/>
  <c r="L124" i="374"/>
  <c r="K124" i="374"/>
  <c r="J124" i="374"/>
  <c r="P123" i="374"/>
  <c r="M123" i="374" s="1"/>
  <c r="L123" i="374"/>
  <c r="K123" i="374"/>
  <c r="J123" i="374"/>
  <c r="P122" i="374"/>
  <c r="M122" i="374"/>
  <c r="L122" i="374"/>
  <c r="K122" i="374"/>
  <c r="J122" i="374"/>
  <c r="P121" i="374"/>
  <c r="M121" i="374"/>
  <c r="L121" i="374"/>
  <c r="K121" i="374"/>
  <c r="J121" i="374"/>
  <c r="P120" i="374"/>
  <c r="M120" i="374"/>
  <c r="L120" i="374"/>
  <c r="K120" i="374"/>
  <c r="J120" i="374"/>
  <c r="P119" i="374"/>
  <c r="M119" i="374" s="1"/>
  <c r="L119" i="374"/>
  <c r="K119" i="374"/>
  <c r="J119" i="374"/>
  <c r="P118" i="374"/>
  <c r="M118" i="374"/>
  <c r="L118" i="374"/>
  <c r="K118" i="374"/>
  <c r="J118" i="374"/>
  <c r="P117" i="374"/>
  <c r="M117" i="374" s="1"/>
  <c r="L117" i="374"/>
  <c r="K117" i="374"/>
  <c r="J117" i="374"/>
  <c r="P116" i="374"/>
  <c r="M116" i="374"/>
  <c r="L116" i="374"/>
  <c r="K116" i="374"/>
  <c r="J116" i="374"/>
  <c r="P115" i="374"/>
  <c r="M115" i="374" s="1"/>
  <c r="L115" i="374"/>
  <c r="K115" i="374"/>
  <c r="J115" i="374"/>
  <c r="P114" i="374"/>
  <c r="M114" i="374"/>
  <c r="L114" i="374"/>
  <c r="K114" i="374"/>
  <c r="J114" i="374"/>
  <c r="P113" i="374"/>
  <c r="M113" i="374" s="1"/>
  <c r="L113" i="374"/>
  <c r="K113" i="374"/>
  <c r="J113" i="374"/>
  <c r="P112" i="374"/>
  <c r="M112" i="374"/>
  <c r="L112" i="374"/>
  <c r="K112" i="374"/>
  <c r="J112" i="374"/>
  <c r="P111" i="374"/>
  <c r="M111" i="374" s="1"/>
  <c r="L111" i="374"/>
  <c r="K111" i="374"/>
  <c r="J111" i="374"/>
  <c r="P110" i="374"/>
  <c r="M110" i="374" s="1"/>
  <c r="L110" i="374"/>
  <c r="K110" i="374"/>
  <c r="J110" i="374"/>
  <c r="P109" i="374"/>
  <c r="M109" i="374" s="1"/>
  <c r="L109" i="374"/>
  <c r="K109" i="374"/>
  <c r="J109" i="374"/>
  <c r="P108" i="374"/>
  <c r="M108" i="374" s="1"/>
  <c r="L108" i="374"/>
  <c r="K108" i="374"/>
  <c r="J108" i="374"/>
  <c r="P107" i="374"/>
  <c r="M107" i="374" s="1"/>
  <c r="L107" i="374"/>
  <c r="K107" i="374"/>
  <c r="J107" i="374"/>
  <c r="P106" i="374"/>
  <c r="M106" i="374"/>
  <c r="L106" i="374"/>
  <c r="K106" i="374"/>
  <c r="J106" i="374"/>
  <c r="P105" i="374"/>
  <c r="M105" i="374"/>
  <c r="L105" i="374"/>
  <c r="K105" i="374"/>
  <c r="J105" i="374"/>
  <c r="P104" i="374"/>
  <c r="M104" i="374" s="1"/>
  <c r="L104" i="374"/>
  <c r="K104" i="374"/>
  <c r="J104" i="374"/>
  <c r="P103" i="374"/>
  <c r="M103" i="374" s="1"/>
  <c r="L103" i="374"/>
  <c r="K103" i="374"/>
  <c r="J103" i="374"/>
  <c r="P102" i="374"/>
  <c r="M102" i="374" s="1"/>
  <c r="L102" i="374"/>
  <c r="K102" i="374"/>
  <c r="J102" i="374"/>
  <c r="P101" i="374"/>
  <c r="M101" i="374"/>
  <c r="L101" i="374"/>
  <c r="K101" i="374"/>
  <c r="J101" i="374"/>
  <c r="P100" i="374"/>
  <c r="M100" i="374" s="1"/>
  <c r="L100" i="374"/>
  <c r="K100" i="374"/>
  <c r="J100" i="374"/>
  <c r="P99" i="374"/>
  <c r="M99" i="374" s="1"/>
  <c r="L99" i="374"/>
  <c r="K99" i="374"/>
  <c r="J99" i="374"/>
  <c r="P98" i="374"/>
  <c r="M98" i="374" s="1"/>
  <c r="L98" i="374"/>
  <c r="K98" i="374"/>
  <c r="J98" i="374"/>
  <c r="P97" i="374"/>
  <c r="M97" i="374"/>
  <c r="L97" i="374"/>
  <c r="K97" i="374"/>
  <c r="J97" i="374"/>
  <c r="P96" i="374"/>
  <c r="M96" i="374"/>
  <c r="L96" i="374"/>
  <c r="K96" i="374"/>
  <c r="J96" i="374"/>
  <c r="P95" i="374"/>
  <c r="M95" i="374" s="1"/>
  <c r="L95" i="374"/>
  <c r="K95" i="374"/>
  <c r="J95" i="374"/>
  <c r="P94" i="374"/>
  <c r="M94" i="374" s="1"/>
  <c r="L94" i="374"/>
  <c r="K94" i="374"/>
  <c r="J94" i="374"/>
  <c r="P93" i="374"/>
  <c r="M93" i="374"/>
  <c r="L93" i="374"/>
  <c r="K93" i="374"/>
  <c r="J93" i="374"/>
  <c r="P92" i="374"/>
  <c r="M92" i="374"/>
  <c r="L92" i="374"/>
  <c r="K92" i="374"/>
  <c r="J92" i="374"/>
  <c r="P91" i="374"/>
  <c r="M91" i="374" s="1"/>
  <c r="L91" i="374"/>
  <c r="K91" i="374"/>
  <c r="J91" i="374"/>
  <c r="P90" i="374"/>
  <c r="M90" i="374" s="1"/>
  <c r="L90" i="374"/>
  <c r="K90" i="374"/>
  <c r="J90" i="374"/>
  <c r="P89" i="374"/>
  <c r="M89" i="374"/>
  <c r="L89" i="374"/>
  <c r="K89" i="374"/>
  <c r="J89" i="374"/>
  <c r="P88" i="374"/>
  <c r="M88" i="374"/>
  <c r="L88" i="374"/>
  <c r="K88" i="374"/>
  <c r="J88" i="374"/>
  <c r="P87" i="374"/>
  <c r="M87" i="374" s="1"/>
  <c r="L87" i="374"/>
  <c r="K87" i="374"/>
  <c r="J87" i="374"/>
  <c r="P86" i="374"/>
  <c r="M86" i="374"/>
  <c r="L86" i="374"/>
  <c r="K86" i="374"/>
  <c r="J86" i="374"/>
  <c r="P85" i="374"/>
  <c r="M85" i="374" s="1"/>
  <c r="L85" i="374"/>
  <c r="K85" i="374"/>
  <c r="J85" i="374"/>
  <c r="P84" i="374"/>
  <c r="M84" i="374"/>
  <c r="L84" i="374"/>
  <c r="K84" i="374"/>
  <c r="J84" i="374"/>
  <c r="P83" i="374"/>
  <c r="M83" i="374" s="1"/>
  <c r="L83" i="374"/>
  <c r="K83" i="374"/>
  <c r="J83" i="374"/>
  <c r="P82" i="374"/>
  <c r="M82" i="374"/>
  <c r="L82" i="374"/>
  <c r="K82" i="374"/>
  <c r="J82" i="374"/>
  <c r="P81" i="374"/>
  <c r="M81" i="374" s="1"/>
  <c r="L81" i="374"/>
  <c r="K81" i="374"/>
  <c r="J81" i="374"/>
  <c r="P80" i="374"/>
  <c r="M80" i="374"/>
  <c r="L80" i="374"/>
  <c r="K80" i="374"/>
  <c r="J80" i="374"/>
  <c r="P79" i="374"/>
  <c r="M79" i="374" s="1"/>
  <c r="L79" i="374"/>
  <c r="K79" i="374"/>
  <c r="J79" i="374"/>
  <c r="P78" i="374"/>
  <c r="M78" i="374"/>
  <c r="L78" i="374"/>
  <c r="K78" i="374"/>
  <c r="J78" i="374"/>
  <c r="P77" i="374"/>
  <c r="M77" i="374" s="1"/>
  <c r="L77" i="374"/>
  <c r="K77" i="374"/>
  <c r="J77" i="374"/>
  <c r="P76" i="374"/>
  <c r="M76" i="374" s="1"/>
  <c r="L76" i="374"/>
  <c r="K76" i="374"/>
  <c r="J76" i="374"/>
  <c r="P75" i="374"/>
  <c r="M75" i="374" s="1"/>
  <c r="L75" i="374"/>
  <c r="K75" i="374"/>
  <c r="J75" i="374"/>
  <c r="P74" i="374"/>
  <c r="M74" i="374"/>
  <c r="L74" i="374"/>
  <c r="K74" i="374"/>
  <c r="J74" i="374"/>
  <c r="P73" i="374"/>
  <c r="M73" i="374" s="1"/>
  <c r="L73" i="374"/>
  <c r="K73" i="374"/>
  <c r="J73" i="374"/>
  <c r="P72" i="374"/>
  <c r="M72" i="374" s="1"/>
  <c r="L72" i="374"/>
  <c r="K72" i="374"/>
  <c r="J72" i="374"/>
  <c r="P71" i="374"/>
  <c r="M71" i="374" s="1"/>
  <c r="L71" i="374"/>
  <c r="K71" i="374"/>
  <c r="J71" i="374"/>
  <c r="P70" i="374"/>
  <c r="M70" i="374"/>
  <c r="L70" i="374"/>
  <c r="K70" i="374"/>
  <c r="J70" i="374"/>
  <c r="P69" i="374"/>
  <c r="M69" i="374" s="1"/>
  <c r="L69" i="374"/>
  <c r="K69" i="374"/>
  <c r="J69" i="374"/>
  <c r="P68" i="374"/>
  <c r="M68" i="374" s="1"/>
  <c r="L68" i="374"/>
  <c r="K68" i="374"/>
  <c r="J68" i="374"/>
  <c r="P67" i="374"/>
  <c r="M67" i="374" s="1"/>
  <c r="L67" i="374"/>
  <c r="K67" i="374"/>
  <c r="J67" i="374"/>
  <c r="P66" i="374"/>
  <c r="M66" i="374"/>
  <c r="L66" i="374"/>
  <c r="K66" i="374"/>
  <c r="J66" i="374"/>
  <c r="P65" i="374"/>
  <c r="M65" i="374" s="1"/>
  <c r="L65" i="374"/>
  <c r="K65" i="374"/>
  <c r="J65" i="374"/>
  <c r="P64" i="374"/>
  <c r="M64" i="374" s="1"/>
  <c r="L64" i="374"/>
  <c r="K64" i="374"/>
  <c r="J64" i="374"/>
  <c r="P63" i="374"/>
  <c r="M63" i="374" s="1"/>
  <c r="L63" i="374"/>
  <c r="K63" i="374"/>
  <c r="J63" i="374"/>
  <c r="P62" i="374"/>
  <c r="M62" i="374"/>
  <c r="L62" i="374"/>
  <c r="K62" i="374"/>
  <c r="J62" i="374"/>
  <c r="P61" i="374"/>
  <c r="M61" i="374"/>
  <c r="L61" i="374"/>
  <c r="K61" i="374"/>
  <c r="J61" i="374"/>
  <c r="P60" i="374"/>
  <c r="M60" i="374" s="1"/>
  <c r="L60" i="374"/>
  <c r="K60" i="374"/>
  <c r="J60" i="374"/>
  <c r="P59" i="374"/>
  <c r="M59" i="374" s="1"/>
  <c r="L59" i="374"/>
  <c r="K59" i="374"/>
  <c r="J59" i="374"/>
  <c r="P58" i="374"/>
  <c r="M58" i="374"/>
  <c r="L58" i="374"/>
  <c r="K58" i="374"/>
  <c r="J58" i="374"/>
  <c r="P57" i="374"/>
  <c r="M57" i="374"/>
  <c r="L57" i="374"/>
  <c r="K57" i="374"/>
  <c r="J57" i="374"/>
  <c r="P56" i="374"/>
  <c r="M56" i="374" s="1"/>
  <c r="L56" i="374"/>
  <c r="K56" i="374"/>
  <c r="J56" i="374"/>
  <c r="P55" i="374"/>
  <c r="M55" i="374" s="1"/>
  <c r="L55" i="374"/>
  <c r="K55" i="374"/>
  <c r="J55" i="374"/>
  <c r="P54" i="374"/>
  <c r="M54" i="374"/>
  <c r="L54" i="374"/>
  <c r="K54" i="374"/>
  <c r="J54" i="374"/>
  <c r="P53" i="374"/>
  <c r="M53" i="374"/>
  <c r="L53" i="374"/>
  <c r="K53" i="374"/>
  <c r="J53" i="374"/>
  <c r="P52" i="374"/>
  <c r="M52" i="374" s="1"/>
  <c r="L52" i="374"/>
  <c r="K52" i="374"/>
  <c r="J52" i="374"/>
  <c r="P51" i="374"/>
  <c r="M51" i="374" s="1"/>
  <c r="L51" i="374"/>
  <c r="K51" i="374"/>
  <c r="J51" i="374"/>
  <c r="P50" i="374"/>
  <c r="M50" i="374"/>
  <c r="L50" i="374"/>
  <c r="K50" i="374"/>
  <c r="J50" i="374"/>
  <c r="P49" i="374"/>
  <c r="M49" i="374"/>
  <c r="L49" i="374"/>
  <c r="K49" i="374"/>
  <c r="J49" i="374"/>
  <c r="P48" i="374"/>
  <c r="M48" i="374" s="1"/>
  <c r="L48" i="374"/>
  <c r="K48" i="374"/>
  <c r="J48" i="374"/>
  <c r="P47" i="374"/>
  <c r="M47" i="374" s="1"/>
  <c r="L47" i="374"/>
  <c r="K47" i="374"/>
  <c r="J47" i="374"/>
  <c r="P46" i="374"/>
  <c r="M46" i="374"/>
  <c r="L46" i="374"/>
  <c r="K46" i="374"/>
  <c r="J46" i="374"/>
  <c r="P45" i="374"/>
  <c r="M45" i="374"/>
  <c r="L45" i="374"/>
  <c r="K45" i="374"/>
  <c r="J45" i="374"/>
  <c r="P44" i="374"/>
  <c r="M44" i="374" s="1"/>
  <c r="L44" i="374"/>
  <c r="K44" i="374"/>
  <c r="J44" i="374"/>
  <c r="P43" i="374"/>
  <c r="M43" i="374" s="1"/>
  <c r="L43" i="374"/>
  <c r="K43" i="374"/>
  <c r="J43" i="374"/>
  <c r="P42" i="374"/>
  <c r="M42" i="374"/>
  <c r="L42" i="374"/>
  <c r="K42" i="374"/>
  <c r="J42" i="374"/>
  <c r="P41" i="374"/>
  <c r="M41" i="374"/>
  <c r="L41" i="374"/>
  <c r="K41" i="374"/>
  <c r="J41" i="374"/>
  <c r="P40" i="374"/>
  <c r="M40" i="374" s="1"/>
  <c r="L40" i="374"/>
  <c r="K40" i="374"/>
  <c r="J40" i="374"/>
  <c r="H5" i="374"/>
  <c r="D5" i="374"/>
  <c r="C5" i="374"/>
  <c r="A5" i="374"/>
  <c r="L15" i="373"/>
  <c r="I15" i="373"/>
  <c r="G15" i="373"/>
  <c r="E15" i="373"/>
  <c r="L18" i="373" s="1"/>
  <c r="D15" i="373"/>
  <c r="C15" i="373"/>
  <c r="L13" i="373"/>
  <c r="I13" i="373"/>
  <c r="G13" i="373"/>
  <c r="E13" i="373"/>
  <c r="B22" i="373"/>
  <c r="D13" i="373"/>
  <c r="C13" i="373"/>
  <c r="L11" i="373"/>
  <c r="I11" i="373"/>
  <c r="G11" i="373"/>
  <c r="E11" i="373"/>
  <c r="B21" i="373"/>
  <c r="D11" i="373"/>
  <c r="C11" i="373"/>
  <c r="L9" i="373"/>
  <c r="I9" i="373"/>
  <c r="B20" i="373"/>
  <c r="D9" i="373"/>
  <c r="C9" i="373"/>
  <c r="L7" i="373"/>
  <c r="I7" i="373"/>
  <c r="B19" i="373"/>
  <c r="D7" i="373"/>
  <c r="C7" i="373"/>
  <c r="Y5" i="373"/>
  <c r="AH1" i="373" s="1"/>
  <c r="L4" i="373"/>
  <c r="K41" i="373"/>
  <c r="E4" i="373"/>
  <c r="A4" i="373"/>
  <c r="Y3" i="373"/>
  <c r="AI1" i="373"/>
  <c r="AE1" i="373"/>
  <c r="A1" i="373"/>
  <c r="P156" i="372"/>
  <c r="M156" i="372"/>
  <c r="L156" i="372"/>
  <c r="K156" i="372"/>
  <c r="J156" i="372"/>
  <c r="P155" i="372"/>
  <c r="M155" i="372"/>
  <c r="L155" i="372"/>
  <c r="K155" i="372"/>
  <c r="J155" i="372"/>
  <c r="P154" i="372"/>
  <c r="M154" i="372"/>
  <c r="L154" i="372"/>
  <c r="K154" i="372"/>
  <c r="J154" i="372"/>
  <c r="P153" i="372"/>
  <c r="M153" i="372" s="1"/>
  <c r="L153" i="372"/>
  <c r="K153" i="372"/>
  <c r="J153" i="372"/>
  <c r="P152" i="372"/>
  <c r="M152" i="372"/>
  <c r="L152" i="372"/>
  <c r="K152" i="372"/>
  <c r="J152" i="372"/>
  <c r="P151" i="372"/>
  <c r="M151" i="372"/>
  <c r="L151" i="372"/>
  <c r="K151" i="372"/>
  <c r="J151" i="372"/>
  <c r="P150" i="372"/>
  <c r="M150" i="372"/>
  <c r="L150" i="372"/>
  <c r="K150" i="372"/>
  <c r="J150" i="372"/>
  <c r="P149" i="372"/>
  <c r="M149" i="372" s="1"/>
  <c r="L149" i="372"/>
  <c r="K149" i="372"/>
  <c r="J149" i="372"/>
  <c r="P148" i="372"/>
  <c r="M148" i="372"/>
  <c r="L148" i="372"/>
  <c r="K148" i="372"/>
  <c r="J148" i="372"/>
  <c r="P147" i="372"/>
  <c r="M147" i="372" s="1"/>
  <c r="L147" i="372"/>
  <c r="K147" i="372"/>
  <c r="J147" i="372"/>
  <c r="P146" i="372"/>
  <c r="M146" i="372"/>
  <c r="L146" i="372"/>
  <c r="K146" i="372"/>
  <c r="J146" i="372"/>
  <c r="P145" i="372"/>
  <c r="M145" i="372" s="1"/>
  <c r="L145" i="372"/>
  <c r="K145" i="372"/>
  <c r="J145" i="372"/>
  <c r="P144" i="372"/>
  <c r="M144" i="372"/>
  <c r="L144" i="372"/>
  <c r="K144" i="372"/>
  <c r="J144" i="372"/>
  <c r="P143" i="372"/>
  <c r="M143" i="372" s="1"/>
  <c r="L143" i="372"/>
  <c r="K143" i="372"/>
  <c r="J143" i="372"/>
  <c r="P142" i="372"/>
  <c r="M142" i="372"/>
  <c r="L142" i="372"/>
  <c r="K142" i="372"/>
  <c r="J142" i="372"/>
  <c r="P141" i="372"/>
  <c r="M141" i="372" s="1"/>
  <c r="L141" i="372"/>
  <c r="K141" i="372"/>
  <c r="J141" i="372"/>
  <c r="P140" i="372"/>
  <c r="M140" i="372"/>
  <c r="L140" i="372"/>
  <c r="K140" i="372"/>
  <c r="J140" i="372"/>
  <c r="P139" i="372"/>
  <c r="M139" i="372" s="1"/>
  <c r="L139" i="372"/>
  <c r="K139" i="372"/>
  <c r="J139" i="372"/>
  <c r="P138" i="372"/>
  <c r="M138" i="372"/>
  <c r="L138" i="372"/>
  <c r="K138" i="372"/>
  <c r="J138" i="372"/>
  <c r="P137" i="372"/>
  <c r="M137" i="372" s="1"/>
  <c r="L137" i="372"/>
  <c r="K137" i="372"/>
  <c r="J137" i="372"/>
  <c r="P136" i="372"/>
  <c r="M136" i="372"/>
  <c r="L136" i="372"/>
  <c r="K136" i="372"/>
  <c r="J136" i="372"/>
  <c r="P135" i="372"/>
  <c r="M135" i="372" s="1"/>
  <c r="L135" i="372"/>
  <c r="K135" i="372"/>
  <c r="J135" i="372"/>
  <c r="P134" i="372"/>
  <c r="M134" i="372"/>
  <c r="L134" i="372"/>
  <c r="K134" i="372"/>
  <c r="J134" i="372"/>
  <c r="P133" i="372"/>
  <c r="M133" i="372" s="1"/>
  <c r="L133" i="372"/>
  <c r="K133" i="372"/>
  <c r="J133" i="372"/>
  <c r="P132" i="372"/>
  <c r="M132" i="372"/>
  <c r="L132" i="372"/>
  <c r="K132" i="372"/>
  <c r="J132" i="372"/>
  <c r="P131" i="372"/>
  <c r="M131" i="372" s="1"/>
  <c r="L131" i="372"/>
  <c r="K131" i="372"/>
  <c r="J131" i="372"/>
  <c r="P130" i="372"/>
  <c r="M130" i="372"/>
  <c r="L130" i="372"/>
  <c r="K130" i="372"/>
  <c r="J130" i="372"/>
  <c r="P129" i="372"/>
  <c r="M129" i="372" s="1"/>
  <c r="L129" i="372"/>
  <c r="K129" i="372"/>
  <c r="J129" i="372"/>
  <c r="P128" i="372"/>
  <c r="M128" i="372"/>
  <c r="L128" i="372"/>
  <c r="K128" i="372"/>
  <c r="J128" i="372"/>
  <c r="P127" i="372"/>
  <c r="M127" i="372" s="1"/>
  <c r="L127" i="372"/>
  <c r="K127" i="372"/>
  <c r="J127" i="372"/>
  <c r="P126" i="372"/>
  <c r="M126" i="372"/>
  <c r="L126" i="372"/>
  <c r="K126" i="372"/>
  <c r="J126" i="372"/>
  <c r="P125" i="372"/>
  <c r="M125" i="372" s="1"/>
  <c r="L125" i="372"/>
  <c r="K125" i="372"/>
  <c r="J125" i="372"/>
  <c r="P124" i="372"/>
  <c r="M124" i="372"/>
  <c r="L124" i="372"/>
  <c r="K124" i="372"/>
  <c r="J124" i="372"/>
  <c r="P123" i="372"/>
  <c r="M123" i="372" s="1"/>
  <c r="L123" i="372"/>
  <c r="K123" i="372"/>
  <c r="J123" i="372"/>
  <c r="P122" i="372"/>
  <c r="M122" i="372"/>
  <c r="L122" i="372"/>
  <c r="K122" i="372"/>
  <c r="J122" i="372"/>
  <c r="P121" i="372"/>
  <c r="M121" i="372" s="1"/>
  <c r="L121" i="372"/>
  <c r="K121" i="372"/>
  <c r="J121" i="372"/>
  <c r="P120" i="372"/>
  <c r="M120" i="372"/>
  <c r="L120" i="372"/>
  <c r="K120" i="372"/>
  <c r="J120" i="372"/>
  <c r="P119" i="372"/>
  <c r="M119" i="372" s="1"/>
  <c r="L119" i="372"/>
  <c r="K119" i="372"/>
  <c r="J119" i="372"/>
  <c r="P118" i="372"/>
  <c r="M118" i="372"/>
  <c r="L118" i="372"/>
  <c r="K118" i="372"/>
  <c r="J118" i="372"/>
  <c r="P117" i="372"/>
  <c r="M117" i="372" s="1"/>
  <c r="L117" i="372"/>
  <c r="K117" i="372"/>
  <c r="J117" i="372"/>
  <c r="P116" i="372"/>
  <c r="M116" i="372"/>
  <c r="L116" i="372"/>
  <c r="K116" i="372"/>
  <c r="J116" i="372"/>
  <c r="P115" i="372"/>
  <c r="M115" i="372" s="1"/>
  <c r="L115" i="372"/>
  <c r="K115" i="372"/>
  <c r="J115" i="372"/>
  <c r="P114" i="372"/>
  <c r="M114" i="372"/>
  <c r="L114" i="372"/>
  <c r="K114" i="372"/>
  <c r="J114" i="372"/>
  <c r="P113" i="372"/>
  <c r="M113" i="372" s="1"/>
  <c r="L113" i="372"/>
  <c r="K113" i="372"/>
  <c r="J113" i="372"/>
  <c r="P112" i="372"/>
  <c r="M112" i="372"/>
  <c r="L112" i="372"/>
  <c r="K112" i="372"/>
  <c r="J112" i="372"/>
  <c r="P111" i="372"/>
  <c r="M111" i="372" s="1"/>
  <c r="L111" i="372"/>
  <c r="K111" i="372"/>
  <c r="J111" i="372"/>
  <c r="P110" i="372"/>
  <c r="M110" i="372"/>
  <c r="L110" i="372"/>
  <c r="K110" i="372"/>
  <c r="J110" i="372"/>
  <c r="P109" i="372"/>
  <c r="M109" i="372" s="1"/>
  <c r="L109" i="372"/>
  <c r="K109" i="372"/>
  <c r="J109" i="372"/>
  <c r="P108" i="372"/>
  <c r="M108" i="372"/>
  <c r="L108" i="372"/>
  <c r="K108" i="372"/>
  <c r="J108" i="372"/>
  <c r="P107" i="372"/>
  <c r="M107" i="372" s="1"/>
  <c r="L107" i="372"/>
  <c r="K107" i="372"/>
  <c r="J107" i="372"/>
  <c r="P106" i="372"/>
  <c r="M106" i="372"/>
  <c r="L106" i="372"/>
  <c r="K106" i="372"/>
  <c r="J106" i="372"/>
  <c r="P105" i="372"/>
  <c r="M105" i="372" s="1"/>
  <c r="L105" i="372"/>
  <c r="K105" i="372"/>
  <c r="J105" i="372"/>
  <c r="P104" i="372"/>
  <c r="M104" i="372" s="1"/>
  <c r="L104" i="372"/>
  <c r="K104" i="372"/>
  <c r="J104" i="372"/>
  <c r="P103" i="372"/>
  <c r="M103" i="372" s="1"/>
  <c r="L103" i="372"/>
  <c r="K103" i="372"/>
  <c r="J103" i="372"/>
  <c r="P102" i="372"/>
  <c r="M102" i="372"/>
  <c r="L102" i="372"/>
  <c r="K102" i="372"/>
  <c r="J102" i="372"/>
  <c r="P101" i="372"/>
  <c r="M101" i="372" s="1"/>
  <c r="L101" i="372"/>
  <c r="K101" i="372"/>
  <c r="J101" i="372"/>
  <c r="P100" i="372"/>
  <c r="M100" i="372"/>
  <c r="L100" i="372"/>
  <c r="K100" i="372"/>
  <c r="J100" i="372"/>
  <c r="P99" i="372"/>
  <c r="M99" i="372" s="1"/>
  <c r="L99" i="372"/>
  <c r="K99" i="372"/>
  <c r="J99" i="372"/>
  <c r="P98" i="372"/>
  <c r="M98" i="372"/>
  <c r="L98" i="372"/>
  <c r="K98" i="372"/>
  <c r="J98" i="372"/>
  <c r="P97" i="372"/>
  <c r="M97" i="372" s="1"/>
  <c r="L97" i="372"/>
  <c r="K97" i="372"/>
  <c r="J97" i="372"/>
  <c r="P96" i="372"/>
  <c r="M96" i="372"/>
  <c r="L96" i="372"/>
  <c r="K96" i="372"/>
  <c r="J96" i="372"/>
  <c r="P95" i="372"/>
  <c r="M95" i="372" s="1"/>
  <c r="L95" i="372"/>
  <c r="K95" i="372"/>
  <c r="J95" i="372"/>
  <c r="P94" i="372"/>
  <c r="M94" i="372"/>
  <c r="L94" i="372"/>
  <c r="K94" i="372"/>
  <c r="J94" i="372"/>
  <c r="P93" i="372"/>
  <c r="M93" i="372" s="1"/>
  <c r="L93" i="372"/>
  <c r="K93" i="372"/>
  <c r="J93" i="372"/>
  <c r="P92" i="372"/>
  <c r="M92" i="372"/>
  <c r="L92" i="372"/>
  <c r="K92" i="372"/>
  <c r="J92" i="372"/>
  <c r="P91" i="372"/>
  <c r="M91" i="372" s="1"/>
  <c r="L91" i="372"/>
  <c r="K91" i="372"/>
  <c r="J91" i="372"/>
  <c r="P90" i="372"/>
  <c r="M90" i="372"/>
  <c r="L90" i="372"/>
  <c r="K90" i="372"/>
  <c r="J90" i="372"/>
  <c r="P89" i="372"/>
  <c r="M89" i="372" s="1"/>
  <c r="L89" i="372"/>
  <c r="K89" i="372"/>
  <c r="J89" i="372"/>
  <c r="P88" i="372"/>
  <c r="M88" i="372"/>
  <c r="L88" i="372"/>
  <c r="K88" i="372"/>
  <c r="J88" i="372"/>
  <c r="P87" i="372"/>
  <c r="M87" i="372" s="1"/>
  <c r="L87" i="372"/>
  <c r="K87" i="372"/>
  <c r="J87" i="372"/>
  <c r="P86" i="372"/>
  <c r="M86" i="372"/>
  <c r="L86" i="372"/>
  <c r="K86" i="372"/>
  <c r="J86" i="372"/>
  <c r="P85" i="372"/>
  <c r="M85" i="372" s="1"/>
  <c r="L85" i="372"/>
  <c r="K85" i="372"/>
  <c r="J85" i="372"/>
  <c r="P84" i="372"/>
  <c r="M84" i="372"/>
  <c r="L84" i="372"/>
  <c r="K84" i="372"/>
  <c r="J84" i="372"/>
  <c r="P83" i="372"/>
  <c r="M83" i="372" s="1"/>
  <c r="L83" i="372"/>
  <c r="K83" i="372"/>
  <c r="J83" i="372"/>
  <c r="P82" i="372"/>
  <c r="M82" i="372"/>
  <c r="L82" i="372"/>
  <c r="K82" i="372"/>
  <c r="J82" i="372"/>
  <c r="P81" i="372"/>
  <c r="M81" i="372" s="1"/>
  <c r="L81" i="372"/>
  <c r="K81" i="372"/>
  <c r="J81" i="372"/>
  <c r="P80" i="372"/>
  <c r="M80" i="372"/>
  <c r="L80" i="372"/>
  <c r="K80" i="372"/>
  <c r="J80" i="372"/>
  <c r="P79" i="372"/>
  <c r="M79" i="372" s="1"/>
  <c r="L79" i="372"/>
  <c r="K79" i="372"/>
  <c r="J79" i="372"/>
  <c r="P78" i="372"/>
  <c r="M78" i="372"/>
  <c r="L78" i="372"/>
  <c r="K78" i="372"/>
  <c r="J78" i="372"/>
  <c r="P77" i="372"/>
  <c r="M77" i="372" s="1"/>
  <c r="L77" i="372"/>
  <c r="K77" i="372"/>
  <c r="J77" i="372"/>
  <c r="P76" i="372"/>
  <c r="M76" i="372"/>
  <c r="L76" i="372"/>
  <c r="K76" i="372"/>
  <c r="J76" i="372"/>
  <c r="P75" i="372"/>
  <c r="M75" i="372" s="1"/>
  <c r="L75" i="372"/>
  <c r="K75" i="372"/>
  <c r="J75" i="372"/>
  <c r="P74" i="372"/>
  <c r="M74" i="372"/>
  <c r="L74" i="372"/>
  <c r="K74" i="372"/>
  <c r="J74" i="372"/>
  <c r="P73" i="372"/>
  <c r="M73" i="372" s="1"/>
  <c r="L73" i="372"/>
  <c r="K73" i="372"/>
  <c r="J73" i="372"/>
  <c r="P72" i="372"/>
  <c r="M72" i="372"/>
  <c r="L72" i="372"/>
  <c r="K72" i="372"/>
  <c r="J72" i="372"/>
  <c r="P71" i="372"/>
  <c r="M71" i="372" s="1"/>
  <c r="L71" i="372"/>
  <c r="K71" i="372"/>
  <c r="J71" i="372"/>
  <c r="P70" i="372"/>
  <c r="M70" i="372"/>
  <c r="L70" i="372"/>
  <c r="K70" i="372"/>
  <c r="J70" i="372"/>
  <c r="P69" i="372"/>
  <c r="M69" i="372" s="1"/>
  <c r="L69" i="372"/>
  <c r="K69" i="372"/>
  <c r="J69" i="372"/>
  <c r="P68" i="372"/>
  <c r="M68" i="372"/>
  <c r="L68" i="372"/>
  <c r="K68" i="372"/>
  <c r="J68" i="372"/>
  <c r="P67" i="372"/>
  <c r="M67" i="372" s="1"/>
  <c r="L67" i="372"/>
  <c r="K67" i="372"/>
  <c r="J67" i="372"/>
  <c r="P66" i="372"/>
  <c r="M66" i="372"/>
  <c r="L66" i="372"/>
  <c r="K66" i="372"/>
  <c r="J66" i="372"/>
  <c r="P65" i="372"/>
  <c r="M65" i="372" s="1"/>
  <c r="L65" i="372"/>
  <c r="K65" i="372"/>
  <c r="J65" i="372"/>
  <c r="P64" i="372"/>
  <c r="M64" i="372"/>
  <c r="L64" i="372"/>
  <c r="K64" i="372"/>
  <c r="J64" i="372"/>
  <c r="P63" i="372"/>
  <c r="M63" i="372" s="1"/>
  <c r="L63" i="372"/>
  <c r="K63" i="372"/>
  <c r="J63" i="372"/>
  <c r="P62" i="372"/>
  <c r="M62" i="372"/>
  <c r="L62" i="372"/>
  <c r="K62" i="372"/>
  <c r="J62" i="372"/>
  <c r="P61" i="372"/>
  <c r="M61" i="372" s="1"/>
  <c r="L61" i="372"/>
  <c r="K61" i="372"/>
  <c r="J61" i="372"/>
  <c r="P60" i="372"/>
  <c r="M60" i="372"/>
  <c r="L60" i="372"/>
  <c r="K60" i="372"/>
  <c r="J60" i="372"/>
  <c r="P59" i="372"/>
  <c r="M59" i="372" s="1"/>
  <c r="L59" i="372"/>
  <c r="K59" i="372"/>
  <c r="J59" i="372"/>
  <c r="P58" i="372"/>
  <c r="M58" i="372"/>
  <c r="L58" i="372"/>
  <c r="K58" i="372"/>
  <c r="J58" i="372"/>
  <c r="P57" i="372"/>
  <c r="M57" i="372" s="1"/>
  <c r="L57" i="372"/>
  <c r="K57" i="372"/>
  <c r="J57" i="372"/>
  <c r="P56" i="372"/>
  <c r="M56" i="372"/>
  <c r="L56" i="372"/>
  <c r="K56" i="372"/>
  <c r="J56" i="372"/>
  <c r="P55" i="372"/>
  <c r="M55" i="372"/>
  <c r="L55" i="372"/>
  <c r="K55" i="372"/>
  <c r="J55" i="372"/>
  <c r="P54" i="372"/>
  <c r="M54" i="372"/>
  <c r="L54" i="372"/>
  <c r="K54" i="372"/>
  <c r="J54" i="372"/>
  <c r="P53" i="372"/>
  <c r="M53" i="372" s="1"/>
  <c r="L53" i="372"/>
  <c r="K53" i="372"/>
  <c r="J53" i="372"/>
  <c r="P52" i="372"/>
  <c r="M52" i="372"/>
  <c r="L52" i="372"/>
  <c r="K52" i="372"/>
  <c r="J52" i="372"/>
  <c r="P51" i="372"/>
  <c r="M51" i="372" s="1"/>
  <c r="L51" i="372"/>
  <c r="K51" i="372"/>
  <c r="J51" i="372"/>
  <c r="P50" i="372"/>
  <c r="M50" i="372"/>
  <c r="L50" i="372"/>
  <c r="K50" i="372"/>
  <c r="J50" i="372"/>
  <c r="P49" i="372"/>
  <c r="M49" i="372" s="1"/>
  <c r="L49" i="372"/>
  <c r="K49" i="372"/>
  <c r="J49" i="372"/>
  <c r="P48" i="372"/>
  <c r="M48" i="372"/>
  <c r="L48" i="372"/>
  <c r="K48" i="372"/>
  <c r="J48" i="372"/>
  <c r="P47" i="372"/>
  <c r="M47" i="372" s="1"/>
  <c r="L47" i="372"/>
  <c r="K47" i="372"/>
  <c r="J47" i="372"/>
  <c r="P46" i="372"/>
  <c r="M46" i="372"/>
  <c r="L46" i="372"/>
  <c r="K46" i="372"/>
  <c r="J46" i="372"/>
  <c r="P45" i="372"/>
  <c r="M45" i="372" s="1"/>
  <c r="L45" i="372"/>
  <c r="K45" i="372"/>
  <c r="J45" i="372"/>
  <c r="P44" i="372"/>
  <c r="M44" i="372"/>
  <c r="L44" i="372"/>
  <c r="K44" i="372"/>
  <c r="J44" i="372"/>
  <c r="P43" i="372"/>
  <c r="M43" i="372" s="1"/>
  <c r="L43" i="372"/>
  <c r="K43" i="372"/>
  <c r="J43" i="372"/>
  <c r="P42" i="372"/>
  <c r="M42" i="372"/>
  <c r="L42" i="372"/>
  <c r="K42" i="372"/>
  <c r="J42" i="372"/>
  <c r="P41" i="372"/>
  <c r="M41" i="372" s="1"/>
  <c r="L41" i="372"/>
  <c r="K41" i="372"/>
  <c r="J41" i="372"/>
  <c r="P40" i="372"/>
  <c r="M40" i="372"/>
  <c r="L40" i="372"/>
  <c r="K40" i="372"/>
  <c r="J40" i="372"/>
  <c r="H5" i="372"/>
  <c r="D5" i="372"/>
  <c r="C5" i="372"/>
  <c r="A5" i="372"/>
  <c r="B22" i="371"/>
  <c r="B21" i="371"/>
  <c r="L18" i="371"/>
  <c r="J18" i="371"/>
  <c r="L15" i="371"/>
  <c r="I15" i="371"/>
  <c r="B23" i="371"/>
  <c r="D15" i="371"/>
  <c r="C15" i="371"/>
  <c r="L13" i="371"/>
  <c r="I13" i="371"/>
  <c r="D13" i="371"/>
  <c r="C13" i="371"/>
  <c r="L11" i="371"/>
  <c r="I11" i="371"/>
  <c r="H18" i="371"/>
  <c r="D11" i="371"/>
  <c r="C11" i="371"/>
  <c r="L9" i="371"/>
  <c r="I9" i="371"/>
  <c r="B20" i="371"/>
  <c r="D9" i="371"/>
  <c r="C9" i="371"/>
  <c r="L7" i="371"/>
  <c r="I7" i="371"/>
  <c r="D18" i="371"/>
  <c r="D7" i="371"/>
  <c r="C7" i="371"/>
  <c r="Y5" i="371"/>
  <c r="AJ1" i="371" s="1"/>
  <c r="L4" i="371"/>
  <c r="K41" i="371"/>
  <c r="E4" i="371"/>
  <c r="A4" i="371"/>
  <c r="Y3" i="371"/>
  <c r="AK1" i="371"/>
  <c r="AI1" i="371"/>
  <c r="AG1" i="371"/>
  <c r="AE1" i="371"/>
  <c r="AC1" i="371"/>
  <c r="A1" i="371"/>
  <c r="B24" i="406"/>
  <c r="E42" i="406"/>
  <c r="J27" i="406"/>
  <c r="D27" i="406"/>
  <c r="D18" i="402"/>
  <c r="B20" i="402"/>
  <c r="B21" i="402"/>
  <c r="AE1" i="402"/>
  <c r="B21" i="400"/>
  <c r="B21" i="398"/>
  <c r="AD1" i="394"/>
  <c r="AH1" i="394"/>
  <c r="AB1" i="394"/>
  <c r="AF1" i="394"/>
  <c r="AB1" i="390"/>
  <c r="AF1" i="390"/>
  <c r="AJ1" i="390"/>
  <c r="AE1" i="390"/>
  <c r="AI1" i="390"/>
  <c r="AC1" i="390"/>
  <c r="AG1" i="390"/>
  <c r="AE1" i="388"/>
  <c r="AI1" i="388"/>
  <c r="AB1" i="388"/>
  <c r="AF1" i="388"/>
  <c r="AJ1" i="388"/>
  <c r="AC1" i="388"/>
  <c r="AG1" i="388"/>
  <c r="AE1" i="386"/>
  <c r="AI1" i="386"/>
  <c r="AB1" i="386"/>
  <c r="AF1" i="386"/>
  <c r="AJ1" i="386"/>
  <c r="AC1" i="386"/>
  <c r="AG1" i="386"/>
  <c r="AE1" i="384"/>
  <c r="AI1" i="384"/>
  <c r="AB1" i="384"/>
  <c r="AF1" i="384"/>
  <c r="AJ1" i="384"/>
  <c r="AC1" i="384"/>
  <c r="AG1" i="384"/>
  <c r="AE1" i="382"/>
  <c r="AI1" i="382"/>
  <c r="AB1" i="382"/>
  <c r="AF1" i="382"/>
  <c r="AJ1" i="382"/>
  <c r="AC1" i="382"/>
  <c r="AG1" i="382"/>
  <c r="AD1" i="380"/>
  <c r="J18" i="378"/>
  <c r="D18" i="378"/>
  <c r="H18" i="376"/>
  <c r="AI1" i="376"/>
  <c r="AH1" i="376"/>
  <c r="AD1" i="376"/>
  <c r="AJ1" i="376"/>
  <c r="AF1" i="376"/>
  <c r="D18" i="373"/>
  <c r="F18" i="373"/>
  <c r="F18" i="371"/>
  <c r="B19" i="371"/>
  <c r="P156" i="369"/>
  <c r="M156" i="369"/>
  <c r="L156" i="369"/>
  <c r="K156" i="369"/>
  <c r="J156" i="369"/>
  <c r="P155" i="369"/>
  <c r="M155" i="369"/>
  <c r="L155" i="369"/>
  <c r="K155" i="369"/>
  <c r="J155" i="369"/>
  <c r="P154" i="369"/>
  <c r="M154" i="369"/>
  <c r="L154" i="369"/>
  <c r="K154" i="369"/>
  <c r="J154" i="369"/>
  <c r="P153" i="369"/>
  <c r="M153" i="369" s="1"/>
  <c r="L153" i="369"/>
  <c r="K153" i="369"/>
  <c r="J153" i="369"/>
  <c r="P152" i="369"/>
  <c r="M152" i="369"/>
  <c r="L152" i="369"/>
  <c r="K152" i="369"/>
  <c r="J152" i="369"/>
  <c r="P151" i="369"/>
  <c r="M151" i="369" s="1"/>
  <c r="L151" i="369"/>
  <c r="K151" i="369"/>
  <c r="J151" i="369"/>
  <c r="P150" i="369"/>
  <c r="M150" i="369"/>
  <c r="L150" i="369"/>
  <c r="K150" i="369"/>
  <c r="J150" i="369"/>
  <c r="P149" i="369"/>
  <c r="M149" i="369" s="1"/>
  <c r="L149" i="369"/>
  <c r="K149" i="369"/>
  <c r="J149" i="369"/>
  <c r="P148" i="369"/>
  <c r="M148" i="369"/>
  <c r="L148" i="369"/>
  <c r="K148" i="369"/>
  <c r="J148" i="369"/>
  <c r="P147" i="369"/>
  <c r="M147" i="369" s="1"/>
  <c r="L147" i="369"/>
  <c r="K147" i="369"/>
  <c r="J147" i="369"/>
  <c r="P146" i="369"/>
  <c r="M146" i="369"/>
  <c r="L146" i="369"/>
  <c r="K146" i="369"/>
  <c r="J146" i="369"/>
  <c r="P145" i="369"/>
  <c r="M145" i="369" s="1"/>
  <c r="L145" i="369"/>
  <c r="K145" i="369"/>
  <c r="J145" i="369"/>
  <c r="P144" i="369"/>
  <c r="M144" i="369"/>
  <c r="L144" i="369"/>
  <c r="K144" i="369"/>
  <c r="J144" i="369"/>
  <c r="P143" i="369"/>
  <c r="M143" i="369" s="1"/>
  <c r="L143" i="369"/>
  <c r="K143" i="369"/>
  <c r="J143" i="369"/>
  <c r="P142" i="369"/>
  <c r="M142" i="369"/>
  <c r="L142" i="369"/>
  <c r="K142" i="369"/>
  <c r="J142" i="369"/>
  <c r="P141" i="369"/>
  <c r="M141" i="369" s="1"/>
  <c r="L141" i="369"/>
  <c r="K141" i="369"/>
  <c r="J141" i="369"/>
  <c r="P140" i="369"/>
  <c r="M140" i="369"/>
  <c r="L140" i="369"/>
  <c r="K140" i="369"/>
  <c r="J140" i="369"/>
  <c r="P139" i="369"/>
  <c r="M139" i="369" s="1"/>
  <c r="L139" i="369"/>
  <c r="K139" i="369"/>
  <c r="J139" i="369"/>
  <c r="P138" i="369"/>
  <c r="M138" i="369"/>
  <c r="L138" i="369"/>
  <c r="K138" i="369"/>
  <c r="J138" i="369"/>
  <c r="P137" i="369"/>
  <c r="M137" i="369" s="1"/>
  <c r="L137" i="369"/>
  <c r="K137" i="369"/>
  <c r="J137" i="369"/>
  <c r="P136" i="369"/>
  <c r="M136" i="369"/>
  <c r="L136" i="369"/>
  <c r="K136" i="369"/>
  <c r="J136" i="369"/>
  <c r="P135" i="369"/>
  <c r="M135" i="369" s="1"/>
  <c r="L135" i="369"/>
  <c r="K135" i="369"/>
  <c r="J135" i="369"/>
  <c r="P134" i="369"/>
  <c r="M134" i="369"/>
  <c r="L134" i="369"/>
  <c r="K134" i="369"/>
  <c r="J134" i="369"/>
  <c r="P133" i="369"/>
  <c r="M133" i="369" s="1"/>
  <c r="L133" i="369"/>
  <c r="K133" i="369"/>
  <c r="J133" i="369"/>
  <c r="P132" i="369"/>
  <c r="M132" i="369"/>
  <c r="L132" i="369"/>
  <c r="K132" i="369"/>
  <c r="J132" i="369"/>
  <c r="P131" i="369"/>
  <c r="M131" i="369" s="1"/>
  <c r="L131" i="369"/>
  <c r="K131" i="369"/>
  <c r="J131" i="369"/>
  <c r="P130" i="369"/>
  <c r="M130" i="369"/>
  <c r="L130" i="369"/>
  <c r="K130" i="369"/>
  <c r="J130" i="369"/>
  <c r="P129" i="369"/>
  <c r="M129" i="369" s="1"/>
  <c r="L129" i="369"/>
  <c r="K129" i="369"/>
  <c r="J129" i="369"/>
  <c r="P128" i="369"/>
  <c r="M128" i="369"/>
  <c r="L128" i="369"/>
  <c r="K128" i="369"/>
  <c r="J128" i="369"/>
  <c r="P127" i="369"/>
  <c r="M127" i="369" s="1"/>
  <c r="L127" i="369"/>
  <c r="K127" i="369"/>
  <c r="J127" i="369"/>
  <c r="P126" i="369"/>
  <c r="M126" i="369"/>
  <c r="L126" i="369"/>
  <c r="K126" i="369"/>
  <c r="J126" i="369"/>
  <c r="P125" i="369"/>
  <c r="M125" i="369" s="1"/>
  <c r="L125" i="369"/>
  <c r="K125" i="369"/>
  <c r="J125" i="369"/>
  <c r="P124" i="369"/>
  <c r="M124" i="369"/>
  <c r="L124" i="369"/>
  <c r="K124" i="369"/>
  <c r="J124" i="369"/>
  <c r="P123" i="369"/>
  <c r="M123" i="369" s="1"/>
  <c r="L123" i="369"/>
  <c r="K123" i="369"/>
  <c r="J123" i="369"/>
  <c r="P122" i="369"/>
  <c r="M122" i="369"/>
  <c r="L122" i="369"/>
  <c r="K122" i="369"/>
  <c r="J122" i="369"/>
  <c r="P121" i="369"/>
  <c r="M121" i="369" s="1"/>
  <c r="L121" i="369"/>
  <c r="K121" i="369"/>
  <c r="J121" i="369"/>
  <c r="P120" i="369"/>
  <c r="M120" i="369"/>
  <c r="L120" i="369"/>
  <c r="K120" i="369"/>
  <c r="J120" i="369"/>
  <c r="P119" i="369"/>
  <c r="M119" i="369" s="1"/>
  <c r="L119" i="369"/>
  <c r="K119" i="369"/>
  <c r="J119" i="369"/>
  <c r="P118" i="369"/>
  <c r="M118" i="369"/>
  <c r="L118" i="369"/>
  <c r="K118" i="369"/>
  <c r="J118" i="369"/>
  <c r="P117" i="369"/>
  <c r="M117" i="369" s="1"/>
  <c r="L117" i="369"/>
  <c r="K117" i="369"/>
  <c r="J117" i="369"/>
  <c r="P116" i="369"/>
  <c r="M116" i="369"/>
  <c r="L116" i="369"/>
  <c r="K116" i="369"/>
  <c r="J116" i="369"/>
  <c r="P115" i="369"/>
  <c r="M115" i="369" s="1"/>
  <c r="L115" i="369"/>
  <c r="K115" i="369"/>
  <c r="J115" i="369"/>
  <c r="P114" i="369"/>
  <c r="M114" i="369"/>
  <c r="L114" i="369"/>
  <c r="K114" i="369"/>
  <c r="J114" i="369"/>
  <c r="P113" i="369"/>
  <c r="M113" i="369" s="1"/>
  <c r="L113" i="369"/>
  <c r="K113" i="369"/>
  <c r="J113" i="369"/>
  <c r="P112" i="369"/>
  <c r="M112" i="369"/>
  <c r="L112" i="369"/>
  <c r="K112" i="369"/>
  <c r="J112" i="369"/>
  <c r="P111" i="369"/>
  <c r="M111" i="369" s="1"/>
  <c r="L111" i="369"/>
  <c r="K111" i="369"/>
  <c r="J111" i="369"/>
  <c r="P110" i="369"/>
  <c r="M110" i="369"/>
  <c r="L110" i="369"/>
  <c r="K110" i="369"/>
  <c r="J110" i="369"/>
  <c r="P109" i="369"/>
  <c r="M109" i="369" s="1"/>
  <c r="L109" i="369"/>
  <c r="K109" i="369"/>
  <c r="J109" i="369"/>
  <c r="P108" i="369"/>
  <c r="M108" i="369"/>
  <c r="L108" i="369"/>
  <c r="K108" i="369"/>
  <c r="J108" i="369"/>
  <c r="P107" i="369"/>
  <c r="M107" i="369" s="1"/>
  <c r="L107" i="369"/>
  <c r="K107" i="369"/>
  <c r="J107" i="369"/>
  <c r="P106" i="369"/>
  <c r="M106" i="369"/>
  <c r="L106" i="369"/>
  <c r="K106" i="369"/>
  <c r="J106" i="369"/>
  <c r="P105" i="369"/>
  <c r="M105" i="369" s="1"/>
  <c r="L105" i="369"/>
  <c r="K105" i="369"/>
  <c r="J105" i="369"/>
  <c r="P104" i="369"/>
  <c r="M104" i="369"/>
  <c r="L104" i="369"/>
  <c r="K104" i="369"/>
  <c r="J104" i="369"/>
  <c r="P103" i="369"/>
  <c r="M103" i="369" s="1"/>
  <c r="L103" i="369"/>
  <c r="K103" i="369"/>
  <c r="J103" i="369"/>
  <c r="P102" i="369"/>
  <c r="M102" i="369"/>
  <c r="L102" i="369"/>
  <c r="K102" i="369"/>
  <c r="J102" i="369"/>
  <c r="P101" i="369"/>
  <c r="M101" i="369" s="1"/>
  <c r="L101" i="369"/>
  <c r="K101" i="369"/>
  <c r="J101" i="369"/>
  <c r="P100" i="369"/>
  <c r="M100" i="369"/>
  <c r="L100" i="369"/>
  <c r="K100" i="369"/>
  <c r="J100" i="369"/>
  <c r="P99" i="369"/>
  <c r="M99" i="369" s="1"/>
  <c r="L99" i="369"/>
  <c r="K99" i="369"/>
  <c r="J99" i="369"/>
  <c r="P98" i="369"/>
  <c r="M98" i="369"/>
  <c r="L98" i="369"/>
  <c r="K98" i="369"/>
  <c r="J98" i="369"/>
  <c r="P97" i="369"/>
  <c r="M97" i="369" s="1"/>
  <c r="L97" i="369"/>
  <c r="K97" i="369"/>
  <c r="J97" i="369"/>
  <c r="P96" i="369"/>
  <c r="M96" i="369"/>
  <c r="L96" i="369"/>
  <c r="K96" i="369"/>
  <c r="J96" i="369"/>
  <c r="P95" i="369"/>
  <c r="M95" i="369" s="1"/>
  <c r="L95" i="369"/>
  <c r="K95" i="369"/>
  <c r="J95" i="369"/>
  <c r="P94" i="369"/>
  <c r="M94" i="369"/>
  <c r="L94" i="369"/>
  <c r="K94" i="369"/>
  <c r="J94" i="369"/>
  <c r="P93" i="369"/>
  <c r="M93" i="369" s="1"/>
  <c r="L93" i="369"/>
  <c r="K93" i="369"/>
  <c r="J93" i="369"/>
  <c r="P92" i="369"/>
  <c r="M92" i="369"/>
  <c r="L92" i="369"/>
  <c r="K92" i="369"/>
  <c r="J92" i="369"/>
  <c r="P91" i="369"/>
  <c r="M91" i="369" s="1"/>
  <c r="L91" i="369"/>
  <c r="K91" i="369"/>
  <c r="J91" i="369"/>
  <c r="P90" i="369"/>
  <c r="M90" i="369"/>
  <c r="L90" i="369"/>
  <c r="K90" i="369"/>
  <c r="J90" i="369"/>
  <c r="P89" i="369"/>
  <c r="M89" i="369" s="1"/>
  <c r="L89" i="369"/>
  <c r="K89" i="369"/>
  <c r="J89" i="369"/>
  <c r="P88" i="369"/>
  <c r="M88" i="369"/>
  <c r="L88" i="369"/>
  <c r="K88" i="369"/>
  <c r="J88" i="369"/>
  <c r="P87" i="369"/>
  <c r="M87" i="369" s="1"/>
  <c r="L87" i="369"/>
  <c r="K87" i="369"/>
  <c r="J87" i="369"/>
  <c r="P86" i="369"/>
  <c r="M86" i="369"/>
  <c r="L86" i="369"/>
  <c r="K86" i="369"/>
  <c r="J86" i="369"/>
  <c r="P85" i="369"/>
  <c r="M85" i="369" s="1"/>
  <c r="L85" i="369"/>
  <c r="K85" i="369"/>
  <c r="J85" i="369"/>
  <c r="P84" i="369"/>
  <c r="M84" i="369"/>
  <c r="L84" i="369"/>
  <c r="K84" i="369"/>
  <c r="J84" i="369"/>
  <c r="P83" i="369"/>
  <c r="M83" i="369" s="1"/>
  <c r="L83" i="369"/>
  <c r="K83" i="369"/>
  <c r="J83" i="369"/>
  <c r="P82" i="369"/>
  <c r="M82" i="369"/>
  <c r="L82" i="369"/>
  <c r="K82" i="369"/>
  <c r="J82" i="369"/>
  <c r="P81" i="369"/>
  <c r="M81" i="369" s="1"/>
  <c r="L81" i="369"/>
  <c r="K81" i="369"/>
  <c r="J81" i="369"/>
  <c r="P80" i="369"/>
  <c r="M80" i="369"/>
  <c r="L80" i="369"/>
  <c r="K80" i="369"/>
  <c r="J80" i="369"/>
  <c r="P79" i="369"/>
  <c r="M79" i="369" s="1"/>
  <c r="L79" i="369"/>
  <c r="K79" i="369"/>
  <c r="J79" i="369"/>
  <c r="P78" i="369"/>
  <c r="M78" i="369"/>
  <c r="L78" i="369"/>
  <c r="K78" i="369"/>
  <c r="J78" i="369"/>
  <c r="P77" i="369"/>
  <c r="M77" i="369" s="1"/>
  <c r="L77" i="369"/>
  <c r="K77" i="369"/>
  <c r="J77" i="369"/>
  <c r="P76" i="369"/>
  <c r="M76" i="369"/>
  <c r="L76" i="369"/>
  <c r="K76" i="369"/>
  <c r="J76" i="369"/>
  <c r="P75" i="369"/>
  <c r="M75" i="369" s="1"/>
  <c r="L75" i="369"/>
  <c r="K75" i="369"/>
  <c r="J75" i="369"/>
  <c r="P74" i="369"/>
  <c r="M74" i="369"/>
  <c r="L74" i="369"/>
  <c r="K74" i="369"/>
  <c r="J74" i="369"/>
  <c r="P73" i="369"/>
  <c r="M73" i="369" s="1"/>
  <c r="L73" i="369"/>
  <c r="K73" i="369"/>
  <c r="J73" i="369"/>
  <c r="P72" i="369"/>
  <c r="M72" i="369"/>
  <c r="L72" i="369"/>
  <c r="K72" i="369"/>
  <c r="J72" i="369"/>
  <c r="P71" i="369"/>
  <c r="M71" i="369" s="1"/>
  <c r="L71" i="369"/>
  <c r="K71" i="369"/>
  <c r="J71" i="369"/>
  <c r="P70" i="369"/>
  <c r="M70" i="369"/>
  <c r="L70" i="369"/>
  <c r="K70" i="369"/>
  <c r="J70" i="369"/>
  <c r="P69" i="369"/>
  <c r="M69" i="369" s="1"/>
  <c r="L69" i="369"/>
  <c r="K69" i="369"/>
  <c r="J69" i="369"/>
  <c r="P68" i="369"/>
  <c r="M68" i="369"/>
  <c r="L68" i="369"/>
  <c r="K68" i="369"/>
  <c r="J68" i="369"/>
  <c r="P67" i="369"/>
  <c r="M67" i="369" s="1"/>
  <c r="L67" i="369"/>
  <c r="K67" i="369"/>
  <c r="J67" i="369"/>
  <c r="P66" i="369"/>
  <c r="M66" i="369"/>
  <c r="L66" i="369"/>
  <c r="K66" i="369"/>
  <c r="J66" i="369"/>
  <c r="P65" i="369"/>
  <c r="M65" i="369" s="1"/>
  <c r="L65" i="369"/>
  <c r="K65" i="369"/>
  <c r="J65" i="369"/>
  <c r="P64" i="369"/>
  <c r="M64" i="369"/>
  <c r="L64" i="369"/>
  <c r="K64" i="369"/>
  <c r="J64" i="369"/>
  <c r="P63" i="369"/>
  <c r="M63" i="369" s="1"/>
  <c r="L63" i="369"/>
  <c r="K63" i="369"/>
  <c r="J63" i="369"/>
  <c r="P62" i="369"/>
  <c r="M62" i="369"/>
  <c r="L62" i="369"/>
  <c r="K62" i="369"/>
  <c r="J62" i="369"/>
  <c r="P61" i="369"/>
  <c r="M61" i="369" s="1"/>
  <c r="L61" i="369"/>
  <c r="K61" i="369"/>
  <c r="J61" i="369"/>
  <c r="P60" i="369"/>
  <c r="M60" i="369"/>
  <c r="L60" i="369"/>
  <c r="K60" i="369"/>
  <c r="J60" i="369"/>
  <c r="P59" i="369"/>
  <c r="M59" i="369" s="1"/>
  <c r="L59" i="369"/>
  <c r="K59" i="369"/>
  <c r="J59" i="369"/>
  <c r="P58" i="369"/>
  <c r="M58" i="369"/>
  <c r="L58" i="369"/>
  <c r="K58" i="369"/>
  <c r="J58" i="369"/>
  <c r="P57" i="369"/>
  <c r="M57" i="369" s="1"/>
  <c r="L57" i="369"/>
  <c r="K57" i="369"/>
  <c r="J57" i="369"/>
  <c r="P56" i="369"/>
  <c r="M56" i="369"/>
  <c r="L56" i="369"/>
  <c r="K56" i="369"/>
  <c r="J56" i="369"/>
  <c r="P55" i="369"/>
  <c r="M55" i="369" s="1"/>
  <c r="L55" i="369"/>
  <c r="K55" i="369"/>
  <c r="J55" i="369"/>
  <c r="P54" i="369"/>
  <c r="M54" i="369"/>
  <c r="L54" i="369"/>
  <c r="K54" i="369"/>
  <c r="J54" i="369"/>
  <c r="P53" i="369"/>
  <c r="M53" i="369" s="1"/>
  <c r="L53" i="369"/>
  <c r="K53" i="369"/>
  <c r="J53" i="369"/>
  <c r="P52" i="369"/>
  <c r="M52" i="369"/>
  <c r="L52" i="369"/>
  <c r="K52" i="369"/>
  <c r="J52" i="369"/>
  <c r="P51" i="369"/>
  <c r="M51" i="369" s="1"/>
  <c r="L51" i="369"/>
  <c r="K51" i="369"/>
  <c r="J51" i="369"/>
  <c r="P50" i="369"/>
  <c r="M50" i="369"/>
  <c r="L50" i="369"/>
  <c r="K50" i="369"/>
  <c r="J50" i="369"/>
  <c r="P49" i="369"/>
  <c r="M49" i="369" s="1"/>
  <c r="L49" i="369"/>
  <c r="K49" i="369"/>
  <c r="J49" i="369"/>
  <c r="P48" i="369"/>
  <c r="M48" i="369"/>
  <c r="L48" i="369"/>
  <c r="K48" i="369"/>
  <c r="J48" i="369"/>
  <c r="P47" i="369"/>
  <c r="M47" i="369" s="1"/>
  <c r="L47" i="369"/>
  <c r="K47" i="369"/>
  <c r="J47" i="369"/>
  <c r="P46" i="369"/>
  <c r="M46" i="369"/>
  <c r="L46" i="369"/>
  <c r="K46" i="369"/>
  <c r="J46" i="369"/>
  <c r="P45" i="369"/>
  <c r="M45" i="369" s="1"/>
  <c r="L45" i="369"/>
  <c r="K45" i="369"/>
  <c r="J45" i="369"/>
  <c r="P44" i="369"/>
  <c r="M44" i="369"/>
  <c r="L44" i="369"/>
  <c r="K44" i="369"/>
  <c r="J44" i="369"/>
  <c r="P43" i="369"/>
  <c r="M43" i="369" s="1"/>
  <c r="L43" i="369"/>
  <c r="K43" i="369"/>
  <c r="J43" i="369"/>
  <c r="P42" i="369"/>
  <c r="M42" i="369"/>
  <c r="L42" i="369"/>
  <c r="K42" i="369"/>
  <c r="J42" i="369"/>
  <c r="P41" i="369"/>
  <c r="M41" i="369" s="1"/>
  <c r="L41" i="369"/>
  <c r="K41" i="369"/>
  <c r="J41" i="369"/>
  <c r="P40" i="369"/>
  <c r="M40" i="369"/>
  <c r="L40" i="369"/>
  <c r="K40" i="369"/>
  <c r="J40" i="369"/>
  <c r="H5" i="369"/>
  <c r="D5" i="369"/>
  <c r="C5" i="369"/>
  <c r="A5" i="369"/>
  <c r="P156" i="365"/>
  <c r="M156" i="365" s="1"/>
  <c r="L156" i="365"/>
  <c r="K156" i="365"/>
  <c r="J156" i="365"/>
  <c r="P155" i="365"/>
  <c r="M155" i="365"/>
  <c r="L155" i="365"/>
  <c r="K155" i="365"/>
  <c r="J155" i="365"/>
  <c r="P154" i="365"/>
  <c r="M154" i="365" s="1"/>
  <c r="L154" i="365"/>
  <c r="K154" i="365"/>
  <c r="J154" i="365"/>
  <c r="P153" i="365"/>
  <c r="M153" i="365"/>
  <c r="L153" i="365"/>
  <c r="K153" i="365"/>
  <c r="J153" i="365"/>
  <c r="P152" i="365"/>
  <c r="M152" i="365" s="1"/>
  <c r="L152" i="365"/>
  <c r="K152" i="365"/>
  <c r="J152" i="365"/>
  <c r="P151" i="365"/>
  <c r="M151" i="365"/>
  <c r="L151" i="365"/>
  <c r="K151" i="365"/>
  <c r="J151" i="365"/>
  <c r="P150" i="365"/>
  <c r="M150" i="365" s="1"/>
  <c r="L150" i="365"/>
  <c r="K150" i="365"/>
  <c r="J150" i="365"/>
  <c r="P149" i="365"/>
  <c r="M149" i="365"/>
  <c r="L149" i="365"/>
  <c r="K149" i="365"/>
  <c r="J149" i="365"/>
  <c r="P148" i="365"/>
  <c r="M148" i="365" s="1"/>
  <c r="L148" i="365"/>
  <c r="K148" i="365"/>
  <c r="J148" i="365"/>
  <c r="P147" i="365"/>
  <c r="M147" i="365"/>
  <c r="L147" i="365"/>
  <c r="K147" i="365"/>
  <c r="J147" i="365"/>
  <c r="P146" i="365"/>
  <c r="M146" i="365" s="1"/>
  <c r="L146" i="365"/>
  <c r="K146" i="365"/>
  <c r="J146" i="365"/>
  <c r="P145" i="365"/>
  <c r="M145" i="365"/>
  <c r="L145" i="365"/>
  <c r="K145" i="365"/>
  <c r="J145" i="365"/>
  <c r="P144" i="365"/>
  <c r="M144" i="365" s="1"/>
  <c r="L144" i="365"/>
  <c r="K144" i="365"/>
  <c r="J144" i="365"/>
  <c r="P143" i="365"/>
  <c r="M143" i="365"/>
  <c r="L143" i="365"/>
  <c r="K143" i="365"/>
  <c r="J143" i="365"/>
  <c r="P142" i="365"/>
  <c r="M142" i="365" s="1"/>
  <c r="L142" i="365"/>
  <c r="K142" i="365"/>
  <c r="J142" i="365"/>
  <c r="P141" i="365"/>
  <c r="M141" i="365"/>
  <c r="L141" i="365"/>
  <c r="K141" i="365"/>
  <c r="J141" i="365"/>
  <c r="P140" i="365"/>
  <c r="M140" i="365" s="1"/>
  <c r="L140" i="365"/>
  <c r="K140" i="365"/>
  <c r="J140" i="365"/>
  <c r="P139" i="365"/>
  <c r="M139" i="365"/>
  <c r="L139" i="365"/>
  <c r="K139" i="365"/>
  <c r="J139" i="365"/>
  <c r="P138" i="365"/>
  <c r="M138" i="365" s="1"/>
  <c r="L138" i="365"/>
  <c r="K138" i="365"/>
  <c r="J138" i="365"/>
  <c r="P137" i="365"/>
  <c r="M137" i="365"/>
  <c r="L137" i="365"/>
  <c r="K137" i="365"/>
  <c r="J137" i="365"/>
  <c r="P136" i="365"/>
  <c r="M136" i="365" s="1"/>
  <c r="L136" i="365"/>
  <c r="K136" i="365"/>
  <c r="J136" i="365"/>
  <c r="P135" i="365"/>
  <c r="M135" i="365"/>
  <c r="L135" i="365"/>
  <c r="K135" i="365"/>
  <c r="J135" i="365"/>
  <c r="P134" i="365"/>
  <c r="M134" i="365" s="1"/>
  <c r="L134" i="365"/>
  <c r="K134" i="365"/>
  <c r="J134" i="365"/>
  <c r="P133" i="365"/>
  <c r="M133" i="365"/>
  <c r="L133" i="365"/>
  <c r="K133" i="365"/>
  <c r="J133" i="365"/>
  <c r="P132" i="365"/>
  <c r="M132" i="365" s="1"/>
  <c r="L132" i="365"/>
  <c r="K132" i="365"/>
  <c r="J132" i="365"/>
  <c r="P131" i="365"/>
  <c r="M131" i="365"/>
  <c r="L131" i="365"/>
  <c r="K131" i="365"/>
  <c r="J131" i="365"/>
  <c r="P130" i="365"/>
  <c r="M130" i="365" s="1"/>
  <c r="L130" i="365"/>
  <c r="K130" i="365"/>
  <c r="J130" i="365"/>
  <c r="P129" i="365"/>
  <c r="M129" i="365"/>
  <c r="L129" i="365"/>
  <c r="K129" i="365"/>
  <c r="J129" i="365"/>
  <c r="P128" i="365"/>
  <c r="M128" i="365" s="1"/>
  <c r="L128" i="365"/>
  <c r="K128" i="365"/>
  <c r="J128" i="365"/>
  <c r="P127" i="365"/>
  <c r="M127" i="365"/>
  <c r="L127" i="365"/>
  <c r="K127" i="365"/>
  <c r="J127" i="365"/>
  <c r="P126" i="365"/>
  <c r="M126" i="365" s="1"/>
  <c r="L126" i="365"/>
  <c r="K126" i="365"/>
  <c r="J126" i="365"/>
  <c r="P125" i="365"/>
  <c r="M125" i="365"/>
  <c r="L125" i="365"/>
  <c r="K125" i="365"/>
  <c r="J125" i="365"/>
  <c r="P124" i="365"/>
  <c r="M124" i="365" s="1"/>
  <c r="L124" i="365"/>
  <c r="K124" i="365"/>
  <c r="J124" i="365"/>
  <c r="P123" i="365"/>
  <c r="M123" i="365"/>
  <c r="L123" i="365"/>
  <c r="K123" i="365"/>
  <c r="J123" i="365"/>
  <c r="P122" i="365"/>
  <c r="M122" i="365" s="1"/>
  <c r="L122" i="365"/>
  <c r="K122" i="365"/>
  <c r="J122" i="365"/>
  <c r="P121" i="365"/>
  <c r="M121" i="365"/>
  <c r="L121" i="365"/>
  <c r="K121" i="365"/>
  <c r="J121" i="365"/>
  <c r="P120" i="365"/>
  <c r="M120" i="365" s="1"/>
  <c r="L120" i="365"/>
  <c r="K120" i="365"/>
  <c r="J120" i="365"/>
  <c r="P119" i="365"/>
  <c r="M119" i="365"/>
  <c r="L119" i="365"/>
  <c r="K119" i="365"/>
  <c r="J119" i="365"/>
  <c r="P118" i="365"/>
  <c r="M118" i="365" s="1"/>
  <c r="L118" i="365"/>
  <c r="K118" i="365"/>
  <c r="J118" i="365"/>
  <c r="P117" i="365"/>
  <c r="M117" i="365"/>
  <c r="L117" i="365"/>
  <c r="K117" i="365"/>
  <c r="J117" i="365"/>
  <c r="P116" i="365"/>
  <c r="M116" i="365" s="1"/>
  <c r="L116" i="365"/>
  <c r="K116" i="365"/>
  <c r="J116" i="365"/>
  <c r="P115" i="365"/>
  <c r="M115" i="365"/>
  <c r="L115" i="365"/>
  <c r="K115" i="365"/>
  <c r="J115" i="365"/>
  <c r="P114" i="365"/>
  <c r="M114" i="365" s="1"/>
  <c r="L114" i="365"/>
  <c r="K114" i="365"/>
  <c r="J114" i="365"/>
  <c r="P113" i="365"/>
  <c r="M113" i="365"/>
  <c r="L113" i="365"/>
  <c r="K113" i="365"/>
  <c r="J113" i="365"/>
  <c r="P112" i="365"/>
  <c r="M112" i="365" s="1"/>
  <c r="L112" i="365"/>
  <c r="K112" i="365"/>
  <c r="J112" i="365"/>
  <c r="P111" i="365"/>
  <c r="M111" i="365"/>
  <c r="L111" i="365"/>
  <c r="K111" i="365"/>
  <c r="J111" i="365"/>
  <c r="P110" i="365"/>
  <c r="M110" i="365" s="1"/>
  <c r="L110" i="365"/>
  <c r="K110" i="365"/>
  <c r="J110" i="365"/>
  <c r="P109" i="365"/>
  <c r="M109" i="365"/>
  <c r="L109" i="365"/>
  <c r="K109" i="365"/>
  <c r="J109" i="365"/>
  <c r="P108" i="365"/>
  <c r="M108" i="365" s="1"/>
  <c r="L108" i="365"/>
  <c r="K108" i="365"/>
  <c r="J108" i="365"/>
  <c r="P107" i="365"/>
  <c r="M107" i="365"/>
  <c r="L107" i="365"/>
  <c r="K107" i="365"/>
  <c r="J107" i="365"/>
  <c r="P106" i="365"/>
  <c r="M106" i="365" s="1"/>
  <c r="L106" i="365"/>
  <c r="K106" i="365"/>
  <c r="J106" i="365"/>
  <c r="P105" i="365"/>
  <c r="M105" i="365"/>
  <c r="L105" i="365"/>
  <c r="K105" i="365"/>
  <c r="J105" i="365"/>
  <c r="P104" i="365"/>
  <c r="M104" i="365" s="1"/>
  <c r="L104" i="365"/>
  <c r="K104" i="365"/>
  <c r="J104" i="365"/>
  <c r="P103" i="365"/>
  <c r="M103" i="365"/>
  <c r="L103" i="365"/>
  <c r="K103" i="365"/>
  <c r="J103" i="365"/>
  <c r="P102" i="365"/>
  <c r="M102" i="365" s="1"/>
  <c r="L102" i="365"/>
  <c r="K102" i="365"/>
  <c r="J102" i="365"/>
  <c r="P101" i="365"/>
  <c r="M101" i="365"/>
  <c r="L101" i="365"/>
  <c r="K101" i="365"/>
  <c r="J101" i="365"/>
  <c r="P100" i="365"/>
  <c r="M100" i="365" s="1"/>
  <c r="L100" i="365"/>
  <c r="K100" i="365"/>
  <c r="J100" i="365"/>
  <c r="P99" i="365"/>
  <c r="M99" i="365"/>
  <c r="L99" i="365"/>
  <c r="K99" i="365"/>
  <c r="J99" i="365"/>
  <c r="P98" i="365"/>
  <c r="M98" i="365" s="1"/>
  <c r="L98" i="365"/>
  <c r="K98" i="365"/>
  <c r="J98" i="365"/>
  <c r="P97" i="365"/>
  <c r="M97" i="365"/>
  <c r="L97" i="365"/>
  <c r="K97" i="365"/>
  <c r="J97" i="365"/>
  <c r="P96" i="365"/>
  <c r="M96" i="365" s="1"/>
  <c r="L96" i="365"/>
  <c r="K96" i="365"/>
  <c r="J96" i="365"/>
  <c r="P95" i="365"/>
  <c r="M95" i="365"/>
  <c r="L95" i="365"/>
  <c r="K95" i="365"/>
  <c r="J95" i="365"/>
  <c r="P94" i="365"/>
  <c r="M94" i="365" s="1"/>
  <c r="L94" i="365"/>
  <c r="K94" i="365"/>
  <c r="J94" i="365"/>
  <c r="P93" i="365"/>
  <c r="M93" i="365"/>
  <c r="L93" i="365"/>
  <c r="K93" i="365"/>
  <c r="J93" i="365"/>
  <c r="P92" i="365"/>
  <c r="M92" i="365" s="1"/>
  <c r="L92" i="365"/>
  <c r="K92" i="365"/>
  <c r="J92" i="365"/>
  <c r="P91" i="365"/>
  <c r="M91" i="365"/>
  <c r="L91" i="365"/>
  <c r="K91" i="365"/>
  <c r="J91" i="365"/>
  <c r="P90" i="365"/>
  <c r="M90" i="365" s="1"/>
  <c r="L90" i="365"/>
  <c r="K90" i="365"/>
  <c r="J90" i="365"/>
  <c r="P89" i="365"/>
  <c r="M89" i="365"/>
  <c r="L89" i="365"/>
  <c r="K89" i="365"/>
  <c r="J89" i="365"/>
  <c r="P88" i="365"/>
  <c r="M88" i="365" s="1"/>
  <c r="L88" i="365"/>
  <c r="K88" i="365"/>
  <c r="J88" i="365"/>
  <c r="P87" i="365"/>
  <c r="M87" i="365"/>
  <c r="L87" i="365"/>
  <c r="K87" i="365"/>
  <c r="J87" i="365"/>
  <c r="P86" i="365"/>
  <c r="M86" i="365" s="1"/>
  <c r="L86" i="365"/>
  <c r="K86" i="365"/>
  <c r="J86" i="365"/>
  <c r="P85" i="365"/>
  <c r="M85" i="365"/>
  <c r="L85" i="365"/>
  <c r="K85" i="365"/>
  <c r="J85" i="365"/>
  <c r="P84" i="365"/>
  <c r="M84" i="365" s="1"/>
  <c r="L84" i="365"/>
  <c r="K84" i="365"/>
  <c r="J84" i="365"/>
  <c r="P83" i="365"/>
  <c r="M83" i="365"/>
  <c r="L83" i="365"/>
  <c r="K83" i="365"/>
  <c r="J83" i="365"/>
  <c r="P82" i="365"/>
  <c r="M82" i="365" s="1"/>
  <c r="L82" i="365"/>
  <c r="K82" i="365"/>
  <c r="J82" i="365"/>
  <c r="P81" i="365"/>
  <c r="M81" i="365"/>
  <c r="L81" i="365"/>
  <c r="K81" i="365"/>
  <c r="J81" i="365"/>
  <c r="P80" i="365"/>
  <c r="M80" i="365" s="1"/>
  <c r="L80" i="365"/>
  <c r="K80" i="365"/>
  <c r="J80" i="365"/>
  <c r="P79" i="365"/>
  <c r="M79" i="365"/>
  <c r="L79" i="365"/>
  <c r="K79" i="365"/>
  <c r="J79" i="365"/>
  <c r="P78" i="365"/>
  <c r="M78" i="365" s="1"/>
  <c r="L78" i="365"/>
  <c r="K78" i="365"/>
  <c r="J78" i="365"/>
  <c r="P77" i="365"/>
  <c r="M77" i="365"/>
  <c r="L77" i="365"/>
  <c r="K77" i="365"/>
  <c r="J77" i="365"/>
  <c r="P76" i="365"/>
  <c r="M76" i="365" s="1"/>
  <c r="L76" i="365"/>
  <c r="K76" i="365"/>
  <c r="J76" i="365"/>
  <c r="P75" i="365"/>
  <c r="M75" i="365"/>
  <c r="L75" i="365"/>
  <c r="K75" i="365"/>
  <c r="J75" i="365"/>
  <c r="P74" i="365"/>
  <c r="M74" i="365" s="1"/>
  <c r="L74" i="365"/>
  <c r="K74" i="365"/>
  <c r="J74" i="365"/>
  <c r="P73" i="365"/>
  <c r="M73" i="365"/>
  <c r="L73" i="365"/>
  <c r="K73" i="365"/>
  <c r="J73" i="365"/>
  <c r="P72" i="365"/>
  <c r="M72" i="365" s="1"/>
  <c r="L72" i="365"/>
  <c r="K72" i="365"/>
  <c r="J72" i="365"/>
  <c r="P71" i="365"/>
  <c r="M71" i="365"/>
  <c r="L71" i="365"/>
  <c r="K71" i="365"/>
  <c r="J71" i="365"/>
  <c r="P70" i="365"/>
  <c r="M70" i="365" s="1"/>
  <c r="L70" i="365"/>
  <c r="K70" i="365"/>
  <c r="J70" i="365"/>
  <c r="P69" i="365"/>
  <c r="M69" i="365"/>
  <c r="L69" i="365"/>
  <c r="K69" i="365"/>
  <c r="J69" i="365"/>
  <c r="P68" i="365"/>
  <c r="M68" i="365" s="1"/>
  <c r="L68" i="365"/>
  <c r="K68" i="365"/>
  <c r="J68" i="365"/>
  <c r="P67" i="365"/>
  <c r="M67" i="365"/>
  <c r="L67" i="365"/>
  <c r="K67" i="365"/>
  <c r="J67" i="365"/>
  <c r="P66" i="365"/>
  <c r="M66" i="365" s="1"/>
  <c r="L66" i="365"/>
  <c r="K66" i="365"/>
  <c r="J66" i="365"/>
  <c r="P65" i="365"/>
  <c r="M65" i="365"/>
  <c r="L65" i="365"/>
  <c r="K65" i="365"/>
  <c r="J65" i="365"/>
  <c r="P64" i="365"/>
  <c r="M64" i="365" s="1"/>
  <c r="L64" i="365"/>
  <c r="K64" i="365"/>
  <c r="J64" i="365"/>
  <c r="P63" i="365"/>
  <c r="M63" i="365"/>
  <c r="L63" i="365"/>
  <c r="K63" i="365"/>
  <c r="J63" i="365"/>
  <c r="P62" i="365"/>
  <c r="M62" i="365" s="1"/>
  <c r="L62" i="365"/>
  <c r="K62" i="365"/>
  <c r="J62" i="365"/>
  <c r="P61" i="365"/>
  <c r="M61" i="365"/>
  <c r="L61" i="365"/>
  <c r="K61" i="365"/>
  <c r="J61" i="365"/>
  <c r="P60" i="365"/>
  <c r="M60" i="365" s="1"/>
  <c r="L60" i="365"/>
  <c r="K60" i="365"/>
  <c r="J60" i="365"/>
  <c r="P59" i="365"/>
  <c r="M59" i="365"/>
  <c r="L59" i="365"/>
  <c r="K59" i="365"/>
  <c r="J59" i="365"/>
  <c r="P58" i="365"/>
  <c r="M58" i="365" s="1"/>
  <c r="L58" i="365"/>
  <c r="K58" i="365"/>
  <c r="J58" i="365"/>
  <c r="P57" i="365"/>
  <c r="M57" i="365"/>
  <c r="L57" i="365"/>
  <c r="K57" i="365"/>
  <c r="J57" i="365"/>
  <c r="P56" i="365"/>
  <c r="M56" i="365" s="1"/>
  <c r="L56" i="365"/>
  <c r="K56" i="365"/>
  <c r="J56" i="365"/>
  <c r="P55" i="365"/>
  <c r="M55" i="365"/>
  <c r="L55" i="365"/>
  <c r="K55" i="365"/>
  <c r="J55" i="365"/>
  <c r="P54" i="365"/>
  <c r="M54" i="365" s="1"/>
  <c r="L54" i="365"/>
  <c r="K54" i="365"/>
  <c r="J54" i="365"/>
  <c r="P53" i="365"/>
  <c r="M53" i="365"/>
  <c r="L53" i="365"/>
  <c r="K53" i="365"/>
  <c r="J53" i="365"/>
  <c r="P52" i="365"/>
  <c r="M52" i="365" s="1"/>
  <c r="L52" i="365"/>
  <c r="K52" i="365"/>
  <c r="J52" i="365"/>
  <c r="P51" i="365"/>
  <c r="M51" i="365"/>
  <c r="L51" i="365"/>
  <c r="K51" i="365"/>
  <c r="J51" i="365"/>
  <c r="P50" i="365"/>
  <c r="M50" i="365" s="1"/>
  <c r="L50" i="365"/>
  <c r="K50" i="365"/>
  <c r="J50" i="365"/>
  <c r="P49" i="365"/>
  <c r="M49" i="365"/>
  <c r="L49" i="365"/>
  <c r="K49" i="365"/>
  <c r="J49" i="365"/>
  <c r="P48" i="365"/>
  <c r="M48" i="365" s="1"/>
  <c r="L48" i="365"/>
  <c r="K48" i="365"/>
  <c r="J48" i="365"/>
  <c r="P47" i="365"/>
  <c r="M47" i="365"/>
  <c r="L47" i="365"/>
  <c r="K47" i="365"/>
  <c r="J47" i="365"/>
  <c r="P46" i="365"/>
  <c r="M46" i="365" s="1"/>
  <c r="L46" i="365"/>
  <c r="K46" i="365"/>
  <c r="J46" i="365"/>
  <c r="P45" i="365"/>
  <c r="M45" i="365"/>
  <c r="L45" i="365"/>
  <c r="K45" i="365"/>
  <c r="J45" i="365"/>
  <c r="P44" i="365"/>
  <c r="M44" i="365" s="1"/>
  <c r="L44" i="365"/>
  <c r="K44" i="365"/>
  <c r="J44" i="365"/>
  <c r="P43" i="365"/>
  <c r="M43" i="365"/>
  <c r="L43" i="365"/>
  <c r="K43" i="365"/>
  <c r="J43" i="365"/>
  <c r="P42" i="365"/>
  <c r="M42" i="365" s="1"/>
  <c r="L42" i="365"/>
  <c r="K42" i="365"/>
  <c r="J42" i="365"/>
  <c r="P41" i="365"/>
  <c r="M41" i="365"/>
  <c r="L41" i="365"/>
  <c r="K41" i="365"/>
  <c r="J41" i="365"/>
  <c r="P40" i="365"/>
  <c r="M40" i="365" s="1"/>
  <c r="L40" i="365"/>
  <c r="K40" i="365"/>
  <c r="J40" i="365"/>
  <c r="H5" i="365"/>
  <c r="D5" i="365"/>
  <c r="C5" i="365"/>
  <c r="A5" i="365"/>
  <c r="P156" i="363"/>
  <c r="M156" i="363"/>
  <c r="L156" i="363"/>
  <c r="K156" i="363"/>
  <c r="J156" i="363"/>
  <c r="P155" i="363"/>
  <c r="M155" i="363" s="1"/>
  <c r="L155" i="363"/>
  <c r="K155" i="363"/>
  <c r="J155" i="363"/>
  <c r="P154" i="363"/>
  <c r="M154" i="363"/>
  <c r="L154" i="363"/>
  <c r="K154" i="363"/>
  <c r="J154" i="363"/>
  <c r="P153" i="363"/>
  <c r="M153" i="363" s="1"/>
  <c r="L153" i="363"/>
  <c r="K153" i="363"/>
  <c r="J153" i="363"/>
  <c r="P152" i="363"/>
  <c r="M152" i="363"/>
  <c r="L152" i="363"/>
  <c r="K152" i="363"/>
  <c r="J152" i="363"/>
  <c r="P151" i="363"/>
  <c r="M151" i="363" s="1"/>
  <c r="L151" i="363"/>
  <c r="K151" i="363"/>
  <c r="J151" i="363"/>
  <c r="P150" i="363"/>
  <c r="M150" i="363"/>
  <c r="L150" i="363"/>
  <c r="K150" i="363"/>
  <c r="J150" i="363"/>
  <c r="P149" i="363"/>
  <c r="M149" i="363" s="1"/>
  <c r="L149" i="363"/>
  <c r="K149" i="363"/>
  <c r="J149" i="363"/>
  <c r="P148" i="363"/>
  <c r="M148" i="363"/>
  <c r="L148" i="363"/>
  <c r="K148" i="363"/>
  <c r="J148" i="363"/>
  <c r="P147" i="363"/>
  <c r="M147" i="363" s="1"/>
  <c r="L147" i="363"/>
  <c r="K147" i="363"/>
  <c r="J147" i="363"/>
  <c r="P146" i="363"/>
  <c r="M146" i="363"/>
  <c r="L146" i="363"/>
  <c r="K146" i="363"/>
  <c r="J146" i="363"/>
  <c r="P145" i="363"/>
  <c r="M145" i="363" s="1"/>
  <c r="L145" i="363"/>
  <c r="K145" i="363"/>
  <c r="J145" i="363"/>
  <c r="P144" i="363"/>
  <c r="M144" i="363"/>
  <c r="L144" i="363"/>
  <c r="K144" i="363"/>
  <c r="J144" i="363"/>
  <c r="P143" i="363"/>
  <c r="M143" i="363" s="1"/>
  <c r="L143" i="363"/>
  <c r="K143" i="363"/>
  <c r="J143" i="363"/>
  <c r="P142" i="363"/>
  <c r="M142" i="363"/>
  <c r="L142" i="363"/>
  <c r="K142" i="363"/>
  <c r="J142" i="363"/>
  <c r="P141" i="363"/>
  <c r="M141" i="363" s="1"/>
  <c r="L141" i="363"/>
  <c r="K141" i="363"/>
  <c r="J141" i="363"/>
  <c r="P140" i="363"/>
  <c r="M140" i="363"/>
  <c r="L140" i="363"/>
  <c r="K140" i="363"/>
  <c r="J140" i="363"/>
  <c r="P139" i="363"/>
  <c r="M139" i="363" s="1"/>
  <c r="L139" i="363"/>
  <c r="K139" i="363"/>
  <c r="J139" i="363"/>
  <c r="P138" i="363"/>
  <c r="M138" i="363"/>
  <c r="L138" i="363"/>
  <c r="K138" i="363"/>
  <c r="J138" i="363"/>
  <c r="P137" i="363"/>
  <c r="M137" i="363" s="1"/>
  <c r="L137" i="363"/>
  <c r="K137" i="363"/>
  <c r="J137" i="363"/>
  <c r="P136" i="363"/>
  <c r="M136" i="363"/>
  <c r="L136" i="363"/>
  <c r="K136" i="363"/>
  <c r="J136" i="363"/>
  <c r="P135" i="363"/>
  <c r="M135" i="363" s="1"/>
  <c r="L135" i="363"/>
  <c r="K135" i="363"/>
  <c r="J135" i="363"/>
  <c r="P134" i="363"/>
  <c r="M134" i="363"/>
  <c r="L134" i="363"/>
  <c r="K134" i="363"/>
  <c r="J134" i="363"/>
  <c r="P133" i="363"/>
  <c r="M133" i="363" s="1"/>
  <c r="L133" i="363"/>
  <c r="K133" i="363"/>
  <c r="J133" i="363"/>
  <c r="P132" i="363"/>
  <c r="M132" i="363"/>
  <c r="L132" i="363"/>
  <c r="K132" i="363"/>
  <c r="J132" i="363"/>
  <c r="P131" i="363"/>
  <c r="M131" i="363" s="1"/>
  <c r="L131" i="363"/>
  <c r="K131" i="363"/>
  <c r="J131" i="363"/>
  <c r="P130" i="363"/>
  <c r="M130" i="363"/>
  <c r="L130" i="363"/>
  <c r="K130" i="363"/>
  <c r="J130" i="363"/>
  <c r="P129" i="363"/>
  <c r="M129" i="363" s="1"/>
  <c r="L129" i="363"/>
  <c r="K129" i="363"/>
  <c r="J129" i="363"/>
  <c r="P128" i="363"/>
  <c r="M128" i="363"/>
  <c r="L128" i="363"/>
  <c r="K128" i="363"/>
  <c r="J128" i="363"/>
  <c r="P127" i="363"/>
  <c r="M127" i="363" s="1"/>
  <c r="L127" i="363"/>
  <c r="K127" i="363"/>
  <c r="J127" i="363"/>
  <c r="P126" i="363"/>
  <c r="M126" i="363"/>
  <c r="L126" i="363"/>
  <c r="K126" i="363"/>
  <c r="J126" i="363"/>
  <c r="P125" i="363"/>
  <c r="M125" i="363" s="1"/>
  <c r="L125" i="363"/>
  <c r="K125" i="363"/>
  <c r="J125" i="363"/>
  <c r="P124" i="363"/>
  <c r="M124" i="363"/>
  <c r="L124" i="363"/>
  <c r="K124" i="363"/>
  <c r="J124" i="363"/>
  <c r="P123" i="363"/>
  <c r="M123" i="363" s="1"/>
  <c r="L123" i="363"/>
  <c r="K123" i="363"/>
  <c r="J123" i="363"/>
  <c r="P122" i="363"/>
  <c r="M122" i="363"/>
  <c r="L122" i="363"/>
  <c r="K122" i="363"/>
  <c r="J122" i="363"/>
  <c r="P121" i="363"/>
  <c r="M121" i="363" s="1"/>
  <c r="L121" i="363"/>
  <c r="K121" i="363"/>
  <c r="J121" i="363"/>
  <c r="P120" i="363"/>
  <c r="M120" i="363"/>
  <c r="L120" i="363"/>
  <c r="K120" i="363"/>
  <c r="J120" i="363"/>
  <c r="P119" i="363"/>
  <c r="M119" i="363" s="1"/>
  <c r="L119" i="363"/>
  <c r="K119" i="363"/>
  <c r="J119" i="363"/>
  <c r="P118" i="363"/>
  <c r="M118" i="363"/>
  <c r="L118" i="363"/>
  <c r="K118" i="363"/>
  <c r="J118" i="363"/>
  <c r="P117" i="363"/>
  <c r="M117" i="363" s="1"/>
  <c r="L117" i="363"/>
  <c r="K117" i="363"/>
  <c r="J117" i="363"/>
  <c r="P116" i="363"/>
  <c r="M116" i="363"/>
  <c r="L116" i="363"/>
  <c r="K116" i="363"/>
  <c r="J116" i="363"/>
  <c r="P115" i="363"/>
  <c r="M115" i="363" s="1"/>
  <c r="L115" i="363"/>
  <c r="K115" i="363"/>
  <c r="J115" i="363"/>
  <c r="P114" i="363"/>
  <c r="M114" i="363"/>
  <c r="L114" i="363"/>
  <c r="K114" i="363"/>
  <c r="J114" i="363"/>
  <c r="P113" i="363"/>
  <c r="M113" i="363" s="1"/>
  <c r="L113" i="363"/>
  <c r="K113" i="363"/>
  <c r="J113" i="363"/>
  <c r="P112" i="363"/>
  <c r="M112" i="363"/>
  <c r="L112" i="363"/>
  <c r="K112" i="363"/>
  <c r="J112" i="363"/>
  <c r="P111" i="363"/>
  <c r="M111" i="363" s="1"/>
  <c r="L111" i="363"/>
  <c r="K111" i="363"/>
  <c r="J111" i="363"/>
  <c r="P110" i="363"/>
  <c r="M110" i="363"/>
  <c r="L110" i="363"/>
  <c r="K110" i="363"/>
  <c r="J110" i="363"/>
  <c r="P109" i="363"/>
  <c r="M109" i="363" s="1"/>
  <c r="L109" i="363"/>
  <c r="K109" i="363"/>
  <c r="J109" i="363"/>
  <c r="P108" i="363"/>
  <c r="M108" i="363"/>
  <c r="L108" i="363"/>
  <c r="K108" i="363"/>
  <c r="J108" i="363"/>
  <c r="P107" i="363"/>
  <c r="M107" i="363" s="1"/>
  <c r="L107" i="363"/>
  <c r="K107" i="363"/>
  <c r="J107" i="363"/>
  <c r="P106" i="363"/>
  <c r="M106" i="363"/>
  <c r="L106" i="363"/>
  <c r="K106" i="363"/>
  <c r="J106" i="363"/>
  <c r="P105" i="363"/>
  <c r="M105" i="363" s="1"/>
  <c r="L105" i="363"/>
  <c r="K105" i="363"/>
  <c r="J105" i="363"/>
  <c r="P104" i="363"/>
  <c r="M104" i="363"/>
  <c r="L104" i="363"/>
  <c r="K104" i="363"/>
  <c r="J104" i="363"/>
  <c r="P103" i="363"/>
  <c r="M103" i="363" s="1"/>
  <c r="L103" i="363"/>
  <c r="K103" i="363"/>
  <c r="J103" i="363"/>
  <c r="P102" i="363"/>
  <c r="M102" i="363"/>
  <c r="L102" i="363"/>
  <c r="K102" i="363"/>
  <c r="J102" i="363"/>
  <c r="P101" i="363"/>
  <c r="M101" i="363" s="1"/>
  <c r="L101" i="363"/>
  <c r="K101" i="363"/>
  <c r="J101" i="363"/>
  <c r="P100" i="363"/>
  <c r="M100" i="363"/>
  <c r="L100" i="363"/>
  <c r="K100" i="363"/>
  <c r="J100" i="363"/>
  <c r="P99" i="363"/>
  <c r="M99" i="363" s="1"/>
  <c r="L99" i="363"/>
  <c r="K99" i="363"/>
  <c r="J99" i="363"/>
  <c r="P98" i="363"/>
  <c r="M98" i="363"/>
  <c r="L98" i="363"/>
  <c r="K98" i="363"/>
  <c r="J98" i="363"/>
  <c r="P97" i="363"/>
  <c r="M97" i="363" s="1"/>
  <c r="L97" i="363"/>
  <c r="K97" i="363"/>
  <c r="J97" i="363"/>
  <c r="P96" i="363"/>
  <c r="M96" i="363"/>
  <c r="L96" i="363"/>
  <c r="K96" i="363"/>
  <c r="J96" i="363"/>
  <c r="P95" i="363"/>
  <c r="M95" i="363" s="1"/>
  <c r="L95" i="363"/>
  <c r="K95" i="363"/>
  <c r="J95" i="363"/>
  <c r="P94" i="363"/>
  <c r="M94" i="363"/>
  <c r="L94" i="363"/>
  <c r="K94" i="363"/>
  <c r="J94" i="363"/>
  <c r="P93" i="363"/>
  <c r="M93" i="363" s="1"/>
  <c r="L93" i="363"/>
  <c r="K93" i="363"/>
  <c r="J93" i="363"/>
  <c r="P92" i="363"/>
  <c r="M92" i="363"/>
  <c r="L92" i="363"/>
  <c r="K92" i="363"/>
  <c r="J92" i="363"/>
  <c r="P91" i="363"/>
  <c r="M91" i="363" s="1"/>
  <c r="L91" i="363"/>
  <c r="K91" i="363"/>
  <c r="J91" i="363"/>
  <c r="P90" i="363"/>
  <c r="M90" i="363"/>
  <c r="L90" i="363"/>
  <c r="K90" i="363"/>
  <c r="J90" i="363"/>
  <c r="P89" i="363"/>
  <c r="M89" i="363" s="1"/>
  <c r="L89" i="363"/>
  <c r="K89" i="363"/>
  <c r="J89" i="363"/>
  <c r="P88" i="363"/>
  <c r="M88" i="363"/>
  <c r="L88" i="363"/>
  <c r="K88" i="363"/>
  <c r="J88" i="363"/>
  <c r="P87" i="363"/>
  <c r="M87" i="363" s="1"/>
  <c r="L87" i="363"/>
  <c r="K87" i="363"/>
  <c r="J87" i="363"/>
  <c r="P86" i="363"/>
  <c r="M86" i="363"/>
  <c r="L86" i="363"/>
  <c r="K86" i="363"/>
  <c r="J86" i="363"/>
  <c r="P85" i="363"/>
  <c r="M85" i="363" s="1"/>
  <c r="L85" i="363"/>
  <c r="K85" i="363"/>
  <c r="J85" i="363"/>
  <c r="P84" i="363"/>
  <c r="M84" i="363"/>
  <c r="L84" i="363"/>
  <c r="K84" i="363"/>
  <c r="J84" i="363"/>
  <c r="P83" i="363"/>
  <c r="M83" i="363" s="1"/>
  <c r="L83" i="363"/>
  <c r="K83" i="363"/>
  <c r="J83" i="363"/>
  <c r="P82" i="363"/>
  <c r="M82" i="363"/>
  <c r="L82" i="363"/>
  <c r="K82" i="363"/>
  <c r="J82" i="363"/>
  <c r="P81" i="363"/>
  <c r="M81" i="363" s="1"/>
  <c r="L81" i="363"/>
  <c r="K81" i="363"/>
  <c r="J81" i="363"/>
  <c r="P80" i="363"/>
  <c r="M80" i="363"/>
  <c r="L80" i="363"/>
  <c r="K80" i="363"/>
  <c r="J80" i="363"/>
  <c r="P79" i="363"/>
  <c r="M79" i="363" s="1"/>
  <c r="L79" i="363"/>
  <c r="K79" i="363"/>
  <c r="J79" i="363"/>
  <c r="P78" i="363"/>
  <c r="M78" i="363"/>
  <c r="L78" i="363"/>
  <c r="K78" i="363"/>
  <c r="J78" i="363"/>
  <c r="P77" i="363"/>
  <c r="M77" i="363" s="1"/>
  <c r="L77" i="363"/>
  <c r="K77" i="363"/>
  <c r="J77" i="363"/>
  <c r="P76" i="363"/>
  <c r="M76" i="363"/>
  <c r="L76" i="363"/>
  <c r="K76" i="363"/>
  <c r="J76" i="363"/>
  <c r="P75" i="363"/>
  <c r="M75" i="363" s="1"/>
  <c r="L75" i="363"/>
  <c r="K75" i="363"/>
  <c r="J75" i="363"/>
  <c r="P74" i="363"/>
  <c r="M74" i="363"/>
  <c r="L74" i="363"/>
  <c r="K74" i="363"/>
  <c r="J74" i="363"/>
  <c r="P73" i="363"/>
  <c r="M73" i="363" s="1"/>
  <c r="L73" i="363"/>
  <c r="K73" i="363"/>
  <c r="J73" i="363"/>
  <c r="P72" i="363"/>
  <c r="M72" i="363"/>
  <c r="L72" i="363"/>
  <c r="K72" i="363"/>
  <c r="J72" i="363"/>
  <c r="P71" i="363"/>
  <c r="M71" i="363" s="1"/>
  <c r="L71" i="363"/>
  <c r="K71" i="363"/>
  <c r="J71" i="363"/>
  <c r="P70" i="363"/>
  <c r="M70" i="363"/>
  <c r="L70" i="363"/>
  <c r="K70" i="363"/>
  <c r="J70" i="363"/>
  <c r="P69" i="363"/>
  <c r="M69" i="363" s="1"/>
  <c r="L69" i="363"/>
  <c r="K69" i="363"/>
  <c r="J69" i="363"/>
  <c r="P68" i="363"/>
  <c r="M68" i="363"/>
  <c r="L68" i="363"/>
  <c r="K68" i="363"/>
  <c r="J68" i="363"/>
  <c r="P67" i="363"/>
  <c r="M67" i="363" s="1"/>
  <c r="L67" i="363"/>
  <c r="K67" i="363"/>
  <c r="J67" i="363"/>
  <c r="P66" i="363"/>
  <c r="M66" i="363"/>
  <c r="L66" i="363"/>
  <c r="K66" i="363"/>
  <c r="J66" i="363"/>
  <c r="P65" i="363"/>
  <c r="M65" i="363" s="1"/>
  <c r="L65" i="363"/>
  <c r="K65" i="363"/>
  <c r="J65" i="363"/>
  <c r="P64" i="363"/>
  <c r="M64" i="363"/>
  <c r="L64" i="363"/>
  <c r="K64" i="363"/>
  <c r="J64" i="363"/>
  <c r="P63" i="363"/>
  <c r="M63" i="363" s="1"/>
  <c r="L63" i="363"/>
  <c r="K63" i="363"/>
  <c r="J63" i="363"/>
  <c r="P62" i="363"/>
  <c r="M62" i="363"/>
  <c r="L62" i="363"/>
  <c r="K62" i="363"/>
  <c r="J62" i="363"/>
  <c r="P61" i="363"/>
  <c r="M61" i="363" s="1"/>
  <c r="L61" i="363"/>
  <c r="K61" i="363"/>
  <c r="J61" i="363"/>
  <c r="P60" i="363"/>
  <c r="M60" i="363"/>
  <c r="L60" i="363"/>
  <c r="K60" i="363"/>
  <c r="J60" i="363"/>
  <c r="P59" i="363"/>
  <c r="M59" i="363" s="1"/>
  <c r="L59" i="363"/>
  <c r="K59" i="363"/>
  <c r="J59" i="363"/>
  <c r="P58" i="363"/>
  <c r="M58" i="363"/>
  <c r="L58" i="363"/>
  <c r="K58" i="363"/>
  <c r="J58" i="363"/>
  <c r="P57" i="363"/>
  <c r="M57" i="363" s="1"/>
  <c r="L57" i="363"/>
  <c r="K57" i="363"/>
  <c r="J57" i="363"/>
  <c r="P56" i="363"/>
  <c r="M56" i="363"/>
  <c r="L56" i="363"/>
  <c r="K56" i="363"/>
  <c r="J56" i="363"/>
  <c r="P55" i="363"/>
  <c r="M55" i="363" s="1"/>
  <c r="L55" i="363"/>
  <c r="K55" i="363"/>
  <c r="J55" i="363"/>
  <c r="P54" i="363"/>
  <c r="M54" i="363"/>
  <c r="L54" i="363"/>
  <c r="K54" i="363"/>
  <c r="J54" i="363"/>
  <c r="P53" i="363"/>
  <c r="M53" i="363" s="1"/>
  <c r="L53" i="363"/>
  <c r="K53" i="363"/>
  <c r="J53" i="363"/>
  <c r="P52" i="363"/>
  <c r="M52" i="363"/>
  <c r="L52" i="363"/>
  <c r="K52" i="363"/>
  <c r="J52" i="363"/>
  <c r="P51" i="363"/>
  <c r="M51" i="363" s="1"/>
  <c r="L51" i="363"/>
  <c r="K51" i="363"/>
  <c r="J51" i="363"/>
  <c r="P50" i="363"/>
  <c r="M50" i="363"/>
  <c r="L50" i="363"/>
  <c r="K50" i="363"/>
  <c r="J50" i="363"/>
  <c r="P49" i="363"/>
  <c r="M49" i="363" s="1"/>
  <c r="L49" i="363"/>
  <c r="K49" i="363"/>
  <c r="J49" i="363"/>
  <c r="P48" i="363"/>
  <c r="M48" i="363"/>
  <c r="L48" i="363"/>
  <c r="K48" i="363"/>
  <c r="J48" i="363"/>
  <c r="P47" i="363"/>
  <c r="M47" i="363" s="1"/>
  <c r="L47" i="363"/>
  <c r="K47" i="363"/>
  <c r="J47" i="363"/>
  <c r="P46" i="363"/>
  <c r="M46" i="363"/>
  <c r="L46" i="363"/>
  <c r="K46" i="363"/>
  <c r="J46" i="363"/>
  <c r="P45" i="363"/>
  <c r="M45" i="363" s="1"/>
  <c r="L45" i="363"/>
  <c r="K45" i="363"/>
  <c r="J45" i="363"/>
  <c r="P44" i="363"/>
  <c r="M44" i="363"/>
  <c r="L44" i="363"/>
  <c r="K44" i="363"/>
  <c r="J44" i="363"/>
  <c r="P43" i="363"/>
  <c r="M43" i="363" s="1"/>
  <c r="L43" i="363"/>
  <c r="K43" i="363"/>
  <c r="J43" i="363"/>
  <c r="P42" i="363"/>
  <c r="M42" i="363"/>
  <c r="L42" i="363"/>
  <c r="K42" i="363"/>
  <c r="J42" i="363"/>
  <c r="P41" i="363"/>
  <c r="M41" i="363" s="1"/>
  <c r="L41" i="363"/>
  <c r="K41" i="363"/>
  <c r="J41" i="363"/>
  <c r="P40" i="363"/>
  <c r="M40" i="363"/>
  <c r="L40" i="363"/>
  <c r="K40" i="363"/>
  <c r="J40" i="363"/>
  <c r="H5" i="363"/>
  <c r="D5" i="363"/>
  <c r="C5" i="363"/>
  <c r="A5" i="363"/>
  <c r="L13" i="362"/>
  <c r="I13" i="362"/>
  <c r="G13" i="362"/>
  <c r="E13" i="362"/>
  <c r="B22" i="362"/>
  <c r="D13" i="362"/>
  <c r="C13" i="362"/>
  <c r="L11" i="362"/>
  <c r="I11" i="362"/>
  <c r="G11" i="362"/>
  <c r="E11" i="362"/>
  <c r="B21" i="362" s="1"/>
  <c r="D11" i="362"/>
  <c r="C11" i="362"/>
  <c r="L9" i="362"/>
  <c r="I9" i="362"/>
  <c r="G9" i="362"/>
  <c r="E9" i="362"/>
  <c r="B20" i="362"/>
  <c r="D9" i="362"/>
  <c r="C9" i="362"/>
  <c r="L7" i="362"/>
  <c r="I7" i="362"/>
  <c r="G7" i="362"/>
  <c r="E7" i="362"/>
  <c r="B19" i="362" s="1"/>
  <c r="D7" i="362"/>
  <c r="C7" i="362"/>
  <c r="Y5" i="362"/>
  <c r="M4" i="362"/>
  <c r="K41" i="362"/>
  <c r="E4" i="362"/>
  <c r="Y3" i="362"/>
  <c r="E2" i="362"/>
  <c r="P156" i="361"/>
  <c r="M156" i="361" s="1"/>
  <c r="L156" i="361"/>
  <c r="K156" i="361"/>
  <c r="J156" i="361"/>
  <c r="P155" i="361"/>
  <c r="M155" i="361"/>
  <c r="L155" i="361"/>
  <c r="K155" i="361"/>
  <c r="J155" i="361"/>
  <c r="P154" i="361"/>
  <c r="M154" i="361" s="1"/>
  <c r="L154" i="361"/>
  <c r="K154" i="361"/>
  <c r="J154" i="361"/>
  <c r="P153" i="361"/>
  <c r="M153" i="361"/>
  <c r="L153" i="361"/>
  <c r="K153" i="361"/>
  <c r="J153" i="361"/>
  <c r="P152" i="361"/>
  <c r="M152" i="361" s="1"/>
  <c r="L152" i="361"/>
  <c r="K152" i="361"/>
  <c r="J152" i="361"/>
  <c r="P151" i="361"/>
  <c r="M151" i="361"/>
  <c r="L151" i="361"/>
  <c r="K151" i="361"/>
  <c r="J151" i="361"/>
  <c r="P150" i="361"/>
  <c r="M150" i="361" s="1"/>
  <c r="L150" i="361"/>
  <c r="K150" i="361"/>
  <c r="J150" i="361"/>
  <c r="P149" i="361"/>
  <c r="M149" i="361"/>
  <c r="L149" i="361"/>
  <c r="K149" i="361"/>
  <c r="J149" i="361"/>
  <c r="P148" i="361"/>
  <c r="M148" i="361" s="1"/>
  <c r="L148" i="361"/>
  <c r="K148" i="361"/>
  <c r="J148" i="361"/>
  <c r="P147" i="361"/>
  <c r="M147" i="361"/>
  <c r="L147" i="361"/>
  <c r="K147" i="361"/>
  <c r="J147" i="361"/>
  <c r="P146" i="361"/>
  <c r="M146" i="361" s="1"/>
  <c r="L146" i="361"/>
  <c r="K146" i="361"/>
  <c r="J146" i="361"/>
  <c r="P145" i="361"/>
  <c r="M145" i="361"/>
  <c r="L145" i="361"/>
  <c r="K145" i="361"/>
  <c r="J145" i="361"/>
  <c r="P144" i="361"/>
  <c r="M144" i="361" s="1"/>
  <c r="L144" i="361"/>
  <c r="K144" i="361"/>
  <c r="J144" i="361"/>
  <c r="P143" i="361"/>
  <c r="M143" i="361"/>
  <c r="L143" i="361"/>
  <c r="K143" i="361"/>
  <c r="J143" i="361"/>
  <c r="P142" i="361"/>
  <c r="M142" i="361" s="1"/>
  <c r="L142" i="361"/>
  <c r="K142" i="361"/>
  <c r="J142" i="361"/>
  <c r="P141" i="361"/>
  <c r="M141" i="361"/>
  <c r="L141" i="361"/>
  <c r="K141" i="361"/>
  <c r="J141" i="361"/>
  <c r="P140" i="361"/>
  <c r="M140" i="361" s="1"/>
  <c r="L140" i="361"/>
  <c r="K140" i="361"/>
  <c r="J140" i="361"/>
  <c r="P139" i="361"/>
  <c r="M139" i="361"/>
  <c r="L139" i="361"/>
  <c r="K139" i="361"/>
  <c r="J139" i="361"/>
  <c r="P138" i="361"/>
  <c r="M138" i="361" s="1"/>
  <c r="L138" i="361"/>
  <c r="K138" i="361"/>
  <c r="J138" i="361"/>
  <c r="P137" i="361"/>
  <c r="M137" i="361"/>
  <c r="L137" i="361"/>
  <c r="K137" i="361"/>
  <c r="J137" i="361"/>
  <c r="P136" i="361"/>
  <c r="M136" i="361" s="1"/>
  <c r="L136" i="361"/>
  <c r="K136" i="361"/>
  <c r="J136" i="361"/>
  <c r="P135" i="361"/>
  <c r="M135" i="361"/>
  <c r="L135" i="361"/>
  <c r="K135" i="361"/>
  <c r="J135" i="361"/>
  <c r="P134" i="361"/>
  <c r="M134" i="361" s="1"/>
  <c r="L134" i="361"/>
  <c r="K134" i="361"/>
  <c r="J134" i="361"/>
  <c r="P133" i="361"/>
  <c r="M133" i="361"/>
  <c r="L133" i="361"/>
  <c r="K133" i="361"/>
  <c r="J133" i="361"/>
  <c r="P132" i="361"/>
  <c r="M132" i="361" s="1"/>
  <c r="L132" i="361"/>
  <c r="K132" i="361"/>
  <c r="J132" i="361"/>
  <c r="P131" i="361"/>
  <c r="M131" i="361"/>
  <c r="L131" i="361"/>
  <c r="K131" i="361"/>
  <c r="J131" i="361"/>
  <c r="P130" i="361"/>
  <c r="M130" i="361" s="1"/>
  <c r="L130" i="361"/>
  <c r="K130" i="361"/>
  <c r="J130" i="361"/>
  <c r="P129" i="361"/>
  <c r="M129" i="361"/>
  <c r="L129" i="361"/>
  <c r="K129" i="361"/>
  <c r="J129" i="361"/>
  <c r="P128" i="361"/>
  <c r="M128" i="361" s="1"/>
  <c r="L128" i="361"/>
  <c r="K128" i="361"/>
  <c r="J128" i="361"/>
  <c r="P127" i="361"/>
  <c r="M127" i="361"/>
  <c r="L127" i="361"/>
  <c r="K127" i="361"/>
  <c r="J127" i="361"/>
  <c r="P126" i="361"/>
  <c r="M126" i="361" s="1"/>
  <c r="L126" i="361"/>
  <c r="K126" i="361"/>
  <c r="J126" i="361"/>
  <c r="P125" i="361"/>
  <c r="M125" i="361"/>
  <c r="L125" i="361"/>
  <c r="K125" i="361"/>
  <c r="J125" i="361"/>
  <c r="P124" i="361"/>
  <c r="M124" i="361" s="1"/>
  <c r="L124" i="361"/>
  <c r="K124" i="361"/>
  <c r="J124" i="361"/>
  <c r="P123" i="361"/>
  <c r="M123" i="361"/>
  <c r="L123" i="361"/>
  <c r="K123" i="361"/>
  <c r="J123" i="361"/>
  <c r="P122" i="361"/>
  <c r="M122" i="361" s="1"/>
  <c r="L122" i="361"/>
  <c r="K122" i="361"/>
  <c r="J122" i="361"/>
  <c r="P121" i="361"/>
  <c r="M121" i="361"/>
  <c r="L121" i="361"/>
  <c r="K121" i="361"/>
  <c r="J121" i="361"/>
  <c r="P120" i="361"/>
  <c r="M120" i="361" s="1"/>
  <c r="L120" i="361"/>
  <c r="K120" i="361"/>
  <c r="J120" i="361"/>
  <c r="P119" i="361"/>
  <c r="M119" i="361"/>
  <c r="L119" i="361"/>
  <c r="K119" i="361"/>
  <c r="J119" i="361"/>
  <c r="P118" i="361"/>
  <c r="M118" i="361" s="1"/>
  <c r="L118" i="361"/>
  <c r="K118" i="361"/>
  <c r="J118" i="361"/>
  <c r="P117" i="361"/>
  <c r="M117" i="361"/>
  <c r="L117" i="361"/>
  <c r="K117" i="361"/>
  <c r="J117" i="361"/>
  <c r="P116" i="361"/>
  <c r="M116" i="361" s="1"/>
  <c r="L116" i="361"/>
  <c r="K116" i="361"/>
  <c r="J116" i="361"/>
  <c r="P115" i="361"/>
  <c r="M115" i="361"/>
  <c r="L115" i="361"/>
  <c r="K115" i="361"/>
  <c r="J115" i="361"/>
  <c r="P114" i="361"/>
  <c r="M114" i="361" s="1"/>
  <c r="L114" i="361"/>
  <c r="K114" i="361"/>
  <c r="J114" i="361"/>
  <c r="P113" i="361"/>
  <c r="M113" i="361"/>
  <c r="L113" i="361"/>
  <c r="K113" i="361"/>
  <c r="J113" i="361"/>
  <c r="P112" i="361"/>
  <c r="M112" i="361" s="1"/>
  <c r="L112" i="361"/>
  <c r="K112" i="361"/>
  <c r="J112" i="361"/>
  <c r="P111" i="361"/>
  <c r="M111" i="361"/>
  <c r="L111" i="361"/>
  <c r="K111" i="361"/>
  <c r="J111" i="361"/>
  <c r="P110" i="361"/>
  <c r="M110" i="361" s="1"/>
  <c r="L110" i="361"/>
  <c r="K110" i="361"/>
  <c r="J110" i="361"/>
  <c r="P109" i="361"/>
  <c r="M109" i="361"/>
  <c r="L109" i="361"/>
  <c r="K109" i="361"/>
  <c r="J109" i="361"/>
  <c r="P108" i="361"/>
  <c r="M108" i="361" s="1"/>
  <c r="L108" i="361"/>
  <c r="K108" i="361"/>
  <c r="J108" i="361"/>
  <c r="P107" i="361"/>
  <c r="M107" i="361"/>
  <c r="L107" i="361"/>
  <c r="K107" i="361"/>
  <c r="J107" i="361"/>
  <c r="P106" i="361"/>
  <c r="M106" i="361" s="1"/>
  <c r="L106" i="361"/>
  <c r="K106" i="361"/>
  <c r="J106" i="361"/>
  <c r="P105" i="361"/>
  <c r="M105" i="361"/>
  <c r="L105" i="361"/>
  <c r="K105" i="361"/>
  <c r="J105" i="361"/>
  <c r="P104" i="361"/>
  <c r="M104" i="361" s="1"/>
  <c r="L104" i="361"/>
  <c r="K104" i="361"/>
  <c r="J104" i="361"/>
  <c r="P103" i="361"/>
  <c r="M103" i="361"/>
  <c r="L103" i="361"/>
  <c r="K103" i="361"/>
  <c r="J103" i="361"/>
  <c r="P102" i="361"/>
  <c r="M102" i="361" s="1"/>
  <c r="L102" i="361"/>
  <c r="K102" i="361"/>
  <c r="J102" i="361"/>
  <c r="P101" i="361"/>
  <c r="M101" i="361"/>
  <c r="L101" i="361"/>
  <c r="K101" i="361"/>
  <c r="J101" i="361"/>
  <c r="P100" i="361"/>
  <c r="M100" i="361" s="1"/>
  <c r="L100" i="361"/>
  <c r="K100" i="361"/>
  <c r="J100" i="361"/>
  <c r="P99" i="361"/>
  <c r="M99" i="361"/>
  <c r="L99" i="361"/>
  <c r="K99" i="361"/>
  <c r="J99" i="361"/>
  <c r="P98" i="361"/>
  <c r="M98" i="361" s="1"/>
  <c r="L98" i="361"/>
  <c r="K98" i="361"/>
  <c r="J98" i="361"/>
  <c r="P97" i="361"/>
  <c r="M97" i="361"/>
  <c r="L97" i="361"/>
  <c r="K97" i="361"/>
  <c r="J97" i="361"/>
  <c r="P96" i="361"/>
  <c r="M96" i="361" s="1"/>
  <c r="L96" i="361"/>
  <c r="K96" i="361"/>
  <c r="J96" i="361"/>
  <c r="P95" i="361"/>
  <c r="M95" i="361"/>
  <c r="L95" i="361"/>
  <c r="K95" i="361"/>
  <c r="J95" i="361"/>
  <c r="P94" i="361"/>
  <c r="M94" i="361" s="1"/>
  <c r="L94" i="361"/>
  <c r="K94" i="361"/>
  <c r="J94" i="361"/>
  <c r="P93" i="361"/>
  <c r="M93" i="361"/>
  <c r="L93" i="361"/>
  <c r="K93" i="361"/>
  <c r="J93" i="361"/>
  <c r="P92" i="361"/>
  <c r="M92" i="361" s="1"/>
  <c r="L92" i="361"/>
  <c r="K92" i="361"/>
  <c r="J92" i="361"/>
  <c r="P91" i="361"/>
  <c r="M91" i="361"/>
  <c r="L91" i="361"/>
  <c r="K91" i="361"/>
  <c r="J91" i="361"/>
  <c r="P90" i="361"/>
  <c r="M90" i="361" s="1"/>
  <c r="L90" i="361"/>
  <c r="K90" i="361"/>
  <c r="J90" i="361"/>
  <c r="P89" i="361"/>
  <c r="M89" i="361"/>
  <c r="L89" i="361"/>
  <c r="K89" i="361"/>
  <c r="J89" i="361"/>
  <c r="P88" i="361"/>
  <c r="M88" i="361" s="1"/>
  <c r="L88" i="361"/>
  <c r="K88" i="361"/>
  <c r="J88" i="361"/>
  <c r="P87" i="361"/>
  <c r="M87" i="361"/>
  <c r="L87" i="361"/>
  <c r="K87" i="361"/>
  <c r="J87" i="361"/>
  <c r="P86" i="361"/>
  <c r="M86" i="361" s="1"/>
  <c r="L86" i="361"/>
  <c r="K86" i="361"/>
  <c r="J86" i="361"/>
  <c r="P85" i="361"/>
  <c r="M85" i="361"/>
  <c r="L85" i="361"/>
  <c r="K85" i="361"/>
  <c r="J85" i="361"/>
  <c r="P84" i="361"/>
  <c r="M84" i="361" s="1"/>
  <c r="L84" i="361"/>
  <c r="K84" i="361"/>
  <c r="J84" i="361"/>
  <c r="P83" i="361"/>
  <c r="M83" i="361"/>
  <c r="L83" i="361"/>
  <c r="K83" i="361"/>
  <c r="J83" i="361"/>
  <c r="P82" i="361"/>
  <c r="M82" i="361" s="1"/>
  <c r="L82" i="361"/>
  <c r="K82" i="361"/>
  <c r="J82" i="361"/>
  <c r="P81" i="361"/>
  <c r="M81" i="361"/>
  <c r="L81" i="361"/>
  <c r="K81" i="361"/>
  <c r="J81" i="361"/>
  <c r="P80" i="361"/>
  <c r="M80" i="361" s="1"/>
  <c r="L80" i="361"/>
  <c r="K80" i="361"/>
  <c r="J80" i="361"/>
  <c r="P79" i="361"/>
  <c r="M79" i="361"/>
  <c r="L79" i="361"/>
  <c r="K79" i="361"/>
  <c r="J79" i="361"/>
  <c r="P78" i="361"/>
  <c r="M78" i="361" s="1"/>
  <c r="L78" i="361"/>
  <c r="K78" i="361"/>
  <c r="J78" i="361"/>
  <c r="P77" i="361"/>
  <c r="M77" i="361"/>
  <c r="L77" i="361"/>
  <c r="K77" i="361"/>
  <c r="J77" i="361"/>
  <c r="P76" i="361"/>
  <c r="M76" i="361" s="1"/>
  <c r="L76" i="361"/>
  <c r="K76" i="361"/>
  <c r="J76" i="361"/>
  <c r="P75" i="361"/>
  <c r="M75" i="361"/>
  <c r="L75" i="361"/>
  <c r="K75" i="361"/>
  <c r="J75" i="361"/>
  <c r="P74" i="361"/>
  <c r="M74" i="361" s="1"/>
  <c r="L74" i="361"/>
  <c r="K74" i="361"/>
  <c r="J74" i="361"/>
  <c r="P73" i="361"/>
  <c r="M73" i="361"/>
  <c r="L73" i="361"/>
  <c r="K73" i="361"/>
  <c r="J73" i="361"/>
  <c r="P72" i="361"/>
  <c r="M72" i="361" s="1"/>
  <c r="L72" i="361"/>
  <c r="K72" i="361"/>
  <c r="J72" i="361"/>
  <c r="P71" i="361"/>
  <c r="M71" i="361"/>
  <c r="L71" i="361"/>
  <c r="K71" i="361"/>
  <c r="J71" i="361"/>
  <c r="P70" i="361"/>
  <c r="M70" i="361" s="1"/>
  <c r="L70" i="361"/>
  <c r="K70" i="361"/>
  <c r="J70" i="361"/>
  <c r="P69" i="361"/>
  <c r="M69" i="361"/>
  <c r="L69" i="361"/>
  <c r="K69" i="361"/>
  <c r="J69" i="361"/>
  <c r="P68" i="361"/>
  <c r="M68" i="361" s="1"/>
  <c r="L68" i="361"/>
  <c r="K68" i="361"/>
  <c r="J68" i="361"/>
  <c r="P67" i="361"/>
  <c r="M67" i="361"/>
  <c r="L67" i="361"/>
  <c r="K67" i="361"/>
  <c r="J67" i="361"/>
  <c r="P66" i="361"/>
  <c r="M66" i="361" s="1"/>
  <c r="L66" i="361"/>
  <c r="K66" i="361"/>
  <c r="J66" i="361"/>
  <c r="P65" i="361"/>
  <c r="M65" i="361"/>
  <c r="L65" i="361"/>
  <c r="K65" i="361"/>
  <c r="J65" i="361"/>
  <c r="P64" i="361"/>
  <c r="M64" i="361" s="1"/>
  <c r="L64" i="361"/>
  <c r="K64" i="361"/>
  <c r="J64" i="361"/>
  <c r="P63" i="361"/>
  <c r="M63" i="361"/>
  <c r="L63" i="361"/>
  <c r="K63" i="361"/>
  <c r="J63" i="361"/>
  <c r="P62" i="361"/>
  <c r="M62" i="361" s="1"/>
  <c r="L62" i="361"/>
  <c r="K62" i="361"/>
  <c r="J62" i="361"/>
  <c r="P61" i="361"/>
  <c r="M61" i="361"/>
  <c r="L61" i="361"/>
  <c r="K61" i="361"/>
  <c r="J61" i="361"/>
  <c r="P60" i="361"/>
  <c r="M60" i="361" s="1"/>
  <c r="L60" i="361"/>
  <c r="K60" i="361"/>
  <c r="J60" i="361"/>
  <c r="P59" i="361"/>
  <c r="M59" i="361"/>
  <c r="L59" i="361"/>
  <c r="K59" i="361"/>
  <c r="J59" i="361"/>
  <c r="P58" i="361"/>
  <c r="M58" i="361"/>
  <c r="L58" i="361"/>
  <c r="K58" i="361"/>
  <c r="J58" i="361"/>
  <c r="P57" i="361"/>
  <c r="M57" i="361" s="1"/>
  <c r="L57" i="361"/>
  <c r="K57" i="361"/>
  <c r="J57" i="361"/>
  <c r="P56" i="361"/>
  <c r="M56" i="361" s="1"/>
  <c r="L56" i="361"/>
  <c r="K56" i="361"/>
  <c r="J56" i="361"/>
  <c r="P55" i="361"/>
  <c r="M55" i="361"/>
  <c r="L55" i="361"/>
  <c r="K55" i="361"/>
  <c r="J55" i="361"/>
  <c r="P54" i="361"/>
  <c r="M54" i="361" s="1"/>
  <c r="L54" i="361"/>
  <c r="K54" i="361"/>
  <c r="J54" i="361"/>
  <c r="P53" i="361"/>
  <c r="M53" i="361"/>
  <c r="L53" i="361"/>
  <c r="K53" i="361"/>
  <c r="J53" i="361"/>
  <c r="P52" i="361"/>
  <c r="M52" i="361" s="1"/>
  <c r="L52" i="361"/>
  <c r="K52" i="361"/>
  <c r="J52" i="361"/>
  <c r="P51" i="361"/>
  <c r="M51" i="361"/>
  <c r="L51" i="361"/>
  <c r="K51" i="361"/>
  <c r="J51" i="361"/>
  <c r="P50" i="361"/>
  <c r="M50" i="361"/>
  <c r="L50" i="361"/>
  <c r="K50" i="361"/>
  <c r="J50" i="361"/>
  <c r="P49" i="361"/>
  <c r="M49" i="361" s="1"/>
  <c r="L49" i="361"/>
  <c r="K49" i="361"/>
  <c r="J49" i="361"/>
  <c r="P48" i="361"/>
  <c r="M48" i="361" s="1"/>
  <c r="L48" i="361"/>
  <c r="K48" i="361"/>
  <c r="J48" i="361"/>
  <c r="P47" i="361"/>
  <c r="M47" i="361"/>
  <c r="L47" i="361"/>
  <c r="K47" i="361"/>
  <c r="J47" i="361"/>
  <c r="P46" i="361"/>
  <c r="M46" i="361" s="1"/>
  <c r="L46" i="361"/>
  <c r="K46" i="361"/>
  <c r="J46" i="361"/>
  <c r="P45" i="361"/>
  <c r="M45" i="361"/>
  <c r="L45" i="361"/>
  <c r="K45" i="361"/>
  <c r="J45" i="361"/>
  <c r="P44" i="361"/>
  <c r="M44" i="361" s="1"/>
  <c r="L44" i="361"/>
  <c r="K44" i="361"/>
  <c r="J44" i="361"/>
  <c r="P43" i="361"/>
  <c r="M43" i="361"/>
  <c r="L43" i="361"/>
  <c r="K43" i="361"/>
  <c r="J43" i="361"/>
  <c r="P42" i="361"/>
  <c r="M42" i="361"/>
  <c r="L42" i="361"/>
  <c r="K42" i="361"/>
  <c r="J42" i="361"/>
  <c r="P41" i="361"/>
  <c r="M41" i="361" s="1"/>
  <c r="L41" i="361"/>
  <c r="K41" i="361"/>
  <c r="J41" i="361"/>
  <c r="P40" i="361"/>
  <c r="M40" i="361" s="1"/>
  <c r="L40" i="361"/>
  <c r="K40" i="361"/>
  <c r="J40" i="361"/>
  <c r="H5" i="361"/>
  <c r="D5" i="361"/>
  <c r="C5" i="361"/>
  <c r="A5" i="361"/>
  <c r="E9" i="88"/>
  <c r="F18" i="88"/>
  <c r="C5" i="9"/>
  <c r="D5" i="9"/>
  <c r="H5" i="9"/>
  <c r="P22" i="2"/>
  <c r="P23" i="2"/>
  <c r="P24" i="2"/>
  <c r="P25" i="2"/>
  <c r="P26" i="2"/>
  <c r="P27" i="2"/>
  <c r="P28" i="2"/>
  <c r="P29" i="2"/>
  <c r="L13" i="88"/>
  <c r="L11" i="88"/>
  <c r="L9" i="88"/>
  <c r="L7" i="88"/>
  <c r="Y5" i="88"/>
  <c r="Y3" i="88"/>
  <c r="E13" i="88"/>
  <c r="J18" i="88" s="1"/>
  <c r="I13" i="88"/>
  <c r="G13" i="88"/>
  <c r="D13" i="88"/>
  <c r="C13" i="88"/>
  <c r="M4" i="88"/>
  <c r="K41" i="88" s="1"/>
  <c r="E11" i="88"/>
  <c r="B21" i="88" s="1"/>
  <c r="E7" i="88"/>
  <c r="B19" i="88" s="1"/>
  <c r="I11" i="88"/>
  <c r="G11" i="88"/>
  <c r="D11" i="88"/>
  <c r="C11" i="88"/>
  <c r="I9" i="88"/>
  <c r="G9" i="88"/>
  <c r="D9" i="88"/>
  <c r="C9" i="88"/>
  <c r="I7" i="88"/>
  <c r="G7" i="88"/>
  <c r="D7" i="88"/>
  <c r="C7" i="88"/>
  <c r="E4" i="88"/>
  <c r="E2" i="88"/>
  <c r="J151" i="9"/>
  <c r="K151" i="9"/>
  <c r="L151" i="9"/>
  <c r="P151" i="9"/>
  <c r="M151" i="9"/>
  <c r="J152" i="9"/>
  <c r="K152" i="9"/>
  <c r="L152" i="9"/>
  <c r="P152" i="9"/>
  <c r="M152" i="9" s="1"/>
  <c r="J153" i="9"/>
  <c r="K153" i="9"/>
  <c r="L153" i="9"/>
  <c r="P153" i="9"/>
  <c r="M153" i="9"/>
  <c r="J154" i="9"/>
  <c r="K154" i="9"/>
  <c r="L154" i="9"/>
  <c r="P154" i="9"/>
  <c r="M154" i="9" s="1"/>
  <c r="J155" i="9"/>
  <c r="K155" i="9"/>
  <c r="L155" i="9"/>
  <c r="P155" i="9"/>
  <c r="M155" i="9"/>
  <c r="J156" i="9"/>
  <c r="K156" i="9"/>
  <c r="L156" i="9"/>
  <c r="P156" i="9"/>
  <c r="M156" i="9" s="1"/>
  <c r="J135" i="9"/>
  <c r="K135" i="9"/>
  <c r="L135" i="9"/>
  <c r="P135" i="9"/>
  <c r="M135" i="9"/>
  <c r="J136" i="9"/>
  <c r="K136" i="9"/>
  <c r="L136" i="9"/>
  <c r="P136" i="9"/>
  <c r="M136" i="9" s="1"/>
  <c r="J137" i="9"/>
  <c r="K137" i="9"/>
  <c r="L137" i="9"/>
  <c r="P137" i="9"/>
  <c r="M137" i="9"/>
  <c r="J138" i="9"/>
  <c r="K138" i="9"/>
  <c r="L138" i="9"/>
  <c r="P138" i="9"/>
  <c r="M138" i="9" s="1"/>
  <c r="J139" i="9"/>
  <c r="K139" i="9"/>
  <c r="L139" i="9"/>
  <c r="P139" i="9"/>
  <c r="M139" i="9"/>
  <c r="J140" i="9"/>
  <c r="K140" i="9"/>
  <c r="L140" i="9"/>
  <c r="P140" i="9"/>
  <c r="M140" i="9" s="1"/>
  <c r="J141" i="9"/>
  <c r="K141" i="9"/>
  <c r="L141" i="9"/>
  <c r="P141" i="9"/>
  <c r="M141" i="9"/>
  <c r="J142" i="9"/>
  <c r="K142" i="9"/>
  <c r="L142" i="9"/>
  <c r="P142" i="9"/>
  <c r="M142" i="9" s="1"/>
  <c r="J143" i="9"/>
  <c r="K143" i="9"/>
  <c r="L143" i="9"/>
  <c r="P143" i="9"/>
  <c r="M143" i="9"/>
  <c r="J144" i="9"/>
  <c r="K144" i="9"/>
  <c r="L144" i="9"/>
  <c r="P144" i="9"/>
  <c r="M144" i="9" s="1"/>
  <c r="J145" i="9"/>
  <c r="K145" i="9"/>
  <c r="L145" i="9"/>
  <c r="P145" i="9"/>
  <c r="M145" i="9"/>
  <c r="J146" i="9"/>
  <c r="K146" i="9"/>
  <c r="L146" i="9"/>
  <c r="P146" i="9"/>
  <c r="M146" i="9" s="1"/>
  <c r="J147" i="9"/>
  <c r="K147" i="9"/>
  <c r="L147" i="9"/>
  <c r="P147" i="9"/>
  <c r="M147" i="9"/>
  <c r="J148" i="9"/>
  <c r="K148" i="9"/>
  <c r="L148" i="9"/>
  <c r="P148" i="9"/>
  <c r="M148" i="9" s="1"/>
  <c r="J149" i="9"/>
  <c r="K149" i="9"/>
  <c r="L149" i="9"/>
  <c r="P149" i="9"/>
  <c r="M149" i="9"/>
  <c r="J150" i="9"/>
  <c r="K150" i="9"/>
  <c r="L150" i="9"/>
  <c r="P150" i="9"/>
  <c r="M150" i="9" s="1"/>
  <c r="B5" i="2"/>
  <c r="A5" i="2"/>
  <c r="A1" i="2"/>
  <c r="A5" i="9"/>
  <c r="J40" i="9"/>
  <c r="K40" i="9"/>
  <c r="L40" i="9"/>
  <c r="P40" i="9"/>
  <c r="M40" i="9"/>
  <c r="J41" i="9"/>
  <c r="K41" i="9"/>
  <c r="L41" i="9"/>
  <c r="P41" i="9"/>
  <c r="M41" i="9" s="1"/>
  <c r="J42" i="9"/>
  <c r="K42" i="9"/>
  <c r="L42" i="9"/>
  <c r="P42" i="9"/>
  <c r="M42" i="9"/>
  <c r="J43" i="9"/>
  <c r="K43" i="9"/>
  <c r="L43" i="9"/>
  <c r="P43" i="9"/>
  <c r="M43" i="9" s="1"/>
  <c r="J44" i="9"/>
  <c r="K44" i="9"/>
  <c r="L44" i="9"/>
  <c r="P44" i="9"/>
  <c r="M44" i="9"/>
  <c r="J45" i="9"/>
  <c r="K45" i="9"/>
  <c r="L45" i="9"/>
  <c r="P45" i="9"/>
  <c r="M45" i="9" s="1"/>
  <c r="J46" i="9"/>
  <c r="K46" i="9"/>
  <c r="L46" i="9"/>
  <c r="P46" i="9"/>
  <c r="M46" i="9"/>
  <c r="J47" i="9"/>
  <c r="K47" i="9"/>
  <c r="L47" i="9"/>
  <c r="P47" i="9"/>
  <c r="M47" i="9" s="1"/>
  <c r="J48" i="9"/>
  <c r="K48" i="9"/>
  <c r="L48" i="9"/>
  <c r="P48" i="9"/>
  <c r="M48" i="9"/>
  <c r="J49" i="9"/>
  <c r="K49" i="9"/>
  <c r="L49" i="9"/>
  <c r="P49" i="9"/>
  <c r="M49" i="9" s="1"/>
  <c r="J50" i="9"/>
  <c r="K50" i="9"/>
  <c r="L50" i="9"/>
  <c r="P50" i="9"/>
  <c r="M50" i="9"/>
  <c r="J51" i="9"/>
  <c r="K51" i="9"/>
  <c r="L51" i="9"/>
  <c r="P51" i="9"/>
  <c r="M51" i="9" s="1"/>
  <c r="J52" i="9"/>
  <c r="K52" i="9"/>
  <c r="L52" i="9"/>
  <c r="P52" i="9"/>
  <c r="M52" i="9"/>
  <c r="J53" i="9"/>
  <c r="K53" i="9"/>
  <c r="L53" i="9"/>
  <c r="P53" i="9"/>
  <c r="M53" i="9" s="1"/>
  <c r="J54" i="9"/>
  <c r="K54" i="9"/>
  <c r="L54" i="9"/>
  <c r="P54" i="9"/>
  <c r="M54" i="9"/>
  <c r="J55" i="9"/>
  <c r="K55" i="9"/>
  <c r="L55" i="9"/>
  <c r="P55" i="9"/>
  <c r="M55" i="9" s="1"/>
  <c r="J56" i="9"/>
  <c r="K56" i="9"/>
  <c r="L56" i="9"/>
  <c r="P56" i="9"/>
  <c r="M56" i="9"/>
  <c r="J57" i="9"/>
  <c r="K57" i="9"/>
  <c r="L57" i="9"/>
  <c r="P57" i="9"/>
  <c r="M57" i="9" s="1"/>
  <c r="J58" i="9"/>
  <c r="K58" i="9"/>
  <c r="L58" i="9"/>
  <c r="P58" i="9"/>
  <c r="M58" i="9"/>
  <c r="J59" i="9"/>
  <c r="K59" i="9"/>
  <c r="L59" i="9"/>
  <c r="P59" i="9"/>
  <c r="M59" i="9" s="1"/>
  <c r="J60" i="9"/>
  <c r="K60" i="9"/>
  <c r="L60" i="9"/>
  <c r="P60" i="9"/>
  <c r="M60" i="9"/>
  <c r="J61" i="9"/>
  <c r="K61" i="9"/>
  <c r="L61" i="9"/>
  <c r="P61" i="9"/>
  <c r="M61" i="9" s="1"/>
  <c r="J62" i="9"/>
  <c r="K62" i="9"/>
  <c r="L62" i="9"/>
  <c r="P62" i="9"/>
  <c r="M62" i="9"/>
  <c r="J63" i="9"/>
  <c r="K63" i="9"/>
  <c r="L63" i="9"/>
  <c r="P63" i="9"/>
  <c r="M63" i="9" s="1"/>
  <c r="J64" i="9"/>
  <c r="K64" i="9"/>
  <c r="L64" i="9"/>
  <c r="P64" i="9"/>
  <c r="M64" i="9"/>
  <c r="J65" i="9"/>
  <c r="K65" i="9"/>
  <c r="L65" i="9"/>
  <c r="P65" i="9"/>
  <c r="M65" i="9" s="1"/>
  <c r="J66" i="9"/>
  <c r="K66" i="9"/>
  <c r="L66" i="9"/>
  <c r="P66" i="9"/>
  <c r="M66" i="9"/>
  <c r="J67" i="9"/>
  <c r="K67" i="9"/>
  <c r="L67" i="9"/>
  <c r="P67" i="9"/>
  <c r="M67" i="9" s="1"/>
  <c r="J68" i="9"/>
  <c r="K68" i="9"/>
  <c r="L68" i="9"/>
  <c r="P68" i="9"/>
  <c r="M68" i="9"/>
  <c r="J69" i="9"/>
  <c r="K69" i="9"/>
  <c r="L69" i="9"/>
  <c r="P69" i="9"/>
  <c r="M69" i="9" s="1"/>
  <c r="J70" i="9"/>
  <c r="K70" i="9"/>
  <c r="L70" i="9"/>
  <c r="P70" i="9"/>
  <c r="M70" i="9"/>
  <c r="J71" i="9"/>
  <c r="K71" i="9"/>
  <c r="L71" i="9"/>
  <c r="P71" i="9"/>
  <c r="M71" i="9" s="1"/>
  <c r="J72" i="9"/>
  <c r="K72" i="9"/>
  <c r="L72" i="9"/>
  <c r="P72" i="9"/>
  <c r="M72" i="9"/>
  <c r="J73" i="9"/>
  <c r="K73" i="9"/>
  <c r="L73" i="9"/>
  <c r="P73" i="9"/>
  <c r="M73" i="9" s="1"/>
  <c r="J74" i="9"/>
  <c r="K74" i="9"/>
  <c r="L74" i="9"/>
  <c r="P74" i="9"/>
  <c r="M74" i="9"/>
  <c r="J75" i="9"/>
  <c r="K75" i="9"/>
  <c r="L75" i="9"/>
  <c r="P75" i="9"/>
  <c r="M75" i="9" s="1"/>
  <c r="J76" i="9"/>
  <c r="K76" i="9"/>
  <c r="L76" i="9"/>
  <c r="P76" i="9"/>
  <c r="M76" i="9"/>
  <c r="J77" i="9"/>
  <c r="K77" i="9"/>
  <c r="L77" i="9"/>
  <c r="P77" i="9"/>
  <c r="M77" i="9" s="1"/>
  <c r="J78" i="9"/>
  <c r="K78" i="9"/>
  <c r="L78" i="9"/>
  <c r="P78" i="9"/>
  <c r="M78" i="9"/>
  <c r="J79" i="9"/>
  <c r="K79" i="9"/>
  <c r="L79" i="9"/>
  <c r="P79" i="9"/>
  <c r="M79" i="9" s="1"/>
  <c r="J80" i="9"/>
  <c r="K80" i="9"/>
  <c r="L80" i="9"/>
  <c r="P80" i="9"/>
  <c r="M80" i="9"/>
  <c r="J81" i="9"/>
  <c r="K81" i="9"/>
  <c r="L81" i="9"/>
  <c r="P81" i="9"/>
  <c r="M81" i="9" s="1"/>
  <c r="J82" i="9"/>
  <c r="K82" i="9"/>
  <c r="L82" i="9"/>
  <c r="P82" i="9"/>
  <c r="M82" i="9"/>
  <c r="J83" i="9"/>
  <c r="K83" i="9"/>
  <c r="L83" i="9"/>
  <c r="P83" i="9"/>
  <c r="M83" i="9" s="1"/>
  <c r="J84" i="9"/>
  <c r="K84" i="9"/>
  <c r="L84" i="9"/>
  <c r="P84" i="9"/>
  <c r="M84" i="9"/>
  <c r="J85" i="9"/>
  <c r="K85" i="9"/>
  <c r="L85" i="9"/>
  <c r="P85" i="9"/>
  <c r="M85" i="9" s="1"/>
  <c r="J86" i="9"/>
  <c r="K86" i="9"/>
  <c r="L86" i="9"/>
  <c r="P86" i="9"/>
  <c r="M86" i="9"/>
  <c r="J87" i="9"/>
  <c r="K87" i="9"/>
  <c r="L87" i="9"/>
  <c r="P87" i="9"/>
  <c r="M87" i="9" s="1"/>
  <c r="J88" i="9"/>
  <c r="K88" i="9"/>
  <c r="L88" i="9"/>
  <c r="P88" i="9"/>
  <c r="M88" i="9"/>
  <c r="J89" i="9"/>
  <c r="K89" i="9"/>
  <c r="L89" i="9"/>
  <c r="P89" i="9"/>
  <c r="M89" i="9" s="1"/>
  <c r="J90" i="9"/>
  <c r="K90" i="9"/>
  <c r="L90" i="9"/>
  <c r="P90" i="9"/>
  <c r="M90" i="9"/>
  <c r="J91" i="9"/>
  <c r="K91" i="9"/>
  <c r="L91" i="9"/>
  <c r="P91" i="9"/>
  <c r="M91" i="9" s="1"/>
  <c r="J92" i="9"/>
  <c r="K92" i="9"/>
  <c r="L92" i="9"/>
  <c r="P92" i="9"/>
  <c r="M92" i="9"/>
  <c r="J93" i="9"/>
  <c r="K93" i="9"/>
  <c r="L93" i="9"/>
  <c r="P93" i="9"/>
  <c r="M93" i="9" s="1"/>
  <c r="J94" i="9"/>
  <c r="K94" i="9"/>
  <c r="L94" i="9"/>
  <c r="P94" i="9"/>
  <c r="M94" i="9"/>
  <c r="J95" i="9"/>
  <c r="K95" i="9"/>
  <c r="L95" i="9"/>
  <c r="P95" i="9"/>
  <c r="M95" i="9" s="1"/>
  <c r="J96" i="9"/>
  <c r="K96" i="9"/>
  <c r="L96" i="9"/>
  <c r="P96" i="9"/>
  <c r="M96" i="9"/>
  <c r="J97" i="9"/>
  <c r="K97" i="9"/>
  <c r="L97" i="9"/>
  <c r="P97" i="9"/>
  <c r="M97" i="9" s="1"/>
  <c r="J98" i="9"/>
  <c r="K98" i="9"/>
  <c r="L98" i="9"/>
  <c r="P98" i="9"/>
  <c r="M98" i="9"/>
  <c r="J99" i="9"/>
  <c r="K99" i="9"/>
  <c r="L99" i="9"/>
  <c r="P99" i="9"/>
  <c r="M99" i="9" s="1"/>
  <c r="J100" i="9"/>
  <c r="K100" i="9"/>
  <c r="L100" i="9"/>
  <c r="P100" i="9"/>
  <c r="M100" i="9"/>
  <c r="J101" i="9"/>
  <c r="K101" i="9"/>
  <c r="L101" i="9"/>
  <c r="P101" i="9"/>
  <c r="M101" i="9" s="1"/>
  <c r="J102" i="9"/>
  <c r="K102" i="9"/>
  <c r="L102" i="9"/>
  <c r="P102" i="9"/>
  <c r="M102" i="9"/>
  <c r="J103" i="9"/>
  <c r="K103" i="9"/>
  <c r="L103" i="9"/>
  <c r="P103" i="9"/>
  <c r="M103" i="9" s="1"/>
  <c r="J104" i="9"/>
  <c r="K104" i="9"/>
  <c r="L104" i="9"/>
  <c r="P104" i="9"/>
  <c r="M104" i="9"/>
  <c r="J105" i="9"/>
  <c r="K105" i="9"/>
  <c r="L105" i="9"/>
  <c r="P105" i="9"/>
  <c r="M105" i="9" s="1"/>
  <c r="J106" i="9"/>
  <c r="K106" i="9"/>
  <c r="L106" i="9"/>
  <c r="P106" i="9"/>
  <c r="M106" i="9"/>
  <c r="J107" i="9"/>
  <c r="K107" i="9"/>
  <c r="L107" i="9"/>
  <c r="P107" i="9"/>
  <c r="M107" i="9" s="1"/>
  <c r="J108" i="9"/>
  <c r="K108" i="9"/>
  <c r="L108" i="9"/>
  <c r="P108" i="9"/>
  <c r="M108" i="9"/>
  <c r="J109" i="9"/>
  <c r="K109" i="9"/>
  <c r="L109" i="9"/>
  <c r="P109" i="9"/>
  <c r="M109" i="9" s="1"/>
  <c r="J110" i="9"/>
  <c r="K110" i="9"/>
  <c r="L110" i="9"/>
  <c r="P110" i="9"/>
  <c r="M110" i="9"/>
  <c r="J111" i="9"/>
  <c r="K111" i="9"/>
  <c r="L111" i="9"/>
  <c r="P111" i="9"/>
  <c r="M111" i="9" s="1"/>
  <c r="J112" i="9"/>
  <c r="K112" i="9"/>
  <c r="L112" i="9"/>
  <c r="P112" i="9"/>
  <c r="M112" i="9"/>
  <c r="J113" i="9"/>
  <c r="K113" i="9"/>
  <c r="L113" i="9"/>
  <c r="P113" i="9"/>
  <c r="M113" i="9" s="1"/>
  <c r="J114" i="9"/>
  <c r="K114" i="9"/>
  <c r="L114" i="9"/>
  <c r="P114" i="9"/>
  <c r="M114" i="9"/>
  <c r="J115" i="9"/>
  <c r="K115" i="9"/>
  <c r="L115" i="9"/>
  <c r="P115" i="9"/>
  <c r="M115" i="9" s="1"/>
  <c r="J116" i="9"/>
  <c r="K116" i="9"/>
  <c r="L116" i="9"/>
  <c r="P116" i="9"/>
  <c r="M116" i="9"/>
  <c r="J117" i="9"/>
  <c r="K117" i="9"/>
  <c r="L117" i="9"/>
  <c r="P117" i="9"/>
  <c r="M117" i="9" s="1"/>
  <c r="J118" i="9"/>
  <c r="K118" i="9"/>
  <c r="L118" i="9"/>
  <c r="P118" i="9"/>
  <c r="M118" i="9"/>
  <c r="J119" i="9"/>
  <c r="K119" i="9"/>
  <c r="L119" i="9"/>
  <c r="P119" i="9"/>
  <c r="M119" i="9" s="1"/>
  <c r="J120" i="9"/>
  <c r="K120" i="9"/>
  <c r="L120" i="9"/>
  <c r="P120" i="9"/>
  <c r="M120" i="9"/>
  <c r="J121" i="9"/>
  <c r="K121" i="9"/>
  <c r="L121" i="9"/>
  <c r="P121" i="9"/>
  <c r="M121" i="9" s="1"/>
  <c r="J122" i="9"/>
  <c r="K122" i="9"/>
  <c r="L122" i="9"/>
  <c r="P122" i="9"/>
  <c r="M122" i="9"/>
  <c r="J123" i="9"/>
  <c r="K123" i="9"/>
  <c r="L123" i="9"/>
  <c r="P123" i="9"/>
  <c r="M123" i="9" s="1"/>
  <c r="J124" i="9"/>
  <c r="K124" i="9"/>
  <c r="L124" i="9"/>
  <c r="P124" i="9"/>
  <c r="M124" i="9"/>
  <c r="J125" i="9"/>
  <c r="K125" i="9"/>
  <c r="L125" i="9"/>
  <c r="P125" i="9"/>
  <c r="M125" i="9" s="1"/>
  <c r="J126" i="9"/>
  <c r="K126" i="9"/>
  <c r="L126" i="9"/>
  <c r="P126" i="9"/>
  <c r="M126" i="9"/>
  <c r="J127" i="9"/>
  <c r="K127" i="9"/>
  <c r="L127" i="9"/>
  <c r="P127" i="9"/>
  <c r="M127" i="9" s="1"/>
  <c r="J128" i="9"/>
  <c r="K128" i="9"/>
  <c r="L128" i="9"/>
  <c r="P128" i="9"/>
  <c r="M128" i="9"/>
  <c r="J129" i="9"/>
  <c r="K129" i="9"/>
  <c r="L129" i="9"/>
  <c r="P129" i="9"/>
  <c r="M129" i="9" s="1"/>
  <c r="J130" i="9"/>
  <c r="K130" i="9"/>
  <c r="L130" i="9"/>
  <c r="P130" i="9"/>
  <c r="M130" i="9"/>
  <c r="J131" i="9"/>
  <c r="K131" i="9"/>
  <c r="L131" i="9"/>
  <c r="P131" i="9"/>
  <c r="M131" i="9" s="1"/>
  <c r="J132" i="9"/>
  <c r="K132" i="9"/>
  <c r="L132" i="9"/>
  <c r="P132" i="9"/>
  <c r="M132" i="9"/>
  <c r="J133" i="9"/>
  <c r="K133" i="9"/>
  <c r="L133" i="9"/>
  <c r="P133" i="9"/>
  <c r="M133" i="9" s="1"/>
  <c r="J134" i="9"/>
  <c r="K134" i="9"/>
  <c r="L134" i="9"/>
  <c r="P134" i="9"/>
  <c r="M134" i="9"/>
  <c r="AF1" i="88"/>
  <c r="AH1" i="88"/>
  <c r="AD1" i="88"/>
  <c r="AK1" i="88"/>
  <c r="AG1" i="88"/>
  <c r="AC1" i="88"/>
  <c r="AB1" i="88"/>
  <c r="AJ1" i="88"/>
  <c r="AI1" i="88"/>
  <c r="AE1" i="88"/>
  <c r="H18" i="88"/>
  <c r="F18" i="362"/>
  <c r="AC1" i="362"/>
  <c r="AG1" i="362"/>
  <c r="AK1" i="362"/>
  <c r="H18" i="362"/>
  <c r="AD1" i="362"/>
  <c r="J18" i="362"/>
  <c r="D18" i="362"/>
  <c r="D18" i="88"/>
  <c r="B22" i="88"/>
  <c r="B20" i="88"/>
  <c r="AE1" i="425"/>
  <c r="AI1" i="425"/>
  <c r="AB1" i="425"/>
  <c r="AF1" i="425"/>
  <c r="AJ1" i="425"/>
  <c r="AC1" i="425"/>
  <c r="AG1" i="425"/>
  <c r="AC1" i="423"/>
  <c r="AG1" i="423"/>
  <c r="B24" i="423"/>
  <c r="H27" i="423"/>
  <c r="E42" i="423"/>
  <c r="D27" i="423"/>
  <c r="AE1" i="421"/>
  <c r="AI1" i="421"/>
  <c r="AB1" i="421"/>
  <c r="AF1" i="421"/>
  <c r="AJ1" i="421"/>
  <c r="J18" i="421"/>
  <c r="AC1" i="421"/>
  <c r="AG1" i="421"/>
  <c r="AE1" i="420"/>
  <c r="AB1" i="420"/>
  <c r="AF1" i="420"/>
  <c r="AJ1" i="420"/>
  <c r="AI1" i="420"/>
  <c r="AC1" i="420"/>
  <c r="AG1" i="420"/>
  <c r="AB1" i="419"/>
  <c r="AF1" i="419"/>
  <c r="AJ1" i="419"/>
  <c r="AE1" i="419"/>
  <c r="AI1" i="419"/>
  <c r="AC1" i="419"/>
  <c r="AG1" i="419"/>
  <c r="B19" i="418"/>
  <c r="D18" i="416"/>
  <c r="O6" i="431"/>
  <c r="AB1" i="431"/>
  <c r="AH1" i="429"/>
  <c r="O6" i="429"/>
  <c r="AC1" i="429"/>
  <c r="AG1" i="429"/>
  <c r="F6" i="429"/>
  <c r="Q6" i="429"/>
  <c r="AD1" i="429"/>
  <c r="H22" i="423"/>
  <c r="AD1" i="423"/>
  <c r="AI1" i="423"/>
  <c r="J27" i="423"/>
  <c r="AE1" i="423"/>
  <c r="AJ1" i="423"/>
  <c r="AF1" i="423"/>
  <c r="B29" i="423"/>
  <c r="D22" i="423"/>
  <c r="O6" i="428"/>
  <c r="AC1" i="428"/>
  <c r="H27" i="406"/>
  <c r="B29" i="406"/>
  <c r="H22" i="406"/>
  <c r="D22" i="406"/>
  <c r="B21" i="421"/>
  <c r="F18" i="421"/>
  <c r="D18" i="421"/>
  <c r="H18" i="394"/>
  <c r="L18" i="394"/>
  <c r="B20" i="394"/>
  <c r="B19" i="394"/>
  <c r="AD1" i="427"/>
  <c r="AH1" i="427"/>
  <c r="K6" i="427"/>
  <c r="M6" i="427"/>
  <c r="F51" i="429"/>
  <c r="B21" i="416"/>
  <c r="F53" i="427"/>
  <c r="F51" i="427"/>
  <c r="F50" i="427"/>
  <c r="J18" i="373"/>
  <c r="F18" i="416"/>
  <c r="F52" i="429"/>
  <c r="B21" i="418"/>
  <c r="F53" i="429"/>
  <c r="H18" i="373"/>
  <c r="F18" i="418"/>
  <c r="F56" i="428"/>
  <c r="F55" i="431"/>
  <c r="B23" i="373"/>
  <c r="U13" i="431" l="1"/>
  <c r="U13" i="428"/>
  <c r="U13" i="429"/>
  <c r="U13" i="427"/>
  <c r="U9" i="429"/>
  <c r="U9" i="431"/>
  <c r="U9" i="428"/>
  <c r="U9" i="427"/>
  <c r="U12" i="431"/>
  <c r="U12" i="428"/>
  <c r="U12" i="427"/>
  <c r="U12" i="429"/>
  <c r="U8" i="429"/>
  <c r="U8" i="431"/>
  <c r="U8" i="428"/>
  <c r="U8" i="427"/>
  <c r="AH1" i="362"/>
  <c r="AF1" i="362"/>
  <c r="AJ1" i="362"/>
  <c r="AB1" i="362"/>
  <c r="U15" i="431"/>
  <c r="U15" i="429"/>
  <c r="U15" i="428"/>
  <c r="U15" i="427"/>
  <c r="AE1" i="362"/>
  <c r="U14" i="429"/>
  <c r="U14" i="431"/>
  <c r="U14" i="428"/>
  <c r="U14" i="427"/>
  <c r="U10" i="431"/>
  <c r="U10" i="429"/>
  <c r="U10" i="428"/>
  <c r="U10" i="427"/>
  <c r="AI1" i="362"/>
  <c r="AD1" i="371"/>
  <c r="AH1" i="371"/>
  <c r="AB1" i="373"/>
  <c r="AF1" i="373"/>
  <c r="AJ1" i="373"/>
  <c r="AC1" i="373"/>
  <c r="AG1" i="373"/>
  <c r="AK1" i="373"/>
  <c r="U11" i="429"/>
  <c r="U11" i="431"/>
  <c r="U11" i="428"/>
  <c r="U11" i="427"/>
  <c r="AB1" i="371"/>
  <c r="AF1" i="371"/>
  <c r="AD1" i="373"/>
  <c r="AE1" i="376"/>
  <c r="AD1" i="378"/>
  <c r="AI1" i="378"/>
  <c r="AH1" i="378"/>
  <c r="AE1" i="380"/>
  <c r="AJ1" i="380"/>
  <c r="AD1" i="382"/>
  <c r="AK1" i="384"/>
  <c r="AH1" i="384"/>
  <c r="AC1" i="376"/>
  <c r="AB1" i="378"/>
  <c r="AF1" i="378"/>
  <c r="AK1" i="378"/>
  <c r="AB1" i="380"/>
  <c r="AD1" i="384"/>
  <c r="AB1" i="376"/>
  <c r="AK1" i="386"/>
  <c r="AH1" i="386"/>
  <c r="AH1" i="388"/>
  <c r="AH1" i="390"/>
  <c r="AC1" i="394"/>
  <c r="AK1" i="394"/>
  <c r="AC1" i="400"/>
  <c r="AG1" i="400"/>
  <c r="AK1" i="400"/>
  <c r="B19" i="400"/>
  <c r="Q6" i="427"/>
  <c r="O6" i="427"/>
  <c r="F6" i="427"/>
  <c r="AF1" i="427"/>
  <c r="AC1" i="427"/>
  <c r="AD1" i="400"/>
  <c r="AK1" i="406"/>
  <c r="AG1" i="406"/>
  <c r="AC1" i="406"/>
  <c r="AJ1" i="406"/>
  <c r="AF1" i="406"/>
  <c r="AB1" i="406"/>
  <c r="AI1" i="406"/>
  <c r="AE1" i="406"/>
  <c r="AI1" i="402"/>
  <c r="AH1" i="419"/>
  <c r="AK1" i="419"/>
  <c r="AD1" i="419"/>
  <c r="AD1" i="402"/>
  <c r="AK1" i="425"/>
  <c r="AH1" i="425"/>
  <c r="AH1" i="416"/>
  <c r="AD1" i="416"/>
  <c r="AE1" i="427"/>
  <c r="AG1" i="427"/>
  <c r="AE1" i="416"/>
  <c r="AJ1" i="416"/>
  <c r="AJ1" i="418"/>
  <c r="AF1" i="418"/>
  <c r="AB1" i="418"/>
  <c r="AK1" i="420"/>
  <c r="AK1" i="423"/>
  <c r="AF1" i="416"/>
  <c r="AK1" i="416"/>
  <c r="AD1" i="418"/>
  <c r="AI1" i="418"/>
  <c r="AD1" i="421"/>
  <c r="AB1" i="427"/>
  <c r="AD1" i="431"/>
  <c r="F6" i="431"/>
  <c r="K6" i="431"/>
  <c r="M6" i="431"/>
  <c r="AE1" i="428"/>
  <c r="AB1" i="429"/>
  <c r="AG1" i="431"/>
  <c r="AF1" i="428"/>
  <c r="AC1" i="4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C77F1432-D4A8-4ED0-8682-B7E82BAE4CC4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F4581870-6D4C-4E3E-92DD-A0DDD886F2AA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B7D15A3D-9122-4C2D-8EFF-F2FB87873038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99CC9C81-B7C7-47BF-AFC7-4FF97823D571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65EA2AED-136B-4EFA-AFAB-85241F79160E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381B2532-684A-447F-8DDD-0360B6712214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469D485C-E93B-42AE-8278-4AC1412527C1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740C07D9-03E5-46A5-9870-616F67B966F2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89D5E6A7-02B9-433F-8815-31B553CC7641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10EF180E-D445-4D32-BCDD-BC3075E13C29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FCD2E1E7-F4F6-4346-B83A-B83F63AD76D8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93BF9E95-4008-4AC5-95FD-11834AA2CA4F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CFBEC3FB-1A61-46EC-9CDA-4A8B0993DFBE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5058E175-A058-4F40-92B3-53DF29E3EE77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E4527FB4-DD16-41D4-8BC9-9866C541ED39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25DF1A97-9606-4ABE-B85D-EED99B9ACFAD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B589E589-A47B-4F2A-A94D-88314A633B2E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4D7FA72B-BBE0-4DFF-BCCB-FF3FC1AFE41B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B9001A6A-9145-489A-AD5D-ED3A7F8EE786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67EA9B54-D8FC-4836-8EEF-73BFAFA2085E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D5580A13-9CF6-4145-B577-C0EC6693C8D3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FC9FFE8C-4C36-40D7-AF93-0449B53FB8A3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B1122CE7-375E-4421-938A-53060993B4F8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C7783101-A0CC-4979-9F09-4B69FBC0B9B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CF8E4729-0C62-42D6-AFED-E0995127CC75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9DEAF315-56E8-45D0-8FC6-62A63597F9A2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CF2BD61D-9E30-467F-A746-97085F473DC4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L6" authorId="0" shapeId="0" xr:uid="{716394BE-FA42-4D58-B945-D6775C373D41}">
      <text>
        <r>
          <rPr>
            <b/>
            <sz val="8"/>
            <color indexed="8"/>
            <rFont val="Tahoma"/>
            <family val="2"/>
          </rPr>
          <t>A játékos végső elfogadási státusza:
QA= Direkt elfogadva
WC=Szabad kártyás
Üres=nincs a táblában</t>
        </r>
      </text>
    </comment>
    <comment ref="O6" authorId="0" shapeId="0" xr:uid="{73C618D1-BBCD-463E-9FA5-537E9F64C608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A6954803-6A69-4C46-92CE-138240E008D8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1959EEB5-C141-4220-AAAA-055B939C27C5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B7B3E1BC-31D6-474C-B335-5C94F6B4C84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CD5EAD7F-6ADF-4A12-96B0-545A4339F39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D8F3F23E-2152-4282-947F-60D2D1846C4C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8E659BC1-AF55-4278-92BC-5B2E8E327F0C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1D67EE47-07AB-4754-A2E1-EF1ACCEDFE02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D7E0243F-8333-4BCC-9426-8F6D6A691912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4EABBB4F-6AB5-44CE-B490-38B6E8901051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B2A27AE1-5375-4787-87C7-C41439349D7B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9A3B13CC-92DB-446E-83F4-97AD17F5862E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F6AE19E5-15C0-41CF-BBDF-DECF8665B314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5AA5FF9D-4B7D-4F2E-B33B-7C2C3AC7CDA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A29608F1-1510-4491-93EB-661EAFA3DC25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94E37FFA-ACFF-4EE5-BAC1-4FF7EEF425F6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9AED9D3-99F1-4B98-A535-B01B25827AC7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AD94F640-2E6A-423B-B601-21C28EC5FDE6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E3FB2C68-DE9C-4605-9877-FD799270D576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F9ED8B86-46C1-4EC9-9949-18E07552FFE2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6C148FC6-9FD4-4C70-BDAD-69C96635969E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AB3C76DE-1F7D-4FBB-930C-2B9C3092ABBB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A03AD83D-C588-4647-A267-5A83D3C4DA7B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736C6E60-4EB8-4F85-87F8-97AC3FF1376C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EEBB68DD-767E-4118-9DC7-97DB5EEB3E14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166E54D8-BBF0-4405-B3B8-8E0DEF1E726D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ABC86510-D62E-4DAF-8843-015E14F0DBFA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CC08CF90-73BD-418A-971D-2797ADA8E5D1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776EEAE0-B90E-43F5-83AB-FF1E969E5C62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939DA2A2-9214-4547-A6C9-F828DBD5476F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B8ED9151-FA37-4A60-AA0B-9BF8DCEC1461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A91212CD-51B4-48B4-9504-2FA023C89EF9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<sst xmlns="http://schemas.openxmlformats.org/spreadsheetml/2006/main" count="5251" uniqueCount="697">
  <si>
    <t>Umpire</t>
  </si>
  <si>
    <t>Seed Sort</t>
  </si>
  <si>
    <t>AccSort</t>
  </si>
  <si>
    <t>CU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</si>
  <si>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</si>
  <si>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</si>
  <si>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</si>
  <si>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</si>
  <si>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</si>
  <si>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</si>
  <si>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</si>
  <si>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</si>
  <si>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</si>
  <si>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</si>
  <si>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</si>
  <si>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</si>
  <si>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</si>
  <si>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</si>
  <si>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</si>
  <si>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</si>
  <si>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</si>
  <si>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</si>
  <si>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</si>
  <si>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</si>
  <si>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</si>
  <si>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</si>
  <si>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</si>
  <si>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</si>
  <si>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</si>
  <si>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</si>
  <si>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</si>
  <si>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</si>
  <si>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</si>
  <si>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</si>
  <si>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</si>
  <si>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</si>
  <si>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</si>
  <si>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</si>
  <si>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</si>
  <si>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Elfogadási státusz QA/WC</t>
  </si>
  <si>
    <t>Sorsolási rangsor</t>
  </si>
  <si>
    <t>Kiemelés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</si>
  <si>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</si>
  <si>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</si>
  <si>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</si>
  <si>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</si>
  <si>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</si>
  <si>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</si>
  <si>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</si>
  <si>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</si>
  <si>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</si>
  <si>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</si>
  <si>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</si>
  <si>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</si>
  <si>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</si>
  <si>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</si>
  <si>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</si>
  <si>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</si>
  <si>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</si>
  <si>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</si>
  <si>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</si>
  <si>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Elődöntők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</si>
  <si>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</si>
  <si>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</si>
  <si>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</si>
  <si>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</si>
  <si>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</si>
  <si>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</si>
  <si>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</si>
  <si>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</si>
  <si>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</si>
  <si>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</si>
  <si>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</si>
  <si>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</si>
  <si>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</si>
  <si>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</si>
  <si>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</si>
  <si>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</si>
  <si>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</si>
  <si>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</si>
  <si>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</si>
  <si>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</si>
  <si>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</si>
  <si>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</si>
  <si>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</si>
  <si>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</si>
  <si>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</si>
  <si>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</si>
  <si>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</si>
  <si>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</si>
  <si>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</si>
  <si>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</si>
  <si>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</si>
  <si>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</si>
  <si>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</si>
  <si>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</si>
  <si>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</si>
  <si>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</si>
  <si>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</si>
  <si>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</si>
  <si>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</si>
  <si>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</si>
  <si>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</si>
  <si>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</si>
  <si>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</si>
  <si>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</si>
  <si>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</si>
  <si>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</si>
  <si>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</si>
  <si>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</si>
  <si>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</si>
  <si>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</si>
  <si>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</si>
  <si>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</si>
  <si>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</si>
  <si>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</si>
  <si>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</si>
  <si>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E - F</t>
  </si>
  <si>
    <t>F - D</t>
  </si>
  <si>
    <t>D - G</t>
  </si>
  <si>
    <t>G - E</t>
  </si>
  <si>
    <t>F - E</t>
  </si>
  <si>
    <t>Kovács</t>
  </si>
  <si>
    <t>Zalán</t>
  </si>
  <si>
    <t>Benedek</t>
  </si>
  <si>
    <t>Diákolimpia Pest Vármegye</t>
  </si>
  <si>
    <t>Diákolinmpia Pest Vármegye</t>
  </si>
  <si>
    <t>Havas</t>
  </si>
  <si>
    <t>Kristóf</t>
  </si>
  <si>
    <t>Áron László</t>
  </si>
  <si>
    <t>Dániel</t>
  </si>
  <si>
    <t>Juhász</t>
  </si>
  <si>
    <t>Nagy</t>
  </si>
  <si>
    <t>Jenei</t>
  </si>
  <si>
    <t>Levente</t>
  </si>
  <si>
    <t>Jászfai</t>
  </si>
  <si>
    <t>Fanni Léna</t>
  </si>
  <si>
    <t>Mátyás</t>
  </si>
  <si>
    <t>Egyed</t>
  </si>
  <si>
    <t>Anna Zsófia</t>
  </si>
  <si>
    <t>Boglárka</t>
  </si>
  <si>
    <t>Bodó</t>
  </si>
  <si>
    <t>Bálint</t>
  </si>
  <si>
    <t>Dávid</t>
  </si>
  <si>
    <t>Zente Péter</t>
  </si>
  <si>
    <t>Pethő</t>
  </si>
  <si>
    <t>Szonja</t>
  </si>
  <si>
    <t>Lili</t>
  </si>
  <si>
    <t>Tamara</t>
  </si>
  <si>
    <t>Zsófi</t>
  </si>
  <si>
    <t>Papp</t>
  </si>
  <si>
    <t xml:space="preserve">Diákolimpia </t>
  </si>
  <si>
    <t>2026.05.12-13.</t>
  </si>
  <si>
    <t>Dénes Tibor</t>
  </si>
  <si>
    <t>I.kcs U 8 F A</t>
  </si>
  <si>
    <t>Prisztóka</t>
  </si>
  <si>
    <t>Vendel</t>
  </si>
  <si>
    <t>Farkas</t>
  </si>
  <si>
    <t>Kolos Ervin</t>
  </si>
  <si>
    <t>Dévai</t>
  </si>
  <si>
    <t>I.kcs U 8 L A</t>
  </si>
  <si>
    <t>Lakatos</t>
  </si>
  <si>
    <t>Léna</t>
  </si>
  <si>
    <t>I.kcs U 8 L B</t>
  </si>
  <si>
    <t>Mártha-Regős</t>
  </si>
  <si>
    <t>Lilla</t>
  </si>
  <si>
    <t>Dóra</t>
  </si>
  <si>
    <t>Csenge</t>
  </si>
  <si>
    <t>Novák</t>
  </si>
  <si>
    <t>Arvid</t>
  </si>
  <si>
    <t xml:space="preserve">Horváth </t>
  </si>
  <si>
    <t>Péter</t>
  </si>
  <si>
    <t xml:space="preserve">Harmath </t>
  </si>
  <si>
    <t>Krisztián</t>
  </si>
  <si>
    <t>Szabados</t>
  </si>
  <si>
    <t>Levente Szabolcs</t>
  </si>
  <si>
    <t xml:space="preserve">II.kcs U 10 F B </t>
  </si>
  <si>
    <t xml:space="preserve"> II.kcs U 10 F B</t>
  </si>
  <si>
    <t xml:space="preserve">Kovács </t>
  </si>
  <si>
    <t>II.kcs U 10 L A</t>
  </si>
  <si>
    <t xml:space="preserve">III.kcs U 11 F A </t>
  </si>
  <si>
    <t>Hamsik</t>
  </si>
  <si>
    <t>Molnár</t>
  </si>
  <si>
    <t>Csősz</t>
  </si>
  <si>
    <t>Norbert</t>
  </si>
  <si>
    <t xml:space="preserve"> III.kcs U 11 F B</t>
  </si>
  <si>
    <t>Jakab</t>
  </si>
  <si>
    <t>Levene</t>
  </si>
  <si>
    <t xml:space="preserve">Szilárdi </t>
  </si>
  <si>
    <t>Soma Csaba</t>
  </si>
  <si>
    <t>Zsombor</t>
  </si>
  <si>
    <t xml:space="preserve">Fűrész </t>
  </si>
  <si>
    <t>Gábor Dániel</t>
  </si>
  <si>
    <t>III.kcs U 11 F B</t>
  </si>
  <si>
    <t>III.kcs U 11 L A</t>
  </si>
  <si>
    <t>Darmos</t>
  </si>
  <si>
    <t>Dominika</t>
  </si>
  <si>
    <t xml:space="preserve">Dóra </t>
  </si>
  <si>
    <t>Kincső</t>
  </si>
  <si>
    <t>Jancsó</t>
  </si>
  <si>
    <t>Olívia</t>
  </si>
  <si>
    <t>Harka</t>
  </si>
  <si>
    <t>Panna</t>
  </si>
  <si>
    <t>Zoé Emese</t>
  </si>
  <si>
    <t>Szanda</t>
  </si>
  <si>
    <t>Alexa</t>
  </si>
  <si>
    <t>III.kcs U 11 L B</t>
  </si>
  <si>
    <t>Somogyi</t>
  </si>
  <si>
    <t>Ármin Zsolt</t>
  </si>
  <si>
    <t>IV.kcs U 12 F B</t>
  </si>
  <si>
    <t>Tóth</t>
  </si>
  <si>
    <t>Bernát</t>
  </si>
  <si>
    <t xml:space="preserve">Pethő </t>
  </si>
  <si>
    <t>Ádám Domonkos</t>
  </si>
  <si>
    <t xml:space="preserve"> IV.kcs U 12 F B</t>
  </si>
  <si>
    <t xml:space="preserve"> IV.kcs U 12 L A </t>
  </si>
  <si>
    <t>Lola</t>
  </si>
  <si>
    <t>Kassai</t>
  </si>
  <si>
    <t>Dalma</t>
  </si>
  <si>
    <t>Illés</t>
  </si>
  <si>
    <t>Fanni Anna</t>
  </si>
  <si>
    <t xml:space="preserve">IV.kcs U 12 L A </t>
  </si>
  <si>
    <t>Liza</t>
  </si>
  <si>
    <t xml:space="preserve">Bisztra </t>
  </si>
  <si>
    <t>Zita</t>
  </si>
  <si>
    <t>Kővári</t>
  </si>
  <si>
    <t>Szofi</t>
  </si>
  <si>
    <t>Boér</t>
  </si>
  <si>
    <t>Ivor</t>
  </si>
  <si>
    <t>Czobel</t>
  </si>
  <si>
    <t>Lados</t>
  </si>
  <si>
    <t>Dominik</t>
  </si>
  <si>
    <t>Szűcs</t>
  </si>
  <si>
    <t>Csőri-Czinkos</t>
  </si>
  <si>
    <t>Vince</t>
  </si>
  <si>
    <t>Vince Levente</t>
  </si>
  <si>
    <t>Alex</t>
  </si>
  <si>
    <t>Kudrjávcev</t>
  </si>
  <si>
    <t>Milos</t>
  </si>
  <si>
    <t>Márkus</t>
  </si>
  <si>
    <t>Olivér</t>
  </si>
  <si>
    <t>V.kcs U 14 F B</t>
  </si>
  <si>
    <t xml:space="preserve"> V.kcs U 14 L A</t>
  </si>
  <si>
    <t>Oláh</t>
  </si>
  <si>
    <t>Anna Katalin</t>
  </si>
  <si>
    <t>Értékes</t>
  </si>
  <si>
    <t>Polgár</t>
  </si>
  <si>
    <t>Petra</t>
  </si>
  <si>
    <t>Palkó</t>
  </si>
  <si>
    <t>Nóra Violetta</t>
  </si>
  <si>
    <t>Kurucz</t>
  </si>
  <si>
    <t>Polli</t>
  </si>
  <si>
    <t>Hajdu</t>
  </si>
  <si>
    <t>Krolína</t>
  </si>
  <si>
    <t>Bara</t>
  </si>
  <si>
    <t>Hanna Ajsa</t>
  </si>
  <si>
    <t xml:space="preserve"> V.kcs U 14 L B</t>
  </si>
  <si>
    <t>Marcell  Zsolt</t>
  </si>
  <si>
    <t>VI kcs U 16 F A</t>
  </si>
  <si>
    <t>VI kcs U 16 F B</t>
  </si>
  <si>
    <t>Weisz</t>
  </si>
  <si>
    <t>Barnabás</t>
  </si>
  <si>
    <t>Lados - Tóth</t>
  </si>
  <si>
    <t>Bence</t>
  </si>
  <si>
    <t>Dobos</t>
  </si>
  <si>
    <t>Gergő</t>
  </si>
  <si>
    <t>Kercsmár</t>
  </si>
  <si>
    <t>Míra</t>
  </si>
  <si>
    <t>Zsófia</t>
  </si>
  <si>
    <t>Göbölyös</t>
  </si>
  <si>
    <t>Bocsák</t>
  </si>
  <si>
    <t>Henriett Anna</t>
  </si>
  <si>
    <t>Árgyelány</t>
  </si>
  <si>
    <t>VI kcs U 16 L B</t>
  </si>
  <si>
    <t>Csizner</t>
  </si>
  <si>
    <t>Léna Rozália</t>
  </si>
  <si>
    <t xml:space="preserve">Balog </t>
  </si>
  <si>
    <t>Ziva Natasa</t>
  </si>
  <si>
    <t>Czöndör</t>
  </si>
  <si>
    <t>Liza Emília</t>
  </si>
  <si>
    <t>Agejenkó</t>
  </si>
  <si>
    <t>Viktóia</t>
  </si>
  <si>
    <t>Előházi</t>
  </si>
  <si>
    <t>Johanna</t>
  </si>
  <si>
    <t>Gulyás</t>
  </si>
  <si>
    <t>Zóra</t>
  </si>
  <si>
    <t>VII kcs U 18 F A</t>
  </si>
  <si>
    <t>Ajtai</t>
  </si>
  <si>
    <t>Márk</t>
  </si>
  <si>
    <t>Kőszegi</t>
  </si>
  <si>
    <t>Gáncs</t>
  </si>
  <si>
    <t>Rendek</t>
  </si>
  <si>
    <t>Zsombok</t>
  </si>
  <si>
    <t>Vencel</t>
  </si>
  <si>
    <t>Seres</t>
  </si>
  <si>
    <t xml:space="preserve"> VII kcs U 18 F B</t>
  </si>
  <si>
    <t>Jeszenszky</t>
  </si>
  <si>
    <t>István Ferenc</t>
  </si>
  <si>
    <t>Napalkov</t>
  </si>
  <si>
    <t>Árom</t>
  </si>
  <si>
    <t>Ádám</t>
  </si>
  <si>
    <t>Ordasi</t>
  </si>
  <si>
    <t>Samu</t>
  </si>
  <si>
    <t>Fruzsa</t>
  </si>
  <si>
    <t>Gergely</t>
  </si>
  <si>
    <t>Rácz</t>
  </si>
  <si>
    <t>Máté</t>
  </si>
  <si>
    <t>VII kcs U 18 L A</t>
  </si>
  <si>
    <t xml:space="preserve">Mécs </t>
  </si>
  <si>
    <t>Martina Anna</t>
  </si>
  <si>
    <t>Doknár</t>
  </si>
  <si>
    <t>Emese Bernadett</t>
  </si>
  <si>
    <t>Sápi</t>
  </si>
  <si>
    <t>Halász</t>
  </si>
  <si>
    <t>Luca</t>
  </si>
  <si>
    <t>Valaicsek</t>
  </si>
  <si>
    <t>Laura</t>
  </si>
  <si>
    <t xml:space="preserve"> VII kcs U 18 L B</t>
  </si>
  <si>
    <t>Lura Dorka</t>
  </si>
  <si>
    <t>Czirbus</t>
  </si>
  <si>
    <t>Ravasz</t>
  </si>
  <si>
    <t>Gréta Boglárka</t>
  </si>
  <si>
    <t>Király</t>
  </si>
  <si>
    <t>Deli</t>
  </si>
  <si>
    <t>Bíborka Lila</t>
  </si>
  <si>
    <t>Marcell Mihály</t>
  </si>
  <si>
    <t xml:space="preserve">VIII kcs U 18 + F B </t>
  </si>
  <si>
    <t xml:space="preserve"> VIII kcs U 18 + L B </t>
  </si>
  <si>
    <t>Szofia Lili</t>
  </si>
  <si>
    <t>V.kcs U 14 L A</t>
  </si>
  <si>
    <t>VI kcs U 16 L A</t>
  </si>
  <si>
    <t>VII kcs U 18 L B</t>
  </si>
  <si>
    <t>LAKATOS</t>
  </si>
  <si>
    <t>Horváth</t>
  </si>
  <si>
    <t>Fűrész</t>
  </si>
  <si>
    <t>Szilárdi</t>
  </si>
  <si>
    <t>V.kcs U 14 F A</t>
  </si>
  <si>
    <t>x</t>
  </si>
  <si>
    <t>Bekker</t>
  </si>
  <si>
    <t xml:space="preserve"> VI kcs U 16 L A</t>
  </si>
  <si>
    <t>Viktória</t>
  </si>
  <si>
    <t>Balog</t>
  </si>
  <si>
    <t>Zita Natasa</t>
  </si>
  <si>
    <t>Nóra</t>
  </si>
  <si>
    <t xml:space="preserve">Gáncs </t>
  </si>
  <si>
    <t xml:space="preserve">Tóth </t>
  </si>
  <si>
    <t>Benceac</t>
  </si>
  <si>
    <t>Laura Dorka</t>
  </si>
  <si>
    <t xml:space="preserve"> I.kcs U 8 F B</t>
  </si>
  <si>
    <t xml:space="preserve"> IV.kcs U 12 F A</t>
  </si>
  <si>
    <t xml:space="preserve"> IV.kcs U 12 L B  </t>
  </si>
  <si>
    <t>Százhalombatta</t>
  </si>
  <si>
    <t>Százhalombattai VUK SE</t>
  </si>
  <si>
    <t>Kovács Zalán</t>
  </si>
  <si>
    <t>Czóbel</t>
  </si>
  <si>
    <t>Karolina</t>
  </si>
  <si>
    <t>JÁTÉKREND 05.12. KEDD</t>
  </si>
  <si>
    <t>Idő</t>
  </si>
  <si>
    <t>Pálya</t>
  </si>
  <si>
    <t>Versenyszám</t>
  </si>
  <si>
    <t>1.</t>
  </si>
  <si>
    <t>III.FA</t>
  </si>
  <si>
    <t>Molnár Bálint</t>
  </si>
  <si>
    <t>Hamsik Dániel</t>
  </si>
  <si>
    <t>2.</t>
  </si>
  <si>
    <t>III.FB</t>
  </si>
  <si>
    <t>Fűrész Gábor Dániel</t>
  </si>
  <si>
    <t>Szilárdi Soma Csaba</t>
  </si>
  <si>
    <t>3.</t>
  </si>
  <si>
    <t>Horváth Zsombor</t>
  </si>
  <si>
    <t>Jakab Levente</t>
  </si>
  <si>
    <t>4.</t>
  </si>
  <si>
    <t>V.LA</t>
  </si>
  <si>
    <t>Kurucz Polli</t>
  </si>
  <si>
    <t>Egyed Anna Zsófia</t>
  </si>
  <si>
    <t>5.</t>
  </si>
  <si>
    <t>Palkó Nóra Violetta</t>
  </si>
  <si>
    <t>Értékes Boglárka</t>
  </si>
  <si>
    <t>6.</t>
  </si>
  <si>
    <t>V.FA</t>
  </si>
  <si>
    <t>Kovács Benedek</t>
  </si>
  <si>
    <t>Csőri-Czinkos Vince</t>
  </si>
  <si>
    <t>III.LA</t>
  </si>
  <si>
    <t>Dóra Kincső</t>
  </si>
  <si>
    <t>Jancsó Olívia</t>
  </si>
  <si>
    <t>III.LB</t>
  </si>
  <si>
    <t>Farkas Zoé Emese</t>
  </si>
  <si>
    <t>Harka Panna</t>
  </si>
  <si>
    <t>Csősz Norbert</t>
  </si>
  <si>
    <t>Czóbel Levente</t>
  </si>
  <si>
    <t>Jenei Levente</t>
  </si>
  <si>
    <t>Szűcs Áron László</t>
  </si>
  <si>
    <t>Nagy Vince Levente</t>
  </si>
  <si>
    <t>Boér Ivor</t>
  </si>
  <si>
    <t>Damos Dominika</t>
  </si>
  <si>
    <t>Lados Dominik</t>
  </si>
  <si>
    <t>Kovács v. Csőri-Czinkos</t>
  </si>
  <si>
    <t>Oláh Anna Katalin</t>
  </si>
  <si>
    <t>Szanda Alexa</t>
  </si>
  <si>
    <t>Czóbel v. Jenei</t>
  </si>
  <si>
    <t>Lados v. Kovács v. Csőri-Czinkos</t>
  </si>
  <si>
    <t>Kovács v. Szűcs</t>
  </si>
  <si>
    <t>Nagy v. Boér</t>
  </si>
  <si>
    <t>Darmos Dominika</t>
  </si>
  <si>
    <t>DÖNTŐ</t>
  </si>
  <si>
    <t>V.FB</t>
  </si>
  <si>
    <t>Szanda Alex</t>
  </si>
  <si>
    <t>Kudrájcev Milos</t>
  </si>
  <si>
    <t>Bekker Levente</t>
  </si>
  <si>
    <t>Havas Kristóf</t>
  </si>
  <si>
    <t>V.LB</t>
  </si>
  <si>
    <t>Hajdu Karolina</t>
  </si>
  <si>
    <t>Bara Hanna Ajsa</t>
  </si>
  <si>
    <t>V.FAV</t>
  </si>
  <si>
    <t>Polgár Petra</t>
  </si>
  <si>
    <t>Márkus Olivér</t>
  </si>
  <si>
    <t>VI.FB</t>
  </si>
  <si>
    <t>Lados Tóth Bence</t>
  </si>
  <si>
    <t>Dobos Gergő</t>
  </si>
  <si>
    <t>VI.LB</t>
  </si>
  <si>
    <t>Agejenko Viktória</t>
  </si>
  <si>
    <t>Göbölyös Panna</t>
  </si>
  <si>
    <t>Csizner Léna Rozália</t>
  </si>
  <si>
    <t>Kovács Szonja</t>
  </si>
  <si>
    <t>Balog Zita Natasa</t>
  </si>
  <si>
    <t>Előházi Johanna</t>
  </si>
  <si>
    <t>Czöndör Liza Emília</t>
  </si>
  <si>
    <t>Gulíás Nóra</t>
  </si>
  <si>
    <t>Agejenko v. Göbölyös</t>
  </si>
  <si>
    <t>Csizner v. Kovács</t>
  </si>
  <si>
    <t>Balog v.Előházi</t>
  </si>
  <si>
    <t>Czöndör v. Gulyás</t>
  </si>
  <si>
    <t>Weisz Barnabás</t>
  </si>
  <si>
    <t>VI.LBV</t>
  </si>
  <si>
    <t>Lados-Tóth Bence</t>
  </si>
  <si>
    <t>JÁTÉKREND 05.13. SZERDA</t>
  </si>
  <si>
    <t>I.FA</t>
  </si>
  <si>
    <t>Juhász Vendel</t>
  </si>
  <si>
    <t>Prisztóka Mátyás</t>
  </si>
  <si>
    <t>I.FB</t>
  </si>
  <si>
    <t>Dévai Levente</t>
  </si>
  <si>
    <t>Farkas Kolos Ervin</t>
  </si>
  <si>
    <t>I.LB</t>
  </si>
  <si>
    <t>Mártha-Regős Lilla</t>
  </si>
  <si>
    <t>Dóra Csenge</t>
  </si>
  <si>
    <t>II.FB</t>
  </si>
  <si>
    <t>Horváth Péter</t>
  </si>
  <si>
    <t>Harmath Krisztián</t>
  </si>
  <si>
    <t>Mártha-Regős Kristóf</t>
  </si>
  <si>
    <t>Szabados Levente Szabolcs</t>
  </si>
  <si>
    <t>Novák Arvid</t>
  </si>
  <si>
    <t>II.LA</t>
  </si>
  <si>
    <t>Kovács Lili</t>
  </si>
  <si>
    <t>Mátyás Zsófi</t>
  </si>
  <si>
    <t>IV.FB</t>
  </si>
  <si>
    <t>Tóth Bernát</t>
  </si>
  <si>
    <t>Pethő Ádám Domonkos</t>
  </si>
  <si>
    <t>Bíborka Lilla</t>
  </si>
  <si>
    <t>VII.LA</t>
  </si>
  <si>
    <t>Valicsek Laura</t>
  </si>
  <si>
    <t>Sápi Panna</t>
  </si>
  <si>
    <t>VI.LA</t>
  </si>
  <si>
    <t>Juhász Lili</t>
  </si>
  <si>
    <t>Kercsmár Mira</t>
  </si>
  <si>
    <t>Árgyelán Szonja</t>
  </si>
  <si>
    <t>Bocsák Henriett Anna</t>
  </si>
  <si>
    <t>Juhász Tamara</t>
  </si>
  <si>
    <t>VII.FA</t>
  </si>
  <si>
    <t>Ajtai Dávid</t>
  </si>
  <si>
    <t>Seres Dávid</t>
  </si>
  <si>
    <t>Bodó Bálint</t>
  </si>
  <si>
    <t>Zsombok Vencel</t>
  </si>
  <si>
    <t>Ajtai Márk</t>
  </si>
  <si>
    <t>Rendek Vince</t>
  </si>
  <si>
    <t>VII.FB</t>
  </si>
  <si>
    <t>Gáncs Levente</t>
  </si>
  <si>
    <t>Jeszenszky István Ferenc</t>
  </si>
  <si>
    <t>Bálint Ádám</t>
  </si>
  <si>
    <t>Rácz Máté</t>
  </si>
  <si>
    <t>Ordasi Samu</t>
  </si>
  <si>
    <t>Napalkov Áron</t>
  </si>
  <si>
    <t>Tóth Bence</t>
  </si>
  <si>
    <t>Fruzsa Gergely</t>
  </si>
  <si>
    <t>VII.LB</t>
  </si>
  <si>
    <t>Mécs Martina Anna</t>
  </si>
  <si>
    <t>Juhász Laura Dorka</t>
  </si>
  <si>
    <t>Halász Luca</t>
  </si>
  <si>
    <t>Czirbus Lili</t>
  </si>
  <si>
    <t>Király Szonja</t>
  </si>
  <si>
    <t>Doknár Emese Bernadett</t>
  </si>
  <si>
    <t>Ravasz Gréta Boglárka</t>
  </si>
  <si>
    <t>Deli Bíborka Lilla</t>
  </si>
  <si>
    <t>IV.LA</t>
  </si>
  <si>
    <t>Tóth Lola</t>
  </si>
  <si>
    <t>Illés Fanni Anna</t>
  </si>
  <si>
    <t>IV.LB</t>
  </si>
  <si>
    <t>Kővári Szofi</t>
  </si>
  <si>
    <t>Bisztra Zita</t>
  </si>
  <si>
    <t>Papp Zsófi</t>
  </si>
  <si>
    <t>VL.LA</t>
  </si>
  <si>
    <t>Jászfai Fanni Léna</t>
  </si>
  <si>
    <t>Papp Zsófia</t>
  </si>
  <si>
    <t>ELŐDÖNTŐ</t>
  </si>
  <si>
    <t>VÍGASZ</t>
  </si>
  <si>
    <t>Kassai Dalma</t>
  </si>
  <si>
    <t>Molnár Liza</t>
  </si>
  <si>
    <t>Kőszegi Zente Péter</t>
  </si>
  <si>
    <t>VÍGASZ DÖNTŐ</t>
  </si>
  <si>
    <t>HELYOSZTÓ</t>
  </si>
  <si>
    <t>j.n.</t>
  </si>
  <si>
    <t>-jn</t>
  </si>
  <si>
    <t>+jn</t>
  </si>
  <si>
    <t>jn.</t>
  </si>
  <si>
    <t>-jn.</t>
  </si>
  <si>
    <t>+jn.</t>
  </si>
  <si>
    <t>Dénes Tibor - 06 30/237 1436</t>
  </si>
  <si>
    <t>Vármegyei szervezet</t>
  </si>
  <si>
    <t>DSB szervezet</t>
  </si>
  <si>
    <t>Versenykiírás</t>
  </si>
  <si>
    <t>Sportág</t>
  </si>
  <si>
    <t>Korcsoport</t>
  </si>
  <si>
    <t>Nem</t>
  </si>
  <si>
    <t>Jelleg</t>
  </si>
  <si>
    <t>Iskola</t>
  </si>
  <si>
    <t>Település</t>
  </si>
  <si>
    <t>Nevező</t>
  </si>
  <si>
    <t>Csapattag</t>
  </si>
  <si>
    <t>Testnevelő</t>
  </si>
  <si>
    <t>Felkészítő</t>
  </si>
  <si>
    <t>Pest Vármegyei Diáksport Szövetség</t>
  </si>
  <si>
    <t>Gödöllő Városi</t>
  </si>
  <si>
    <t>Tenisz</t>
  </si>
  <si>
    <t>I.kcs Tenisz U8 piros labdával, P+S szabály</t>
  </si>
  <si>
    <t>Gödöllői Hajós Alfréd Általános Iskola</t>
  </si>
  <si>
    <t>Gödöllő</t>
  </si>
  <si>
    <t>Gáspár Attila</t>
  </si>
  <si>
    <t xml:space="preserve">Dunakeszi Körzeti </t>
  </si>
  <si>
    <t>Dunakeszi Bárdos Lajos Általános Iskola</t>
  </si>
  <si>
    <t>Dunakeszi</t>
  </si>
  <si>
    <t>Jancsikné Struve Katalin</t>
  </si>
  <si>
    <t>Százhalombatta Városi</t>
  </si>
  <si>
    <t>Százhalombattai 1. Számú Általános Iskola</t>
  </si>
  <si>
    <t>Pápay  Ágnes Lídia</t>
  </si>
  <si>
    <t xml:space="preserve">Monor Körzeti </t>
  </si>
  <si>
    <t>Pittner Dénes Általános Iskola és Alapfokú Művészeti Iskola</t>
  </si>
  <si>
    <t>Péteri</t>
  </si>
  <si>
    <t>Bürgés Gábor</t>
  </si>
  <si>
    <t>L</t>
  </si>
  <si>
    <t>Fóti Fáy András Általános Iskola</t>
  </si>
  <si>
    <t>Fót</t>
  </si>
  <si>
    <t>Lakatos Léna</t>
  </si>
  <si>
    <t>Vidovicsné Balázs Ágnes</t>
  </si>
  <si>
    <t>Marosi Katalin</t>
  </si>
  <si>
    <t xml:space="preserve">Buda Körzeti  </t>
  </si>
  <si>
    <t>Mindszenty József Római Katolikus Óvoda és Nyelvoktató Német Nemzetiségi Általános Iskola</t>
  </si>
  <si>
    <t>Budaörs</t>
  </si>
  <si>
    <t>Michelbergerné Kaiser Szilvia Margit</t>
  </si>
  <si>
    <t>Dunakeszi Fazekas Mihály Német Nyelvoktató Nemzetiségi Általános Iskola</t>
  </si>
  <si>
    <t>Bajkán Katalin</t>
  </si>
  <si>
    <t xml:space="preserve"> Lukács Vanda</t>
  </si>
  <si>
    <t>II.kcs Tenisz U10 narancs labdával, P+S szabály</t>
  </si>
  <si>
    <t>GRASSALKOVICH ANTAL NÉMET NEMZETISÉGI ÉS KÉTNYELVŰ ÁLTALÁNOS ISKOLA</t>
  </si>
  <si>
    <t>Vecsés</t>
  </si>
  <si>
    <t>Hirschné Faragó Tünde</t>
  </si>
  <si>
    <t>Fáy András Református Általános Iskola és Alapfokú Művészeti Iskola</t>
  </si>
  <si>
    <t>Gomba</t>
  </si>
  <si>
    <t>Kovács Krisztina</t>
  </si>
  <si>
    <t>Petőfi Sándor Római Katolikus Általános Iskola és Gimnázium</t>
  </si>
  <si>
    <t>Papp Katalin Rozália</t>
  </si>
  <si>
    <t>Nemzetőr Általános Iskola</t>
  </si>
  <si>
    <t>Monor</t>
  </si>
  <si>
    <t>Artzt Eszter</t>
  </si>
  <si>
    <t>Dunakeszi Kőrösi Csoma Sándor Általános Iskola</t>
  </si>
  <si>
    <t>Benkőné Szepesi Eszter</t>
  </si>
  <si>
    <t>Nagykovácsi Általános Iskola</t>
  </si>
  <si>
    <t>Nagykovácsi</t>
  </si>
  <si>
    <t>Mátyás Zsófia</t>
  </si>
  <si>
    <t>Erdei Sándor</t>
  </si>
  <si>
    <t xml:space="preserve">Gödöllő Körzeti </t>
  </si>
  <si>
    <t xml:space="preserve">III.kcs Tenisz U11 zöld labdával, P+S szabály </t>
  </si>
  <si>
    <t>Fabriczius József Általános Iskola</t>
  </si>
  <si>
    <t>Veresegyház</t>
  </si>
  <si>
    <t>Erdiczky Krisztina</t>
  </si>
  <si>
    <t>Budakeszi Széchenyi István Általános Iskola</t>
  </si>
  <si>
    <t>Budakeszi</t>
  </si>
  <si>
    <t>Bakos Luca</t>
  </si>
  <si>
    <t xml:space="preserve">Érd Körzeti </t>
  </si>
  <si>
    <t>Diósdi Eötvös József Német Nemzetiségi Általános Iskola és Alapfokú Művészeti Iskola</t>
  </si>
  <si>
    <t>Diósd</t>
  </si>
  <si>
    <t>Csősz Róbert</t>
  </si>
  <si>
    <t>Szamoránsky Anikó</t>
  </si>
  <si>
    <t>Érdi Teleki Sámuel Általános Iskola</t>
  </si>
  <si>
    <t>Érd</t>
  </si>
  <si>
    <t>Grillmayer Alexandra</t>
  </si>
  <si>
    <t>Horváth Krisztián</t>
  </si>
  <si>
    <t>Horváth Szilvia</t>
  </si>
  <si>
    <t>Dabas Körzeti</t>
  </si>
  <si>
    <t>Ócsai Halászy Károly Általános Iskola</t>
  </si>
  <si>
    <t>Ócsa</t>
  </si>
  <si>
    <t>Kozma Richárd</t>
  </si>
  <si>
    <t>Oláh Attila</t>
  </si>
  <si>
    <t>Eötvös Loránd Református Két Tanítási Nyelvű Általános Iskola</t>
  </si>
  <si>
    <t>Kaszás Attila</t>
  </si>
  <si>
    <t>Viktor Hugó Balázs</t>
  </si>
  <si>
    <t>IV.kcs Tenisz U12</t>
  </si>
  <si>
    <t>Somogyi Ármin Zsolt</t>
  </si>
  <si>
    <t>Dunakeszi Radnóti Miklós Gimnázium</t>
  </si>
  <si>
    <t>Péczeli Ádám</t>
  </si>
  <si>
    <t>Barta Boglárka</t>
  </si>
  <si>
    <t>Monori Jászai Mari Általános Iskola</t>
  </si>
  <si>
    <t>Tóth László</t>
  </si>
  <si>
    <t>Dunakeszi Szent István Általános Iskola</t>
  </si>
  <si>
    <t>Murányi Mónika</t>
  </si>
  <si>
    <t>Krisztus Király Római Katolikus Általános Iskola és Gimnázium</t>
  </si>
  <si>
    <t>Bisztrai Zita</t>
  </si>
  <si>
    <t>Mák István</t>
  </si>
  <si>
    <t>V.kcs Tenisz U14</t>
  </si>
  <si>
    <t>Csendes Boldizsár</t>
  </si>
  <si>
    <t>Fenyvesi Tibor</t>
  </si>
  <si>
    <t>Kálvin Téri Református Általános Iskola</t>
  </si>
  <si>
    <t>Mikecz Gyula</t>
  </si>
  <si>
    <t>Szentendre Körzeti</t>
  </si>
  <si>
    <t>Patakpart Általános Iskola</t>
  </si>
  <si>
    <t>Budakalász</t>
  </si>
  <si>
    <t>Mester Bálint Márton</t>
  </si>
  <si>
    <t>Kovál László</t>
  </si>
  <si>
    <t>Vecsési Andrássy Gyula Általános Iskola</t>
  </si>
  <si>
    <t>Kudrjávcev Milos</t>
  </si>
  <si>
    <t>Kabai Gabriella</t>
  </si>
  <si>
    <t>Szigetszentmiklós Körzeti</t>
  </si>
  <si>
    <t>Szigetszentmiklósi Batthyány Kázmér Gimnázium</t>
  </si>
  <si>
    <t>Szigetszentmiklós</t>
  </si>
  <si>
    <t>Abt Krisztina</t>
  </si>
  <si>
    <t>Budaörsi 1. Számú Általános Iskola</t>
  </si>
  <si>
    <t>Földes Viktória</t>
  </si>
  <si>
    <t>Kesjár Csaba Általános Iskola</t>
  </si>
  <si>
    <t>Kundermann-Weisz Georgina</t>
  </si>
  <si>
    <t>Monori József Attila Gimnázium</t>
  </si>
  <si>
    <t>Filadelfi Zsolt</t>
  </si>
  <si>
    <t>Dunaharaszti Hunyadi János Német Nemzetiségi Általános Iskola</t>
  </si>
  <si>
    <t>Dunaharaszti</t>
  </si>
  <si>
    <t>Egyed Csaba</t>
  </si>
  <si>
    <t>Budaörsi Herman Ottó Általános Iskola</t>
  </si>
  <si>
    <t>Kajdy Janka Janina</t>
  </si>
  <si>
    <t>Érdi Vörösmarty Mihály Gimnázium</t>
  </si>
  <si>
    <t>Kuzsel Balázs</t>
  </si>
  <si>
    <t>Kovács Márton Zoltán</t>
  </si>
  <si>
    <t>VI.kcs Tenisz U16</t>
  </si>
  <si>
    <t>Pethő Marcell Zsolt</t>
  </si>
  <si>
    <t>Cegléd Körzeti</t>
  </si>
  <si>
    <t>Ceglédi Kossuth Lajos Gimnázium</t>
  </si>
  <si>
    <t>Cegléd</t>
  </si>
  <si>
    <t>Sátai Róbert</t>
  </si>
  <si>
    <t>Aszódi Evangélikus Petőfi Gimnázium, Általános Iskola és Kollégium</t>
  </si>
  <si>
    <t>Aszód</t>
  </si>
  <si>
    <t>Szó Ildikó</t>
  </si>
  <si>
    <t>Dabasi Táncsics Mihály Gimnázium</t>
  </si>
  <si>
    <t>Dabas</t>
  </si>
  <si>
    <t>Gogolák Pál</t>
  </si>
  <si>
    <t>Váci SZC Lányi Ferenc Technikum és Szakképző Iskola</t>
  </si>
  <si>
    <t>Medve Mónika</t>
  </si>
  <si>
    <t>Kékvölgy Pilisszentlászlói Waldorf Általános Iskola és Alapfokú Művészeti Iskola</t>
  </si>
  <si>
    <t>Pilisszentlászló</t>
  </si>
  <si>
    <t>Skoda Bernadett</t>
  </si>
  <si>
    <t>Böröczki Zoltán</t>
  </si>
  <si>
    <t>Gödöllői Török Ignác Gimnázium</t>
  </si>
  <si>
    <t>Pintér Csilla</t>
  </si>
  <si>
    <t>Bartinai Ágnes</t>
  </si>
  <si>
    <t>Premontrei Szent Norbert Gimnázium, Egyházzenei Szakgimnázium, Alapfokú Művészeti Iskola és Kollégium</t>
  </si>
  <si>
    <t>Brassay Ágnes</t>
  </si>
  <si>
    <t>Márton Noémi Márta</t>
  </si>
  <si>
    <t>Balog Ziva Natasa</t>
  </si>
  <si>
    <t>Dunakeszi IV. Béla Király Gimnázium</t>
  </si>
  <si>
    <t>Vágó Zoltán</t>
  </si>
  <si>
    <t>Gulyás Zóra</t>
  </si>
  <si>
    <t>Spolmin Roberta</t>
  </si>
  <si>
    <t>VIII.kcs Tenisz U18+</t>
  </si>
  <si>
    <t>Márkus Marcell Mihály</t>
  </si>
  <si>
    <t>Érdi SZC MOL Százhalombattai Széchenyi István Technikum és Gimnázium</t>
  </si>
  <si>
    <t>Tóth Szofia Lili</t>
  </si>
  <si>
    <t>Göncz Imre</t>
  </si>
  <si>
    <t>VII.kcs Tenisz U18</t>
  </si>
  <si>
    <t>Koren Natasa Lívia</t>
  </si>
  <si>
    <t>Vác Városi</t>
  </si>
  <si>
    <t>Váci SZC Boronkay György Műszaki Technikum és Gimnázium</t>
  </si>
  <si>
    <t>Vác</t>
  </si>
  <si>
    <t>Holman Nóra</t>
  </si>
  <si>
    <t>Varga Sebestyén</t>
  </si>
  <si>
    <t>Horváth Balázs</t>
  </si>
  <si>
    <t>Bálintné Hegedűs Magdolna Ildikó</t>
  </si>
  <si>
    <t>Százhalombattai Arany János Általános Iskola és Gimnázium</t>
  </si>
  <si>
    <t>Molnárné Kálmán Tünde</t>
  </si>
  <si>
    <t>Borvendégh Áhim</t>
  </si>
  <si>
    <t>Somoskői Balázs Donát</t>
  </si>
  <si>
    <t>Szentendrei Móricz Zsigmond Gimnázium</t>
  </si>
  <si>
    <t>Szentendre</t>
  </si>
  <si>
    <t>Özvegy Tamás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</si>
</sst>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d\-mmm\-yy"/>
  </numFmts>
  <fonts count="105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.5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7"/>
      <color indexed="9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8.5"/>
      <color indexed="9"/>
      <name val="Arial"/>
      <family val="2"/>
      <charset val="238"/>
    </font>
    <font>
      <i/>
      <sz val="6"/>
      <color indexed="9"/>
      <name val="Arial"/>
      <family val="2"/>
      <charset val="238"/>
    </font>
    <font>
      <b/>
      <i/>
      <sz val="20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7"/>
      <color rgb="FFFF0000"/>
      <name val="Arial"/>
      <family val="2"/>
    </font>
    <font>
      <sz val="7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color rgb="FFFF000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57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0" xfId="0" applyNumberFormat="1" applyFont="1" applyFill="1" applyAlignment="1">
      <alignment vertical="center"/>
    </xf>
    <xf numFmtId="49" fontId="9" fillId="6" borderId="17" xfId="0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49" fontId="0" fillId="0" borderId="6" xfId="0" applyNumberFormat="1" applyBorder="1" applyAlignment="1">
      <alignment vertical="center"/>
    </xf>
    <xf numFmtId="165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/>
    <xf numFmtId="49" fontId="20" fillId="0" borderId="0" xfId="0" applyNumberFormat="1" applyFont="1"/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0" fontId="36" fillId="2" borderId="15" xfId="0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36" fillId="5" borderId="15" xfId="0" applyFont="1" applyFill="1" applyBorder="1" applyAlignment="1">
      <alignment horizontal="center" wrapText="1"/>
    </xf>
    <xf numFmtId="0" fontId="20" fillId="5" borderId="12" xfId="0" applyFont="1" applyFill="1" applyBorder="1" applyAlignment="1">
      <alignment horizontal="center" vertical="center"/>
    </xf>
    <xf numFmtId="0" fontId="41" fillId="0" borderId="0" xfId="0" applyFont="1"/>
    <xf numFmtId="0" fontId="16" fillId="0" borderId="0" xfId="0" applyFont="1"/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32" fillId="0" borderId="0" xfId="0" applyNumberFormat="1" applyFont="1" applyAlignment="1">
      <alignment vertical="top"/>
    </xf>
    <xf numFmtId="49" fontId="33" fillId="0" borderId="0" xfId="0" applyNumberFormat="1" applyFont="1"/>
    <xf numFmtId="49" fontId="16" fillId="0" borderId="0" xfId="0" applyNumberFormat="1" applyFont="1"/>
    <xf numFmtId="49" fontId="35" fillId="2" borderId="0" xfId="0" applyNumberFormat="1" applyFont="1" applyFill="1" applyAlignment="1">
      <alignment vertical="center"/>
    </xf>
    <xf numFmtId="49" fontId="18" fillId="0" borderId="6" xfId="0" applyNumberFormat="1" applyFont="1" applyBorder="1" applyAlignment="1">
      <alignment vertical="center"/>
    </xf>
    <xf numFmtId="49" fontId="42" fillId="0" borderId="6" xfId="0" applyNumberFormat="1" applyFont="1" applyBorder="1" applyAlignment="1">
      <alignment vertical="center"/>
    </xf>
    <xf numFmtId="49" fontId="18" fillId="0" borderId="6" xfId="2" applyNumberFormat="1" applyFont="1" applyBorder="1" applyAlignment="1" applyProtection="1">
      <alignment vertical="center"/>
      <protection locked="0"/>
    </xf>
    <xf numFmtId="0" fontId="19" fillId="0" borderId="6" xfId="0" applyFont="1" applyBorder="1" applyAlignment="1">
      <alignment horizontal="left" vertical="center"/>
    </xf>
    <xf numFmtId="49" fontId="9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41" fillId="2" borderId="0" xfId="0" applyNumberFormat="1" applyFont="1" applyFill="1" applyAlignment="1">
      <alignment horizontal="center" vertical="center"/>
    </xf>
    <xf numFmtId="49" fontId="41" fillId="2" borderId="0" xfId="0" applyNumberFormat="1" applyFont="1" applyFill="1" applyAlignment="1">
      <alignment vertical="center"/>
    </xf>
    <xf numFmtId="49" fontId="43" fillId="2" borderId="0" xfId="0" applyNumberFormat="1" applyFont="1" applyFill="1" applyAlignment="1">
      <alignment horizontal="center" vertical="center"/>
    </xf>
    <xf numFmtId="0" fontId="45" fillId="7" borderId="7" xfId="0" applyFont="1" applyFill="1" applyBorder="1" applyAlignment="1">
      <alignment horizontal="center" vertical="center"/>
    </xf>
    <xf numFmtId="0" fontId="43" fillId="0" borderId="7" xfId="0" applyFont="1" applyBorder="1" applyAlignment="1">
      <alignment vertical="center"/>
    </xf>
    <xf numFmtId="0" fontId="46" fillId="0" borderId="0" xfId="0" applyFont="1" applyAlignment="1">
      <alignment vertical="center"/>
    </xf>
    <xf numFmtId="0" fontId="46" fillId="0" borderId="7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7" fillId="6" borderId="0" xfId="0" applyFont="1" applyFill="1" applyAlignment="1">
      <alignment vertical="center"/>
    </xf>
    <xf numFmtId="0" fontId="48" fillId="6" borderId="0" xfId="0" applyFont="1" applyFill="1" applyAlignment="1">
      <alignment vertical="center"/>
    </xf>
    <xf numFmtId="49" fontId="47" fillId="6" borderId="0" xfId="0" applyNumberFormat="1" applyFont="1" applyFill="1" applyAlignment="1">
      <alignment vertical="center"/>
    </xf>
    <xf numFmtId="49" fontId="48" fillId="6" borderId="0" xfId="0" applyNumberFormat="1" applyFont="1" applyFill="1" applyAlignment="1">
      <alignment vertical="center"/>
    </xf>
    <xf numFmtId="0" fontId="20" fillId="6" borderId="0" xfId="0" applyFont="1" applyFill="1" applyAlignment="1">
      <alignment vertical="center"/>
    </xf>
    <xf numFmtId="0" fontId="20" fillId="0" borderId="10" xfId="0" applyFont="1" applyBorder="1" applyAlignment="1">
      <alignment vertical="center"/>
    </xf>
    <xf numFmtId="49" fontId="47" fillId="2" borderId="0" xfId="0" applyNumberFormat="1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41" fillId="0" borderId="0" xfId="0" applyFont="1" applyAlignment="1">
      <alignment horizontal="right" vertical="center"/>
    </xf>
    <xf numFmtId="0" fontId="51" fillId="8" borderId="23" xfId="0" applyFont="1" applyFill="1" applyBorder="1" applyAlignment="1">
      <alignment horizontal="right" vertical="center"/>
    </xf>
    <xf numFmtId="0" fontId="46" fillId="0" borderId="7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47" fillId="0" borderId="7" xfId="0" applyFont="1" applyBorder="1" applyAlignment="1">
      <alignment vertical="center"/>
    </xf>
    <xf numFmtId="0" fontId="46" fillId="0" borderId="18" xfId="0" applyFont="1" applyBorder="1" applyAlignment="1">
      <alignment horizontal="center" vertical="center"/>
    </xf>
    <xf numFmtId="0" fontId="46" fillId="0" borderId="17" xfId="0" applyFont="1" applyBorder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1" fillId="8" borderId="17" xfId="0" applyFont="1" applyFill="1" applyBorder="1" applyAlignment="1">
      <alignment horizontal="right" vertical="center"/>
    </xf>
    <xf numFmtId="49" fontId="46" fillId="0" borderId="7" xfId="0" applyNumberFormat="1" applyFont="1" applyBorder="1" applyAlignment="1">
      <alignment vertical="center"/>
    </xf>
    <xf numFmtId="49" fontId="46" fillId="0" borderId="0" xfId="0" applyNumberFormat="1" applyFont="1" applyAlignment="1">
      <alignment vertical="center"/>
    </xf>
    <xf numFmtId="0" fontId="46" fillId="0" borderId="17" xfId="0" applyFont="1" applyBorder="1" applyAlignment="1">
      <alignment vertical="center"/>
    </xf>
    <xf numFmtId="49" fontId="46" fillId="0" borderId="17" xfId="0" applyNumberFormat="1" applyFont="1" applyBorder="1" applyAlignment="1">
      <alignment vertical="center"/>
    </xf>
    <xf numFmtId="0" fontId="46" fillId="0" borderId="18" xfId="0" applyFont="1" applyBorder="1" applyAlignment="1">
      <alignment vertical="center"/>
    </xf>
    <xf numFmtId="0" fontId="52" fillId="0" borderId="18" xfId="0" applyFont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52" fillId="0" borderId="7" xfId="0" applyFont="1" applyBorder="1" applyAlignment="1">
      <alignment horizontal="center" vertical="center"/>
    </xf>
    <xf numFmtId="0" fontId="20" fillId="0" borderId="16" xfId="0" applyFont="1" applyBorder="1" applyAlignment="1">
      <alignment vertical="center"/>
    </xf>
    <xf numFmtId="49" fontId="46" fillId="0" borderId="18" xfId="0" applyNumberFormat="1" applyFont="1" applyBorder="1" applyAlignment="1">
      <alignment vertical="center"/>
    </xf>
    <xf numFmtId="0" fontId="54" fillId="0" borderId="0" xfId="0" applyFont="1" applyAlignment="1">
      <alignment vertical="center"/>
    </xf>
    <xf numFmtId="49" fontId="55" fillId="2" borderId="0" xfId="0" applyNumberFormat="1" applyFont="1" applyFill="1" applyAlignment="1">
      <alignment horizontal="center" vertical="center"/>
    </xf>
    <xf numFmtId="49" fontId="47" fillId="0" borderId="0" xfId="0" applyNumberFormat="1" applyFont="1" applyAlignment="1">
      <alignment horizontal="center" vertical="center"/>
    </xf>
    <xf numFmtId="49" fontId="43" fillId="0" borderId="0" xfId="0" applyNumberFormat="1" applyFont="1" applyAlignment="1">
      <alignment horizontal="center" vertical="center"/>
    </xf>
    <xf numFmtId="49" fontId="47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47" fillId="0" borderId="0" xfId="0" applyFont="1" applyAlignment="1">
      <alignment horizontal="left" vertical="center"/>
    </xf>
    <xf numFmtId="49" fontId="20" fillId="6" borderId="0" xfId="0" applyNumberFormat="1" applyFont="1" applyFill="1" applyAlignment="1">
      <alignment vertical="center"/>
    </xf>
    <xf numFmtId="49" fontId="34" fillId="6" borderId="0" xfId="0" applyNumberFormat="1" applyFont="1" applyFill="1" applyAlignment="1">
      <alignment horizontal="center" vertical="center"/>
    </xf>
    <xf numFmtId="49" fontId="56" fillId="0" borderId="0" xfId="0" applyNumberFormat="1" applyFont="1" applyAlignment="1">
      <alignment vertical="center"/>
    </xf>
    <xf numFmtId="49" fontId="57" fillId="0" borderId="0" xfId="0" applyNumberFormat="1" applyFont="1" applyAlignment="1">
      <alignment horizontal="center" vertical="center"/>
    </xf>
    <xf numFmtId="49" fontId="56" fillId="6" borderId="0" xfId="0" applyNumberFormat="1" applyFont="1" applyFill="1" applyAlignment="1">
      <alignment vertical="center"/>
    </xf>
    <xf numFmtId="49" fontId="57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30" fillId="2" borderId="24" xfId="0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58" fillId="2" borderId="25" xfId="0" applyNumberFormat="1" applyFont="1" applyFill="1" applyBorder="1" applyAlignment="1">
      <alignment horizontal="center" vertical="center"/>
    </xf>
    <xf numFmtId="49" fontId="58" fillId="2" borderId="25" xfId="0" applyNumberFormat="1" applyFont="1" applyFill="1" applyBorder="1" applyAlignment="1">
      <alignment vertical="center"/>
    </xf>
    <xf numFmtId="49" fontId="58" fillId="2" borderId="25" xfId="0" applyNumberFormat="1" applyFont="1" applyFill="1" applyBorder="1" applyAlignment="1">
      <alignment horizontal="centerContinuous" vertical="center"/>
    </xf>
    <xf numFmtId="49" fontId="58" fillId="2" borderId="26" xfId="0" applyNumberFormat="1" applyFont="1" applyFill="1" applyBorder="1" applyAlignment="1">
      <alignment horizontal="centerContinuous" vertical="center"/>
    </xf>
    <xf numFmtId="49" fontId="59" fillId="2" borderId="25" xfId="0" applyNumberFormat="1" applyFont="1" applyFill="1" applyBorder="1" applyAlignment="1">
      <alignment vertical="center"/>
    </xf>
    <xf numFmtId="49" fontId="59" fillId="2" borderId="26" xfId="0" applyNumberFormat="1" applyFont="1" applyFill="1" applyBorder="1" applyAlignment="1">
      <alignment vertical="center"/>
    </xf>
    <xf numFmtId="49" fontId="30" fillId="2" borderId="25" xfId="0" applyNumberFormat="1" applyFont="1" applyFill="1" applyBorder="1" applyAlignment="1">
      <alignment horizontal="left" vertical="center"/>
    </xf>
    <xf numFmtId="49" fontId="30" fillId="0" borderId="25" xfId="0" applyNumberFormat="1" applyFont="1" applyBorder="1" applyAlignment="1">
      <alignment horizontal="left" vertical="center"/>
    </xf>
    <xf numFmtId="49" fontId="59" fillId="6" borderId="26" xfId="0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9" fillId="6" borderId="0" xfId="0" applyNumberFormat="1" applyFont="1" applyFill="1" applyAlignment="1">
      <alignment horizontal="center" vertical="center"/>
    </xf>
    <xf numFmtId="49" fontId="36" fillId="0" borderId="0" xfId="0" applyNumberFormat="1" applyFont="1" applyAlignment="1">
      <alignment horizontal="center" vertical="center"/>
    </xf>
    <xf numFmtId="49" fontId="41" fillId="0" borderId="0" xfId="0" applyNumberFormat="1" applyFont="1" applyAlignment="1">
      <alignment vertical="center"/>
    </xf>
    <xf numFmtId="49" fontId="41" fillId="0" borderId="17" xfId="0" applyNumberFormat="1" applyFont="1" applyBorder="1" applyAlignment="1">
      <alignment vertical="center"/>
    </xf>
    <xf numFmtId="49" fontId="30" fillId="2" borderId="27" xfId="0" applyNumberFormat="1" applyFont="1" applyFill="1" applyBorder="1" applyAlignment="1">
      <alignment vertical="center"/>
    </xf>
    <xf numFmtId="49" fontId="30" fillId="2" borderId="28" xfId="0" applyNumberFormat="1" applyFont="1" applyFill="1" applyBorder="1" applyAlignment="1">
      <alignment vertical="center"/>
    </xf>
    <xf numFmtId="49" fontId="41" fillId="2" borderId="17" xfId="0" applyNumberFormat="1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49" fontId="41" fillId="0" borderId="7" xfId="0" applyNumberFormat="1" applyFont="1" applyBorder="1" applyAlignment="1">
      <alignment vertical="center"/>
    </xf>
    <xf numFmtId="49" fontId="9" fillId="0" borderId="7" xfId="0" applyNumberFormat="1" applyFont="1" applyBorder="1" applyAlignment="1">
      <alignment vertical="center"/>
    </xf>
    <xf numFmtId="49" fontId="41" fillId="0" borderId="18" xfId="0" applyNumberFormat="1" applyFont="1" applyBorder="1" applyAlignment="1">
      <alignment vertical="center"/>
    </xf>
    <xf numFmtId="49" fontId="9" fillId="0" borderId="29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horizontal="right" vertical="center"/>
    </xf>
    <xf numFmtId="0" fontId="9" fillId="2" borderId="30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49" fontId="9" fillId="0" borderId="7" xfId="0" applyNumberFormat="1" applyFont="1" applyBorder="1" applyAlignment="1">
      <alignment horizontal="center" vertical="center"/>
    </xf>
    <xf numFmtId="0" fontId="9" fillId="6" borderId="7" xfId="0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center" vertical="center"/>
    </xf>
    <xf numFmtId="49" fontId="9" fillId="6" borderId="18" xfId="0" applyNumberFormat="1" applyFont="1" applyFill="1" applyBorder="1" applyAlignment="1">
      <alignment vertical="center"/>
    </xf>
    <xf numFmtId="49" fontId="36" fillId="0" borderId="7" xfId="0" applyNumberFormat="1" applyFont="1" applyBorder="1" applyAlignment="1">
      <alignment horizontal="center" vertical="center"/>
    </xf>
    <xf numFmtId="0" fontId="51" fillId="8" borderId="18" xfId="0" applyFont="1" applyFill="1" applyBorder="1" applyAlignment="1">
      <alignment horizontal="right" vertical="center"/>
    </xf>
    <xf numFmtId="49" fontId="44" fillId="2" borderId="0" xfId="0" applyNumberFormat="1" applyFont="1" applyFill="1" applyAlignment="1">
      <alignment horizontal="center" vertical="center"/>
    </xf>
    <xf numFmtId="49" fontId="9" fillId="5" borderId="6" xfId="0" applyNumberFormat="1" applyFont="1" applyFill="1" applyBorder="1" applyAlignment="1">
      <alignment horizontal="center" wrapText="1"/>
    </xf>
    <xf numFmtId="0" fontId="47" fillId="6" borderId="0" xfId="0" applyFont="1" applyFill="1" applyAlignment="1">
      <alignment horizontal="center" vertical="center"/>
    </xf>
    <xf numFmtId="49" fontId="47" fillId="6" borderId="0" xfId="0" applyNumberFormat="1" applyFont="1" applyFill="1" applyAlignment="1">
      <alignment horizontal="center" vertical="center"/>
    </xf>
    <xf numFmtId="49" fontId="9" fillId="6" borderId="7" xfId="0" applyNumberFormat="1" applyFont="1" applyFill="1" applyBorder="1" applyAlignment="1">
      <alignment vertical="center"/>
    </xf>
    <xf numFmtId="49" fontId="30" fillId="2" borderId="28" xfId="0" applyNumberFormat="1" applyFont="1" applyFill="1" applyBorder="1" applyAlignment="1">
      <alignment horizontal="left" vertical="center"/>
    </xf>
    <xf numFmtId="49" fontId="59" fillId="2" borderId="28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30" xfId="0" applyFont="1" applyFill="1" applyBorder="1" applyAlignment="1">
      <alignment vertical="center"/>
    </xf>
    <xf numFmtId="49" fontId="9" fillId="2" borderId="30" xfId="0" applyNumberFormat="1" applyFont="1" applyFill="1" applyBorder="1" applyAlignment="1">
      <alignment vertical="center"/>
    </xf>
    <xf numFmtId="49" fontId="9" fillId="2" borderId="29" xfId="0" applyNumberFormat="1" applyFont="1" applyFill="1" applyBorder="1" applyAlignment="1">
      <alignment vertical="center"/>
    </xf>
    <xf numFmtId="0" fontId="61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31" xfId="0" applyFont="1" applyFill="1" applyBorder="1" applyAlignment="1">
      <alignment horizontal="left" vertical="center"/>
    </xf>
    <xf numFmtId="0" fontId="28" fillId="2" borderId="32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vertical="top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27" xfId="0" applyNumberFormat="1" applyFont="1" applyFill="1" applyBorder="1" applyAlignment="1">
      <alignment vertical="center"/>
    </xf>
    <xf numFmtId="49" fontId="9" fillId="2" borderId="28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vertical="center"/>
    </xf>
    <xf numFmtId="49" fontId="62" fillId="0" borderId="0" xfId="0" applyNumberFormat="1" applyFont="1" applyAlignment="1">
      <alignment horizontal="center"/>
    </xf>
    <xf numFmtId="49" fontId="9" fillId="2" borderId="33" xfId="0" applyNumberFormat="1" applyFont="1" applyFill="1" applyBorder="1" applyAlignment="1">
      <alignment horizontal="center" wrapText="1"/>
    </xf>
    <xf numFmtId="0" fontId="20" fillId="0" borderId="34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49" fontId="9" fillId="2" borderId="35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5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6" xfId="0" applyNumberFormat="1" applyFont="1" applyFill="1" applyBorder="1" applyAlignment="1">
      <alignment horizontal="center" wrapText="1"/>
    </xf>
    <xf numFmtId="1" fontId="31" fillId="5" borderId="37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63" fillId="2" borderId="4" xfId="0" applyNumberFormat="1" applyFont="1" applyFill="1" applyBorder="1" applyAlignment="1">
      <alignment vertical="center"/>
    </xf>
    <xf numFmtId="49" fontId="63" fillId="2" borderId="0" xfId="0" applyNumberFormat="1" applyFont="1" applyFill="1" applyAlignment="1">
      <alignment vertical="center"/>
    </xf>
    <xf numFmtId="49" fontId="64" fillId="2" borderId="0" xfId="0" applyNumberFormat="1" applyFont="1" applyFill="1" applyAlignment="1">
      <alignment horizontal="left" vertical="center"/>
    </xf>
    <xf numFmtId="0" fontId="36" fillId="2" borderId="38" xfId="0" applyFont="1" applyFill="1" applyBorder="1" applyAlignment="1">
      <alignment horizontal="center" wrapText="1"/>
    </xf>
    <xf numFmtId="0" fontId="36" fillId="5" borderId="38" xfId="0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center"/>
    </xf>
    <xf numFmtId="0" fontId="0" fillId="2" borderId="39" xfId="0" applyFill="1" applyBorder="1" applyAlignment="1">
      <alignment horizontal="center" vertical="center"/>
    </xf>
    <xf numFmtId="49" fontId="10" fillId="6" borderId="0" xfId="0" applyNumberFormat="1" applyFont="1" applyFill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44" fillId="0" borderId="7" xfId="0" applyFont="1" applyBorder="1" applyAlignment="1">
      <alignment horizontal="center" vertical="center" shrinkToFit="1"/>
    </xf>
    <xf numFmtId="49" fontId="9" fillId="0" borderId="7" xfId="0" applyNumberFormat="1" applyFont="1" applyBorder="1" applyAlignment="1">
      <alignment horizontal="right" vertical="center"/>
    </xf>
    <xf numFmtId="49" fontId="9" fillId="2" borderId="28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26" xfId="0" applyFont="1" applyFill="1" applyBorder="1" applyAlignment="1">
      <alignment vertical="center"/>
    </xf>
    <xf numFmtId="49" fontId="9" fillId="0" borderId="27" xfId="0" applyNumberFormat="1" applyFont="1" applyBorder="1" applyAlignment="1">
      <alignment vertical="center"/>
    </xf>
    <xf numFmtId="49" fontId="9" fillId="0" borderId="28" xfId="0" applyNumberFormat="1" applyFont="1" applyBorder="1" applyAlignment="1">
      <alignment vertical="center"/>
    </xf>
    <xf numFmtId="49" fontId="9" fillId="0" borderId="28" xfId="0" applyNumberFormat="1" applyFont="1" applyBorder="1" applyAlignment="1">
      <alignment horizontal="right" vertical="center"/>
    </xf>
    <xf numFmtId="49" fontId="9" fillId="0" borderId="23" xfId="0" applyNumberFormat="1" applyFont="1" applyBorder="1" applyAlignment="1">
      <alignment horizontal="right" vertical="center"/>
    </xf>
    <xf numFmtId="0" fontId="44" fillId="0" borderId="0" xfId="0" applyFont="1" applyAlignment="1">
      <alignment horizontal="center" vertical="center" shrinkToFit="1"/>
    </xf>
    <xf numFmtId="49" fontId="9" fillId="2" borderId="40" xfId="0" applyNumberFormat="1" applyFont="1" applyFill="1" applyBorder="1" applyAlignment="1">
      <alignment horizontal="center" wrapText="1"/>
    </xf>
    <xf numFmtId="0" fontId="20" fillId="0" borderId="41" xfId="0" applyFont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 shrinkToFit="1"/>
    </xf>
    <xf numFmtId="0" fontId="44" fillId="0" borderId="0" xfId="0" applyFont="1" applyAlignment="1">
      <alignment horizontal="center" vertical="center"/>
    </xf>
    <xf numFmtId="0" fontId="63" fillId="2" borderId="0" xfId="0" applyFont="1" applyFill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31" fillId="5" borderId="7" xfId="0" applyFont="1" applyFill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5" borderId="42" xfId="0" applyFont="1" applyFill="1" applyBorder="1" applyAlignment="1">
      <alignment horizontal="center" vertical="center"/>
    </xf>
    <xf numFmtId="49" fontId="66" fillId="0" borderId="6" xfId="0" applyNumberFormat="1" applyFont="1" applyBorder="1" applyAlignment="1">
      <alignment horizontal="right" vertical="center"/>
    </xf>
    <xf numFmtId="0" fontId="67" fillId="0" borderId="0" xfId="0" applyFont="1"/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68" fillId="2" borderId="19" xfId="0" applyNumberFormat="1" applyFont="1" applyFill="1" applyBorder="1" applyAlignment="1">
      <alignment horizontal="left" vertical="center"/>
    </xf>
    <xf numFmtId="0" fontId="70" fillId="0" borderId="7" xfId="0" applyFont="1" applyBorder="1" applyAlignment="1">
      <alignment vertical="center"/>
    </xf>
    <xf numFmtId="0" fontId="71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0" fontId="73" fillId="0" borderId="0" xfId="0" applyFont="1" applyAlignment="1">
      <alignment horizontal="right" vertical="center"/>
    </xf>
    <xf numFmtId="49" fontId="12" fillId="6" borderId="0" xfId="0" applyNumberFormat="1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49" fontId="62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7" fillId="6" borderId="0" xfId="0" applyNumberFormat="1" applyFont="1" applyFill="1" applyAlignment="1">
      <alignment horizontal="center"/>
    </xf>
    <xf numFmtId="49" fontId="37" fillId="6" borderId="0" xfId="0" applyNumberFormat="1" applyFont="1" applyFill="1" applyAlignment="1">
      <alignment horizontal="left"/>
    </xf>
    <xf numFmtId="49" fontId="15" fillId="6" borderId="0" xfId="0" applyNumberFormat="1" applyFont="1" applyFill="1" applyAlignment="1">
      <alignment horizontal="left"/>
    </xf>
    <xf numFmtId="0" fontId="67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0" fillId="6" borderId="6" xfId="0" applyNumberFormat="1" applyFill="1" applyBorder="1" applyAlignment="1">
      <alignment vertical="center"/>
    </xf>
    <xf numFmtId="49" fontId="42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0" fontId="19" fillId="6" borderId="6" xfId="0" applyFont="1" applyFill="1" applyBorder="1" applyAlignment="1">
      <alignment horizontal="left" vertical="center"/>
    </xf>
    <xf numFmtId="49" fontId="19" fillId="6" borderId="6" xfId="0" applyNumberFormat="1" applyFont="1" applyFill="1" applyBorder="1" applyAlignment="1">
      <alignment horizontal="right" vertical="center"/>
    </xf>
    <xf numFmtId="0" fontId="44" fillId="6" borderId="7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horizontal="center" vertical="center" shrinkToFit="1"/>
    </xf>
    <xf numFmtId="0" fontId="45" fillId="6" borderId="7" xfId="0" applyFont="1" applyFill="1" applyBorder="1" applyAlignment="1">
      <alignment horizontal="center" vertical="center"/>
    </xf>
    <xf numFmtId="0" fontId="43" fillId="6" borderId="7" xfId="0" applyFont="1" applyFill="1" applyBorder="1" applyAlignment="1">
      <alignment vertical="center"/>
    </xf>
    <xf numFmtId="0" fontId="46" fillId="6" borderId="7" xfId="0" applyFont="1" applyFill="1" applyBorder="1" applyAlignment="1">
      <alignment horizontal="center" vertical="center"/>
    </xf>
    <xf numFmtId="0" fontId="46" fillId="6" borderId="0" xfId="0" applyFont="1" applyFill="1" applyAlignment="1">
      <alignment vertical="center"/>
    </xf>
    <xf numFmtId="0" fontId="44" fillId="6" borderId="0" xfId="0" applyFont="1" applyFill="1" applyAlignment="1">
      <alignment horizontal="center" vertical="center"/>
    </xf>
    <xf numFmtId="0" fontId="44" fillId="6" borderId="0" xfId="0" applyFont="1" applyFill="1" applyAlignment="1">
      <alignment horizontal="center" vertical="center" shrinkToFit="1"/>
    </xf>
    <xf numFmtId="0" fontId="49" fillId="6" borderId="0" xfId="0" applyFont="1" applyFill="1" applyAlignment="1">
      <alignment vertical="center"/>
    </xf>
    <xf numFmtId="0" fontId="50" fillId="6" borderId="0" xfId="0" applyFont="1" applyFill="1" applyAlignment="1">
      <alignment vertical="center"/>
    </xf>
    <xf numFmtId="0" fontId="46" fillId="6" borderId="7" xfId="0" applyFont="1" applyFill="1" applyBorder="1" applyAlignment="1">
      <alignment vertical="center"/>
    </xf>
    <xf numFmtId="0" fontId="0" fillId="6" borderId="7" xfId="0" applyFill="1" applyBorder="1"/>
    <xf numFmtId="0" fontId="46" fillId="6" borderId="18" xfId="0" applyFont="1" applyFill="1" applyBorder="1" applyAlignment="1">
      <alignment horizontal="center" vertical="center"/>
    </xf>
    <xf numFmtId="0" fontId="46" fillId="6" borderId="17" xfId="0" applyFont="1" applyFill="1" applyBorder="1" applyAlignment="1">
      <alignment horizontal="left" vertical="center"/>
    </xf>
    <xf numFmtId="0" fontId="46" fillId="6" borderId="0" xfId="0" applyFont="1" applyFill="1" applyAlignment="1">
      <alignment horizontal="center" vertical="center"/>
    </xf>
    <xf numFmtId="49" fontId="46" fillId="6" borderId="7" xfId="0" applyNumberFormat="1" applyFont="1" applyFill="1" applyBorder="1" applyAlignment="1">
      <alignment vertical="center"/>
    </xf>
    <xf numFmtId="49" fontId="46" fillId="6" borderId="0" xfId="0" applyNumberFormat="1" applyFont="1" applyFill="1" applyAlignment="1">
      <alignment vertical="center"/>
    </xf>
    <xf numFmtId="0" fontId="46" fillId="6" borderId="17" xfId="0" applyFont="1" applyFill="1" applyBorder="1" applyAlignment="1">
      <alignment vertical="center"/>
    </xf>
    <xf numFmtId="49" fontId="46" fillId="6" borderId="17" xfId="0" applyNumberFormat="1" applyFont="1" applyFill="1" applyBorder="1" applyAlignment="1">
      <alignment vertical="center"/>
    </xf>
    <xf numFmtId="0" fontId="46" fillId="6" borderId="18" xfId="0" applyFont="1" applyFill="1" applyBorder="1" applyAlignment="1">
      <alignment vertical="center"/>
    </xf>
    <xf numFmtId="0" fontId="52" fillId="6" borderId="18" xfId="0" applyFont="1" applyFill="1" applyBorder="1" applyAlignment="1">
      <alignment horizontal="center" vertical="center"/>
    </xf>
    <xf numFmtId="0" fontId="53" fillId="6" borderId="0" xfId="0" applyFont="1" applyFill="1" applyAlignment="1">
      <alignment vertical="center"/>
    </xf>
    <xf numFmtId="0" fontId="52" fillId="6" borderId="7" xfId="0" applyFont="1" applyFill="1" applyBorder="1" applyAlignment="1">
      <alignment horizontal="center" vertical="center"/>
    </xf>
    <xf numFmtId="49" fontId="46" fillId="6" borderId="18" xfId="0" applyNumberFormat="1" applyFont="1" applyFill="1" applyBorder="1" applyAlignment="1">
      <alignment vertical="center"/>
    </xf>
    <xf numFmtId="0" fontId="54" fillId="6" borderId="0" xfId="0" applyFont="1" applyFill="1" applyAlignment="1">
      <alignment vertical="center"/>
    </xf>
    <xf numFmtId="0" fontId="9" fillId="6" borderId="0" xfId="0" applyFont="1" applyFill="1" applyAlignment="1">
      <alignment horizontal="right" vertical="center"/>
    </xf>
    <xf numFmtId="0" fontId="47" fillId="6" borderId="0" xfId="0" applyFont="1" applyFill="1" applyAlignment="1">
      <alignment horizontal="left" vertical="center"/>
    </xf>
    <xf numFmtId="0" fontId="20" fillId="6" borderId="0" xfId="0" applyFont="1" applyFill="1"/>
    <xf numFmtId="0" fontId="10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20" fillId="6" borderId="10" xfId="0" applyFont="1" applyFill="1" applyBorder="1" applyAlignment="1">
      <alignment vertical="center"/>
    </xf>
    <xf numFmtId="0" fontId="20" fillId="6" borderId="13" xfId="0" applyFont="1" applyFill="1" applyBorder="1" applyAlignment="1">
      <alignment vertical="center"/>
    </xf>
    <xf numFmtId="0" fontId="20" fillId="6" borderId="16" xfId="0" applyFont="1" applyFill="1" applyBorder="1" applyAlignment="1">
      <alignment vertical="center"/>
    </xf>
    <xf numFmtId="0" fontId="0" fillId="6" borderId="0" xfId="0" applyFill="1"/>
    <xf numFmtId="0" fontId="5" fillId="6" borderId="0" xfId="0" applyFont="1" applyFill="1" applyAlignment="1">
      <alignment vertical="top"/>
    </xf>
    <xf numFmtId="49" fontId="43" fillId="6" borderId="0" xfId="0" applyNumberFormat="1" applyFont="1" applyFill="1" applyAlignment="1">
      <alignment horizontal="center" vertical="center"/>
    </xf>
    <xf numFmtId="49" fontId="36" fillId="6" borderId="0" xfId="0" applyNumberFormat="1" applyFont="1" applyFill="1" applyAlignment="1">
      <alignment horizontal="center" vertical="center"/>
    </xf>
    <xf numFmtId="49" fontId="41" fillId="6" borderId="0" xfId="0" applyNumberFormat="1" applyFont="1" applyFill="1" applyAlignment="1">
      <alignment vertical="center"/>
    </xf>
    <xf numFmtId="49" fontId="41" fillId="6" borderId="17" xfId="0" applyNumberFormat="1" applyFont="1" applyFill="1" applyBorder="1" applyAlignment="1">
      <alignment vertical="center"/>
    </xf>
    <xf numFmtId="49" fontId="30" fillId="6" borderId="27" xfId="0" applyNumberFormat="1" applyFont="1" applyFill="1" applyBorder="1" applyAlignment="1">
      <alignment vertical="center"/>
    </xf>
    <xf numFmtId="49" fontId="30" fillId="6" borderId="28" xfId="0" applyNumberFormat="1" applyFont="1" applyFill="1" applyBorder="1" applyAlignment="1">
      <alignment vertical="center"/>
    </xf>
    <xf numFmtId="49" fontId="41" fillId="6" borderId="7" xfId="0" applyNumberFormat="1" applyFont="1" applyFill="1" applyBorder="1" applyAlignment="1">
      <alignment vertical="center"/>
    </xf>
    <xf numFmtId="49" fontId="41" fillId="6" borderId="18" xfId="0" applyNumberFormat="1" applyFont="1" applyFill="1" applyBorder="1" applyAlignment="1">
      <alignment vertical="center"/>
    </xf>
    <xf numFmtId="49" fontId="36" fillId="6" borderId="7" xfId="0" applyNumberFormat="1" applyFont="1" applyFill="1" applyBorder="1" applyAlignment="1">
      <alignment horizontal="center" vertical="center"/>
    </xf>
    <xf numFmtId="49" fontId="9" fillId="6" borderId="27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horizontal="right" vertical="center"/>
    </xf>
    <xf numFmtId="49" fontId="9" fillId="6" borderId="23" xfId="0" applyNumberFormat="1" applyFont="1" applyFill="1" applyBorder="1" applyAlignment="1">
      <alignment horizontal="right" vertical="center"/>
    </xf>
    <xf numFmtId="49" fontId="9" fillId="6" borderId="29" xfId="0" applyNumberFormat="1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right" vertical="center"/>
    </xf>
    <xf numFmtId="49" fontId="9" fillId="6" borderId="18" xfId="0" applyNumberFormat="1" applyFont="1" applyFill="1" applyBorder="1" applyAlignment="1">
      <alignment horizontal="right" vertical="center"/>
    </xf>
    <xf numFmtId="49" fontId="70" fillId="2" borderId="0" xfId="0" applyNumberFormat="1" applyFont="1" applyFill="1" applyAlignment="1">
      <alignment horizontal="center" vertical="center"/>
    </xf>
    <xf numFmtId="0" fontId="70" fillId="6" borderId="7" xfId="0" applyFont="1" applyFill="1" applyBorder="1" applyAlignment="1">
      <alignment vertical="center"/>
    </xf>
    <xf numFmtId="0" fontId="76" fillId="6" borderId="7" xfId="0" applyFont="1" applyFill="1" applyBorder="1" applyAlignment="1">
      <alignment vertical="center"/>
    </xf>
    <xf numFmtId="0" fontId="1" fillId="2" borderId="0" xfId="0" applyFont="1" applyFill="1"/>
    <xf numFmtId="0" fontId="69" fillId="6" borderId="7" xfId="0" applyFont="1" applyFill="1" applyBorder="1"/>
    <xf numFmtId="0" fontId="70" fillId="6" borderId="7" xfId="0" applyFont="1" applyFill="1" applyBorder="1" applyAlignment="1">
      <alignment horizontal="center" vertical="center" shrinkToFit="1"/>
    </xf>
    <xf numFmtId="0" fontId="74" fillId="6" borderId="7" xfId="0" applyFont="1" applyFill="1" applyBorder="1"/>
    <xf numFmtId="49" fontId="24" fillId="0" borderId="0" xfId="0" applyNumberFormat="1" applyFont="1" applyAlignment="1">
      <alignment vertical="center"/>
    </xf>
    <xf numFmtId="49" fontId="35" fillId="0" borderId="0" xfId="0" applyNumberFormat="1" applyFont="1" applyAlignment="1">
      <alignment vertical="center"/>
    </xf>
    <xf numFmtId="49" fontId="25" fillId="0" borderId="0" xfId="0" applyNumberFormat="1" applyFont="1" applyAlignment="1">
      <alignment horizontal="right" vertical="center"/>
    </xf>
    <xf numFmtId="49" fontId="42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0" fontId="74" fillId="6" borderId="0" xfId="0" applyFont="1" applyFill="1"/>
    <xf numFmtId="49" fontId="30" fillId="0" borderId="0" xfId="0" applyNumberFormat="1" applyFont="1" applyAlignment="1">
      <alignment horizontal="left" vertical="center"/>
    </xf>
    <xf numFmtId="49" fontId="59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0" fontId="51" fillId="0" borderId="0" xfId="0" applyFont="1" applyAlignment="1">
      <alignment horizontal="right" vertical="center"/>
    </xf>
    <xf numFmtId="49" fontId="58" fillId="2" borderId="28" xfId="0" applyNumberFormat="1" applyFont="1" applyFill="1" applyBorder="1" applyAlignment="1">
      <alignment horizontal="center" vertical="center"/>
    </xf>
    <xf numFmtId="49" fontId="58" fillId="2" borderId="28" xfId="0" applyNumberFormat="1" applyFont="1" applyFill="1" applyBorder="1" applyAlignment="1">
      <alignment vertical="center"/>
    </xf>
    <xf numFmtId="49" fontId="9" fillId="6" borderId="27" xfId="0" applyNumberFormat="1" applyFont="1" applyFill="1" applyBorder="1" applyAlignment="1">
      <alignment horizontal="center" vertical="center"/>
    </xf>
    <xf numFmtId="49" fontId="41" fillId="6" borderId="28" xfId="0" applyNumberFormat="1" applyFont="1" applyFill="1" applyBorder="1" applyAlignment="1">
      <alignment vertical="center"/>
    </xf>
    <xf numFmtId="0" fontId="0" fillId="6" borderId="23" xfId="0" applyFill="1" applyBorder="1"/>
    <xf numFmtId="49" fontId="9" fillId="6" borderId="30" xfId="0" applyNumberFormat="1" applyFont="1" applyFill="1" applyBorder="1" applyAlignment="1">
      <alignment horizontal="center" vertical="center"/>
    </xf>
    <xf numFmtId="0" fontId="0" fillId="6" borderId="17" xfId="0" applyFill="1" applyBorder="1"/>
    <xf numFmtId="49" fontId="9" fillId="6" borderId="29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6" fillId="6" borderId="27" xfId="0" applyNumberFormat="1" applyFont="1" applyFill="1" applyBorder="1" applyAlignment="1">
      <alignment horizontal="center" vertical="center"/>
    </xf>
    <xf numFmtId="49" fontId="9" fillId="6" borderId="23" xfId="0" applyNumberFormat="1" applyFont="1" applyFill="1" applyBorder="1" applyAlignment="1">
      <alignment vertical="center"/>
    </xf>
    <xf numFmtId="49" fontId="36" fillId="6" borderId="30" xfId="0" applyNumberFormat="1" applyFont="1" applyFill="1" applyBorder="1" applyAlignment="1">
      <alignment horizontal="center" vertical="center"/>
    </xf>
    <xf numFmtId="49" fontId="36" fillId="6" borderId="29" xfId="0" applyNumberFormat="1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vertical="center"/>
    </xf>
    <xf numFmtId="0" fontId="0" fillId="2" borderId="25" xfId="0" applyFill="1" applyBorder="1"/>
    <xf numFmtId="0" fontId="0" fillId="6" borderId="28" xfId="0" applyFill="1" applyBorder="1"/>
    <xf numFmtId="0" fontId="1" fillId="6" borderId="0" xfId="0" applyFont="1" applyFill="1"/>
    <xf numFmtId="0" fontId="77" fillId="2" borderId="0" xfId="0" applyFont="1" applyFill="1" applyAlignment="1">
      <alignment horizontal="center" shrinkToFit="1"/>
    </xf>
    <xf numFmtId="0" fontId="78" fillId="9" borderId="0" xfId="0" applyFont="1" applyFill="1"/>
    <xf numFmtId="0" fontId="78" fillId="6" borderId="0" xfId="0" applyFont="1" applyFill="1"/>
    <xf numFmtId="0" fontId="74" fillId="6" borderId="7" xfId="0" applyFont="1" applyFill="1" applyBorder="1" applyAlignment="1">
      <alignment horizontal="center" vertical="center" shrinkToFit="1"/>
    </xf>
    <xf numFmtId="0" fontId="74" fillId="6" borderId="7" xfId="0" applyFont="1" applyFill="1" applyBorder="1" applyAlignment="1">
      <alignment vertical="center" shrinkToFit="1"/>
    </xf>
    <xf numFmtId="0" fontId="74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69" fillId="6" borderId="0" xfId="0" applyFont="1" applyFill="1" applyAlignment="1">
      <alignment horizontal="center"/>
    </xf>
    <xf numFmtId="0" fontId="0" fillId="6" borderId="5" xfId="0" applyFill="1" applyBorder="1"/>
    <xf numFmtId="0" fontId="69" fillId="9" borderId="5" xfId="0" applyFont="1" applyFill="1" applyBorder="1" applyAlignment="1">
      <alignment horizontal="center" vertical="center"/>
    </xf>
    <xf numFmtId="0" fontId="74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right" vertical="center" shrinkToFit="1"/>
    </xf>
    <xf numFmtId="0" fontId="69" fillId="6" borderId="0" xfId="0" applyFont="1" applyFill="1" applyAlignment="1">
      <alignment horizontal="center" vertical="center"/>
    </xf>
    <xf numFmtId="49" fontId="20" fillId="3" borderId="0" xfId="0" applyNumberFormat="1" applyFont="1" applyFill="1"/>
    <xf numFmtId="0" fontId="0" fillId="3" borderId="0" xfId="0" applyFill="1" applyAlignment="1">
      <alignment horizontal="center"/>
    </xf>
    <xf numFmtId="49" fontId="20" fillId="4" borderId="0" xfId="0" applyNumberFormat="1" applyFont="1" applyFill="1"/>
    <xf numFmtId="0" fontId="0" fillId="4" borderId="0" xfId="0" applyFill="1" applyAlignment="1">
      <alignment horizontal="center"/>
    </xf>
    <xf numFmtId="49" fontId="20" fillId="10" borderId="0" xfId="0" applyNumberFormat="1" applyFont="1" applyFill="1"/>
    <xf numFmtId="0" fontId="0" fillId="10" borderId="0" xfId="0" applyFill="1" applyAlignment="1">
      <alignment horizontal="center"/>
    </xf>
    <xf numFmtId="0" fontId="69" fillId="9" borderId="0" xfId="0" applyFont="1" applyFill="1" applyAlignment="1">
      <alignment horizontal="center"/>
    </xf>
    <xf numFmtId="0" fontId="79" fillId="6" borderId="0" xfId="0" applyFont="1" applyFill="1" applyAlignment="1">
      <alignment horizontal="center"/>
    </xf>
    <xf numFmtId="0" fontId="79" fillId="9" borderId="0" xfId="0" applyFont="1" applyFill="1" applyAlignment="1">
      <alignment horizontal="center"/>
    </xf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11" borderId="37" xfId="0" applyFill="1" applyBorder="1" applyAlignment="1">
      <alignment horizontal="center"/>
    </xf>
    <xf numFmtId="0" fontId="0" fillId="0" borderId="6" xfId="0" applyBorder="1"/>
    <xf numFmtId="0" fontId="0" fillId="12" borderId="0" xfId="0" applyFill="1"/>
    <xf numFmtId="0" fontId="80" fillId="13" borderId="0" xfId="0" applyFont="1" applyFill="1" applyAlignment="1">
      <alignment horizontal="center" vertical="center"/>
    </xf>
    <xf numFmtId="0" fontId="0" fillId="9" borderId="7" xfId="0" applyFill="1" applyBorder="1" applyAlignment="1">
      <alignment horizontal="center"/>
    </xf>
    <xf numFmtId="0" fontId="81" fillId="6" borderId="7" xfId="0" applyFont="1" applyFill="1" applyBorder="1" applyAlignment="1">
      <alignment horizontal="center"/>
    </xf>
    <xf numFmtId="0" fontId="81" fillId="6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82" fillId="6" borderId="0" xfId="0" applyFont="1" applyFill="1" applyAlignment="1">
      <alignment vertical="center"/>
    </xf>
    <xf numFmtId="0" fontId="83" fillId="6" borderId="0" xfId="0" applyFont="1" applyFill="1"/>
    <xf numFmtId="49" fontId="69" fillId="2" borderId="0" xfId="0" applyNumberFormat="1" applyFont="1" applyFill="1" applyAlignment="1">
      <alignment horizontal="center" vertical="center"/>
    </xf>
    <xf numFmtId="49" fontId="12" fillId="4" borderId="26" xfId="0" applyNumberFormat="1" applyFont="1" applyFill="1" applyBorder="1" applyAlignment="1">
      <alignment vertical="center"/>
    </xf>
    <xf numFmtId="49" fontId="65" fillId="3" borderId="1" xfId="0" applyNumberFormat="1" applyFont="1" applyFill="1" applyBorder="1" applyAlignment="1">
      <alignment vertical="center" shrinkToFit="1"/>
    </xf>
    <xf numFmtId="0" fontId="63" fillId="0" borderId="2" xfId="0" applyFont="1" applyBorder="1" applyAlignment="1">
      <alignment vertical="center" shrinkToFit="1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75" fillId="7" borderId="7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wrapText="1"/>
    </xf>
    <xf numFmtId="49" fontId="65" fillId="3" borderId="2" xfId="0" applyNumberFormat="1" applyFont="1" applyFill="1" applyBorder="1" applyAlignment="1">
      <alignment vertical="center" shrinkToFit="1"/>
    </xf>
    <xf numFmtId="49" fontId="65" fillId="3" borderId="38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8" xfId="0" applyFont="1" applyFill="1" applyBorder="1" applyAlignment="1">
      <alignment wrapText="1"/>
    </xf>
    <xf numFmtId="0" fontId="20" fillId="0" borderId="44" xfId="0" applyFont="1" applyBorder="1" applyAlignment="1">
      <alignment horizontal="center" vertical="center"/>
    </xf>
    <xf numFmtId="49" fontId="25" fillId="2" borderId="39" xfId="0" applyNumberFormat="1" applyFont="1" applyFill="1" applyBorder="1" applyAlignment="1">
      <alignment horizontal="right" vertical="center"/>
    </xf>
    <xf numFmtId="0" fontId="20" fillId="0" borderId="25" xfId="0" applyFont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92" fillId="0" borderId="0" xfId="0" applyFont="1" applyAlignment="1">
      <alignment horizontal="right" vertical="center"/>
    </xf>
    <xf numFmtId="0" fontId="93" fillId="0" borderId="0" xfId="0" applyFont="1" applyAlignment="1">
      <alignment horizontal="right" vertical="center"/>
    </xf>
    <xf numFmtId="0" fontId="75" fillId="6" borderId="7" xfId="0" applyFont="1" applyFill="1" applyBorder="1" applyAlignment="1">
      <alignment horizontal="center" vertical="center"/>
    </xf>
    <xf numFmtId="0" fontId="75" fillId="6" borderId="0" xfId="0" applyFont="1" applyFill="1" applyAlignment="1">
      <alignment horizontal="center" vertical="center"/>
    </xf>
    <xf numFmtId="0" fontId="71" fillId="6" borderId="0" xfId="0" applyFont="1" applyFill="1" applyAlignment="1">
      <alignment vertical="center"/>
    </xf>
    <xf numFmtId="0" fontId="72" fillId="6" borderId="0" xfId="0" applyFont="1" applyFill="1" applyAlignment="1">
      <alignment vertical="center"/>
    </xf>
    <xf numFmtId="49" fontId="63" fillId="0" borderId="2" xfId="0" applyNumberFormat="1" applyFont="1" applyBorder="1" applyAlignment="1">
      <alignment vertical="center" shrinkToFit="1"/>
    </xf>
    <xf numFmtId="49" fontId="0" fillId="0" borderId="0" xfId="0" applyNumberFormat="1" applyAlignment="1">
      <alignment horizontal="center"/>
    </xf>
    <xf numFmtId="1" fontId="15" fillId="0" borderId="0" xfId="0" applyNumberFormat="1" applyFont="1" applyAlignment="1">
      <alignment horizontal="left"/>
    </xf>
    <xf numFmtId="1" fontId="20" fillId="0" borderId="6" xfId="0" applyNumberFormat="1" applyFont="1" applyBorder="1" applyAlignment="1">
      <alignment horizontal="left"/>
    </xf>
    <xf numFmtId="1" fontId="63" fillId="0" borderId="2" xfId="0" applyNumberFormat="1" applyFont="1" applyBorder="1" applyAlignment="1">
      <alignment vertical="center" shrinkToFit="1"/>
    </xf>
    <xf numFmtId="1" fontId="84" fillId="2" borderId="20" xfId="0" applyNumberFormat="1" applyFont="1" applyFill="1" applyBorder="1" applyAlignment="1">
      <alignment horizontal="right" vertical="center"/>
    </xf>
    <xf numFmtId="1" fontId="19" fillId="0" borderId="6" xfId="0" applyNumberFormat="1" applyFont="1" applyBorder="1" applyAlignment="1">
      <alignment horizontal="right" vertical="center"/>
    </xf>
    <xf numFmtId="1" fontId="9" fillId="2" borderId="1" xfId="0" applyNumberFormat="1" applyFont="1" applyFill="1" applyBorder="1" applyAlignment="1">
      <alignment horizontal="center" wrapText="1"/>
    </xf>
    <xf numFmtId="1" fontId="20" fillId="0" borderId="43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66" fillId="0" borderId="15" xfId="0" applyNumberFormat="1" applyFont="1" applyBorder="1" applyAlignment="1">
      <alignment horizontal="right" vertical="center"/>
    </xf>
    <xf numFmtId="0" fontId="92" fillId="6" borderId="0" xfId="0" applyFont="1" applyFill="1" applyAlignment="1">
      <alignment horizontal="right" vertical="center"/>
    </xf>
    <xf numFmtId="0" fontId="20" fillId="0" borderId="45" xfId="0" applyFont="1" applyBorder="1" applyAlignment="1">
      <alignment horizontal="center" vertical="center"/>
    </xf>
    <xf numFmtId="49" fontId="65" fillId="15" borderId="1" xfId="0" applyNumberFormat="1" applyFont="1" applyFill="1" applyBorder="1" applyAlignment="1">
      <alignment vertical="center" shrinkToFit="1"/>
    </xf>
    <xf numFmtId="0" fontId="0" fillId="16" borderId="20" xfId="0" applyFill="1" applyBorder="1" applyAlignment="1">
      <alignment vertical="center"/>
    </xf>
    <xf numFmtId="0" fontId="39" fillId="15" borderId="15" xfId="0" applyFont="1" applyFill="1" applyBorder="1" applyAlignment="1">
      <alignment horizontal="right" vertical="center"/>
    </xf>
    <xf numFmtId="0" fontId="0" fillId="0" borderId="30" xfId="0" applyBorder="1"/>
    <xf numFmtId="0" fontId="0" fillId="2" borderId="26" xfId="0" applyFill="1" applyBorder="1"/>
    <xf numFmtId="0" fontId="74" fillId="3" borderId="0" xfId="0" applyFont="1" applyFill="1" applyAlignment="1">
      <alignment horizontal="center"/>
    </xf>
    <xf numFmtId="0" fontId="74" fillId="4" borderId="0" xfId="0" applyFont="1" applyFill="1" applyAlignment="1">
      <alignment horizontal="center"/>
    </xf>
    <xf numFmtId="0" fontId="74" fillId="10" borderId="0" xfId="0" applyFont="1" applyFill="1" applyAlignment="1">
      <alignment horizontal="center"/>
    </xf>
    <xf numFmtId="0" fontId="47" fillId="15" borderId="0" xfId="0" applyFont="1" applyFill="1" applyAlignment="1">
      <alignment vertical="center"/>
    </xf>
    <xf numFmtId="49" fontId="56" fillId="15" borderId="0" xfId="0" applyNumberFormat="1" applyFont="1" applyFill="1" applyAlignment="1">
      <alignment vertical="center"/>
    </xf>
    <xf numFmtId="49" fontId="24" fillId="16" borderId="0" xfId="0" applyNumberFormat="1" applyFont="1" applyFill="1" applyAlignment="1">
      <alignment horizontal="right" vertical="center"/>
    </xf>
    <xf numFmtId="0" fontId="74" fillId="0" borderId="18" xfId="0" applyFont="1" applyBorder="1" applyAlignment="1">
      <alignment vertical="center"/>
    </xf>
    <xf numFmtId="1" fontId="20" fillId="0" borderId="18" xfId="0" applyNumberFormat="1" applyFont="1" applyBorder="1" applyAlignment="1">
      <alignment horizontal="center" vertical="center"/>
    </xf>
    <xf numFmtId="49" fontId="20" fillId="0" borderId="27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14" fillId="6" borderId="0" xfId="0" applyFont="1" applyFill="1" applyAlignment="1">
      <alignment horizontal="left"/>
    </xf>
    <xf numFmtId="49" fontId="85" fillId="2" borderId="0" xfId="0" applyNumberFormat="1" applyFont="1" applyFill="1" applyAlignment="1">
      <alignment horizontal="right" vertical="center"/>
    </xf>
    <xf numFmtId="0" fontId="85" fillId="0" borderId="0" xfId="0" applyFont="1" applyAlignment="1">
      <alignment vertical="center"/>
    </xf>
    <xf numFmtId="0" fontId="85" fillId="2" borderId="0" xfId="0" applyFont="1" applyFill="1" applyAlignment="1">
      <alignment horizontal="right" vertical="center"/>
    </xf>
    <xf numFmtId="0" fontId="85" fillId="2" borderId="0" xfId="0" applyFont="1" applyFill="1" applyAlignment="1">
      <alignment horizontal="center" vertical="center"/>
    </xf>
    <xf numFmtId="0" fontId="85" fillId="2" borderId="0" xfId="0" applyFont="1" applyFill="1" applyAlignment="1">
      <alignment horizontal="left" vertical="center"/>
    </xf>
    <xf numFmtId="0" fontId="85" fillId="2" borderId="0" xfId="0" applyFont="1" applyFill="1" applyAlignment="1">
      <alignment vertical="center"/>
    </xf>
    <xf numFmtId="0" fontId="86" fillId="2" borderId="0" xfId="0" applyFont="1" applyFill="1" applyAlignment="1">
      <alignment horizontal="center" vertical="center"/>
    </xf>
    <xf numFmtId="0" fontId="86" fillId="2" borderId="0" xfId="0" applyFont="1" applyFill="1" applyAlignment="1">
      <alignment vertical="center"/>
    </xf>
    <xf numFmtId="0" fontId="85" fillId="6" borderId="0" xfId="0" applyFont="1" applyFill="1" applyAlignment="1">
      <alignment vertical="center"/>
    </xf>
    <xf numFmtId="0" fontId="85" fillId="3" borderId="0" xfId="0" applyFont="1" applyFill="1"/>
    <xf numFmtId="0" fontId="85" fillId="3" borderId="0" xfId="0" applyFont="1" applyFill="1" applyAlignment="1">
      <alignment horizontal="center"/>
    </xf>
    <xf numFmtId="0" fontId="85" fillId="6" borderId="0" xfId="0" applyFont="1" applyFill="1"/>
    <xf numFmtId="0" fontId="85" fillId="0" borderId="0" xfId="0" applyFont="1"/>
    <xf numFmtId="0" fontId="2" fillId="0" borderId="18" xfId="0" applyFont="1" applyBorder="1" applyAlignment="1">
      <alignment vertical="center"/>
    </xf>
    <xf numFmtId="0" fontId="44" fillId="6" borderId="7" xfId="0" applyFont="1" applyFill="1" applyBorder="1" applyAlignment="1">
      <alignment vertical="center"/>
    </xf>
    <xf numFmtId="0" fontId="2" fillId="6" borderId="0" xfId="0" applyFont="1" applyFill="1"/>
    <xf numFmtId="0" fontId="55" fillId="0" borderId="7" xfId="0" applyFont="1" applyBorder="1" applyAlignment="1">
      <alignment vertical="center"/>
    </xf>
    <xf numFmtId="0" fontId="44" fillId="0" borderId="7" xfId="0" applyFont="1" applyBorder="1" applyAlignment="1">
      <alignment vertical="center"/>
    </xf>
    <xf numFmtId="0" fontId="49" fillId="0" borderId="7" xfId="0" applyFont="1" applyBorder="1" applyAlignment="1">
      <alignment horizontal="center" vertical="center"/>
    </xf>
    <xf numFmtId="49" fontId="44" fillId="6" borderId="0" xfId="0" applyNumberFormat="1" applyFont="1" applyFill="1" applyAlignment="1">
      <alignment vertical="center"/>
    </xf>
    <xf numFmtId="49" fontId="87" fillId="6" borderId="0" xfId="0" applyNumberFormat="1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49" fontId="49" fillId="0" borderId="17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3" borderId="0" xfId="0" applyFont="1" applyFill="1"/>
    <xf numFmtId="0" fontId="2" fillId="0" borderId="0" xfId="0" applyFont="1"/>
    <xf numFmtId="0" fontId="49" fillId="0" borderId="18" xfId="0" applyFont="1" applyBorder="1" applyAlignment="1">
      <alignment horizontal="center" vertical="center"/>
    </xf>
    <xf numFmtId="49" fontId="49" fillId="0" borderId="0" xfId="0" applyNumberFormat="1" applyFont="1" applyAlignment="1">
      <alignment vertical="center"/>
    </xf>
    <xf numFmtId="0" fontId="2" fillId="6" borderId="0" xfId="0" applyFont="1" applyFill="1" applyAlignment="1">
      <alignment horizontal="center"/>
    </xf>
    <xf numFmtId="0" fontId="49" fillId="6" borderId="18" xfId="0" applyFont="1" applyFill="1" applyBorder="1" applyAlignment="1">
      <alignment horizontal="center" vertical="center"/>
    </xf>
    <xf numFmtId="49" fontId="49" fillId="6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88" fillId="8" borderId="23" xfId="0" applyFont="1" applyFill="1" applyBorder="1" applyAlignment="1">
      <alignment horizontal="right" vertical="center"/>
    </xf>
    <xf numFmtId="0" fontId="49" fillId="0" borderId="7" xfId="0" applyFont="1" applyBorder="1" applyAlignment="1">
      <alignment vertical="center"/>
    </xf>
    <xf numFmtId="0" fontId="49" fillId="0" borderId="17" xfId="0" applyFont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88" fillId="8" borderId="17" xfId="0" applyFont="1" applyFill="1" applyBorder="1" applyAlignment="1">
      <alignment horizontal="right" vertical="center"/>
    </xf>
    <xf numFmtId="0" fontId="49" fillId="0" borderId="17" xfId="0" applyFont="1" applyBorder="1" applyAlignment="1">
      <alignment vertical="center"/>
    </xf>
    <xf numFmtId="0" fontId="49" fillId="0" borderId="18" xfId="0" applyFont="1" applyBorder="1" applyAlignment="1">
      <alignment vertical="center"/>
    </xf>
    <xf numFmtId="49" fontId="89" fillId="4" borderId="24" xfId="0" applyNumberFormat="1" applyFont="1" applyFill="1" applyBorder="1" applyAlignment="1">
      <alignment vertical="center"/>
    </xf>
    <xf numFmtId="49" fontId="90" fillId="4" borderId="5" xfId="0" applyNumberFormat="1" applyFont="1" applyFill="1" applyBorder="1" applyAlignment="1">
      <alignment vertical="center"/>
    </xf>
    <xf numFmtId="49" fontId="91" fillId="4" borderId="5" xfId="0" applyNumberFormat="1" applyFont="1" applyFill="1" applyBorder="1" applyAlignment="1">
      <alignment horizontal="left" vertical="center"/>
    </xf>
    <xf numFmtId="0" fontId="33" fillId="4" borderId="5" xfId="0" applyFont="1" applyFill="1" applyBorder="1" applyAlignment="1">
      <alignment vertical="center"/>
    </xf>
    <xf numFmtId="0" fontId="44" fillId="0" borderId="7" xfId="0" applyFont="1" applyBorder="1" applyAlignment="1">
      <alignment horizontal="center"/>
    </xf>
    <xf numFmtId="0" fontId="44" fillId="0" borderId="7" xfId="0" applyFont="1" applyBorder="1" applyAlignment="1">
      <alignment horizontal="left" vertical="center"/>
    </xf>
    <xf numFmtId="0" fontId="94" fillId="0" borderId="0" xfId="0" applyFont="1" applyAlignment="1">
      <alignment horizontal="left" textRotation="90" wrapText="1"/>
    </xf>
    <xf numFmtId="20" fontId="0" fillId="0" borderId="5" xfId="0" applyNumberFormat="1" applyBorder="1"/>
    <xf numFmtId="0" fontId="0" fillId="0" borderId="5" xfId="0" applyBorder="1"/>
    <xf numFmtId="20" fontId="0" fillId="0" borderId="5" xfId="0" applyNumberFormat="1" applyBorder="1" applyAlignment="1">
      <alignment horizontal="left"/>
    </xf>
    <xf numFmtId="0" fontId="0" fillId="0" borderId="46" xfId="0" applyBorder="1"/>
    <xf numFmtId="20" fontId="95" fillId="0" borderId="5" xfId="0" applyNumberFormat="1" applyFont="1" applyBorder="1"/>
    <xf numFmtId="20" fontId="96" fillId="15" borderId="5" xfId="0" applyNumberFormat="1" applyFont="1" applyFill="1" applyBorder="1"/>
    <xf numFmtId="20" fontId="96" fillId="0" borderId="5" xfId="0" applyNumberFormat="1" applyFont="1" applyBorder="1"/>
    <xf numFmtId="20" fontId="96" fillId="0" borderId="5" xfId="0" applyNumberFormat="1" applyFont="1" applyBorder="1" applyAlignment="1">
      <alignment horizontal="center"/>
    </xf>
    <xf numFmtId="0" fontId="2" fillId="0" borderId="5" xfId="0" applyFont="1" applyBorder="1"/>
    <xf numFmtId="20" fontId="2" fillId="0" borderId="5" xfId="0" applyNumberFormat="1" applyFont="1" applyBorder="1"/>
    <xf numFmtId="0" fontId="97" fillId="0" borderId="0" xfId="0" applyFont="1" applyAlignment="1">
      <alignment horizontal="left" textRotation="90" wrapText="1"/>
    </xf>
    <xf numFmtId="0" fontId="98" fillId="0" borderId="5" xfId="0" applyFont="1" applyBorder="1"/>
    <xf numFmtId="0" fontId="99" fillId="0" borderId="0" xfId="0" applyFont="1" applyAlignment="1">
      <alignment horizontal="center" vertical="center"/>
    </xf>
    <xf numFmtId="14" fontId="26" fillId="2" borderId="28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right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9" fillId="6" borderId="28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74" fillId="6" borderId="7" xfId="0" applyFont="1" applyFill="1" applyBorder="1" applyAlignment="1">
      <alignment vertical="center" shrinkToFit="1"/>
    </xf>
    <xf numFmtId="49" fontId="12" fillId="6" borderId="0" xfId="0" applyNumberFormat="1" applyFont="1" applyFill="1" applyAlignment="1">
      <alignment vertical="top" shrinkToFit="1"/>
    </xf>
    <xf numFmtId="14" fontId="18" fillId="6" borderId="6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2" fillId="6" borderId="7" xfId="0" applyFont="1" applyFill="1" applyBorder="1" applyAlignment="1">
      <alignment vertical="center" shrinkToFit="1"/>
    </xf>
    <xf numFmtId="14" fontId="18" fillId="0" borderId="6" xfId="0" applyNumberFormat="1" applyFont="1" applyBorder="1" applyAlignment="1">
      <alignment horizontal="left" vertical="center"/>
    </xf>
    <xf numFmtId="0" fontId="0" fillId="0" borderId="5" xfId="0" quotePrefix="1" applyBorder="1" applyAlignment="1">
      <alignment horizontal="center" vertical="center"/>
    </xf>
    <xf numFmtId="0" fontId="0" fillId="0" borderId="5" xfId="0" quotePrefix="1" applyBorder="1" applyAlignment="1">
      <alignment horizontal="center" vertical="center" shrinkToFit="1"/>
    </xf>
    <xf numFmtId="0" fontId="0" fillId="6" borderId="7" xfId="0" applyFill="1" applyBorder="1" applyAlignment="1">
      <alignment horizontal="center"/>
    </xf>
    <xf numFmtId="0" fontId="103" fillId="0" borderId="0" xfId="0" applyFont="1" applyAlignment="1">
      <alignment horizontal="center" vertical="center" wrapText="1"/>
    </xf>
    <xf numFmtId="0" fontId="104" fillId="0" borderId="0" xfId="0" applyFont="1" applyAlignment="1">
      <alignment wrapText="1"/>
    </xf>
  </cellXfs>
  <cellStyles count="3">
    <cellStyle name="Hivatkozás" xfId="1" builtinId="8"/>
    <cellStyle name="Normál" xfId="0" builtinId="0"/>
    <cellStyle name="Pénznem" xfId="2" builtinId="4"/>
  </cellStyles>
  <dxfs count="533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EE6C93FF-5B8D-76F3-5664-7B3750C6BFC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493" name="Kép 2">
          <a:extLst>
            <a:ext uri="{FF2B5EF4-FFF2-40B4-BE49-F238E27FC236}">
              <a16:creationId xmlns:a16="http://schemas.microsoft.com/office/drawing/2014/main" id="{E4AF789C-9261-D9F9-1230-B942663FE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832573" name="Kép 2">
          <a:extLst>
            <a:ext uri="{FF2B5EF4-FFF2-40B4-BE49-F238E27FC236}">
              <a16:creationId xmlns:a16="http://schemas.microsoft.com/office/drawing/2014/main" id="{36266B58-4387-8A8E-1669-FBBC67A57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272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80289" name="Button 1" hidden="1">
              <a:extLst>
                <a:ext uri="{63B3BB69-23CF-44E3-9099-C40C66FF867C}">
                  <a14:compatExt spid="_x0000_s780289"/>
                </a:ext>
                <a:ext uri="{FF2B5EF4-FFF2-40B4-BE49-F238E27FC236}">
                  <a16:creationId xmlns:a16="http://schemas.microsoft.com/office/drawing/2014/main" id="{00000000-0008-0000-0C00-000001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780368" name="Kép 2">
          <a:extLst>
            <a:ext uri="{FF2B5EF4-FFF2-40B4-BE49-F238E27FC236}">
              <a16:creationId xmlns:a16="http://schemas.microsoft.com/office/drawing/2014/main" id="{1B800F25-90A0-488E-A78B-E16E56262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94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502920</xdr:colOff>
      <xdr:row>1</xdr:row>
      <xdr:rowOff>137160</xdr:rowOff>
    </xdr:to>
    <xdr:pic>
      <xdr:nvPicPr>
        <xdr:cNvPr id="782412" name="Kép 2">
          <a:extLst>
            <a:ext uri="{FF2B5EF4-FFF2-40B4-BE49-F238E27FC236}">
              <a16:creationId xmlns:a16="http://schemas.microsoft.com/office/drawing/2014/main" id="{29A690E6-B554-7A84-1FC8-3B0C19562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0"/>
          <a:ext cx="6019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83361" name="Button 1" hidden="1">
              <a:extLst>
                <a:ext uri="{63B3BB69-23CF-44E3-9099-C40C66FF867C}">
                  <a14:compatExt spid="_x0000_s783361"/>
                </a:ext>
                <a:ext uri="{FF2B5EF4-FFF2-40B4-BE49-F238E27FC236}">
                  <a16:creationId xmlns:a16="http://schemas.microsoft.com/office/drawing/2014/main" id="{00000000-0008-0000-0E00-000001F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783439" name="Kép 2">
          <a:extLst>
            <a:ext uri="{FF2B5EF4-FFF2-40B4-BE49-F238E27FC236}">
              <a16:creationId xmlns:a16="http://schemas.microsoft.com/office/drawing/2014/main" id="{A4B53530-6570-D612-39E1-694D5C7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94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502920</xdr:colOff>
      <xdr:row>1</xdr:row>
      <xdr:rowOff>137160</xdr:rowOff>
    </xdr:to>
    <xdr:pic>
      <xdr:nvPicPr>
        <xdr:cNvPr id="784460" name="Kép 2">
          <a:extLst>
            <a:ext uri="{FF2B5EF4-FFF2-40B4-BE49-F238E27FC236}">
              <a16:creationId xmlns:a16="http://schemas.microsoft.com/office/drawing/2014/main" id="{F324775C-0F7E-19AF-CC13-5EBF90172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0"/>
          <a:ext cx="6019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85409" name="Button 1" hidden="1">
              <a:extLst>
                <a:ext uri="{63B3BB69-23CF-44E3-9099-C40C66FF867C}">
                  <a14:compatExt spid="_x0000_s785409"/>
                </a:ext>
                <a:ext uri="{FF2B5EF4-FFF2-40B4-BE49-F238E27FC236}">
                  <a16:creationId xmlns:a16="http://schemas.microsoft.com/office/drawing/2014/main" id="{00000000-0008-0000-1000-000001F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785487" name="Kép 2">
          <a:extLst>
            <a:ext uri="{FF2B5EF4-FFF2-40B4-BE49-F238E27FC236}">
              <a16:creationId xmlns:a16="http://schemas.microsoft.com/office/drawing/2014/main" id="{BC4187E9-3E3F-95D9-698D-D9E70B3D7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94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787532" name="Kép 2">
          <a:extLst>
            <a:ext uri="{FF2B5EF4-FFF2-40B4-BE49-F238E27FC236}">
              <a16:creationId xmlns:a16="http://schemas.microsoft.com/office/drawing/2014/main" id="{2D2BED8D-AEF3-39EC-2C60-9A304E779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272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88481" name="Button 1" hidden="1">
              <a:extLst>
                <a:ext uri="{63B3BB69-23CF-44E3-9099-C40C66FF867C}">
                  <a14:compatExt spid="_x0000_s788481"/>
                </a:ext>
                <a:ext uri="{FF2B5EF4-FFF2-40B4-BE49-F238E27FC236}">
                  <a16:creationId xmlns:a16="http://schemas.microsoft.com/office/drawing/2014/main" id="{00000000-0008-0000-1200-0000010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788559" name="Kép 2">
          <a:extLst>
            <a:ext uri="{FF2B5EF4-FFF2-40B4-BE49-F238E27FC236}">
              <a16:creationId xmlns:a16="http://schemas.microsoft.com/office/drawing/2014/main" id="{D49B0E32-A839-ACD1-31D3-3FD3A246A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94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495300</xdr:colOff>
      <xdr:row>0</xdr:row>
      <xdr:rowOff>0</xdr:rowOff>
    </xdr:from>
    <xdr:to>
      <xdr:col>15</xdr:col>
      <xdr:colOff>60960</xdr:colOff>
      <xdr:row>2</xdr:row>
      <xdr:rowOff>91440</xdr:rowOff>
    </xdr:to>
    <xdr:pic>
      <xdr:nvPicPr>
        <xdr:cNvPr id="789580" name="Kép 2">
          <a:extLst>
            <a:ext uri="{FF2B5EF4-FFF2-40B4-BE49-F238E27FC236}">
              <a16:creationId xmlns:a16="http://schemas.microsoft.com/office/drawing/2014/main" id="{BD923B84-2D8C-CA96-22A0-FF4B20506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0"/>
          <a:ext cx="4800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90529" name="Button 1" hidden="1">
              <a:extLst>
                <a:ext uri="{63B3BB69-23CF-44E3-9099-C40C66FF867C}">
                  <a14:compatExt spid="_x0000_s790529"/>
                </a:ext>
                <a:ext uri="{FF2B5EF4-FFF2-40B4-BE49-F238E27FC236}">
                  <a16:creationId xmlns:a16="http://schemas.microsoft.com/office/drawing/2014/main" id="{00000000-0008-0000-1400-0000011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790605" name="Kép 2">
          <a:extLst>
            <a:ext uri="{FF2B5EF4-FFF2-40B4-BE49-F238E27FC236}">
              <a16:creationId xmlns:a16="http://schemas.microsoft.com/office/drawing/2014/main" id="{0FFA8943-0D05-8BDE-1430-C4D494890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94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129" name="Picture 23">
          <a:extLst>
            <a:ext uri="{FF2B5EF4-FFF2-40B4-BE49-F238E27FC236}">
              <a16:creationId xmlns:a16="http://schemas.microsoft.com/office/drawing/2014/main" id="{2F7227F7-F158-7C67-4B0D-74299585A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791626" name="Kép 2">
          <a:extLst>
            <a:ext uri="{FF2B5EF4-FFF2-40B4-BE49-F238E27FC236}">
              <a16:creationId xmlns:a16="http://schemas.microsoft.com/office/drawing/2014/main" id="{E23E7CB8-D530-BEB8-2BF0-CD360A185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272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92577" name="Button 1" hidden="1">
              <a:extLst>
                <a:ext uri="{63B3BB69-23CF-44E3-9099-C40C66FF867C}">
                  <a14:compatExt spid="_x0000_s792577"/>
                </a:ext>
                <a:ext uri="{FF2B5EF4-FFF2-40B4-BE49-F238E27FC236}">
                  <a16:creationId xmlns:a16="http://schemas.microsoft.com/office/drawing/2014/main" id="{00000000-0008-0000-1600-0000011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792653" name="Kép 2">
          <a:extLst>
            <a:ext uri="{FF2B5EF4-FFF2-40B4-BE49-F238E27FC236}">
              <a16:creationId xmlns:a16="http://schemas.microsoft.com/office/drawing/2014/main" id="{EA09831A-0263-2D5B-E17F-9F0894CC3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94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793674" name="Kép 2">
          <a:extLst>
            <a:ext uri="{FF2B5EF4-FFF2-40B4-BE49-F238E27FC236}">
              <a16:creationId xmlns:a16="http://schemas.microsoft.com/office/drawing/2014/main" id="{DD1B8DA7-4F64-02F9-D499-05BF4BEC1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272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795722" name="Kép 2">
          <a:extLst>
            <a:ext uri="{FF2B5EF4-FFF2-40B4-BE49-F238E27FC236}">
              <a16:creationId xmlns:a16="http://schemas.microsoft.com/office/drawing/2014/main" id="{D4F78344-7211-D5BD-1C03-15129974C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272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94625" name="Button 1" hidden="1">
              <a:extLst>
                <a:ext uri="{63B3BB69-23CF-44E3-9099-C40C66FF867C}">
                  <a14:compatExt spid="_x0000_s794625"/>
                </a:ext>
                <a:ext uri="{FF2B5EF4-FFF2-40B4-BE49-F238E27FC236}">
                  <a16:creationId xmlns:a16="http://schemas.microsoft.com/office/drawing/2014/main" id="{00000000-0008-0000-1900-0000012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794701" name="Kép 2">
          <a:extLst>
            <a:ext uri="{FF2B5EF4-FFF2-40B4-BE49-F238E27FC236}">
              <a16:creationId xmlns:a16="http://schemas.microsoft.com/office/drawing/2014/main" id="{983C1C2D-99E1-969D-5D78-6FCF374F5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94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96673" name="Button 1" hidden="1">
              <a:extLst>
                <a:ext uri="{63B3BB69-23CF-44E3-9099-C40C66FF867C}">
                  <a14:compatExt spid="_x0000_s796673"/>
                </a:ext>
                <a:ext uri="{FF2B5EF4-FFF2-40B4-BE49-F238E27FC236}">
                  <a16:creationId xmlns:a16="http://schemas.microsoft.com/office/drawing/2014/main" id="{00000000-0008-0000-1A00-0000012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796749" name="Kép 2">
          <a:extLst>
            <a:ext uri="{FF2B5EF4-FFF2-40B4-BE49-F238E27FC236}">
              <a16:creationId xmlns:a16="http://schemas.microsoft.com/office/drawing/2014/main" id="{98C69C24-DFB1-4CBC-0672-94267F089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94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797770" name="Kép 2">
          <a:extLst>
            <a:ext uri="{FF2B5EF4-FFF2-40B4-BE49-F238E27FC236}">
              <a16:creationId xmlns:a16="http://schemas.microsoft.com/office/drawing/2014/main" id="{1564AEB2-6ED3-2CD0-71F5-F8AA69160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272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98721" name="Button 1" hidden="1">
              <a:extLst>
                <a:ext uri="{63B3BB69-23CF-44E3-9099-C40C66FF867C}">
                  <a14:compatExt spid="_x0000_s798721"/>
                </a:ext>
                <a:ext uri="{FF2B5EF4-FFF2-40B4-BE49-F238E27FC236}">
                  <a16:creationId xmlns:a16="http://schemas.microsoft.com/office/drawing/2014/main" id="{00000000-0008-0000-1C00-0000013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798797" name="Kép 2">
          <a:extLst>
            <a:ext uri="{FF2B5EF4-FFF2-40B4-BE49-F238E27FC236}">
              <a16:creationId xmlns:a16="http://schemas.microsoft.com/office/drawing/2014/main" id="{593172A3-3CA3-7562-6125-712E783B0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94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799818" name="Kép 2">
          <a:extLst>
            <a:ext uri="{FF2B5EF4-FFF2-40B4-BE49-F238E27FC236}">
              <a16:creationId xmlns:a16="http://schemas.microsoft.com/office/drawing/2014/main" id="{2D2C3A96-1808-CF09-5FA0-14FD178DD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272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800769" name="Button 1" hidden="1">
              <a:extLst>
                <a:ext uri="{63B3BB69-23CF-44E3-9099-C40C66FF867C}">
                  <a14:compatExt spid="_x0000_s800769"/>
                </a:ext>
                <a:ext uri="{FF2B5EF4-FFF2-40B4-BE49-F238E27FC236}">
                  <a16:creationId xmlns:a16="http://schemas.microsoft.com/office/drawing/2014/main" id="{00000000-0008-0000-1E00-0000013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800844" name="Kép 2">
          <a:extLst>
            <a:ext uri="{FF2B5EF4-FFF2-40B4-BE49-F238E27FC236}">
              <a16:creationId xmlns:a16="http://schemas.microsoft.com/office/drawing/2014/main" id="{A6B42C15-73B5-2730-D3DA-359869AA6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94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00000000-0008-0000-0400-00005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102617" name="Kép 2">
          <a:extLst>
            <a:ext uri="{FF2B5EF4-FFF2-40B4-BE49-F238E27FC236}">
              <a16:creationId xmlns:a16="http://schemas.microsoft.com/office/drawing/2014/main" id="{7E6C24EF-F34C-65CE-22C7-437C63FF0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94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801865" name="Kép 2">
          <a:extLst>
            <a:ext uri="{FF2B5EF4-FFF2-40B4-BE49-F238E27FC236}">
              <a16:creationId xmlns:a16="http://schemas.microsoft.com/office/drawing/2014/main" id="{57ADF5A7-8FB9-E3B9-12ED-D1133273C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272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802817" name="Button 1" hidden="1">
              <a:extLst>
                <a:ext uri="{63B3BB69-23CF-44E3-9099-C40C66FF867C}">
                  <a14:compatExt spid="_x0000_s802817"/>
                </a:ext>
                <a:ext uri="{FF2B5EF4-FFF2-40B4-BE49-F238E27FC236}">
                  <a16:creationId xmlns:a16="http://schemas.microsoft.com/office/drawing/2014/main" id="{00000000-0008-0000-2000-0000014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802891" name="Kép 2">
          <a:extLst>
            <a:ext uri="{FF2B5EF4-FFF2-40B4-BE49-F238E27FC236}">
              <a16:creationId xmlns:a16="http://schemas.microsoft.com/office/drawing/2014/main" id="{18EC4B98-4429-123C-64E2-19C1CD76B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94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839681" name="Button 1" hidden="1">
              <a:extLst>
                <a:ext uri="{63B3BB69-23CF-44E3-9099-C40C66FF867C}">
                  <a14:compatExt spid="_x0000_s839681"/>
                </a:ext>
                <a:ext uri="{FF2B5EF4-FFF2-40B4-BE49-F238E27FC236}">
                  <a16:creationId xmlns:a16="http://schemas.microsoft.com/office/drawing/2014/main" id="{00000000-0008-0000-2100-000001D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839682" name="Button 2" hidden="1">
              <a:extLst>
                <a:ext uri="{63B3BB69-23CF-44E3-9099-C40C66FF867C}">
                  <a14:compatExt spid="_x0000_s839682"/>
                </a:ext>
                <a:ext uri="{FF2B5EF4-FFF2-40B4-BE49-F238E27FC236}">
                  <a16:creationId xmlns:a16="http://schemas.microsoft.com/office/drawing/2014/main" id="{00000000-0008-0000-2100-000002D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281940</xdr:colOff>
      <xdr:row>0</xdr:row>
      <xdr:rowOff>38100</xdr:rowOff>
    </xdr:from>
    <xdr:to>
      <xdr:col>17</xdr:col>
      <xdr:colOff>60960</xdr:colOff>
      <xdr:row>2</xdr:row>
      <xdr:rowOff>0</xdr:rowOff>
    </xdr:to>
    <xdr:pic>
      <xdr:nvPicPr>
        <xdr:cNvPr id="839739" name="Kép 2">
          <a:extLst>
            <a:ext uri="{FF2B5EF4-FFF2-40B4-BE49-F238E27FC236}">
              <a16:creationId xmlns:a16="http://schemas.microsoft.com/office/drawing/2014/main" id="{2A48FE8A-7FDB-F85A-D2DC-D5164BF47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38100"/>
          <a:ext cx="5105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804865" name="Button 1" hidden="1">
              <a:extLst>
                <a:ext uri="{63B3BB69-23CF-44E3-9099-C40C66FF867C}">
                  <a14:compatExt spid="_x0000_s804865"/>
                </a:ext>
                <a:ext uri="{FF2B5EF4-FFF2-40B4-BE49-F238E27FC236}">
                  <a16:creationId xmlns:a16="http://schemas.microsoft.com/office/drawing/2014/main" id="{00000000-0008-0000-2200-0000014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804939" name="Kép 2">
          <a:extLst>
            <a:ext uri="{FF2B5EF4-FFF2-40B4-BE49-F238E27FC236}">
              <a16:creationId xmlns:a16="http://schemas.microsoft.com/office/drawing/2014/main" id="{CB4807C9-E516-CE7A-8912-60BADAD7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94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805960" name="Kép 2">
          <a:extLst>
            <a:ext uri="{FF2B5EF4-FFF2-40B4-BE49-F238E27FC236}">
              <a16:creationId xmlns:a16="http://schemas.microsoft.com/office/drawing/2014/main" id="{935265A0-BA80-F8F1-7D78-DCEEE3D1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806913" name="Button 1" hidden="1">
              <a:extLst>
                <a:ext uri="{63B3BB69-23CF-44E3-9099-C40C66FF867C}">
                  <a14:compatExt spid="_x0000_s806913"/>
                </a:ext>
                <a:ext uri="{FF2B5EF4-FFF2-40B4-BE49-F238E27FC236}">
                  <a16:creationId xmlns:a16="http://schemas.microsoft.com/office/drawing/2014/main" id="{00000000-0008-0000-2400-0000015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806986" name="Kép 2">
          <a:extLst>
            <a:ext uri="{FF2B5EF4-FFF2-40B4-BE49-F238E27FC236}">
              <a16:creationId xmlns:a16="http://schemas.microsoft.com/office/drawing/2014/main" id="{4FF7F2B0-ABD1-A17A-3158-901DC72C2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94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833597" name="Kép 2">
          <a:extLst>
            <a:ext uri="{FF2B5EF4-FFF2-40B4-BE49-F238E27FC236}">
              <a16:creationId xmlns:a16="http://schemas.microsoft.com/office/drawing/2014/main" id="{42BA6034-D0CD-95B4-0491-3F0B93255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18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808961" name="Button 1" hidden="1">
              <a:extLst>
                <a:ext uri="{63B3BB69-23CF-44E3-9099-C40C66FF867C}">
                  <a14:compatExt spid="_x0000_s808961"/>
                </a:ext>
                <a:ext uri="{FF2B5EF4-FFF2-40B4-BE49-F238E27FC236}">
                  <a16:creationId xmlns:a16="http://schemas.microsoft.com/office/drawing/2014/main" id="{00000000-0008-0000-2600-000001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809033" name="Kép 2">
          <a:extLst>
            <a:ext uri="{FF2B5EF4-FFF2-40B4-BE49-F238E27FC236}">
              <a16:creationId xmlns:a16="http://schemas.microsoft.com/office/drawing/2014/main" id="{3F8F92D7-86E8-0111-DF47-53814E2ED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94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350520</xdr:colOff>
      <xdr:row>5</xdr:row>
      <xdr:rowOff>22860</xdr:rowOff>
    </xdr:to>
    <xdr:pic>
      <xdr:nvPicPr>
        <xdr:cNvPr id="810054" name="Kép 2">
          <a:extLst>
            <a:ext uri="{FF2B5EF4-FFF2-40B4-BE49-F238E27FC236}">
              <a16:creationId xmlns:a16="http://schemas.microsoft.com/office/drawing/2014/main" id="{CEDA8CB5-BC29-A806-AFB9-2DF0AAAFE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2720" y="45720"/>
          <a:ext cx="42672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811009" name="Button 1" hidden="1">
              <a:extLst>
                <a:ext uri="{63B3BB69-23CF-44E3-9099-C40C66FF867C}">
                  <a14:compatExt spid="_x0000_s811009"/>
                </a:ext>
                <a:ext uri="{FF2B5EF4-FFF2-40B4-BE49-F238E27FC236}">
                  <a16:creationId xmlns:a16="http://schemas.microsoft.com/office/drawing/2014/main" id="{00000000-0008-0000-2800-0000016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17</xdr:col>
      <xdr:colOff>304800</xdr:colOff>
      <xdr:row>0</xdr:row>
      <xdr:rowOff>7620</xdr:rowOff>
    </xdr:from>
    <xdr:to>
      <xdr:col>19</xdr:col>
      <xdr:colOff>312420</xdr:colOff>
      <xdr:row>5</xdr:row>
      <xdr:rowOff>45720</xdr:rowOff>
    </xdr:to>
    <xdr:pic>
      <xdr:nvPicPr>
        <xdr:cNvPr id="811081" name="Kép 2">
          <a:extLst>
            <a:ext uri="{FF2B5EF4-FFF2-40B4-BE49-F238E27FC236}">
              <a16:creationId xmlns:a16="http://schemas.microsoft.com/office/drawing/2014/main" id="{C7A9DA04-24D3-A735-76DD-EA3641269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8960" y="7620"/>
          <a:ext cx="12268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297155" name="Kép 2">
          <a:extLst>
            <a:ext uri="{FF2B5EF4-FFF2-40B4-BE49-F238E27FC236}">
              <a16:creationId xmlns:a16="http://schemas.microsoft.com/office/drawing/2014/main" id="{1026D8EB-46A9-4BF4-98AF-D6834F6B8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848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426720</xdr:colOff>
      <xdr:row>2</xdr:row>
      <xdr:rowOff>160020</xdr:rowOff>
    </xdr:to>
    <xdr:pic>
      <xdr:nvPicPr>
        <xdr:cNvPr id="812102" name="Kép 2">
          <a:extLst>
            <a:ext uri="{FF2B5EF4-FFF2-40B4-BE49-F238E27FC236}">
              <a16:creationId xmlns:a16="http://schemas.microsoft.com/office/drawing/2014/main" id="{E657743F-5F59-B6B6-54AA-30B1AB700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7620" y="45720"/>
          <a:ext cx="50292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813057" name="Button 1" hidden="1">
              <a:extLst>
                <a:ext uri="{63B3BB69-23CF-44E3-9099-C40C66FF867C}">
                  <a14:compatExt spid="_x0000_s813057"/>
                </a:ext>
                <a:ext uri="{FF2B5EF4-FFF2-40B4-BE49-F238E27FC236}">
                  <a16:creationId xmlns:a16="http://schemas.microsoft.com/office/drawing/2014/main" id="{00000000-0008-0000-2A00-0000016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17</xdr:col>
      <xdr:colOff>304800</xdr:colOff>
      <xdr:row>0</xdr:row>
      <xdr:rowOff>7620</xdr:rowOff>
    </xdr:from>
    <xdr:to>
      <xdr:col>19</xdr:col>
      <xdr:colOff>312420</xdr:colOff>
      <xdr:row>5</xdr:row>
      <xdr:rowOff>45720</xdr:rowOff>
    </xdr:to>
    <xdr:pic>
      <xdr:nvPicPr>
        <xdr:cNvPr id="813129" name="Kép 2">
          <a:extLst>
            <a:ext uri="{FF2B5EF4-FFF2-40B4-BE49-F238E27FC236}">
              <a16:creationId xmlns:a16="http://schemas.microsoft.com/office/drawing/2014/main" id="{4EEB9872-1751-4A15-AA69-C1496C393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8960" y="7620"/>
          <a:ext cx="12268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426720</xdr:colOff>
      <xdr:row>2</xdr:row>
      <xdr:rowOff>160020</xdr:rowOff>
    </xdr:to>
    <xdr:pic>
      <xdr:nvPicPr>
        <xdr:cNvPr id="814150" name="Kép 2">
          <a:extLst>
            <a:ext uri="{FF2B5EF4-FFF2-40B4-BE49-F238E27FC236}">
              <a16:creationId xmlns:a16="http://schemas.microsoft.com/office/drawing/2014/main" id="{FE12568E-C558-E543-054F-2B9F91F88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2720" y="45720"/>
          <a:ext cx="50292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906780</xdr:colOff>
          <xdr:row>0</xdr:row>
          <xdr:rowOff>152400</xdr:rowOff>
        </xdr:from>
        <xdr:to>
          <xdr:col>11</xdr:col>
          <xdr:colOff>22860</xdr:colOff>
          <xdr:row>1</xdr:row>
          <xdr:rowOff>114300</xdr:rowOff>
        </xdr:to>
        <xdr:sp macro="" textlink="">
          <xdr:nvSpPr>
            <xdr:cNvPr id="815105" name="Button 1" hidden="1">
              <a:extLst>
                <a:ext uri="{63B3BB69-23CF-44E3-9099-C40C66FF867C}">
                  <a14:compatExt spid="_x0000_s815105"/>
                </a:ext>
                <a:ext uri="{FF2B5EF4-FFF2-40B4-BE49-F238E27FC236}">
                  <a16:creationId xmlns:a16="http://schemas.microsoft.com/office/drawing/2014/main" id="{00000000-0008-0000-2C00-000001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373380</xdr:colOff>
      <xdr:row>0</xdr:row>
      <xdr:rowOff>30480</xdr:rowOff>
    </xdr:from>
    <xdr:to>
      <xdr:col>14</xdr:col>
      <xdr:colOff>472440</xdr:colOff>
      <xdr:row>2</xdr:row>
      <xdr:rowOff>0</xdr:rowOff>
    </xdr:to>
    <xdr:pic>
      <xdr:nvPicPr>
        <xdr:cNvPr id="815177" name="Kép 2">
          <a:extLst>
            <a:ext uri="{FF2B5EF4-FFF2-40B4-BE49-F238E27FC236}">
              <a16:creationId xmlns:a16="http://schemas.microsoft.com/office/drawing/2014/main" id="{B8A81133-0B56-CA17-2F13-C81C177DC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280" y="3048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556260</xdr:colOff>
      <xdr:row>0</xdr:row>
      <xdr:rowOff>30480</xdr:rowOff>
    </xdr:from>
    <xdr:to>
      <xdr:col>12</xdr:col>
      <xdr:colOff>525780</xdr:colOff>
      <xdr:row>1</xdr:row>
      <xdr:rowOff>137160</xdr:rowOff>
    </xdr:to>
    <xdr:pic>
      <xdr:nvPicPr>
        <xdr:cNvPr id="818245" name="Kép 2">
          <a:extLst>
            <a:ext uri="{FF2B5EF4-FFF2-40B4-BE49-F238E27FC236}">
              <a16:creationId xmlns:a16="http://schemas.microsoft.com/office/drawing/2014/main" id="{D5FEBFAC-AE77-47F0-E037-FF0770430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0480"/>
          <a:ext cx="5562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817153" name="Button 1" hidden="1">
              <a:extLst>
                <a:ext uri="{63B3BB69-23CF-44E3-9099-C40C66FF867C}">
                  <a14:compatExt spid="_x0000_s817153"/>
                </a:ext>
                <a:ext uri="{FF2B5EF4-FFF2-40B4-BE49-F238E27FC236}">
                  <a16:creationId xmlns:a16="http://schemas.microsoft.com/office/drawing/2014/main" id="{00000000-0008-0000-2E00-000001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17</xdr:col>
      <xdr:colOff>304800</xdr:colOff>
      <xdr:row>0</xdr:row>
      <xdr:rowOff>7620</xdr:rowOff>
    </xdr:from>
    <xdr:to>
      <xdr:col>19</xdr:col>
      <xdr:colOff>312420</xdr:colOff>
      <xdr:row>5</xdr:row>
      <xdr:rowOff>45720</xdr:rowOff>
    </xdr:to>
    <xdr:pic>
      <xdr:nvPicPr>
        <xdr:cNvPr id="817224" name="Kép 2">
          <a:extLst>
            <a:ext uri="{FF2B5EF4-FFF2-40B4-BE49-F238E27FC236}">
              <a16:creationId xmlns:a16="http://schemas.microsoft.com/office/drawing/2014/main" id="{CA4E8A00-2E5D-0893-3853-EB352FF4C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8960" y="7620"/>
          <a:ext cx="12268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840705" name="Button 1" hidden="1">
              <a:extLst>
                <a:ext uri="{63B3BB69-23CF-44E3-9099-C40C66FF867C}">
                  <a14:compatExt spid="_x0000_s840705"/>
                </a:ext>
                <a:ext uri="{FF2B5EF4-FFF2-40B4-BE49-F238E27FC236}">
                  <a16:creationId xmlns:a16="http://schemas.microsoft.com/office/drawing/2014/main" id="{00000000-0008-0000-2F00-000001D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840706" name="Button 2" hidden="1">
              <a:extLst>
                <a:ext uri="{63B3BB69-23CF-44E3-9099-C40C66FF867C}">
                  <a14:compatExt spid="_x0000_s840706"/>
                </a:ext>
                <a:ext uri="{FF2B5EF4-FFF2-40B4-BE49-F238E27FC236}">
                  <a16:creationId xmlns:a16="http://schemas.microsoft.com/office/drawing/2014/main" id="{00000000-0008-0000-2F00-000002D4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274320</xdr:colOff>
      <xdr:row>0</xdr:row>
      <xdr:rowOff>0</xdr:rowOff>
    </xdr:from>
    <xdr:to>
      <xdr:col>17</xdr:col>
      <xdr:colOff>83820</xdr:colOff>
      <xdr:row>1</xdr:row>
      <xdr:rowOff>160020</xdr:rowOff>
    </xdr:to>
    <xdr:pic>
      <xdr:nvPicPr>
        <xdr:cNvPr id="840753" name="Kép 2">
          <a:extLst>
            <a:ext uri="{FF2B5EF4-FFF2-40B4-BE49-F238E27FC236}">
              <a16:creationId xmlns:a16="http://schemas.microsoft.com/office/drawing/2014/main" id="{0BE579A2-0EBA-DA61-ADE6-DEC7C36D1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4140" y="0"/>
          <a:ext cx="54102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819201" name="Button 1" hidden="1">
              <a:extLst>
                <a:ext uri="{63B3BB69-23CF-44E3-9099-C40C66FF867C}">
                  <a14:compatExt spid="_x0000_s819201"/>
                </a:ext>
                <a:ext uri="{FF2B5EF4-FFF2-40B4-BE49-F238E27FC236}">
                  <a16:creationId xmlns:a16="http://schemas.microsoft.com/office/drawing/2014/main" id="{00000000-0008-0000-3000-0000018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17</xdr:col>
      <xdr:colOff>304800</xdr:colOff>
      <xdr:row>0</xdr:row>
      <xdr:rowOff>7620</xdr:rowOff>
    </xdr:from>
    <xdr:to>
      <xdr:col>19</xdr:col>
      <xdr:colOff>312420</xdr:colOff>
      <xdr:row>5</xdr:row>
      <xdr:rowOff>45720</xdr:rowOff>
    </xdr:to>
    <xdr:pic>
      <xdr:nvPicPr>
        <xdr:cNvPr id="819272" name="Kép 2">
          <a:extLst>
            <a:ext uri="{FF2B5EF4-FFF2-40B4-BE49-F238E27FC236}">
              <a16:creationId xmlns:a16="http://schemas.microsoft.com/office/drawing/2014/main" id="{206C038D-A9E7-EC83-28CE-57DADC76D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8960" y="7620"/>
          <a:ext cx="12268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556260</xdr:colOff>
      <xdr:row>0</xdr:row>
      <xdr:rowOff>30480</xdr:rowOff>
    </xdr:from>
    <xdr:to>
      <xdr:col>12</xdr:col>
      <xdr:colOff>525780</xdr:colOff>
      <xdr:row>1</xdr:row>
      <xdr:rowOff>137160</xdr:rowOff>
    </xdr:to>
    <xdr:pic>
      <xdr:nvPicPr>
        <xdr:cNvPr id="835644" name="Kép 2">
          <a:extLst>
            <a:ext uri="{FF2B5EF4-FFF2-40B4-BE49-F238E27FC236}">
              <a16:creationId xmlns:a16="http://schemas.microsoft.com/office/drawing/2014/main" id="{621BDE3B-4BAA-07BE-B14F-FD23E7BA6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0480"/>
          <a:ext cx="5562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821249" name="Button 1" hidden="1">
              <a:extLst>
                <a:ext uri="{63B3BB69-23CF-44E3-9099-C40C66FF867C}">
                  <a14:compatExt spid="_x0000_s821249"/>
                </a:ext>
                <a:ext uri="{FF2B5EF4-FFF2-40B4-BE49-F238E27FC236}">
                  <a16:creationId xmlns:a16="http://schemas.microsoft.com/office/drawing/2014/main" id="{00000000-0008-0000-3200-0000018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17</xdr:col>
      <xdr:colOff>304800</xdr:colOff>
      <xdr:row>0</xdr:row>
      <xdr:rowOff>7620</xdr:rowOff>
    </xdr:from>
    <xdr:to>
      <xdr:col>19</xdr:col>
      <xdr:colOff>312420</xdr:colOff>
      <xdr:row>5</xdr:row>
      <xdr:rowOff>45720</xdr:rowOff>
    </xdr:to>
    <xdr:pic>
      <xdr:nvPicPr>
        <xdr:cNvPr id="821320" name="Kép 2">
          <a:extLst>
            <a:ext uri="{FF2B5EF4-FFF2-40B4-BE49-F238E27FC236}">
              <a16:creationId xmlns:a16="http://schemas.microsoft.com/office/drawing/2014/main" id="{5B65E62A-9720-0388-C99B-0AEA55AC2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8960" y="7620"/>
          <a:ext cx="12268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72097" name="Button 1" hidden="1">
              <a:extLst>
                <a:ext uri="{63B3BB69-23CF-44E3-9099-C40C66FF867C}">
                  <a14:compatExt spid="_x0000_s772097"/>
                </a:ext>
                <a:ext uri="{FF2B5EF4-FFF2-40B4-BE49-F238E27FC236}">
                  <a16:creationId xmlns:a16="http://schemas.microsoft.com/office/drawing/2014/main" id="{00000000-0008-0000-0600-000001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772177" name="Kép 2">
          <a:extLst>
            <a:ext uri="{FF2B5EF4-FFF2-40B4-BE49-F238E27FC236}">
              <a16:creationId xmlns:a16="http://schemas.microsoft.com/office/drawing/2014/main" id="{D10D15FC-3A79-CE1E-999D-24566A25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94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841729" name="Button 1" hidden="1">
              <a:extLst>
                <a:ext uri="{63B3BB69-23CF-44E3-9099-C40C66FF867C}">
                  <a14:compatExt spid="_x0000_s841729"/>
                </a:ext>
                <a:ext uri="{FF2B5EF4-FFF2-40B4-BE49-F238E27FC236}">
                  <a16:creationId xmlns:a16="http://schemas.microsoft.com/office/drawing/2014/main" id="{00000000-0008-0000-3300-000001D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841730" name="Button 2" hidden="1">
              <a:extLst>
                <a:ext uri="{63B3BB69-23CF-44E3-9099-C40C66FF867C}">
                  <a14:compatExt spid="_x0000_s841730"/>
                </a:ext>
                <a:ext uri="{FF2B5EF4-FFF2-40B4-BE49-F238E27FC236}">
                  <a16:creationId xmlns:a16="http://schemas.microsoft.com/office/drawing/2014/main" id="{00000000-0008-0000-3300-000002D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281940</xdr:colOff>
      <xdr:row>0</xdr:row>
      <xdr:rowOff>38100</xdr:rowOff>
    </xdr:from>
    <xdr:to>
      <xdr:col>17</xdr:col>
      <xdr:colOff>60960</xdr:colOff>
      <xdr:row>2</xdr:row>
      <xdr:rowOff>0</xdr:rowOff>
    </xdr:to>
    <xdr:pic>
      <xdr:nvPicPr>
        <xdr:cNvPr id="841777" name="Kép 2">
          <a:extLst>
            <a:ext uri="{FF2B5EF4-FFF2-40B4-BE49-F238E27FC236}">
              <a16:creationId xmlns:a16="http://schemas.microsoft.com/office/drawing/2014/main" id="{2E8F8D08-22C0-CD68-EC1D-34BC043AD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38100"/>
          <a:ext cx="5105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823297" name="Button 1" hidden="1">
              <a:extLst>
                <a:ext uri="{63B3BB69-23CF-44E3-9099-C40C66FF867C}">
                  <a14:compatExt spid="_x0000_s823297"/>
                </a:ext>
                <a:ext uri="{FF2B5EF4-FFF2-40B4-BE49-F238E27FC236}">
                  <a16:creationId xmlns:a16="http://schemas.microsoft.com/office/drawing/2014/main" id="{00000000-0008-0000-3400-0000019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17</xdr:col>
      <xdr:colOff>304800</xdr:colOff>
      <xdr:row>0</xdr:row>
      <xdr:rowOff>7620</xdr:rowOff>
    </xdr:from>
    <xdr:to>
      <xdr:col>19</xdr:col>
      <xdr:colOff>312420</xdr:colOff>
      <xdr:row>5</xdr:row>
      <xdr:rowOff>45720</xdr:rowOff>
    </xdr:to>
    <xdr:pic>
      <xdr:nvPicPr>
        <xdr:cNvPr id="823366" name="Kép 2">
          <a:extLst>
            <a:ext uri="{FF2B5EF4-FFF2-40B4-BE49-F238E27FC236}">
              <a16:creationId xmlns:a16="http://schemas.microsoft.com/office/drawing/2014/main" id="{2324556A-3C6C-D2F1-F334-E2CB7879A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8960" y="7620"/>
          <a:ext cx="12268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837692" name="Kép 2">
          <a:extLst>
            <a:ext uri="{FF2B5EF4-FFF2-40B4-BE49-F238E27FC236}">
              <a16:creationId xmlns:a16="http://schemas.microsoft.com/office/drawing/2014/main" id="{E0552BAB-A00B-9538-4EE1-300840C66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272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825345" name="Button 1" hidden="1">
              <a:extLst>
                <a:ext uri="{63B3BB69-23CF-44E3-9099-C40C66FF867C}">
                  <a14:compatExt spid="_x0000_s825345"/>
                </a:ext>
                <a:ext uri="{FF2B5EF4-FFF2-40B4-BE49-F238E27FC236}">
                  <a16:creationId xmlns:a16="http://schemas.microsoft.com/office/drawing/2014/main" id="{00000000-0008-0000-3600-0000019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17</xdr:col>
      <xdr:colOff>304800</xdr:colOff>
      <xdr:row>0</xdr:row>
      <xdr:rowOff>7620</xdr:rowOff>
    </xdr:from>
    <xdr:to>
      <xdr:col>19</xdr:col>
      <xdr:colOff>312420</xdr:colOff>
      <xdr:row>5</xdr:row>
      <xdr:rowOff>45720</xdr:rowOff>
    </xdr:to>
    <xdr:pic>
      <xdr:nvPicPr>
        <xdr:cNvPr id="825414" name="Kép 2">
          <a:extLst>
            <a:ext uri="{FF2B5EF4-FFF2-40B4-BE49-F238E27FC236}">
              <a16:creationId xmlns:a16="http://schemas.microsoft.com/office/drawing/2014/main" id="{55F01204-B5EA-9AEF-A19C-376172BAB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8960" y="7620"/>
          <a:ext cx="12268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843777" name="Button 1" hidden="1">
              <a:extLst>
                <a:ext uri="{63B3BB69-23CF-44E3-9099-C40C66FF867C}">
                  <a14:compatExt spid="_x0000_s843777"/>
                </a:ext>
                <a:ext uri="{FF2B5EF4-FFF2-40B4-BE49-F238E27FC236}">
                  <a16:creationId xmlns:a16="http://schemas.microsoft.com/office/drawing/2014/main" id="{00000000-0008-0000-3700-000001E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843778" name="Button 2" hidden="1">
              <a:extLst>
                <a:ext uri="{63B3BB69-23CF-44E3-9099-C40C66FF867C}">
                  <a14:compatExt spid="_x0000_s843778"/>
                </a:ext>
                <a:ext uri="{FF2B5EF4-FFF2-40B4-BE49-F238E27FC236}">
                  <a16:creationId xmlns:a16="http://schemas.microsoft.com/office/drawing/2014/main" id="{00000000-0008-0000-3700-000002E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274320</xdr:colOff>
      <xdr:row>0</xdr:row>
      <xdr:rowOff>0</xdr:rowOff>
    </xdr:from>
    <xdr:to>
      <xdr:col>17</xdr:col>
      <xdr:colOff>83820</xdr:colOff>
      <xdr:row>1</xdr:row>
      <xdr:rowOff>160020</xdr:rowOff>
    </xdr:to>
    <xdr:pic>
      <xdr:nvPicPr>
        <xdr:cNvPr id="843822" name="Kép 2">
          <a:extLst>
            <a:ext uri="{FF2B5EF4-FFF2-40B4-BE49-F238E27FC236}">
              <a16:creationId xmlns:a16="http://schemas.microsoft.com/office/drawing/2014/main" id="{1FDD86BC-88F9-9C49-9EEE-7DD3056A1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0"/>
          <a:ext cx="54102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827393" name="Button 1" hidden="1">
              <a:extLst>
                <a:ext uri="{63B3BB69-23CF-44E3-9099-C40C66FF867C}">
                  <a14:compatExt spid="_x0000_s827393"/>
                </a:ext>
                <a:ext uri="{FF2B5EF4-FFF2-40B4-BE49-F238E27FC236}">
                  <a16:creationId xmlns:a16="http://schemas.microsoft.com/office/drawing/2014/main" id="{00000000-0008-0000-3800-000001A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17</xdr:col>
      <xdr:colOff>304800</xdr:colOff>
      <xdr:row>0</xdr:row>
      <xdr:rowOff>7620</xdr:rowOff>
    </xdr:from>
    <xdr:to>
      <xdr:col>19</xdr:col>
      <xdr:colOff>312420</xdr:colOff>
      <xdr:row>5</xdr:row>
      <xdr:rowOff>45720</xdr:rowOff>
    </xdr:to>
    <xdr:pic>
      <xdr:nvPicPr>
        <xdr:cNvPr id="827462" name="Kép 2">
          <a:extLst>
            <a:ext uri="{FF2B5EF4-FFF2-40B4-BE49-F238E27FC236}">
              <a16:creationId xmlns:a16="http://schemas.microsoft.com/office/drawing/2014/main" id="{56AAC411-D7EC-EB94-BA2A-4ED2B60D8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8960" y="7620"/>
          <a:ext cx="12268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426720</xdr:colOff>
      <xdr:row>2</xdr:row>
      <xdr:rowOff>160020</xdr:rowOff>
    </xdr:to>
    <xdr:pic>
      <xdr:nvPicPr>
        <xdr:cNvPr id="828483" name="Kép 2">
          <a:extLst>
            <a:ext uri="{FF2B5EF4-FFF2-40B4-BE49-F238E27FC236}">
              <a16:creationId xmlns:a16="http://schemas.microsoft.com/office/drawing/2014/main" id="{216124F5-8B38-41FD-2752-492148C80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45720"/>
          <a:ext cx="50292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829441" name="Button 1" hidden="1">
              <a:extLst>
                <a:ext uri="{63B3BB69-23CF-44E3-9099-C40C66FF867C}">
                  <a14:compatExt spid="_x0000_s829441"/>
                </a:ext>
                <a:ext uri="{FF2B5EF4-FFF2-40B4-BE49-F238E27FC236}">
                  <a16:creationId xmlns:a16="http://schemas.microsoft.com/office/drawing/2014/main" id="{00000000-0008-0000-3A00-000001A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17</xdr:col>
      <xdr:colOff>304800</xdr:colOff>
      <xdr:row>0</xdr:row>
      <xdr:rowOff>7620</xdr:rowOff>
    </xdr:from>
    <xdr:to>
      <xdr:col>19</xdr:col>
      <xdr:colOff>312420</xdr:colOff>
      <xdr:row>5</xdr:row>
      <xdr:rowOff>45720</xdr:rowOff>
    </xdr:to>
    <xdr:pic>
      <xdr:nvPicPr>
        <xdr:cNvPr id="829510" name="Kép 2">
          <a:extLst>
            <a:ext uri="{FF2B5EF4-FFF2-40B4-BE49-F238E27FC236}">
              <a16:creationId xmlns:a16="http://schemas.microsoft.com/office/drawing/2014/main" id="{310CA437-E4B5-4F89-911B-EA886AB14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8960" y="7620"/>
          <a:ext cx="12268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426720</xdr:colOff>
      <xdr:row>2</xdr:row>
      <xdr:rowOff>160020</xdr:rowOff>
    </xdr:to>
    <xdr:pic>
      <xdr:nvPicPr>
        <xdr:cNvPr id="830531" name="Kép 2">
          <a:extLst>
            <a:ext uri="{FF2B5EF4-FFF2-40B4-BE49-F238E27FC236}">
              <a16:creationId xmlns:a16="http://schemas.microsoft.com/office/drawing/2014/main" id="{5745EB32-1016-531E-63BD-5B6D0F703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45720"/>
          <a:ext cx="50292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548640</xdr:colOff>
      <xdr:row>0</xdr:row>
      <xdr:rowOff>53340</xdr:rowOff>
    </xdr:from>
    <xdr:to>
      <xdr:col>12</xdr:col>
      <xdr:colOff>480060</xdr:colOff>
      <xdr:row>1</xdr:row>
      <xdr:rowOff>137160</xdr:rowOff>
    </xdr:to>
    <xdr:pic>
      <xdr:nvPicPr>
        <xdr:cNvPr id="773198" name="Kép 2">
          <a:extLst>
            <a:ext uri="{FF2B5EF4-FFF2-40B4-BE49-F238E27FC236}">
              <a16:creationId xmlns:a16="http://schemas.microsoft.com/office/drawing/2014/main" id="{55D1ECDF-DDA5-B8AB-8298-765FBBA3E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8480" y="5334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74145" name="Button 1" hidden="1">
              <a:extLst>
                <a:ext uri="{63B3BB69-23CF-44E3-9099-C40C66FF867C}">
                  <a14:compatExt spid="_x0000_s774145"/>
                </a:ext>
                <a:ext uri="{FF2B5EF4-FFF2-40B4-BE49-F238E27FC236}">
                  <a16:creationId xmlns:a16="http://schemas.microsoft.com/office/drawing/2014/main" id="{00000000-0008-0000-0800-000001D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774224" name="Kép 2">
          <a:extLst>
            <a:ext uri="{FF2B5EF4-FFF2-40B4-BE49-F238E27FC236}">
              <a16:creationId xmlns:a16="http://schemas.microsoft.com/office/drawing/2014/main" id="{78E6A995-D40E-3054-9599-3C8A09DC5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94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831549" name="Kép 2">
          <a:extLst>
            <a:ext uri="{FF2B5EF4-FFF2-40B4-BE49-F238E27FC236}">
              <a16:creationId xmlns:a16="http://schemas.microsoft.com/office/drawing/2014/main" id="{189CCCBB-269E-E0C6-15EB-DC5302814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272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76193" name="Button 1" hidden="1">
              <a:extLst>
                <a:ext uri="{63B3BB69-23CF-44E3-9099-C40C66FF867C}">
                  <a14:compatExt spid="_x0000_s776193"/>
                </a:ext>
                <a:ext uri="{FF2B5EF4-FFF2-40B4-BE49-F238E27FC236}">
                  <a16:creationId xmlns:a16="http://schemas.microsoft.com/office/drawing/2014/main" id="{00000000-0008-0000-0A00-000001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776272" name="Kép 2">
          <a:extLst>
            <a:ext uri="{FF2B5EF4-FFF2-40B4-BE49-F238E27FC236}">
              <a16:creationId xmlns:a16="http://schemas.microsoft.com/office/drawing/2014/main" id="{91EB63FA-26FF-F713-DB6C-E4D968A70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94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ctrlProp" Target="../ctrlProps/ctrlProp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4.xml"/><Relationship Id="rId4" Type="http://schemas.openxmlformats.org/officeDocument/2006/relationships/ctrlProp" Target="../ctrlProps/ctrlProp5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5.xml"/><Relationship Id="rId4" Type="http://schemas.openxmlformats.org/officeDocument/2006/relationships/ctrlProp" Target="../ctrlProps/ctrlProp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6.xml"/><Relationship Id="rId4" Type="http://schemas.openxmlformats.org/officeDocument/2006/relationships/ctrlProp" Target="../ctrlProps/ctrlProp7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7.xml"/><Relationship Id="rId4" Type="http://schemas.openxmlformats.org/officeDocument/2006/relationships/ctrlProp" Target="../ctrlProps/ctrlProp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5" Type="http://schemas.openxmlformats.org/officeDocument/2006/relationships/comments" Target="../comments8.xml"/><Relationship Id="rId4" Type="http://schemas.openxmlformats.org/officeDocument/2006/relationships/ctrlProp" Target="../ctrlProps/ctrlProp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Relationship Id="rId5" Type="http://schemas.openxmlformats.org/officeDocument/2006/relationships/comments" Target="../comments9.xml"/><Relationship Id="rId4" Type="http://schemas.openxmlformats.org/officeDocument/2006/relationships/ctrlProp" Target="../ctrlProps/ctrlProp10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Relationship Id="rId5" Type="http://schemas.openxmlformats.org/officeDocument/2006/relationships/comments" Target="../comments10.xml"/><Relationship Id="rId4" Type="http://schemas.openxmlformats.org/officeDocument/2006/relationships/ctrlProp" Target="../ctrlProps/ctrlProp11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Relationship Id="rId5" Type="http://schemas.openxmlformats.org/officeDocument/2006/relationships/comments" Target="../comments11.xml"/><Relationship Id="rId4" Type="http://schemas.openxmlformats.org/officeDocument/2006/relationships/ctrlProp" Target="../ctrlProps/ctrlProp12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Relationship Id="rId5" Type="http://schemas.openxmlformats.org/officeDocument/2006/relationships/comments" Target="../comments12.xml"/><Relationship Id="rId4" Type="http://schemas.openxmlformats.org/officeDocument/2006/relationships/ctrlProp" Target="../ctrlProps/ctrlProp13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Relationship Id="rId5" Type="http://schemas.openxmlformats.org/officeDocument/2006/relationships/comments" Target="../comments13.xml"/><Relationship Id="rId4" Type="http://schemas.openxmlformats.org/officeDocument/2006/relationships/ctrlProp" Target="../ctrlProps/ctrlProp14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14.xml"/><Relationship Id="rId4" Type="http://schemas.openxmlformats.org/officeDocument/2006/relationships/ctrlProp" Target="../ctrlProps/ctrlProp15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Relationship Id="rId5" Type="http://schemas.openxmlformats.org/officeDocument/2006/relationships/comments" Target="../comments15.xml"/><Relationship Id="rId4" Type="http://schemas.openxmlformats.org/officeDocument/2006/relationships/ctrlProp" Target="../ctrlProps/ctrlProp16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Relationship Id="rId6" Type="http://schemas.openxmlformats.org/officeDocument/2006/relationships/comments" Target="../comments16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Relationship Id="rId5" Type="http://schemas.openxmlformats.org/officeDocument/2006/relationships/comments" Target="../comments17.xml"/><Relationship Id="rId4" Type="http://schemas.openxmlformats.org/officeDocument/2006/relationships/ctrlProp" Target="../ctrlProps/ctrlProp19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8.xml"/><Relationship Id="rId4" Type="http://schemas.openxmlformats.org/officeDocument/2006/relationships/ctrlProp" Target="../ctrlProps/ctrlProp20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Relationship Id="rId5" Type="http://schemas.openxmlformats.org/officeDocument/2006/relationships/comments" Target="../comments19.xml"/><Relationship Id="rId4" Type="http://schemas.openxmlformats.org/officeDocument/2006/relationships/ctrlProp" Target="../ctrlProps/ctrlProp21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2.xml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39.xml"/><Relationship Id="rId4" Type="http://schemas.openxmlformats.org/officeDocument/2006/relationships/comments" Target="../comments2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3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41.xml"/><Relationship Id="rId4" Type="http://schemas.openxmlformats.org/officeDocument/2006/relationships/comments" Target="../comments21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22.xml"/><Relationship Id="rId4" Type="http://schemas.openxmlformats.org/officeDocument/2006/relationships/ctrlProp" Target="../ctrlProps/ctrlProp24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5.xml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45.xml"/><Relationship Id="rId4" Type="http://schemas.openxmlformats.org/officeDocument/2006/relationships/comments" Target="../comments23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9.bin"/><Relationship Id="rId6" Type="http://schemas.openxmlformats.org/officeDocument/2006/relationships/comments" Target="../comments24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8.xml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47.xml"/><Relationship Id="rId4" Type="http://schemas.openxmlformats.org/officeDocument/2006/relationships/comments" Target="../comments25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0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9.xml"/><Relationship Id="rId2" Type="http://schemas.openxmlformats.org/officeDocument/2006/relationships/vmlDrawing" Target="../drawings/vmlDrawing27.vml"/><Relationship Id="rId1" Type="http://schemas.openxmlformats.org/officeDocument/2006/relationships/drawing" Target="../drawings/drawing49.xml"/><Relationship Id="rId4" Type="http://schemas.openxmlformats.org/officeDocument/2006/relationships/comments" Target="../comments26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1.bin"/><Relationship Id="rId6" Type="http://schemas.openxmlformats.org/officeDocument/2006/relationships/comments" Target="../comments27.xml"/><Relationship Id="rId5" Type="http://schemas.openxmlformats.org/officeDocument/2006/relationships/ctrlProp" Target="../ctrlProps/ctrlProp31.xml"/><Relationship Id="rId4" Type="http://schemas.openxmlformats.org/officeDocument/2006/relationships/ctrlProp" Target="../ctrlProps/ctrlProp30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2.xml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51.xml"/><Relationship Id="rId4" Type="http://schemas.openxmlformats.org/officeDocument/2006/relationships/comments" Target="../comments28.xm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3.bin"/><Relationship Id="rId5" Type="http://schemas.openxmlformats.org/officeDocument/2006/relationships/comments" Target="../comments29.xml"/><Relationship Id="rId4" Type="http://schemas.openxmlformats.org/officeDocument/2006/relationships/ctrlProp" Target="../ctrlProps/ctrlProp33.x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44.bin"/><Relationship Id="rId6" Type="http://schemas.openxmlformats.org/officeDocument/2006/relationships/comments" Target="../comments30.xml"/><Relationship Id="rId5" Type="http://schemas.openxmlformats.org/officeDocument/2006/relationships/ctrlProp" Target="../ctrlProps/ctrlProp35.xml"/><Relationship Id="rId4" Type="http://schemas.openxmlformats.org/officeDocument/2006/relationships/ctrlProp" Target="../ctrlProps/ctrlProp34.xm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6.xml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55.xml"/><Relationship Id="rId4" Type="http://schemas.openxmlformats.org/officeDocument/2006/relationships/comments" Target="../comments31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7.xml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57.xml"/><Relationship Id="rId4" Type="http://schemas.openxmlformats.org/officeDocument/2006/relationships/comments" Target="../comments32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84B0B-24FA-406E-A760-593A2635D6F7}">
  <sheetPr codeName="Sheet1"/>
  <dimension ref="A1:G18"/>
  <sheetViews>
    <sheetView showGridLines="0" showZeros="0" workbookViewId="0">
      <selection activeCell="D12" sqref="D12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227" t="s">
        <v>110</v>
      </c>
      <c r="B1" s="3"/>
      <c r="C1" s="3"/>
      <c r="D1" s="228"/>
      <c r="E1" s="4"/>
      <c r="F1" s="5"/>
      <c r="G1" s="5"/>
    </row>
    <row r="2" spans="1:7" s="6" customFormat="1" ht="36.75" customHeight="1" thickBot="1" x14ac:dyDescent="0.3">
      <c r="A2" s="7" t="s">
        <v>18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19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256" t="s">
        <v>20</v>
      </c>
      <c r="B5" s="21"/>
      <c r="C5" s="21"/>
      <c r="D5" s="21"/>
      <c r="E5" s="441"/>
      <c r="F5" s="22"/>
      <c r="G5" s="23"/>
    </row>
    <row r="6" spans="1:7" s="2" customFormat="1" ht="24.6" x14ac:dyDescent="0.25">
      <c r="A6" s="537" t="s">
        <v>151</v>
      </c>
      <c r="B6" s="442"/>
      <c r="C6" s="24"/>
      <c r="D6" s="25"/>
      <c r="E6" s="26"/>
      <c r="F6" s="5"/>
      <c r="G6" s="5"/>
    </row>
    <row r="7" spans="1:7" s="18" customFormat="1" ht="15" customHeight="1" x14ac:dyDescent="0.25">
      <c r="A7" s="257" t="s">
        <v>111</v>
      </c>
      <c r="B7" s="257" t="s">
        <v>112</v>
      </c>
      <c r="C7" s="257" t="s">
        <v>113</v>
      </c>
      <c r="D7" s="257" t="s">
        <v>114</v>
      </c>
      <c r="E7" s="257" t="s">
        <v>115</v>
      </c>
      <c r="F7" s="22"/>
      <c r="G7" s="23"/>
    </row>
    <row r="8" spans="1:7" s="2" customFormat="1" ht="16.5" customHeight="1" x14ac:dyDescent="0.25">
      <c r="A8" s="289"/>
      <c r="B8" s="289"/>
      <c r="C8" s="289"/>
      <c r="D8" s="289"/>
      <c r="E8" s="289"/>
      <c r="F8" s="5"/>
      <c r="G8" s="5"/>
    </row>
    <row r="9" spans="1:7" s="2" customFormat="1" ht="15" customHeight="1" x14ac:dyDescent="0.25">
      <c r="A9" s="256" t="s">
        <v>21</v>
      </c>
      <c r="B9" s="21"/>
      <c r="C9" s="257" t="s">
        <v>22</v>
      </c>
      <c r="D9" s="257"/>
      <c r="E9" s="258" t="s">
        <v>23</v>
      </c>
      <c r="F9" s="5"/>
      <c r="G9" s="5"/>
    </row>
    <row r="10" spans="1:7" s="2" customFormat="1" x14ac:dyDescent="0.25">
      <c r="A10" s="29" t="s">
        <v>152</v>
      </c>
      <c r="B10" s="30"/>
      <c r="C10" s="538" t="s">
        <v>351</v>
      </c>
      <c r="D10" s="257" t="s">
        <v>66</v>
      </c>
      <c r="E10" s="539" t="s">
        <v>153</v>
      </c>
      <c r="F10" s="5"/>
      <c r="G10" s="5"/>
    </row>
    <row r="11" spans="1:7" x14ac:dyDescent="0.25">
      <c r="A11" s="20"/>
      <c r="B11" s="21"/>
      <c r="C11" s="281" t="s">
        <v>64</v>
      </c>
      <c r="D11" s="281" t="s">
        <v>107</v>
      </c>
      <c r="E11" s="281" t="s">
        <v>108</v>
      </c>
      <c r="F11" s="32"/>
      <c r="G11" s="32"/>
    </row>
    <row r="12" spans="1:7" s="2" customFormat="1" x14ac:dyDescent="0.25">
      <c r="A12" s="229"/>
      <c r="B12" s="5"/>
      <c r="C12" s="290"/>
      <c r="D12" s="540" t="s">
        <v>352</v>
      </c>
      <c r="E12" s="290"/>
      <c r="F12" s="5"/>
      <c r="G12" s="5"/>
    </row>
    <row r="13" spans="1:7" ht="7.5" customHeight="1" x14ac:dyDescent="0.25">
      <c r="A13" s="32"/>
      <c r="B13" s="32"/>
      <c r="C13" s="32"/>
      <c r="D13" s="32"/>
      <c r="E13" s="36"/>
      <c r="F13" s="32"/>
      <c r="G13" s="32"/>
    </row>
    <row r="14" spans="1:7" ht="112.5" customHeight="1" x14ac:dyDescent="0.25">
      <c r="A14" s="32"/>
      <c r="B14" s="32"/>
      <c r="C14" s="32"/>
      <c r="D14" s="32"/>
      <c r="E14" s="36"/>
      <c r="F14" s="32"/>
      <c r="G14" s="32"/>
    </row>
    <row r="15" spans="1:7" ht="18.75" customHeight="1" x14ac:dyDescent="0.25">
      <c r="A15" s="31"/>
      <c r="B15" s="31"/>
      <c r="C15" s="31"/>
      <c r="D15" s="31"/>
      <c r="E15" s="36"/>
      <c r="F15" s="32"/>
      <c r="G15" s="32"/>
    </row>
    <row r="16" spans="1:7" ht="17.25" customHeight="1" x14ac:dyDescent="0.25">
      <c r="A16" s="31"/>
      <c r="B16" s="31"/>
      <c r="C16" s="31"/>
      <c r="D16" s="31"/>
      <c r="E16" s="31"/>
      <c r="F16" s="32"/>
      <c r="G16" s="32"/>
    </row>
    <row r="17" spans="1:7" ht="12.75" customHeight="1" x14ac:dyDescent="0.25">
      <c r="A17" s="37"/>
      <c r="B17" s="425"/>
      <c r="C17" s="230"/>
      <c r="D17" s="38"/>
      <c r="E17" s="36"/>
      <c r="F17" s="32"/>
      <c r="G17" s="32"/>
    </row>
    <row r="18" spans="1:7" x14ac:dyDescent="0.25">
      <c r="A18" s="32"/>
      <c r="B18" s="32"/>
      <c r="C18" s="32"/>
      <c r="D18" s="32"/>
      <c r="E18" s="36"/>
      <c r="F18" s="32"/>
      <c r="G18" s="32"/>
    </row>
  </sheetData>
  <phoneticPr fontId="60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D90D-3914-40B4-B503-816823B36749}">
  <sheetPr codeName="Sheet21">
    <tabColor indexed="42"/>
  </sheetPr>
  <dimension ref="A1:Q156"/>
  <sheetViews>
    <sheetView showGridLines="0" showZeros="0" workbookViewId="0">
      <pane ySplit="6" topLeftCell="A7" activePane="bottomLeft" state="frozen"/>
      <selection activeCell="M26" sqref="M26"/>
      <selection pane="bottomLeft" activeCell="M26" sqref="M26"/>
    </sheetView>
  </sheetViews>
  <sheetFormatPr defaultRowHeight="13.2" x14ac:dyDescent="0.25"/>
  <cols>
    <col min="1" max="1" width="3.88671875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160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161</v>
      </c>
      <c r="C7" s="93" t="s">
        <v>162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/>
      <c r="C8" s="93"/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/>
      <c r="C9" s="93"/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/>
      <c r="C10" s="93"/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/>
      <c r="C11" s="93"/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/>
      <c r="C12" s="93"/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/>
      <c r="C13" s="93"/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492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156">
    <cfRule type="expression" dxfId="498" priority="18" stopIfTrue="1">
      <formula>$Q7&gt;=1</formula>
    </cfRule>
  </conditionalFormatting>
  <conditionalFormatting sqref="B7:D37">
    <cfRule type="expression" dxfId="497" priority="1" stopIfTrue="1">
      <formula>$Q7&gt;=1</formula>
    </cfRule>
  </conditionalFormatting>
  <conditionalFormatting sqref="E7:E14">
    <cfRule type="expression" dxfId="496" priority="6" stopIfTrue="1">
      <formula>AND(ROUNDDOWN(($A$4-E7)/365.25,0)&lt;=13,G7&lt;&gt;"OK")</formula>
    </cfRule>
    <cfRule type="expression" dxfId="495" priority="7" stopIfTrue="1">
      <formula>AND(ROUNDDOWN(($A$4-E7)/365.25,0)&lt;=14,G7&lt;&gt;"OK")</formula>
    </cfRule>
    <cfRule type="expression" dxfId="494" priority="8" stopIfTrue="1">
      <formula>AND(ROUNDDOWN(($A$4-E7)/365.25,0)&lt;=17,G7&lt;&gt;"OK")</formula>
    </cfRule>
    <cfRule type="expression" dxfId="493" priority="11" stopIfTrue="1">
      <formula>AND(ROUNDDOWN(($A$4-E7)/365.25,0)&lt;=13,G7&lt;&gt;"OK")</formula>
    </cfRule>
    <cfRule type="expression" dxfId="492" priority="12" stopIfTrue="1">
      <formula>AND(ROUNDDOWN(($A$4-E7)/365.25,0)&lt;=14,G7&lt;&gt;"OK")</formula>
    </cfRule>
    <cfRule type="expression" dxfId="491" priority="13" stopIfTrue="1">
      <formula>AND(ROUNDDOWN(($A$4-E7)/365.25,0)&lt;=17,G7&lt;&gt;"OK")</formula>
    </cfRule>
  </conditionalFormatting>
  <conditionalFormatting sqref="E7:E27 E29:E37">
    <cfRule type="expression" dxfId="490" priority="2" stopIfTrue="1">
      <formula>AND(ROUNDDOWN(($A$4-E7)/365.25,0)&lt;=13,G7&lt;&gt;"OK")</formula>
    </cfRule>
    <cfRule type="expression" dxfId="489" priority="3" stopIfTrue="1">
      <formula>AND(ROUNDDOWN(($A$4-E7)/365.25,0)&lt;=14,G7&lt;&gt;"OK")</formula>
    </cfRule>
    <cfRule type="expression" dxfId="488" priority="4" stopIfTrue="1">
      <formula>AND(ROUNDDOWN(($A$4-E7)/365.25,0)&lt;=17,G7&lt;&gt;"OK")</formula>
    </cfRule>
  </conditionalFormatting>
  <conditionalFormatting sqref="E7:E156">
    <cfRule type="expression" dxfId="487" priority="14" stopIfTrue="1">
      <formula>AND(ROUNDDOWN(($A$4-E7)/365.25,0)&lt;=13,G7&lt;&gt;"OK")</formula>
    </cfRule>
    <cfRule type="expression" dxfId="486" priority="15" stopIfTrue="1">
      <formula>AND(ROUNDDOWN(($A$4-E7)/365.25,0)&lt;=14,G7&lt;&gt;"OK")</formula>
    </cfRule>
    <cfRule type="expression" dxfId="485" priority="16" stopIfTrue="1">
      <formula>AND(ROUNDDOWN(($A$4-E7)/365.25,0)&lt;=17,G7&lt;&gt;"OK")</formula>
    </cfRule>
  </conditionalFormatting>
  <conditionalFormatting sqref="J7:J156">
    <cfRule type="cellIs" dxfId="484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4145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9CF55-D19F-4BF3-A169-228B666CAA83}">
  <sheetPr codeName="Munka43">
    <tabColor indexed="11"/>
  </sheetPr>
  <dimension ref="A1:AK41"/>
  <sheetViews>
    <sheetView workbookViewId="0">
      <selection activeCell="A5" sqref="A5"/>
    </sheetView>
  </sheetViews>
  <sheetFormatPr defaultRowHeight="13.2" x14ac:dyDescent="0.25"/>
  <cols>
    <col min="1" max="1" width="8.55468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65" t="s">
        <v>125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/>
      <c r="C2" s="304" t="s">
        <v>160</v>
      </c>
      <c r="D2" s="304"/>
      <c r="E2" s="304">
        <f>Altalanos!$A$8</f>
        <v>0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 t="s">
        <v>31</v>
      </c>
      <c r="M3" s="49"/>
      <c r="N3" s="374"/>
      <c r="O3" s="373"/>
      <c r="P3" s="374"/>
      <c r="Q3" s="416" t="s">
        <v>81</v>
      </c>
      <c r="R3" s="417" t="s">
        <v>87</v>
      </c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314" t="str">
        <f>Altalanos!$E$10</f>
        <v>Dénes Tibor</v>
      </c>
      <c r="M4" s="312"/>
      <c r="N4" s="376"/>
      <c r="O4" s="377"/>
      <c r="P4" s="376"/>
      <c r="Q4" s="418" t="s">
        <v>88</v>
      </c>
      <c r="R4" s="419" t="s">
        <v>83</v>
      </c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Q5" s="420" t="s">
        <v>89</v>
      </c>
      <c r="R5" s="421" t="s">
        <v>85</v>
      </c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378" t="s">
        <v>67</v>
      </c>
      <c r="B7" s="403">
        <v>6</v>
      </c>
      <c r="C7" s="371">
        <f>IF($B7="","",VLOOKUP($B7,'1MD ELO I.kcs U 8 F A'!$A$7:$O$22,5))</f>
        <v>0</v>
      </c>
      <c r="D7" s="371">
        <f>IF($B7="","",VLOOKUP($B7,'1MD ELO I.kcs U 8 F A'!$A$7:$O$22,15))</f>
        <v>0</v>
      </c>
      <c r="E7" s="511" t="s">
        <v>332</v>
      </c>
      <c r="F7" s="372"/>
      <c r="G7" s="511" t="s">
        <v>162</v>
      </c>
      <c r="H7" s="372"/>
      <c r="I7" s="367">
        <f>IF($B7="","",VLOOKUP($B7,'1MD ELO I.kcs U 8 F A'!$A$7:$O$22,4))</f>
        <v>0</v>
      </c>
      <c r="J7" s="348"/>
      <c r="K7" s="432"/>
      <c r="L7" s="428" t="str">
        <f>IF(K7="","",CONCATENATE(VLOOKUP($Y$3,$AB$1:$AK$1,K7)," pont"))</f>
        <v/>
      </c>
      <c r="M7" s="433"/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04"/>
      <c r="C8" s="379"/>
      <c r="D8" s="379"/>
      <c r="E8" s="379"/>
      <c r="F8" s="379"/>
      <c r="G8" s="379"/>
      <c r="H8" s="379"/>
      <c r="I8" s="379"/>
      <c r="J8" s="348"/>
      <c r="K8" s="378"/>
      <c r="L8" s="378"/>
      <c r="M8" s="434"/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03">
        <v>3</v>
      </c>
      <c r="C9" s="371">
        <f>IF($B9="","",VLOOKUP($B9,'1MD ELO I.kcs U 8 F A'!$A$7:$O$22,5))</f>
        <v>0</v>
      </c>
      <c r="D9" s="371">
        <f>IF($B9="","",VLOOKUP($B9,'1MD ELO I.kcs U 8 F A'!$A$7:$O$22,15))</f>
        <v>0</v>
      </c>
      <c r="E9" s="367"/>
      <c r="F9" s="372"/>
      <c r="G9" s="367"/>
      <c r="H9" s="372"/>
      <c r="I9" s="367">
        <f>IF($B9="","",VLOOKUP($B9,'1MD ELO I.kcs U 8 F A'!$A$7:$O$22,4))</f>
        <v>0</v>
      </c>
      <c r="J9" s="348"/>
      <c r="K9" s="432"/>
      <c r="L9" s="428" t="str">
        <f>IF(K9="","",CONCATENATE(VLOOKUP($Y$3,$AB$1:$AK$1,K9)," pont"))</f>
        <v/>
      </c>
      <c r="M9" s="433"/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04"/>
      <c r="C10" s="379"/>
      <c r="D10" s="379"/>
      <c r="E10" s="379"/>
      <c r="F10" s="379"/>
      <c r="G10" s="379"/>
      <c r="H10" s="379"/>
      <c r="I10" s="379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03">
        <v>4</v>
      </c>
      <c r="C11" s="371">
        <f>IF($B11="","",VLOOKUP($B11,'1MD ELO I.kcs U 8 F A'!$A$7:$O$22,5))</f>
        <v>0</v>
      </c>
      <c r="D11" s="371">
        <f>IF($B11="","",VLOOKUP($B11,'1MD ELO I.kcs U 8 F A'!$A$7:$O$22,15))</f>
        <v>0</v>
      </c>
      <c r="E11" s="367"/>
      <c r="F11" s="372"/>
      <c r="G11" s="367"/>
      <c r="H11" s="372"/>
      <c r="I11" s="367">
        <f>IF($B11="","",VLOOKUP($B11,'1MD ELO I.kcs U 8 F A'!$A$7:$O$22,4))</f>
        <v>0</v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48"/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348"/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ht="18.75" customHeight="1" x14ac:dyDescent="0.25">
      <c r="A18" s="348"/>
      <c r="B18" s="567"/>
      <c r="C18" s="567"/>
      <c r="D18" s="559" t="str">
        <f>E7</f>
        <v>LAKATOS</v>
      </c>
      <c r="E18" s="559"/>
      <c r="F18" s="559">
        <f>E9</f>
        <v>0</v>
      </c>
      <c r="G18" s="559"/>
      <c r="H18" s="559">
        <f>E11</f>
        <v>0</v>
      </c>
      <c r="I18" s="559"/>
      <c r="J18" s="348"/>
      <c r="K18" s="348"/>
      <c r="L18" s="348"/>
      <c r="M18" s="348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ht="18.75" customHeight="1" x14ac:dyDescent="0.25">
      <c r="A19" s="408" t="s">
        <v>67</v>
      </c>
      <c r="B19" s="558" t="str">
        <f>E7</f>
        <v>LAKATOS</v>
      </c>
      <c r="C19" s="558"/>
      <c r="D19" s="561"/>
      <c r="E19" s="561"/>
      <c r="F19" s="560"/>
      <c r="G19" s="560"/>
      <c r="H19" s="560"/>
      <c r="I19" s="560"/>
      <c r="J19" s="348"/>
      <c r="K19" s="348"/>
      <c r="L19" s="348"/>
      <c r="M19" s="348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ht="18.75" customHeight="1" x14ac:dyDescent="0.25">
      <c r="A20" s="408" t="s">
        <v>68</v>
      </c>
      <c r="B20" s="558">
        <f>E9</f>
        <v>0</v>
      </c>
      <c r="C20" s="558"/>
      <c r="D20" s="560"/>
      <c r="E20" s="560"/>
      <c r="F20" s="561"/>
      <c r="G20" s="561"/>
      <c r="H20" s="560"/>
      <c r="I20" s="560"/>
      <c r="J20" s="348"/>
      <c r="K20" s="348"/>
      <c r="L20" s="348"/>
      <c r="M20" s="348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ht="18.75" customHeight="1" x14ac:dyDescent="0.25">
      <c r="A21" s="408" t="s">
        <v>69</v>
      </c>
      <c r="B21" s="558">
        <f>E11</f>
        <v>0</v>
      </c>
      <c r="C21" s="558"/>
      <c r="D21" s="560"/>
      <c r="E21" s="560"/>
      <c r="F21" s="560"/>
      <c r="G21" s="560"/>
      <c r="H21" s="561"/>
      <c r="I21" s="561"/>
      <c r="J21" s="348"/>
      <c r="K21" s="348"/>
      <c r="L21" s="348"/>
      <c r="M21" s="348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x14ac:dyDescent="0.25">
      <c r="A22" s="348"/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x14ac:dyDescent="0.25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x14ac:dyDescent="0.25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37" x14ac:dyDescent="0.25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37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37" x14ac:dyDescent="0.25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37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26"/>
      <c r="M32" s="326"/>
    </row>
    <row r="33" spans="1:18" x14ac:dyDescent="0.25">
      <c r="A33" s="182" t="s">
        <v>45</v>
      </c>
      <c r="B33" s="183"/>
      <c r="C33" s="271"/>
      <c r="D33" s="384" t="s">
        <v>5</v>
      </c>
      <c r="E33" s="385" t="s">
        <v>47</v>
      </c>
      <c r="F33" s="399"/>
      <c r="G33" s="384" t="s">
        <v>5</v>
      </c>
      <c r="H33" s="385" t="s">
        <v>56</v>
      </c>
      <c r="I33" s="222"/>
      <c r="J33" s="385" t="s">
        <v>57</v>
      </c>
      <c r="K33" s="221" t="s">
        <v>58</v>
      </c>
      <c r="L33" s="32"/>
      <c r="M33" s="485"/>
      <c r="N33" s="484"/>
      <c r="P33" s="380"/>
      <c r="Q33" s="380"/>
      <c r="R33" s="381"/>
    </row>
    <row r="34" spans="1:18" x14ac:dyDescent="0.25">
      <c r="A34" s="359" t="s">
        <v>46</v>
      </c>
      <c r="B34" s="360"/>
      <c r="C34" s="362"/>
      <c r="D34" s="386"/>
      <c r="E34" s="562"/>
      <c r="F34" s="562"/>
      <c r="G34" s="393" t="s">
        <v>6</v>
      </c>
      <c r="H34" s="360"/>
      <c r="I34" s="387"/>
      <c r="J34" s="394"/>
      <c r="K34" s="354" t="s">
        <v>48</v>
      </c>
      <c r="L34" s="400"/>
      <c r="M34" s="390"/>
      <c r="P34" s="382"/>
      <c r="Q34" s="382"/>
      <c r="R34" s="197"/>
    </row>
    <row r="35" spans="1:18" x14ac:dyDescent="0.25">
      <c r="A35" s="363" t="s">
        <v>55</v>
      </c>
      <c r="B35" s="220"/>
      <c r="C35" s="365"/>
      <c r="D35" s="389"/>
      <c r="E35" s="563"/>
      <c r="F35" s="563"/>
      <c r="G35" s="395" t="s">
        <v>7</v>
      </c>
      <c r="H35" s="82"/>
      <c r="I35" s="352"/>
      <c r="J35" s="83"/>
      <c r="K35" s="397"/>
      <c r="L35" s="326"/>
      <c r="M35" s="392"/>
      <c r="P35" s="197"/>
      <c r="Q35" s="193"/>
      <c r="R35" s="197"/>
    </row>
    <row r="36" spans="1:18" x14ac:dyDescent="0.25">
      <c r="A36" s="236"/>
      <c r="B36" s="237"/>
      <c r="C36" s="238"/>
      <c r="D36" s="389"/>
      <c r="E36" s="84"/>
      <c r="F36" s="348"/>
      <c r="G36" s="395" t="s">
        <v>8</v>
      </c>
      <c r="H36" s="82"/>
      <c r="I36" s="352"/>
      <c r="J36" s="83"/>
      <c r="K36" s="354" t="s">
        <v>49</v>
      </c>
      <c r="L36" s="400"/>
      <c r="M36" s="388"/>
      <c r="P36" s="382"/>
      <c r="Q36" s="382"/>
      <c r="R36" s="197"/>
    </row>
    <row r="37" spans="1:18" x14ac:dyDescent="0.25">
      <c r="A37" s="208"/>
      <c r="B37" s="127"/>
      <c r="C37" s="209"/>
      <c r="D37" s="389"/>
      <c r="E37" s="84"/>
      <c r="F37" s="348"/>
      <c r="G37" s="395" t="s">
        <v>9</v>
      </c>
      <c r="H37" s="82"/>
      <c r="I37" s="352"/>
      <c r="J37" s="83"/>
      <c r="K37" s="398"/>
      <c r="L37" s="348"/>
      <c r="M37" s="390"/>
      <c r="P37" s="197"/>
      <c r="Q37" s="193"/>
      <c r="R37" s="197"/>
    </row>
    <row r="38" spans="1:18" x14ac:dyDescent="0.25">
      <c r="A38" s="224"/>
      <c r="B38" s="239"/>
      <c r="C38" s="270"/>
      <c r="D38" s="389"/>
      <c r="E38" s="84"/>
      <c r="F38" s="348"/>
      <c r="G38" s="395" t="s">
        <v>10</v>
      </c>
      <c r="H38" s="82"/>
      <c r="I38" s="352"/>
      <c r="J38" s="83"/>
      <c r="K38" s="363"/>
      <c r="L38" s="326"/>
      <c r="M38" s="392"/>
      <c r="P38" s="197"/>
      <c r="Q38" s="193"/>
      <c r="R38" s="197"/>
    </row>
    <row r="39" spans="1:18" x14ac:dyDescent="0.25">
      <c r="A39" s="225"/>
      <c r="B39" s="22"/>
      <c r="C39" s="209"/>
      <c r="D39" s="389"/>
      <c r="E39" s="84"/>
      <c r="F39" s="348"/>
      <c r="G39" s="395" t="s">
        <v>11</v>
      </c>
      <c r="H39" s="82"/>
      <c r="I39" s="352"/>
      <c r="J39" s="83"/>
      <c r="K39" s="354" t="s">
        <v>34</v>
      </c>
      <c r="L39" s="400"/>
      <c r="M39" s="388"/>
      <c r="P39" s="382"/>
      <c r="Q39" s="382"/>
      <c r="R39" s="197"/>
    </row>
    <row r="40" spans="1:18" x14ac:dyDescent="0.25">
      <c r="A40" s="225"/>
      <c r="B40" s="22"/>
      <c r="C40" s="234"/>
      <c r="D40" s="389"/>
      <c r="E40" s="84"/>
      <c r="F40" s="348"/>
      <c r="G40" s="395" t="s">
        <v>12</v>
      </c>
      <c r="H40" s="82"/>
      <c r="I40" s="352"/>
      <c r="J40" s="83"/>
      <c r="K40" s="398"/>
      <c r="L40" s="348"/>
      <c r="M40" s="390"/>
      <c r="P40" s="197"/>
      <c r="Q40" s="193"/>
      <c r="R40" s="197"/>
    </row>
    <row r="41" spans="1:18" x14ac:dyDescent="0.25">
      <c r="A41" s="226"/>
      <c r="B41" s="223"/>
      <c r="C41" s="235"/>
      <c r="D41" s="391"/>
      <c r="E41" s="211"/>
      <c r="F41" s="326"/>
      <c r="G41" s="396" t="s">
        <v>13</v>
      </c>
      <c r="H41" s="220"/>
      <c r="I41" s="356"/>
      <c r="J41" s="213"/>
      <c r="K41" s="363" t="str">
        <f>L4</f>
        <v>Dénes Tibor</v>
      </c>
      <c r="L41" s="326"/>
      <c r="M41" s="392"/>
      <c r="P41" s="197"/>
      <c r="Q41" s="193"/>
      <c r="R41" s="383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483" priority="1" stopIfTrue="1" operator="equal">
      <formula>"Bye"</formula>
    </cfRule>
  </conditionalFormatting>
  <conditionalFormatting sqref="R41">
    <cfRule type="expression" dxfId="48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1186-6055-4EB1-B932-DA308040ED9C}">
  <sheetPr codeName="Sheet22">
    <tabColor indexed="42"/>
  </sheetPr>
  <dimension ref="A1:Q156"/>
  <sheetViews>
    <sheetView showGridLines="0" showZeros="0" workbookViewId="0">
      <pane ySplit="6" topLeftCell="A7" activePane="bottomLeft" state="frozen"/>
      <selection activeCell="M26" sqref="M26"/>
      <selection pane="bottomLeft" activeCell="M26" sqref="M26"/>
    </sheetView>
  </sheetViews>
  <sheetFormatPr defaultRowHeight="13.2" x14ac:dyDescent="0.25"/>
  <cols>
    <col min="1" max="1" width="3.88671875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163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164</v>
      </c>
      <c r="C7" s="93" t="s">
        <v>165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 t="s">
        <v>166</v>
      </c>
      <c r="C8" s="93" t="s">
        <v>167</v>
      </c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/>
      <c r="C9" s="93"/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/>
      <c r="C10" s="93"/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/>
      <c r="C11" s="93"/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/>
      <c r="C12" s="93"/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/>
      <c r="C13" s="93"/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492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156">
    <cfRule type="expression" dxfId="481" priority="18" stopIfTrue="1">
      <formula>$Q7&gt;=1</formula>
    </cfRule>
  </conditionalFormatting>
  <conditionalFormatting sqref="B7:D37">
    <cfRule type="expression" dxfId="480" priority="1" stopIfTrue="1">
      <formula>$Q7&gt;=1</formula>
    </cfRule>
  </conditionalFormatting>
  <conditionalFormatting sqref="E7:E14">
    <cfRule type="expression" dxfId="479" priority="6" stopIfTrue="1">
      <formula>AND(ROUNDDOWN(($A$4-E7)/365.25,0)&lt;=13,G7&lt;&gt;"OK")</formula>
    </cfRule>
    <cfRule type="expression" dxfId="478" priority="7" stopIfTrue="1">
      <formula>AND(ROUNDDOWN(($A$4-E7)/365.25,0)&lt;=14,G7&lt;&gt;"OK")</formula>
    </cfRule>
    <cfRule type="expression" dxfId="477" priority="8" stopIfTrue="1">
      <formula>AND(ROUNDDOWN(($A$4-E7)/365.25,0)&lt;=17,G7&lt;&gt;"OK")</formula>
    </cfRule>
    <cfRule type="expression" dxfId="476" priority="11" stopIfTrue="1">
      <formula>AND(ROUNDDOWN(($A$4-E7)/365.25,0)&lt;=13,G7&lt;&gt;"OK")</formula>
    </cfRule>
    <cfRule type="expression" dxfId="475" priority="12" stopIfTrue="1">
      <formula>AND(ROUNDDOWN(($A$4-E7)/365.25,0)&lt;=14,G7&lt;&gt;"OK")</formula>
    </cfRule>
    <cfRule type="expression" dxfId="474" priority="13" stopIfTrue="1">
      <formula>AND(ROUNDDOWN(($A$4-E7)/365.25,0)&lt;=17,G7&lt;&gt;"OK")</formula>
    </cfRule>
  </conditionalFormatting>
  <conditionalFormatting sqref="E7:E27 E29:E37">
    <cfRule type="expression" dxfId="473" priority="2" stopIfTrue="1">
      <formula>AND(ROUNDDOWN(($A$4-E7)/365.25,0)&lt;=13,G7&lt;&gt;"OK")</formula>
    </cfRule>
    <cfRule type="expression" dxfId="472" priority="3" stopIfTrue="1">
      <formula>AND(ROUNDDOWN(($A$4-E7)/365.25,0)&lt;=14,G7&lt;&gt;"OK")</formula>
    </cfRule>
    <cfRule type="expression" dxfId="471" priority="4" stopIfTrue="1">
      <formula>AND(ROUNDDOWN(($A$4-E7)/365.25,0)&lt;=17,G7&lt;&gt;"OK")</formula>
    </cfRule>
  </conditionalFormatting>
  <conditionalFormatting sqref="E7:E156">
    <cfRule type="expression" dxfId="470" priority="14" stopIfTrue="1">
      <formula>AND(ROUNDDOWN(($A$4-E7)/365.25,0)&lt;=13,G7&lt;&gt;"OK")</formula>
    </cfRule>
    <cfRule type="expression" dxfId="469" priority="15" stopIfTrue="1">
      <formula>AND(ROUNDDOWN(($A$4-E7)/365.25,0)&lt;=14,G7&lt;&gt;"OK")</formula>
    </cfRule>
    <cfRule type="expression" dxfId="468" priority="16" stopIfTrue="1">
      <formula>AND(ROUNDDOWN(($A$4-E7)/365.25,0)&lt;=17,G7&lt;&gt;"OK")</formula>
    </cfRule>
  </conditionalFormatting>
  <conditionalFormatting sqref="J7:J156">
    <cfRule type="cellIs" dxfId="467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6193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06092-B3F0-4E1C-8F5F-EA1D5E3F6F69}">
  <sheetPr codeName="Munka44">
    <tabColor indexed="11"/>
  </sheetPr>
  <dimension ref="A1:AK41"/>
  <sheetViews>
    <sheetView workbookViewId="0">
      <selection activeCell="A5" sqref="A5"/>
    </sheetView>
  </sheetViews>
  <sheetFormatPr defaultRowHeight="13.2" x14ac:dyDescent="0.25"/>
  <cols>
    <col min="1" max="1" width="8.55468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65" t="s">
        <v>125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/>
      <c r="C2" s="304" t="s">
        <v>163</v>
      </c>
      <c r="D2" s="304"/>
      <c r="E2" s="304">
        <f>Altalanos!$A$8</f>
        <v>0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 t="s">
        <v>31</v>
      </c>
      <c r="M3" s="49"/>
      <c r="N3" s="374"/>
      <c r="O3" s="373"/>
      <c r="P3" s="374"/>
      <c r="Q3" s="416" t="s">
        <v>81</v>
      </c>
      <c r="R3" s="417" t="s">
        <v>87</v>
      </c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314" t="str">
        <f>Altalanos!$E$10</f>
        <v>Dénes Tibor</v>
      </c>
      <c r="M4" s="312"/>
      <c r="N4" s="376"/>
      <c r="O4" s="377"/>
      <c r="P4" s="376"/>
      <c r="Q4" s="418" t="s">
        <v>88</v>
      </c>
      <c r="R4" s="419" t="s">
        <v>83</v>
      </c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Q5" s="420" t="s">
        <v>89</v>
      </c>
      <c r="R5" s="421" t="s">
        <v>85</v>
      </c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378" t="s">
        <v>67</v>
      </c>
      <c r="B7" s="403">
        <v>6</v>
      </c>
      <c r="C7" s="371">
        <f>IF($B7="","",VLOOKUP($B7,'1MD ELO I.kcs U 8 F A'!$A$7:$O$22,5))</f>
        <v>0</v>
      </c>
      <c r="D7" s="371">
        <f>IF($B7="","",VLOOKUP($B7,'1MD ELO I.kcs U 8 F A'!$A$7:$O$22,15))</f>
        <v>0</v>
      </c>
      <c r="E7" s="568" t="s">
        <v>164</v>
      </c>
      <c r="F7" s="564"/>
      <c r="G7" s="568" t="s">
        <v>165</v>
      </c>
      <c r="H7" s="564"/>
      <c r="I7" s="367">
        <f>IF($B7="","",VLOOKUP($B7,'1MD ELO I.kcs U 8 F A'!$A$7:$O$22,4))</f>
        <v>0</v>
      </c>
      <c r="J7" s="348"/>
      <c r="K7" s="432"/>
      <c r="L7" s="428" t="str">
        <f>IF(K7="","",CONCATENATE(VLOOKUP($Y$3,$AB$1:$AK$1,K7)," pont"))</f>
        <v/>
      </c>
      <c r="M7" s="433"/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04"/>
      <c r="C8" s="379"/>
      <c r="D8" s="379"/>
      <c r="E8" s="379"/>
      <c r="F8" s="379"/>
      <c r="G8" s="379"/>
      <c r="H8" s="379"/>
      <c r="I8" s="379"/>
      <c r="J8" s="348"/>
      <c r="K8" s="378"/>
      <c r="L8" s="378"/>
      <c r="M8" s="434"/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03">
        <v>3</v>
      </c>
      <c r="C9" s="371">
        <f>IF($B9="","",VLOOKUP($B9,'1MD ELO I.kcs U 8 F A'!$A$7:$O$22,5))</f>
        <v>0</v>
      </c>
      <c r="D9" s="371">
        <f>IF($B9="","",VLOOKUP($B9,'1MD ELO I.kcs U 8 F A'!$A$7:$O$22,15))</f>
        <v>0</v>
      </c>
      <c r="E9" s="564" t="s">
        <v>166</v>
      </c>
      <c r="F9" s="564"/>
      <c r="G9" s="568" t="s">
        <v>167</v>
      </c>
      <c r="H9" s="564"/>
      <c r="I9" s="367">
        <f>IF($B9="","",VLOOKUP($B9,'1MD ELO I.kcs U 8 F A'!$A$7:$O$22,4))</f>
        <v>0</v>
      </c>
      <c r="J9" s="348"/>
      <c r="K9" s="432"/>
      <c r="L9" s="428" t="str">
        <f>IF(K9="","",CONCATENATE(VLOOKUP($Y$3,$AB$1:$AK$1,K9)," pont"))</f>
        <v/>
      </c>
      <c r="M9" s="433"/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04"/>
      <c r="C10" s="379"/>
      <c r="D10" s="379"/>
      <c r="E10" s="379"/>
      <c r="F10" s="379"/>
      <c r="G10" s="379"/>
      <c r="H10" s="379"/>
      <c r="I10" s="379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03">
        <v>4</v>
      </c>
      <c r="C11" s="371">
        <f>IF($B11="","",VLOOKUP($B11,'1MD ELO I.kcs U 8 F A'!$A$7:$O$22,5))</f>
        <v>0</v>
      </c>
      <c r="D11" s="371">
        <f>IF($B11="","",VLOOKUP($B11,'1MD ELO I.kcs U 8 F A'!$A$7:$O$22,15))</f>
        <v>0</v>
      </c>
      <c r="E11" s="367"/>
      <c r="F11" s="372"/>
      <c r="G11" s="367"/>
      <c r="H11" s="372"/>
      <c r="I11" s="367">
        <f>IF($B11="","",VLOOKUP($B11,'1MD ELO I.kcs U 8 F A'!$A$7:$O$22,4))</f>
        <v>0</v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48"/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348"/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ht="18.75" customHeight="1" x14ac:dyDescent="0.25">
      <c r="A18" s="348"/>
      <c r="B18" s="567"/>
      <c r="C18" s="567"/>
      <c r="D18" s="559" t="str">
        <f>E7</f>
        <v>Mártha-Regős</v>
      </c>
      <c r="E18" s="559"/>
      <c r="F18" s="559" t="str">
        <f>E9</f>
        <v>Dóra</v>
      </c>
      <c r="G18" s="559"/>
      <c r="H18" s="559"/>
      <c r="I18" s="559"/>
      <c r="J18" s="348"/>
      <c r="K18" s="348"/>
      <c r="L18" s="348"/>
      <c r="M18" s="348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ht="18.75" customHeight="1" x14ac:dyDescent="0.25">
      <c r="A19" s="408" t="s">
        <v>67</v>
      </c>
      <c r="B19" s="558" t="str">
        <f>E7</f>
        <v>Mártha-Regős</v>
      </c>
      <c r="C19" s="558"/>
      <c r="D19" s="561"/>
      <c r="E19" s="561"/>
      <c r="F19" s="560"/>
      <c r="G19" s="560"/>
      <c r="H19" s="560"/>
      <c r="I19" s="560"/>
      <c r="J19" s="348"/>
      <c r="K19" s="348"/>
      <c r="L19" s="348"/>
      <c r="M19" s="348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ht="18.75" customHeight="1" x14ac:dyDescent="0.25">
      <c r="A20" s="408" t="s">
        <v>68</v>
      </c>
      <c r="B20" s="558" t="str">
        <f>E9</f>
        <v>Dóra</v>
      </c>
      <c r="C20" s="558"/>
      <c r="D20" s="560"/>
      <c r="E20" s="560"/>
      <c r="F20" s="561"/>
      <c r="G20" s="561"/>
      <c r="H20" s="560"/>
      <c r="I20" s="560"/>
      <c r="J20" s="348"/>
      <c r="K20" s="348"/>
      <c r="L20" s="348"/>
      <c r="M20" s="348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ht="18.75" customHeight="1" x14ac:dyDescent="0.25">
      <c r="A21" s="408" t="s">
        <v>69</v>
      </c>
      <c r="B21" s="558"/>
      <c r="C21" s="558"/>
      <c r="D21" s="560"/>
      <c r="E21" s="560"/>
      <c r="F21" s="560"/>
      <c r="G21" s="560"/>
      <c r="H21" s="561"/>
      <c r="I21" s="561"/>
      <c r="J21" s="348"/>
      <c r="K21" s="348"/>
      <c r="L21" s="348"/>
      <c r="M21" s="348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x14ac:dyDescent="0.25">
      <c r="A22" s="348"/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x14ac:dyDescent="0.25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x14ac:dyDescent="0.25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37" x14ac:dyDescent="0.25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37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37" x14ac:dyDescent="0.25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37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26"/>
      <c r="M32" s="326"/>
    </row>
    <row r="33" spans="1:18" x14ac:dyDescent="0.25">
      <c r="A33" s="182" t="s">
        <v>45</v>
      </c>
      <c r="B33" s="183"/>
      <c r="C33" s="271"/>
      <c r="D33" s="384" t="s">
        <v>5</v>
      </c>
      <c r="E33" s="385" t="s">
        <v>47</v>
      </c>
      <c r="F33" s="399"/>
      <c r="G33" s="384" t="s">
        <v>5</v>
      </c>
      <c r="H33" s="385" t="s">
        <v>56</v>
      </c>
      <c r="I33" s="222"/>
      <c r="J33" s="385" t="s">
        <v>57</v>
      </c>
      <c r="K33" s="221" t="s">
        <v>58</v>
      </c>
      <c r="L33" s="32"/>
      <c r="M33" s="485"/>
      <c r="N33" s="484"/>
      <c r="P33" s="380"/>
      <c r="Q33" s="380"/>
      <c r="R33" s="381"/>
    </row>
    <row r="34" spans="1:18" x14ac:dyDescent="0.25">
      <c r="A34" s="359" t="s">
        <v>46</v>
      </c>
      <c r="B34" s="360"/>
      <c r="C34" s="362"/>
      <c r="D34" s="386"/>
      <c r="E34" s="562"/>
      <c r="F34" s="562"/>
      <c r="G34" s="393" t="s">
        <v>6</v>
      </c>
      <c r="H34" s="360"/>
      <c r="I34" s="387"/>
      <c r="J34" s="394"/>
      <c r="K34" s="354" t="s">
        <v>48</v>
      </c>
      <c r="L34" s="400"/>
      <c r="M34" s="390"/>
      <c r="P34" s="382"/>
      <c r="Q34" s="382"/>
      <c r="R34" s="197"/>
    </row>
    <row r="35" spans="1:18" x14ac:dyDescent="0.25">
      <c r="A35" s="363" t="s">
        <v>55</v>
      </c>
      <c r="B35" s="220"/>
      <c r="C35" s="365"/>
      <c r="D35" s="389"/>
      <c r="E35" s="563"/>
      <c r="F35" s="563"/>
      <c r="G35" s="395" t="s">
        <v>7</v>
      </c>
      <c r="H35" s="82"/>
      <c r="I35" s="352"/>
      <c r="J35" s="83"/>
      <c r="K35" s="397"/>
      <c r="L35" s="326"/>
      <c r="M35" s="392"/>
      <c r="P35" s="197"/>
      <c r="Q35" s="193"/>
      <c r="R35" s="197"/>
    </row>
    <row r="36" spans="1:18" x14ac:dyDescent="0.25">
      <c r="A36" s="236"/>
      <c r="B36" s="237"/>
      <c r="C36" s="238"/>
      <c r="D36" s="389"/>
      <c r="E36" s="84"/>
      <c r="F36" s="348"/>
      <c r="G36" s="395" t="s">
        <v>8</v>
      </c>
      <c r="H36" s="82"/>
      <c r="I36" s="352"/>
      <c r="J36" s="83"/>
      <c r="K36" s="354" t="s">
        <v>49</v>
      </c>
      <c r="L36" s="400"/>
      <c r="M36" s="388"/>
      <c r="P36" s="382"/>
      <c r="Q36" s="382"/>
      <c r="R36" s="197"/>
    </row>
    <row r="37" spans="1:18" x14ac:dyDescent="0.25">
      <c r="A37" s="208"/>
      <c r="B37" s="127"/>
      <c r="C37" s="209"/>
      <c r="D37" s="389"/>
      <c r="E37" s="84"/>
      <c r="F37" s="348"/>
      <c r="G37" s="395" t="s">
        <v>9</v>
      </c>
      <c r="H37" s="82"/>
      <c r="I37" s="352"/>
      <c r="J37" s="83"/>
      <c r="K37" s="398"/>
      <c r="L37" s="348"/>
      <c r="M37" s="390"/>
      <c r="P37" s="197"/>
      <c r="Q37" s="193"/>
      <c r="R37" s="197"/>
    </row>
    <row r="38" spans="1:18" x14ac:dyDescent="0.25">
      <c r="A38" s="224"/>
      <c r="B38" s="239"/>
      <c r="C38" s="270"/>
      <c r="D38" s="389"/>
      <c r="E38" s="84"/>
      <c r="F38" s="348"/>
      <c r="G38" s="395" t="s">
        <v>10</v>
      </c>
      <c r="H38" s="82"/>
      <c r="I38" s="352"/>
      <c r="J38" s="83"/>
      <c r="K38" s="363"/>
      <c r="L38" s="326"/>
      <c r="M38" s="392"/>
      <c r="P38" s="197"/>
      <c r="Q38" s="193"/>
      <c r="R38" s="197"/>
    </row>
    <row r="39" spans="1:18" x14ac:dyDescent="0.25">
      <c r="A39" s="225"/>
      <c r="B39" s="22"/>
      <c r="C39" s="209"/>
      <c r="D39" s="389"/>
      <c r="E39" s="84"/>
      <c r="F39" s="348"/>
      <c r="G39" s="395" t="s">
        <v>11</v>
      </c>
      <c r="H39" s="82"/>
      <c r="I39" s="352"/>
      <c r="J39" s="83"/>
      <c r="K39" s="354" t="s">
        <v>34</v>
      </c>
      <c r="L39" s="400"/>
      <c r="M39" s="388"/>
      <c r="P39" s="382"/>
      <c r="Q39" s="382"/>
      <c r="R39" s="197"/>
    </row>
    <row r="40" spans="1:18" x14ac:dyDescent="0.25">
      <c r="A40" s="225"/>
      <c r="B40" s="22"/>
      <c r="C40" s="234"/>
      <c r="D40" s="389"/>
      <c r="E40" s="84"/>
      <c r="F40" s="348"/>
      <c r="G40" s="395" t="s">
        <v>12</v>
      </c>
      <c r="H40" s="82"/>
      <c r="I40" s="352"/>
      <c r="J40" s="83"/>
      <c r="K40" s="398"/>
      <c r="L40" s="348"/>
      <c r="M40" s="390"/>
      <c r="P40" s="197"/>
      <c r="Q40" s="193"/>
      <c r="R40" s="197"/>
    </row>
    <row r="41" spans="1:18" x14ac:dyDescent="0.25">
      <c r="A41" s="226"/>
      <c r="B41" s="223"/>
      <c r="C41" s="235"/>
      <c r="D41" s="391"/>
      <c r="E41" s="211"/>
      <c r="F41" s="326"/>
      <c r="G41" s="396" t="s">
        <v>13</v>
      </c>
      <c r="H41" s="220"/>
      <c r="I41" s="356"/>
      <c r="J41" s="213"/>
      <c r="K41" s="363" t="str">
        <f>L4</f>
        <v>Dénes Tibor</v>
      </c>
      <c r="L41" s="326"/>
      <c r="M41" s="392"/>
      <c r="P41" s="197"/>
      <c r="Q41" s="193"/>
      <c r="R41" s="383"/>
    </row>
  </sheetData>
  <mergeCells count="24">
    <mergeCell ref="H18:I18"/>
    <mergeCell ref="E9:F9"/>
    <mergeCell ref="G9:H9"/>
    <mergeCell ref="E7:F7"/>
    <mergeCell ref="G7:H7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">
    <cfRule type="cellIs" dxfId="466" priority="1" stopIfTrue="1" operator="equal">
      <formula>"Bye"</formula>
    </cfRule>
  </conditionalFormatting>
  <conditionalFormatting sqref="E9">
    <cfRule type="cellIs" dxfId="465" priority="2" stopIfTrue="1" operator="equal">
      <formula>"Bye"</formula>
    </cfRule>
  </conditionalFormatting>
  <conditionalFormatting sqref="E11">
    <cfRule type="cellIs" dxfId="464" priority="3" stopIfTrue="1" operator="equal">
      <formula>"Bye"</formula>
    </cfRule>
  </conditionalFormatting>
  <conditionalFormatting sqref="R41">
    <cfRule type="expression" dxfId="463" priority="4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F1222-4B26-4D33-8D20-AD474F95DCD2}">
  <sheetPr codeName="Sheet50">
    <tabColor indexed="42"/>
  </sheetPr>
  <dimension ref="A1:Q156"/>
  <sheetViews>
    <sheetView showGridLines="0" showZeros="0" workbookViewId="0">
      <pane ySplit="6" topLeftCell="A7" activePane="bottomLeft" state="frozen"/>
      <selection activeCell="M26" sqref="M26"/>
      <selection pane="bottomLeft" activeCell="M26" sqref="M26"/>
    </sheetView>
  </sheetViews>
  <sheetFormatPr defaultRowHeight="13.2" x14ac:dyDescent="0.25"/>
  <cols>
    <col min="1" max="1" width="3.88671875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176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164</v>
      </c>
      <c r="C7" s="93" t="s">
        <v>128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 t="s">
        <v>168</v>
      </c>
      <c r="C8" s="93" t="s">
        <v>169</v>
      </c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 t="s">
        <v>170</v>
      </c>
      <c r="C9" s="93" t="s">
        <v>171</v>
      </c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 t="s">
        <v>172</v>
      </c>
      <c r="C10" s="93" t="s">
        <v>173</v>
      </c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 t="s">
        <v>174</v>
      </c>
      <c r="C11" s="93" t="s">
        <v>175</v>
      </c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/>
      <c r="C12" s="93"/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/>
      <c r="C13" s="93"/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492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156">
    <cfRule type="expression" dxfId="462" priority="18" stopIfTrue="1">
      <formula>$Q7&gt;=1</formula>
    </cfRule>
  </conditionalFormatting>
  <conditionalFormatting sqref="B7:D37">
    <cfRule type="expression" dxfId="461" priority="1" stopIfTrue="1">
      <formula>$Q7&gt;=1</formula>
    </cfRule>
  </conditionalFormatting>
  <conditionalFormatting sqref="E7:E14">
    <cfRule type="expression" dxfId="460" priority="6" stopIfTrue="1">
      <formula>AND(ROUNDDOWN(($A$4-E7)/365.25,0)&lt;=13,G7&lt;&gt;"OK")</formula>
    </cfRule>
    <cfRule type="expression" dxfId="459" priority="7" stopIfTrue="1">
      <formula>AND(ROUNDDOWN(($A$4-E7)/365.25,0)&lt;=14,G7&lt;&gt;"OK")</formula>
    </cfRule>
    <cfRule type="expression" dxfId="458" priority="8" stopIfTrue="1">
      <formula>AND(ROUNDDOWN(($A$4-E7)/365.25,0)&lt;=17,G7&lt;&gt;"OK")</formula>
    </cfRule>
    <cfRule type="expression" dxfId="457" priority="11" stopIfTrue="1">
      <formula>AND(ROUNDDOWN(($A$4-E7)/365.25,0)&lt;=13,G7&lt;&gt;"OK")</formula>
    </cfRule>
    <cfRule type="expression" dxfId="456" priority="12" stopIfTrue="1">
      <formula>AND(ROUNDDOWN(($A$4-E7)/365.25,0)&lt;=14,G7&lt;&gt;"OK")</formula>
    </cfRule>
    <cfRule type="expression" dxfId="455" priority="13" stopIfTrue="1">
      <formula>AND(ROUNDDOWN(($A$4-E7)/365.25,0)&lt;=17,G7&lt;&gt;"OK")</formula>
    </cfRule>
  </conditionalFormatting>
  <conditionalFormatting sqref="E7:E27 E29:E37">
    <cfRule type="expression" dxfId="454" priority="2" stopIfTrue="1">
      <formula>AND(ROUNDDOWN(($A$4-E7)/365.25,0)&lt;=13,G7&lt;&gt;"OK")</formula>
    </cfRule>
    <cfRule type="expression" dxfId="453" priority="3" stopIfTrue="1">
      <formula>AND(ROUNDDOWN(($A$4-E7)/365.25,0)&lt;=14,G7&lt;&gt;"OK")</formula>
    </cfRule>
    <cfRule type="expression" dxfId="452" priority="4" stopIfTrue="1">
      <formula>AND(ROUNDDOWN(($A$4-E7)/365.25,0)&lt;=17,G7&lt;&gt;"OK")</formula>
    </cfRule>
  </conditionalFormatting>
  <conditionalFormatting sqref="E7:E156">
    <cfRule type="expression" dxfId="451" priority="14" stopIfTrue="1">
      <formula>AND(ROUNDDOWN(($A$4-E7)/365.25,0)&lt;=13,G7&lt;&gt;"OK")</formula>
    </cfRule>
    <cfRule type="expression" dxfId="450" priority="15" stopIfTrue="1">
      <formula>AND(ROUNDDOWN(($A$4-E7)/365.25,0)&lt;=14,G7&lt;&gt;"OK")</formula>
    </cfRule>
    <cfRule type="expression" dxfId="449" priority="16" stopIfTrue="1">
      <formula>AND(ROUNDDOWN(($A$4-E7)/365.25,0)&lt;=17,G7&lt;&gt;"OK")</formula>
    </cfRule>
  </conditionalFormatting>
  <conditionalFormatting sqref="J7:J156">
    <cfRule type="cellIs" dxfId="448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028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90D69-7E80-4391-9D9D-3175C2C98ACB}">
  <sheetPr codeName="Munka18">
    <tabColor indexed="11"/>
  </sheetPr>
  <dimension ref="A1:AK41"/>
  <sheetViews>
    <sheetView workbookViewId="0">
      <selection activeCell="M26" sqref="M2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565" t="str">
        <f>Altalanos!$A$6</f>
        <v xml:space="preserve">Diákolimpia 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/>
      <c r="C2" s="304"/>
      <c r="D2" s="304"/>
      <c r="E2" s="496" t="s">
        <v>177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 t="s">
        <v>31</v>
      </c>
      <c r="M3" s="49"/>
      <c r="N3" s="374"/>
      <c r="O3" s="373"/>
      <c r="P3" s="374"/>
      <c r="Q3" s="373"/>
      <c r="R3" s="375"/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314" t="str">
        <f>Altalanos!$E$10</f>
        <v>Dénes Tibor</v>
      </c>
      <c r="M4" s="312"/>
      <c r="N4" s="376"/>
      <c r="O4" s="377"/>
      <c r="P4" s="416" t="s">
        <v>81</v>
      </c>
      <c r="Q4" s="417" t="s">
        <v>90</v>
      </c>
      <c r="R4" s="417" t="s">
        <v>86</v>
      </c>
      <c r="S4" s="39"/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P5" s="418" t="s">
        <v>88</v>
      </c>
      <c r="Q5" s="419" t="s">
        <v>84</v>
      </c>
      <c r="R5" s="419" t="s">
        <v>91</v>
      </c>
      <c r="S5" s="39"/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P6" s="420" t="s">
        <v>89</v>
      </c>
      <c r="Q6" s="421" t="s">
        <v>92</v>
      </c>
      <c r="R6" s="421" t="s">
        <v>87</v>
      </c>
      <c r="S6" s="39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378" t="s">
        <v>67</v>
      </c>
      <c r="B7" s="403"/>
      <c r="C7" s="405" t="str">
        <f>IF($B7="","",VLOOKUP($B7,#REF!,5))</f>
        <v/>
      </c>
      <c r="D7" s="405" t="str">
        <f>IF($B7="","",VLOOKUP($B7,#REF!,15))</f>
        <v/>
      </c>
      <c r="E7" s="568" t="s">
        <v>168</v>
      </c>
      <c r="F7" s="564"/>
      <c r="G7" s="568" t="s">
        <v>169</v>
      </c>
      <c r="H7" s="564"/>
      <c r="I7" s="406" t="str">
        <f>IF($B7="","",VLOOKUP($B7,#REF!,4))</f>
        <v/>
      </c>
      <c r="J7" s="348"/>
      <c r="K7" s="432"/>
      <c r="L7" s="428" t="str">
        <f>IF(K7="","",CONCATENATE(VLOOKUP($Y$3,$AB$1:$AK$1,K7)," pont"))</f>
        <v/>
      </c>
      <c r="M7" s="433"/>
      <c r="P7" s="416" t="s">
        <v>95</v>
      </c>
      <c r="Q7" s="417" t="s">
        <v>83</v>
      </c>
      <c r="R7" s="417" t="s">
        <v>93</v>
      </c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04"/>
      <c r="C8" s="407"/>
      <c r="D8" s="407"/>
      <c r="E8" s="407"/>
      <c r="F8" s="407"/>
      <c r="G8" s="407"/>
      <c r="H8" s="407"/>
      <c r="I8" s="407"/>
      <c r="J8" s="348"/>
      <c r="K8" s="378"/>
      <c r="L8" s="378"/>
      <c r="M8" s="434"/>
      <c r="P8" s="418" t="s">
        <v>96</v>
      </c>
      <c r="Q8" s="419" t="s">
        <v>85</v>
      </c>
      <c r="R8" s="419" t="s">
        <v>94</v>
      </c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03"/>
      <c r="C9" s="405" t="str">
        <f>IF($B9="","",VLOOKUP($B9,#REF!,5))</f>
        <v/>
      </c>
      <c r="D9" s="405" t="str">
        <f>IF($B9="","",VLOOKUP($B9,#REF!,15))</f>
        <v/>
      </c>
      <c r="E9" s="568" t="s">
        <v>170</v>
      </c>
      <c r="F9" s="564"/>
      <c r="G9" s="568" t="s">
        <v>171</v>
      </c>
      <c r="H9" s="564"/>
      <c r="I9" s="406" t="str">
        <f>IF($B9="","",VLOOKUP($B9,#REF!,4))</f>
        <v/>
      </c>
      <c r="J9" s="348"/>
      <c r="K9" s="432"/>
      <c r="L9" s="428" t="str">
        <f>IF(K9="","",CONCATENATE(VLOOKUP($Y$3,$AB$1:$AK$1,K9)," pont"))</f>
        <v/>
      </c>
      <c r="M9" s="433"/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04"/>
      <c r="C10" s="407"/>
      <c r="D10" s="407"/>
      <c r="E10" s="407"/>
      <c r="F10" s="407"/>
      <c r="G10" s="407"/>
      <c r="H10" s="407"/>
      <c r="I10" s="407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03"/>
      <c r="C11" s="405" t="str">
        <f>IF($B11="","",VLOOKUP($B11,#REF!,5))</f>
        <v/>
      </c>
      <c r="D11" s="405" t="str">
        <f>IF($B11="","",VLOOKUP($B11,#REF!,15))</f>
        <v/>
      </c>
      <c r="E11" s="564" t="s">
        <v>164</v>
      </c>
      <c r="F11" s="564"/>
      <c r="G11" s="568" t="s">
        <v>128</v>
      </c>
      <c r="H11" s="564"/>
      <c r="I11" s="406" t="str">
        <f>IF($B11="","",VLOOKUP($B11,#REF!,4))</f>
        <v/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78"/>
      <c r="B12" s="404"/>
      <c r="C12" s="407"/>
      <c r="D12" s="407"/>
      <c r="E12" s="407"/>
      <c r="F12" s="407"/>
      <c r="G12" s="407"/>
      <c r="H12" s="407"/>
      <c r="I12" s="407"/>
      <c r="J12" s="348"/>
      <c r="K12" s="401"/>
      <c r="L12" s="401"/>
      <c r="M12" s="434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378" t="s">
        <v>74</v>
      </c>
      <c r="B13" s="403"/>
      <c r="C13" s="405" t="str">
        <f>IF($B13="","",VLOOKUP($B13,#REF!,5))</f>
        <v/>
      </c>
      <c r="D13" s="405" t="str">
        <f>IF($B13="","",VLOOKUP($B13,#REF!,15))</f>
        <v/>
      </c>
      <c r="E13" s="568" t="s">
        <v>174</v>
      </c>
      <c r="F13" s="564"/>
      <c r="G13" s="568" t="s">
        <v>175</v>
      </c>
      <c r="H13" s="564"/>
      <c r="I13" s="406" t="str">
        <f>IF($B13="","",VLOOKUP($B13,#REF!,4))</f>
        <v/>
      </c>
      <c r="J13" s="348"/>
      <c r="K13" s="432"/>
      <c r="L13" s="428" t="str">
        <f>IF(K13="","",CONCATENATE(VLOOKUP($Y$3,$AB$1:$AK$1,K13)," pont"))</f>
        <v/>
      </c>
      <c r="M13" s="433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78"/>
      <c r="B14" s="404"/>
      <c r="C14" s="407"/>
      <c r="D14" s="407"/>
      <c r="E14" s="407"/>
      <c r="F14" s="407"/>
      <c r="G14" s="407"/>
      <c r="H14" s="407"/>
      <c r="I14" s="407"/>
      <c r="J14" s="348"/>
      <c r="K14" s="378"/>
      <c r="L14" s="378"/>
      <c r="M14" s="434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78" t="s">
        <v>75</v>
      </c>
      <c r="B15" s="403"/>
      <c r="C15" s="405" t="str">
        <f>IF($B15="","",VLOOKUP($B15,#REF!,5))</f>
        <v/>
      </c>
      <c r="D15" s="405" t="str">
        <f>IF($B15="","",VLOOKUP($B15,#REF!,15))</f>
        <v/>
      </c>
      <c r="E15" s="568" t="s">
        <v>172</v>
      </c>
      <c r="F15" s="564"/>
      <c r="G15" s="568" t="s">
        <v>173</v>
      </c>
      <c r="H15" s="564"/>
      <c r="I15" s="406" t="str">
        <f>IF($B15="","",VLOOKUP($B15,#REF!,4))</f>
        <v/>
      </c>
      <c r="J15" s="348"/>
      <c r="K15" s="432"/>
      <c r="L15" s="428" t="str">
        <f>IF(K15="","",CONCATENATE(VLOOKUP($Y$3,$AB$1:$AK$1,K15)," pont"))</f>
        <v/>
      </c>
      <c r="M15" s="433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ht="18.75" customHeight="1" x14ac:dyDescent="0.25">
      <c r="A18" s="348"/>
      <c r="B18" s="567"/>
      <c r="C18" s="567"/>
      <c r="D18" s="559" t="str">
        <f>E7</f>
        <v>Novák</v>
      </c>
      <c r="E18" s="559"/>
      <c r="F18" s="559" t="str">
        <f>E9</f>
        <v xml:space="preserve">Horváth </v>
      </c>
      <c r="G18" s="559"/>
      <c r="H18" s="559" t="str">
        <f>E11</f>
        <v>Mártha-Regős</v>
      </c>
      <c r="I18" s="559"/>
      <c r="J18" s="559" t="str">
        <f>E13</f>
        <v>Szabados</v>
      </c>
      <c r="K18" s="559"/>
      <c r="L18" s="559" t="str">
        <f>E15</f>
        <v xml:space="preserve">Harmath </v>
      </c>
      <c r="M18" s="559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ht="18.75" customHeight="1" x14ac:dyDescent="0.25">
      <c r="A19" s="408" t="s">
        <v>67</v>
      </c>
      <c r="B19" s="558" t="str">
        <f>E7</f>
        <v>Novák</v>
      </c>
      <c r="C19" s="558"/>
      <c r="D19" s="561"/>
      <c r="E19" s="561"/>
      <c r="F19" s="560"/>
      <c r="G19" s="560"/>
      <c r="H19" s="560"/>
      <c r="I19" s="560"/>
      <c r="J19" s="559"/>
      <c r="K19" s="559"/>
      <c r="L19" s="559"/>
      <c r="M19" s="559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ht="18.75" customHeight="1" x14ac:dyDescent="0.25">
      <c r="A20" s="408" t="s">
        <v>68</v>
      </c>
      <c r="B20" s="558" t="str">
        <f>E9</f>
        <v xml:space="preserve">Horváth </v>
      </c>
      <c r="C20" s="558"/>
      <c r="D20" s="560"/>
      <c r="E20" s="560"/>
      <c r="F20" s="561"/>
      <c r="G20" s="561"/>
      <c r="H20" s="560"/>
      <c r="I20" s="560"/>
      <c r="J20" s="560"/>
      <c r="K20" s="560"/>
      <c r="L20" s="559"/>
      <c r="M20" s="559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ht="18.75" customHeight="1" x14ac:dyDescent="0.25">
      <c r="A21" s="408" t="s">
        <v>69</v>
      </c>
      <c r="B21" s="558" t="str">
        <f>E11</f>
        <v>Mártha-Regős</v>
      </c>
      <c r="C21" s="558"/>
      <c r="D21" s="560"/>
      <c r="E21" s="560"/>
      <c r="F21" s="560"/>
      <c r="G21" s="560"/>
      <c r="H21" s="561"/>
      <c r="I21" s="561"/>
      <c r="J21" s="560"/>
      <c r="K21" s="560"/>
      <c r="L21" s="560"/>
      <c r="M21" s="560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ht="18.75" customHeight="1" x14ac:dyDescent="0.25">
      <c r="A22" s="408" t="s">
        <v>74</v>
      </c>
      <c r="B22" s="558" t="str">
        <f>E13</f>
        <v>Szabados</v>
      </c>
      <c r="C22" s="558"/>
      <c r="D22" s="560"/>
      <c r="E22" s="560"/>
      <c r="F22" s="560"/>
      <c r="G22" s="560"/>
      <c r="H22" s="559"/>
      <c r="I22" s="559"/>
      <c r="J22" s="561"/>
      <c r="K22" s="561"/>
      <c r="L22" s="560"/>
      <c r="M22" s="560"/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ht="18.75" customHeight="1" x14ac:dyDescent="0.25">
      <c r="A23" s="408" t="s">
        <v>75</v>
      </c>
      <c r="B23" s="558" t="str">
        <f>E15</f>
        <v xml:space="preserve">Harmath </v>
      </c>
      <c r="C23" s="558"/>
      <c r="D23" s="560"/>
      <c r="E23" s="560"/>
      <c r="F23" s="560"/>
      <c r="G23" s="560"/>
      <c r="H23" s="559"/>
      <c r="I23" s="559"/>
      <c r="J23" s="559"/>
      <c r="K23" s="559"/>
      <c r="L23" s="561"/>
      <c r="M23" s="561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x14ac:dyDescent="0.25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37" x14ac:dyDescent="0.25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37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37" x14ac:dyDescent="0.25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37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26"/>
      <c r="M32" s="348"/>
    </row>
    <row r="33" spans="1:18" x14ac:dyDescent="0.25">
      <c r="A33" s="182" t="s">
        <v>45</v>
      </c>
      <c r="B33" s="183"/>
      <c r="C33" s="271"/>
      <c r="D33" s="384" t="s">
        <v>5</v>
      </c>
      <c r="E33" s="385" t="s">
        <v>47</v>
      </c>
      <c r="F33" s="399"/>
      <c r="G33" s="384" t="s">
        <v>5</v>
      </c>
      <c r="H33" s="385" t="s">
        <v>56</v>
      </c>
      <c r="I33" s="222"/>
      <c r="J33" s="385" t="s">
        <v>57</v>
      </c>
      <c r="K33" s="221" t="s">
        <v>58</v>
      </c>
      <c r="L33" s="32"/>
      <c r="M33" s="399"/>
      <c r="P33" s="380"/>
      <c r="Q33" s="380"/>
      <c r="R33" s="381"/>
    </row>
    <row r="34" spans="1:18" x14ac:dyDescent="0.25">
      <c r="A34" s="359" t="s">
        <v>46</v>
      </c>
      <c r="B34" s="360"/>
      <c r="C34" s="362"/>
      <c r="D34" s="386"/>
      <c r="E34" s="562"/>
      <c r="F34" s="562"/>
      <c r="G34" s="393" t="s">
        <v>6</v>
      </c>
      <c r="H34" s="360"/>
      <c r="I34" s="387"/>
      <c r="J34" s="394"/>
      <c r="K34" s="354" t="s">
        <v>48</v>
      </c>
      <c r="L34" s="400"/>
      <c r="M34" s="388"/>
      <c r="P34" s="382"/>
      <c r="Q34" s="382"/>
      <c r="R34" s="197"/>
    </row>
    <row r="35" spans="1:18" x14ac:dyDescent="0.25">
      <c r="A35" s="363" t="s">
        <v>55</v>
      </c>
      <c r="B35" s="220"/>
      <c r="C35" s="365"/>
      <c r="D35" s="389"/>
      <c r="E35" s="563"/>
      <c r="F35" s="563"/>
      <c r="G35" s="395" t="s">
        <v>7</v>
      </c>
      <c r="H35" s="82"/>
      <c r="I35" s="352"/>
      <c r="J35" s="83"/>
      <c r="K35" s="397"/>
      <c r="L35" s="326"/>
      <c r="M35" s="392"/>
      <c r="P35" s="197"/>
      <c r="Q35" s="193"/>
      <c r="R35" s="197"/>
    </row>
    <row r="36" spans="1:18" x14ac:dyDescent="0.25">
      <c r="A36" s="236"/>
      <c r="B36" s="237"/>
      <c r="C36" s="238"/>
      <c r="D36" s="389"/>
      <c r="E36" s="84"/>
      <c r="F36" s="348"/>
      <c r="G36" s="395" t="s">
        <v>8</v>
      </c>
      <c r="H36" s="82"/>
      <c r="I36" s="352"/>
      <c r="J36" s="83"/>
      <c r="K36" s="354" t="s">
        <v>49</v>
      </c>
      <c r="L36" s="400"/>
      <c r="M36" s="388"/>
      <c r="P36" s="382"/>
      <c r="Q36" s="382"/>
      <c r="R36" s="197"/>
    </row>
    <row r="37" spans="1:18" x14ac:dyDescent="0.25">
      <c r="A37" s="208"/>
      <c r="B37" s="127"/>
      <c r="C37" s="209"/>
      <c r="D37" s="389"/>
      <c r="E37" s="84"/>
      <c r="F37" s="348"/>
      <c r="G37" s="395" t="s">
        <v>9</v>
      </c>
      <c r="H37" s="82"/>
      <c r="I37" s="352"/>
      <c r="J37" s="83"/>
      <c r="K37" s="398"/>
      <c r="L37" s="348"/>
      <c r="M37" s="390"/>
      <c r="P37" s="197"/>
      <c r="Q37" s="193"/>
      <c r="R37" s="197"/>
    </row>
    <row r="38" spans="1:18" x14ac:dyDescent="0.25">
      <c r="A38" s="224"/>
      <c r="B38" s="239"/>
      <c r="C38" s="270"/>
      <c r="D38" s="389"/>
      <c r="E38" s="84"/>
      <c r="F38" s="348"/>
      <c r="G38" s="395" t="s">
        <v>10</v>
      </c>
      <c r="H38" s="82"/>
      <c r="I38" s="352"/>
      <c r="J38" s="83"/>
      <c r="K38" s="363"/>
      <c r="L38" s="326"/>
      <c r="M38" s="392"/>
      <c r="P38" s="197"/>
      <c r="Q38" s="193"/>
      <c r="R38" s="197"/>
    </row>
    <row r="39" spans="1:18" x14ac:dyDescent="0.25">
      <c r="A39" s="225"/>
      <c r="B39" s="22"/>
      <c r="C39" s="209"/>
      <c r="D39" s="389"/>
      <c r="E39" s="84"/>
      <c r="F39" s="348"/>
      <c r="G39" s="395" t="s">
        <v>11</v>
      </c>
      <c r="H39" s="82"/>
      <c r="I39" s="352"/>
      <c r="J39" s="83"/>
      <c r="K39" s="354" t="s">
        <v>34</v>
      </c>
      <c r="L39" s="400"/>
      <c r="M39" s="388"/>
      <c r="P39" s="382"/>
      <c r="Q39" s="382"/>
      <c r="R39" s="197"/>
    </row>
    <row r="40" spans="1:18" x14ac:dyDescent="0.25">
      <c r="A40" s="225"/>
      <c r="B40" s="22"/>
      <c r="C40" s="234"/>
      <c r="D40" s="389"/>
      <c r="E40" s="84"/>
      <c r="F40" s="348"/>
      <c r="G40" s="395" t="s">
        <v>12</v>
      </c>
      <c r="H40" s="82"/>
      <c r="I40" s="352"/>
      <c r="J40" s="83"/>
      <c r="K40" s="398"/>
      <c r="L40" s="348"/>
      <c r="M40" s="390"/>
      <c r="P40" s="197"/>
      <c r="Q40" s="193"/>
      <c r="R40" s="197"/>
    </row>
    <row r="41" spans="1:18" x14ac:dyDescent="0.25">
      <c r="A41" s="226"/>
      <c r="B41" s="223"/>
      <c r="C41" s="235"/>
      <c r="D41" s="391"/>
      <c r="E41" s="211"/>
      <c r="F41" s="326"/>
      <c r="G41" s="396" t="s">
        <v>13</v>
      </c>
      <c r="H41" s="220"/>
      <c r="I41" s="356"/>
      <c r="J41" s="213"/>
      <c r="K41" s="363" t="str">
        <f>L4</f>
        <v>Dénes Tibor</v>
      </c>
      <c r="L41" s="326"/>
      <c r="M41" s="392"/>
      <c r="P41" s="197"/>
      <c r="Q41" s="193"/>
      <c r="R41" s="383"/>
    </row>
  </sheetData>
  <mergeCells count="50">
    <mergeCell ref="E34:F34"/>
    <mergeCell ref="E35:F35"/>
    <mergeCell ref="B23:C23"/>
    <mergeCell ref="D23:E23"/>
    <mergeCell ref="F23:G23"/>
    <mergeCell ref="J23:K23"/>
    <mergeCell ref="L23:M23"/>
    <mergeCell ref="B22:C22"/>
    <mergeCell ref="D22:E22"/>
    <mergeCell ref="F22:G22"/>
    <mergeCell ref="H22:I22"/>
    <mergeCell ref="J22:K22"/>
    <mergeCell ref="L22:M22"/>
    <mergeCell ref="H23:I23"/>
    <mergeCell ref="L20:M20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18:M18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447" priority="2" stopIfTrue="1" operator="equal">
      <formula>"Bye"</formula>
    </cfRule>
  </conditionalFormatting>
  <conditionalFormatting sqref="R41">
    <cfRule type="expression" dxfId="44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60498-1B51-4C1E-8FE5-073A8D56B8EA}">
  <sheetPr codeName="Sheet51">
    <tabColor indexed="42"/>
  </sheetPr>
  <dimension ref="A1:Q156"/>
  <sheetViews>
    <sheetView showGridLines="0" showZeros="0" workbookViewId="0">
      <pane ySplit="6" topLeftCell="A7" activePane="bottomLeft" state="frozen"/>
      <selection activeCell="M26" sqref="M26"/>
      <selection pane="bottomLeft" activeCell="M26" sqref="M26"/>
    </sheetView>
  </sheetViews>
  <sheetFormatPr defaultRowHeight="13.2" x14ac:dyDescent="0.25"/>
  <cols>
    <col min="1" max="1" width="3.88671875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179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178</v>
      </c>
      <c r="C7" s="93" t="s">
        <v>147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 t="s">
        <v>137</v>
      </c>
      <c r="C8" s="93" t="s">
        <v>149</v>
      </c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/>
      <c r="C9" s="93"/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/>
      <c r="C10" s="93"/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/>
      <c r="C11" s="93"/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/>
      <c r="C12" s="93"/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/>
      <c r="C13" s="93"/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492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156">
    <cfRule type="expression" dxfId="445" priority="18" stopIfTrue="1">
      <formula>$Q7&gt;=1</formula>
    </cfRule>
  </conditionalFormatting>
  <conditionalFormatting sqref="B7:D37">
    <cfRule type="expression" dxfId="444" priority="1" stopIfTrue="1">
      <formula>$Q7&gt;=1</formula>
    </cfRule>
  </conditionalFormatting>
  <conditionalFormatting sqref="E7:E14">
    <cfRule type="expression" dxfId="443" priority="6" stopIfTrue="1">
      <formula>AND(ROUNDDOWN(($A$4-E7)/365.25,0)&lt;=13,G7&lt;&gt;"OK")</formula>
    </cfRule>
    <cfRule type="expression" dxfId="442" priority="7" stopIfTrue="1">
      <formula>AND(ROUNDDOWN(($A$4-E7)/365.25,0)&lt;=14,G7&lt;&gt;"OK")</formula>
    </cfRule>
    <cfRule type="expression" dxfId="441" priority="8" stopIfTrue="1">
      <formula>AND(ROUNDDOWN(($A$4-E7)/365.25,0)&lt;=17,G7&lt;&gt;"OK")</formula>
    </cfRule>
    <cfRule type="expression" dxfId="440" priority="11" stopIfTrue="1">
      <formula>AND(ROUNDDOWN(($A$4-E7)/365.25,0)&lt;=13,G7&lt;&gt;"OK")</formula>
    </cfRule>
    <cfRule type="expression" dxfId="439" priority="12" stopIfTrue="1">
      <formula>AND(ROUNDDOWN(($A$4-E7)/365.25,0)&lt;=14,G7&lt;&gt;"OK")</formula>
    </cfRule>
    <cfRule type="expression" dxfId="438" priority="13" stopIfTrue="1">
      <formula>AND(ROUNDDOWN(($A$4-E7)/365.25,0)&lt;=17,G7&lt;&gt;"OK")</formula>
    </cfRule>
  </conditionalFormatting>
  <conditionalFormatting sqref="E7:E27 E29:E37">
    <cfRule type="expression" dxfId="437" priority="2" stopIfTrue="1">
      <formula>AND(ROUNDDOWN(($A$4-E7)/365.25,0)&lt;=13,G7&lt;&gt;"OK")</formula>
    </cfRule>
    <cfRule type="expression" dxfId="436" priority="3" stopIfTrue="1">
      <formula>AND(ROUNDDOWN(($A$4-E7)/365.25,0)&lt;=14,G7&lt;&gt;"OK")</formula>
    </cfRule>
    <cfRule type="expression" dxfId="435" priority="4" stopIfTrue="1">
      <formula>AND(ROUNDDOWN(($A$4-E7)/365.25,0)&lt;=17,G7&lt;&gt;"OK")</formula>
    </cfRule>
  </conditionalFormatting>
  <conditionalFormatting sqref="E7:E156">
    <cfRule type="expression" dxfId="434" priority="14" stopIfTrue="1">
      <formula>AND(ROUNDDOWN(($A$4-E7)/365.25,0)&lt;=13,G7&lt;&gt;"OK")</formula>
    </cfRule>
    <cfRule type="expression" dxfId="433" priority="15" stopIfTrue="1">
      <formula>AND(ROUNDDOWN(($A$4-E7)/365.25,0)&lt;=14,G7&lt;&gt;"OK")</formula>
    </cfRule>
    <cfRule type="expression" dxfId="432" priority="16" stopIfTrue="1">
      <formula>AND(ROUNDDOWN(($A$4-E7)/365.25,0)&lt;=17,G7&lt;&gt;"OK")</formula>
    </cfRule>
  </conditionalFormatting>
  <conditionalFormatting sqref="J7:J156">
    <cfRule type="cellIs" dxfId="431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336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40469-76CD-4E55-84C5-2ED3D69DEAA5}">
  <sheetPr codeName="Munka19">
    <tabColor indexed="11"/>
  </sheetPr>
  <dimension ref="A1:AK41"/>
  <sheetViews>
    <sheetView zoomScale="140" zoomScaleNormal="140" workbookViewId="0">
      <selection activeCell="M26" sqref="M2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565" t="str">
        <f>Altalanos!$A$6</f>
        <v xml:space="preserve">Diákolimpia 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/>
      <c r="C2" s="304"/>
      <c r="D2" s="304"/>
      <c r="E2" s="496" t="s">
        <v>179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 t="s">
        <v>31</v>
      </c>
      <c r="M3" s="49"/>
      <c r="N3" s="374"/>
      <c r="O3" s="373"/>
      <c r="P3" s="374"/>
      <c r="Q3" s="373"/>
      <c r="R3" s="375"/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314" t="str">
        <f>Altalanos!$E$10</f>
        <v>Dénes Tibor</v>
      </c>
      <c r="M4" s="312"/>
      <c r="N4" s="376"/>
      <c r="O4" s="377"/>
      <c r="P4" s="416" t="s">
        <v>81</v>
      </c>
      <c r="Q4" s="417" t="s">
        <v>90</v>
      </c>
      <c r="R4" s="417" t="s">
        <v>86</v>
      </c>
      <c r="S4" s="39"/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P5" s="418" t="s">
        <v>88</v>
      </c>
      <c r="Q5" s="419" t="s">
        <v>84</v>
      </c>
      <c r="R5" s="419" t="s">
        <v>91</v>
      </c>
      <c r="S5" s="39"/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P6" s="420" t="s">
        <v>89</v>
      </c>
      <c r="Q6" s="421" t="s">
        <v>92</v>
      </c>
      <c r="R6" s="421" t="s">
        <v>87</v>
      </c>
      <c r="S6" s="39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378" t="s">
        <v>67</v>
      </c>
      <c r="B7" s="403"/>
      <c r="C7" s="405" t="str">
        <f>IF($B7="","",VLOOKUP($B7,#REF!,5))</f>
        <v/>
      </c>
      <c r="D7" s="405" t="str">
        <f>IF($B7="","",VLOOKUP($B7,#REF!,15))</f>
        <v/>
      </c>
      <c r="E7" s="568" t="s">
        <v>122</v>
      </c>
      <c r="F7" s="564"/>
      <c r="G7" s="568" t="s">
        <v>147</v>
      </c>
      <c r="H7" s="564"/>
      <c r="I7" s="406" t="str">
        <f>IF($B7="","",VLOOKUP($B7,#REF!,4))</f>
        <v/>
      </c>
      <c r="J7" s="348"/>
      <c r="K7" s="432"/>
      <c r="L7" s="428" t="str">
        <f>IF(K7="","",CONCATENATE(VLOOKUP($Y$3,$AB$1:$AK$1,K7)," pont"))</f>
        <v/>
      </c>
      <c r="M7" s="433"/>
      <c r="P7" s="416" t="s">
        <v>95</v>
      </c>
      <c r="Q7" s="417" t="s">
        <v>83</v>
      </c>
      <c r="R7" s="417" t="s">
        <v>93</v>
      </c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04"/>
      <c r="C8" s="407"/>
      <c r="D8" s="407"/>
      <c r="E8" s="407"/>
      <c r="F8" s="407"/>
      <c r="G8" s="407"/>
      <c r="H8" s="407"/>
      <c r="I8" s="407"/>
      <c r="J8" s="348"/>
      <c r="K8" s="378"/>
      <c r="L8" s="378"/>
      <c r="M8" s="434"/>
      <c r="P8" s="418" t="s">
        <v>96</v>
      </c>
      <c r="Q8" s="419" t="s">
        <v>85</v>
      </c>
      <c r="R8" s="419" t="s">
        <v>94</v>
      </c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03"/>
      <c r="C9" s="405" t="str">
        <f>IF($B9="","",VLOOKUP($B9,#REF!,5))</f>
        <v/>
      </c>
      <c r="D9" s="405" t="str">
        <f>IF($B9="","",VLOOKUP($B9,#REF!,15))</f>
        <v/>
      </c>
      <c r="E9" s="568" t="s">
        <v>137</v>
      </c>
      <c r="F9" s="564"/>
      <c r="G9" s="568" t="s">
        <v>149</v>
      </c>
      <c r="H9" s="564"/>
      <c r="I9" s="406" t="str">
        <f>IF($B9="","",VLOOKUP($B9,#REF!,4))</f>
        <v/>
      </c>
      <c r="J9" s="348"/>
      <c r="K9" s="432"/>
      <c r="L9" s="428" t="str">
        <f>IF(K9="","",CONCATENATE(VLOOKUP($Y$3,$AB$1:$AK$1,K9)," pont"))</f>
        <v/>
      </c>
      <c r="M9" s="433"/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04"/>
      <c r="C10" s="407"/>
      <c r="D10" s="407"/>
      <c r="E10" s="407"/>
      <c r="F10" s="407"/>
      <c r="G10" s="407"/>
      <c r="H10" s="407"/>
      <c r="I10" s="407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03"/>
      <c r="C11" s="405" t="str">
        <f>IF($B11="","",VLOOKUP($B11,#REF!,5))</f>
        <v/>
      </c>
      <c r="D11" s="405" t="str">
        <f>IF($B11="","",VLOOKUP($B11,#REF!,15))</f>
        <v/>
      </c>
      <c r="E11" s="564" t="str">
        <f>UPPER(IF($B11="","",VLOOKUP($B11,#REF!,2)))</f>
        <v/>
      </c>
      <c r="F11" s="564"/>
      <c r="G11" s="564" t="str">
        <f>IF($B11="","",VLOOKUP($B11,#REF!,3))</f>
        <v/>
      </c>
      <c r="H11" s="564"/>
      <c r="I11" s="406" t="str">
        <f>IF($B11="","",VLOOKUP($B11,#REF!,4))</f>
        <v/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78"/>
      <c r="B12" s="404"/>
      <c r="C12" s="407"/>
      <c r="D12" s="407"/>
      <c r="E12" s="407"/>
      <c r="F12" s="407"/>
      <c r="G12" s="407"/>
      <c r="H12" s="407"/>
      <c r="I12" s="407"/>
      <c r="J12" s="348"/>
      <c r="K12" s="401"/>
      <c r="L12" s="401"/>
      <c r="M12" s="434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378" t="s">
        <v>74</v>
      </c>
      <c r="B13" s="403"/>
      <c r="C13" s="405" t="str">
        <f>IF($B13="","",VLOOKUP($B13,#REF!,5))</f>
        <v/>
      </c>
      <c r="D13" s="405" t="str">
        <f>IF($B13="","",VLOOKUP($B13,#REF!,15))</f>
        <v/>
      </c>
      <c r="E13" s="564" t="str">
        <f>UPPER(IF($B13="","",VLOOKUP($B13,#REF!,2)))</f>
        <v/>
      </c>
      <c r="F13" s="564"/>
      <c r="G13" s="564" t="str">
        <f>IF($B13="","",VLOOKUP($B13,#REF!,3))</f>
        <v/>
      </c>
      <c r="H13" s="564"/>
      <c r="I13" s="406" t="str">
        <f>IF($B13="","",VLOOKUP($B13,#REF!,4))</f>
        <v/>
      </c>
      <c r="J13" s="348"/>
      <c r="K13" s="432"/>
      <c r="L13" s="428" t="str">
        <f>IF(K13="","",CONCATENATE(VLOOKUP($Y$3,$AB$1:$AK$1,K13)," pont"))</f>
        <v/>
      </c>
      <c r="M13" s="433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78"/>
      <c r="B14" s="404"/>
      <c r="C14" s="407"/>
      <c r="D14" s="407"/>
      <c r="E14" s="407"/>
      <c r="F14" s="407"/>
      <c r="G14" s="407"/>
      <c r="H14" s="407"/>
      <c r="I14" s="407"/>
      <c r="J14" s="348"/>
      <c r="K14" s="378"/>
      <c r="L14" s="378"/>
      <c r="M14" s="434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78" t="s">
        <v>75</v>
      </c>
      <c r="B15" s="403"/>
      <c r="C15" s="405" t="str">
        <f>IF($B15="","",VLOOKUP($B15,#REF!,5))</f>
        <v/>
      </c>
      <c r="D15" s="405" t="str">
        <f>IF($B15="","",VLOOKUP($B15,#REF!,15))</f>
        <v/>
      </c>
      <c r="E15" s="564" t="str">
        <f>UPPER(IF($B15="","",VLOOKUP($B15,#REF!,2)))</f>
        <v/>
      </c>
      <c r="F15" s="564"/>
      <c r="G15" s="564" t="str">
        <f>IF($B15="","",VLOOKUP($B15,#REF!,3))</f>
        <v/>
      </c>
      <c r="H15" s="564"/>
      <c r="I15" s="406" t="str">
        <f>IF($B15="","",VLOOKUP($B15,#REF!,4))</f>
        <v/>
      </c>
      <c r="J15" s="348"/>
      <c r="K15" s="432"/>
      <c r="L15" s="428" t="str">
        <f>IF(K15="","",CONCATENATE(VLOOKUP($Y$3,$AB$1:$AK$1,K15)," pont"))</f>
        <v/>
      </c>
      <c r="M15" s="433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ht="18.75" customHeight="1" x14ac:dyDescent="0.25">
      <c r="A18" s="348"/>
      <c r="B18" s="567"/>
      <c r="C18" s="567"/>
      <c r="D18" s="559" t="str">
        <f>E7</f>
        <v>Kovács</v>
      </c>
      <c r="E18" s="559"/>
      <c r="F18" s="559" t="str">
        <f>E9</f>
        <v>Mátyás</v>
      </c>
      <c r="G18" s="559"/>
      <c r="H18" s="559" t="str">
        <f>E11</f>
        <v/>
      </c>
      <c r="I18" s="559"/>
      <c r="J18" s="559" t="str">
        <f>E13</f>
        <v/>
      </c>
      <c r="K18" s="559"/>
      <c r="L18" s="559" t="str">
        <f>E15</f>
        <v/>
      </c>
      <c r="M18" s="559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ht="18.75" customHeight="1" x14ac:dyDescent="0.25">
      <c r="A19" s="408" t="s">
        <v>67</v>
      </c>
      <c r="B19" s="558" t="str">
        <f>E7</f>
        <v>Kovács</v>
      </c>
      <c r="C19" s="558"/>
      <c r="D19" s="561"/>
      <c r="E19" s="561"/>
      <c r="F19" s="560"/>
      <c r="G19" s="560"/>
      <c r="H19" s="560"/>
      <c r="I19" s="560"/>
      <c r="J19" s="559"/>
      <c r="K19" s="559"/>
      <c r="L19" s="559"/>
      <c r="M19" s="559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ht="18.75" customHeight="1" x14ac:dyDescent="0.25">
      <c r="A20" s="408" t="s">
        <v>68</v>
      </c>
      <c r="B20" s="558" t="str">
        <f>E9</f>
        <v>Mátyás</v>
      </c>
      <c r="C20" s="558"/>
      <c r="D20" s="560"/>
      <c r="E20" s="560"/>
      <c r="F20" s="561"/>
      <c r="G20" s="561"/>
      <c r="H20" s="560"/>
      <c r="I20" s="560"/>
      <c r="J20" s="560"/>
      <c r="K20" s="560"/>
      <c r="L20" s="559"/>
      <c r="M20" s="559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ht="18.75" customHeight="1" x14ac:dyDescent="0.25">
      <c r="A21" s="408" t="s">
        <v>69</v>
      </c>
      <c r="B21" s="558" t="str">
        <f>E11</f>
        <v/>
      </c>
      <c r="C21" s="558"/>
      <c r="D21" s="560"/>
      <c r="E21" s="560"/>
      <c r="F21" s="560"/>
      <c r="G21" s="560"/>
      <c r="H21" s="561"/>
      <c r="I21" s="561"/>
      <c r="J21" s="560"/>
      <c r="K21" s="560"/>
      <c r="L21" s="560"/>
      <c r="M21" s="560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ht="18.75" customHeight="1" x14ac:dyDescent="0.25">
      <c r="A22" s="408" t="s">
        <v>74</v>
      </c>
      <c r="B22" s="558" t="str">
        <f>E13</f>
        <v/>
      </c>
      <c r="C22" s="558"/>
      <c r="D22" s="560"/>
      <c r="E22" s="560"/>
      <c r="F22" s="560"/>
      <c r="G22" s="560"/>
      <c r="H22" s="559"/>
      <c r="I22" s="559"/>
      <c r="J22" s="561"/>
      <c r="K22" s="561"/>
      <c r="L22" s="560"/>
      <c r="M22" s="560"/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ht="18.75" customHeight="1" x14ac:dyDescent="0.25">
      <c r="A23" s="408" t="s">
        <v>75</v>
      </c>
      <c r="B23" s="558" t="str">
        <f>E15</f>
        <v/>
      </c>
      <c r="C23" s="558"/>
      <c r="D23" s="560"/>
      <c r="E23" s="560"/>
      <c r="F23" s="560"/>
      <c r="G23" s="560"/>
      <c r="H23" s="559"/>
      <c r="I23" s="559"/>
      <c r="J23" s="559"/>
      <c r="K23" s="559"/>
      <c r="L23" s="561"/>
      <c r="M23" s="561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x14ac:dyDescent="0.25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37" x14ac:dyDescent="0.25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37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37" x14ac:dyDescent="0.25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37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26"/>
      <c r="M32" s="348"/>
    </row>
    <row r="33" spans="1:18" x14ac:dyDescent="0.25">
      <c r="A33" s="182" t="s">
        <v>45</v>
      </c>
      <c r="B33" s="183"/>
      <c r="C33" s="271"/>
      <c r="D33" s="384" t="s">
        <v>5</v>
      </c>
      <c r="E33" s="385" t="s">
        <v>47</v>
      </c>
      <c r="F33" s="399"/>
      <c r="G33" s="384" t="s">
        <v>5</v>
      </c>
      <c r="H33" s="385" t="s">
        <v>56</v>
      </c>
      <c r="I33" s="222"/>
      <c r="J33" s="385" t="s">
        <v>57</v>
      </c>
      <c r="K33" s="221" t="s">
        <v>58</v>
      </c>
      <c r="L33" s="32"/>
      <c r="M33" s="399"/>
      <c r="P33" s="380"/>
      <c r="Q33" s="380"/>
      <c r="R33" s="381"/>
    </row>
    <row r="34" spans="1:18" x14ac:dyDescent="0.25">
      <c r="A34" s="359" t="s">
        <v>46</v>
      </c>
      <c r="B34" s="360"/>
      <c r="C34" s="362"/>
      <c r="D34" s="386"/>
      <c r="E34" s="562"/>
      <c r="F34" s="562"/>
      <c r="G34" s="393" t="s">
        <v>6</v>
      </c>
      <c r="H34" s="360"/>
      <c r="I34" s="387"/>
      <c r="J34" s="394"/>
      <c r="K34" s="354" t="s">
        <v>48</v>
      </c>
      <c r="L34" s="400"/>
      <c r="M34" s="388"/>
      <c r="P34" s="382"/>
      <c r="Q34" s="382"/>
      <c r="R34" s="197"/>
    </row>
    <row r="35" spans="1:18" x14ac:dyDescent="0.25">
      <c r="A35" s="363" t="s">
        <v>55</v>
      </c>
      <c r="B35" s="220"/>
      <c r="C35" s="365"/>
      <c r="D35" s="389"/>
      <c r="E35" s="563"/>
      <c r="F35" s="563"/>
      <c r="G35" s="395" t="s">
        <v>7</v>
      </c>
      <c r="H35" s="82"/>
      <c r="I35" s="352"/>
      <c r="J35" s="83"/>
      <c r="K35" s="397"/>
      <c r="L35" s="326"/>
      <c r="M35" s="392"/>
      <c r="P35" s="197"/>
      <c r="Q35" s="193"/>
      <c r="R35" s="197"/>
    </row>
    <row r="36" spans="1:18" x14ac:dyDescent="0.25">
      <c r="A36" s="236"/>
      <c r="B36" s="237"/>
      <c r="C36" s="238"/>
      <c r="D36" s="389"/>
      <c r="E36" s="84"/>
      <c r="F36" s="348"/>
      <c r="G36" s="395" t="s">
        <v>8</v>
      </c>
      <c r="H36" s="82"/>
      <c r="I36" s="352"/>
      <c r="J36" s="83"/>
      <c r="K36" s="354" t="s">
        <v>49</v>
      </c>
      <c r="L36" s="400"/>
      <c r="M36" s="388"/>
      <c r="P36" s="382"/>
      <c r="Q36" s="382"/>
      <c r="R36" s="197"/>
    </row>
    <row r="37" spans="1:18" x14ac:dyDescent="0.25">
      <c r="A37" s="208"/>
      <c r="B37" s="127"/>
      <c r="C37" s="209"/>
      <c r="D37" s="389"/>
      <c r="E37" s="84"/>
      <c r="F37" s="348"/>
      <c r="G37" s="395" t="s">
        <v>9</v>
      </c>
      <c r="H37" s="82"/>
      <c r="I37" s="352"/>
      <c r="J37" s="83"/>
      <c r="K37" s="398"/>
      <c r="L37" s="348"/>
      <c r="M37" s="390"/>
      <c r="P37" s="197"/>
      <c r="Q37" s="193"/>
      <c r="R37" s="197"/>
    </row>
    <row r="38" spans="1:18" x14ac:dyDescent="0.25">
      <c r="A38" s="224"/>
      <c r="B38" s="239"/>
      <c r="C38" s="270"/>
      <c r="D38" s="389"/>
      <c r="E38" s="84"/>
      <c r="F38" s="348"/>
      <c r="G38" s="395" t="s">
        <v>10</v>
      </c>
      <c r="H38" s="82"/>
      <c r="I38" s="352"/>
      <c r="J38" s="83"/>
      <c r="K38" s="363"/>
      <c r="L38" s="326"/>
      <c r="M38" s="392"/>
      <c r="P38" s="197"/>
      <c r="Q38" s="193"/>
      <c r="R38" s="197"/>
    </row>
    <row r="39" spans="1:18" x14ac:dyDescent="0.25">
      <c r="A39" s="225"/>
      <c r="B39" s="22"/>
      <c r="C39" s="209"/>
      <c r="D39" s="389"/>
      <c r="E39" s="84"/>
      <c r="F39" s="348"/>
      <c r="G39" s="395" t="s">
        <v>11</v>
      </c>
      <c r="H39" s="82"/>
      <c r="I39" s="352"/>
      <c r="J39" s="83"/>
      <c r="K39" s="354" t="s">
        <v>34</v>
      </c>
      <c r="L39" s="400"/>
      <c r="M39" s="388"/>
      <c r="P39" s="382"/>
      <c r="Q39" s="382"/>
      <c r="R39" s="197"/>
    </row>
    <row r="40" spans="1:18" x14ac:dyDescent="0.25">
      <c r="A40" s="225"/>
      <c r="B40" s="22"/>
      <c r="C40" s="234"/>
      <c r="D40" s="389"/>
      <c r="E40" s="84"/>
      <c r="F40" s="348"/>
      <c r="G40" s="395" t="s">
        <v>12</v>
      </c>
      <c r="H40" s="82"/>
      <c r="I40" s="352"/>
      <c r="J40" s="83"/>
      <c r="K40" s="398"/>
      <c r="L40" s="348"/>
      <c r="M40" s="390"/>
      <c r="P40" s="197"/>
      <c r="Q40" s="193"/>
      <c r="R40" s="197"/>
    </row>
    <row r="41" spans="1:18" x14ac:dyDescent="0.25">
      <c r="A41" s="226"/>
      <c r="B41" s="223"/>
      <c r="C41" s="235"/>
      <c r="D41" s="391"/>
      <c r="E41" s="211"/>
      <c r="F41" s="326"/>
      <c r="G41" s="396" t="s">
        <v>13</v>
      </c>
      <c r="H41" s="220"/>
      <c r="I41" s="356"/>
      <c r="J41" s="213"/>
      <c r="K41" s="363" t="str">
        <f>L4</f>
        <v>Dénes Tibor</v>
      </c>
      <c r="L41" s="326"/>
      <c r="M41" s="392"/>
      <c r="P41" s="197"/>
      <c r="Q41" s="193"/>
      <c r="R41" s="383"/>
    </row>
  </sheetData>
  <mergeCells count="50">
    <mergeCell ref="E34:F34"/>
    <mergeCell ref="E35:F35"/>
    <mergeCell ref="B23:C23"/>
    <mergeCell ref="D23:E23"/>
    <mergeCell ref="F23:G23"/>
    <mergeCell ref="J23:K23"/>
    <mergeCell ref="L23:M23"/>
    <mergeCell ref="B22:C22"/>
    <mergeCell ref="D22:E22"/>
    <mergeCell ref="F22:G22"/>
    <mergeCell ref="H22:I22"/>
    <mergeCell ref="J22:K22"/>
    <mergeCell ref="L22:M22"/>
    <mergeCell ref="H23:I23"/>
    <mergeCell ref="L20:M20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18:M18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430" priority="2" stopIfTrue="1" operator="equal">
      <formula>"Bye"</formula>
    </cfRule>
  </conditionalFormatting>
  <conditionalFormatting sqref="R41">
    <cfRule type="expression" dxfId="429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E721-5471-49F7-BDD9-6DBB73E2C832}">
  <sheetPr codeName="Sheet52">
    <tabColor indexed="42"/>
  </sheetPr>
  <dimension ref="A1:Q156"/>
  <sheetViews>
    <sheetView showGridLines="0" showZeros="0" workbookViewId="0">
      <pane ySplit="6" topLeftCell="A7" activePane="bottomLeft" state="frozen"/>
      <selection activeCell="M26" sqref="M26"/>
      <selection pane="bottomLeft" activeCell="M26" sqref="M26"/>
    </sheetView>
  </sheetViews>
  <sheetFormatPr defaultRowHeight="13.2" x14ac:dyDescent="0.25"/>
  <cols>
    <col min="1" max="1" width="3.88671875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180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181</v>
      </c>
      <c r="C7" s="93" t="s">
        <v>130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 t="s">
        <v>182</v>
      </c>
      <c r="C8" s="93" t="s">
        <v>142</v>
      </c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 t="s">
        <v>183</v>
      </c>
      <c r="C9" s="93" t="s">
        <v>184</v>
      </c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/>
      <c r="C10" s="93"/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/>
      <c r="C11" s="93"/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/>
      <c r="C12" s="93"/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/>
      <c r="C13" s="93"/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492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156">
    <cfRule type="expression" dxfId="428" priority="18" stopIfTrue="1">
      <formula>$Q7&gt;=1</formula>
    </cfRule>
  </conditionalFormatting>
  <conditionalFormatting sqref="B7:D37">
    <cfRule type="expression" dxfId="427" priority="1" stopIfTrue="1">
      <formula>$Q7&gt;=1</formula>
    </cfRule>
  </conditionalFormatting>
  <conditionalFormatting sqref="E7:E14">
    <cfRule type="expression" dxfId="426" priority="6" stopIfTrue="1">
      <formula>AND(ROUNDDOWN(($A$4-E7)/365.25,0)&lt;=13,G7&lt;&gt;"OK")</formula>
    </cfRule>
    <cfRule type="expression" dxfId="425" priority="7" stopIfTrue="1">
      <formula>AND(ROUNDDOWN(($A$4-E7)/365.25,0)&lt;=14,G7&lt;&gt;"OK")</formula>
    </cfRule>
    <cfRule type="expression" dxfId="424" priority="8" stopIfTrue="1">
      <formula>AND(ROUNDDOWN(($A$4-E7)/365.25,0)&lt;=17,G7&lt;&gt;"OK")</formula>
    </cfRule>
    <cfRule type="expression" dxfId="423" priority="11" stopIfTrue="1">
      <formula>AND(ROUNDDOWN(($A$4-E7)/365.25,0)&lt;=13,G7&lt;&gt;"OK")</formula>
    </cfRule>
    <cfRule type="expression" dxfId="422" priority="12" stopIfTrue="1">
      <formula>AND(ROUNDDOWN(($A$4-E7)/365.25,0)&lt;=14,G7&lt;&gt;"OK")</formula>
    </cfRule>
    <cfRule type="expression" dxfId="421" priority="13" stopIfTrue="1">
      <formula>AND(ROUNDDOWN(($A$4-E7)/365.25,0)&lt;=17,G7&lt;&gt;"OK")</formula>
    </cfRule>
  </conditionalFormatting>
  <conditionalFormatting sqref="E7:E27 E29:E37">
    <cfRule type="expression" dxfId="420" priority="2" stopIfTrue="1">
      <formula>AND(ROUNDDOWN(($A$4-E7)/365.25,0)&lt;=13,G7&lt;&gt;"OK")</formula>
    </cfRule>
    <cfRule type="expression" dxfId="419" priority="3" stopIfTrue="1">
      <formula>AND(ROUNDDOWN(($A$4-E7)/365.25,0)&lt;=14,G7&lt;&gt;"OK")</formula>
    </cfRule>
    <cfRule type="expression" dxfId="418" priority="4" stopIfTrue="1">
      <formula>AND(ROUNDDOWN(($A$4-E7)/365.25,0)&lt;=17,G7&lt;&gt;"OK")</formula>
    </cfRule>
  </conditionalFormatting>
  <conditionalFormatting sqref="E7:E156">
    <cfRule type="expression" dxfId="417" priority="14" stopIfTrue="1">
      <formula>AND(ROUNDDOWN(($A$4-E7)/365.25,0)&lt;=13,G7&lt;&gt;"OK")</formula>
    </cfRule>
    <cfRule type="expression" dxfId="416" priority="15" stopIfTrue="1">
      <formula>AND(ROUNDDOWN(($A$4-E7)/365.25,0)&lt;=14,G7&lt;&gt;"OK")</formula>
    </cfRule>
    <cfRule type="expression" dxfId="415" priority="16" stopIfTrue="1">
      <formula>AND(ROUNDDOWN(($A$4-E7)/365.25,0)&lt;=17,G7&lt;&gt;"OK")</formula>
    </cfRule>
  </conditionalFormatting>
  <conditionalFormatting sqref="J7:J156">
    <cfRule type="cellIs" dxfId="414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540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237F8-6932-49AA-9677-FFD90C7739B8}">
  <sheetPr codeName="Munka11">
    <tabColor indexed="11"/>
  </sheetPr>
  <dimension ref="A1:AK41"/>
  <sheetViews>
    <sheetView workbookViewId="0">
      <selection activeCell="A5" sqref="A5"/>
    </sheetView>
  </sheetViews>
  <sheetFormatPr defaultRowHeight="13.2" x14ac:dyDescent="0.25"/>
  <cols>
    <col min="1" max="1" width="8.55468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65" t="s">
        <v>125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/>
      <c r="C2" s="304" t="s">
        <v>180</v>
      </c>
      <c r="D2" s="304"/>
      <c r="E2" s="304">
        <f>Altalanos!$A$8</f>
        <v>0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 t="s">
        <v>31</v>
      </c>
      <c r="M3" s="49"/>
      <c r="N3" s="374"/>
      <c r="O3" s="373"/>
      <c r="P3" s="374"/>
      <c r="Q3" s="416" t="s">
        <v>81</v>
      </c>
      <c r="R3" s="417" t="s">
        <v>87</v>
      </c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314" t="str">
        <f>Altalanos!$E$10</f>
        <v>Dénes Tibor</v>
      </c>
      <c r="M4" s="312"/>
      <c r="N4" s="376"/>
      <c r="O4" s="377"/>
      <c r="P4" s="376"/>
      <c r="Q4" s="418" t="s">
        <v>88</v>
      </c>
      <c r="R4" s="419" t="s">
        <v>83</v>
      </c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Q5" s="420" t="s">
        <v>89</v>
      </c>
      <c r="R5" s="421" t="s">
        <v>85</v>
      </c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378" t="s">
        <v>67</v>
      </c>
      <c r="B7" s="403">
        <v>6</v>
      </c>
      <c r="C7" s="371">
        <f>IF($B7="","",VLOOKUP($B7,'1MD ELO I.kcs U 8 F A'!$A$7:$O$22,5))</f>
        <v>0</v>
      </c>
      <c r="D7" s="371">
        <f>IF($B7="","",VLOOKUP($B7,'1MD ELO I.kcs U 8 F A'!$A$7:$O$22,15))</f>
        <v>0</v>
      </c>
      <c r="E7" s="511" t="s">
        <v>183</v>
      </c>
      <c r="F7" s="372"/>
      <c r="G7" s="511" t="s">
        <v>184</v>
      </c>
      <c r="H7" s="372"/>
      <c r="I7" s="367">
        <f>IF($B7="","",VLOOKUP($B7,'1MD ELO I.kcs U 8 F A'!$A$7:$O$22,4))</f>
        <v>0</v>
      </c>
      <c r="J7" s="348"/>
      <c r="K7" s="432"/>
      <c r="L7" s="428" t="str">
        <f>IF(K7="","",CONCATENATE(VLOOKUP($Y$3,$AB$1:$AK$1,K7)," pont"))</f>
        <v/>
      </c>
      <c r="M7" s="433"/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04"/>
      <c r="C8" s="379"/>
      <c r="D8" s="379"/>
      <c r="E8" s="379"/>
      <c r="F8" s="379"/>
      <c r="G8" s="379"/>
      <c r="H8" s="379"/>
      <c r="I8" s="379"/>
      <c r="J8" s="348"/>
      <c r="K8" s="378"/>
      <c r="L8" s="378"/>
      <c r="M8" s="434"/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03">
        <v>3</v>
      </c>
      <c r="C9" s="371">
        <f>IF($B9="","",VLOOKUP($B9,'1MD ELO I.kcs U 8 F A'!$A$7:$O$22,5))</f>
        <v>0</v>
      </c>
      <c r="D9" s="371">
        <f>IF($B9="","",VLOOKUP($B9,'1MD ELO I.kcs U 8 F A'!$A$7:$O$22,15))</f>
        <v>0</v>
      </c>
      <c r="E9" s="511" t="s">
        <v>182</v>
      </c>
      <c r="F9" s="372"/>
      <c r="G9" s="511" t="s">
        <v>142</v>
      </c>
      <c r="H9" s="372"/>
      <c r="I9" s="367">
        <f>IF($B9="","",VLOOKUP($B9,'1MD ELO I.kcs U 8 F A'!$A$7:$O$22,4))</f>
        <v>0</v>
      </c>
      <c r="J9" s="348"/>
      <c r="K9" s="432"/>
      <c r="L9" s="428" t="str">
        <f>IF(K9="","",CONCATENATE(VLOOKUP($Y$3,$AB$1:$AK$1,K9)," pont"))</f>
        <v/>
      </c>
      <c r="M9" s="433"/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04"/>
      <c r="C10" s="379"/>
      <c r="D10" s="379"/>
      <c r="E10" s="379"/>
      <c r="F10" s="379"/>
      <c r="G10" s="379"/>
      <c r="H10" s="379"/>
      <c r="I10" s="379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03">
        <v>4</v>
      </c>
      <c r="C11" s="371">
        <f>IF($B11="","",VLOOKUP($B11,'1MD ELO I.kcs U 8 F A'!$A$7:$O$22,5))</f>
        <v>0</v>
      </c>
      <c r="D11" s="371">
        <f>IF($B11="","",VLOOKUP($B11,'1MD ELO I.kcs U 8 F A'!$A$7:$O$22,15))</f>
        <v>0</v>
      </c>
      <c r="E11" s="511" t="s">
        <v>181</v>
      </c>
      <c r="F11" s="372"/>
      <c r="G11" s="511" t="s">
        <v>130</v>
      </c>
      <c r="H11" s="372"/>
      <c r="I11" s="367">
        <f>IF($B11="","",VLOOKUP($B11,'1MD ELO I.kcs U 8 F A'!$A$7:$O$22,4))</f>
        <v>0</v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48"/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348"/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ht="18.75" customHeight="1" x14ac:dyDescent="0.25">
      <c r="A18" s="348"/>
      <c r="B18" s="567"/>
      <c r="C18" s="567"/>
      <c r="D18" s="559" t="str">
        <f>E7</f>
        <v>Csősz</v>
      </c>
      <c r="E18" s="559"/>
      <c r="F18" s="559" t="str">
        <f>E9</f>
        <v>Molnár</v>
      </c>
      <c r="G18" s="559"/>
      <c r="H18" s="559" t="str">
        <f>E11</f>
        <v>Hamsik</v>
      </c>
      <c r="I18" s="559"/>
      <c r="J18" s="348"/>
      <c r="K18" s="348"/>
      <c r="L18" s="348"/>
      <c r="M18" s="348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ht="18.75" customHeight="1" x14ac:dyDescent="0.25">
      <c r="A19" s="408" t="s">
        <v>67</v>
      </c>
      <c r="B19" s="558" t="str">
        <f>E7</f>
        <v>Csősz</v>
      </c>
      <c r="C19" s="558"/>
      <c r="D19" s="561"/>
      <c r="E19" s="561"/>
      <c r="F19" s="560"/>
      <c r="G19" s="560"/>
      <c r="H19" s="560"/>
      <c r="I19" s="560"/>
      <c r="J19" s="348"/>
      <c r="K19" s="348"/>
      <c r="L19" s="348"/>
      <c r="M19" s="348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ht="18.75" customHeight="1" x14ac:dyDescent="0.25">
      <c r="A20" s="408" t="s">
        <v>68</v>
      </c>
      <c r="B20" s="558" t="str">
        <f>E9</f>
        <v>Molnár</v>
      </c>
      <c r="C20" s="558"/>
      <c r="D20" s="560"/>
      <c r="E20" s="560"/>
      <c r="F20" s="561"/>
      <c r="G20" s="561"/>
      <c r="H20" s="560"/>
      <c r="I20" s="560"/>
      <c r="J20" s="348"/>
      <c r="K20" s="348"/>
      <c r="L20" s="348"/>
      <c r="M20" s="348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ht="18.75" customHeight="1" x14ac:dyDescent="0.25">
      <c r="A21" s="408" t="s">
        <v>69</v>
      </c>
      <c r="B21" s="558" t="str">
        <f>E11</f>
        <v>Hamsik</v>
      </c>
      <c r="C21" s="558"/>
      <c r="D21" s="560"/>
      <c r="E21" s="560"/>
      <c r="F21" s="560"/>
      <c r="G21" s="560"/>
      <c r="H21" s="561"/>
      <c r="I21" s="561"/>
      <c r="J21" s="348"/>
      <c r="K21" s="348"/>
      <c r="L21" s="348"/>
      <c r="M21" s="348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x14ac:dyDescent="0.25">
      <c r="A22" s="348"/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x14ac:dyDescent="0.25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x14ac:dyDescent="0.25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37" x14ac:dyDescent="0.25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37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37" x14ac:dyDescent="0.25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37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26"/>
      <c r="M32" s="326"/>
    </row>
    <row r="33" spans="1:18" x14ac:dyDescent="0.25">
      <c r="A33" s="182" t="s">
        <v>45</v>
      </c>
      <c r="B33" s="183"/>
      <c r="C33" s="271"/>
      <c r="D33" s="384" t="s">
        <v>5</v>
      </c>
      <c r="E33" s="385" t="s">
        <v>47</v>
      </c>
      <c r="F33" s="399"/>
      <c r="G33" s="384" t="s">
        <v>5</v>
      </c>
      <c r="H33" s="385" t="s">
        <v>56</v>
      </c>
      <c r="I33" s="222"/>
      <c r="J33" s="385" t="s">
        <v>57</v>
      </c>
      <c r="K33" s="221" t="s">
        <v>58</v>
      </c>
      <c r="L33" s="32"/>
      <c r="M33" s="485"/>
      <c r="N33" s="484"/>
      <c r="P33" s="380"/>
      <c r="Q33" s="380"/>
      <c r="R33" s="381"/>
    </row>
    <row r="34" spans="1:18" x14ac:dyDescent="0.25">
      <c r="A34" s="359" t="s">
        <v>46</v>
      </c>
      <c r="B34" s="360"/>
      <c r="C34" s="362"/>
      <c r="D34" s="386"/>
      <c r="E34" s="562"/>
      <c r="F34" s="562"/>
      <c r="G34" s="393" t="s">
        <v>6</v>
      </c>
      <c r="H34" s="360"/>
      <c r="I34" s="387"/>
      <c r="J34" s="394"/>
      <c r="K34" s="354" t="s">
        <v>48</v>
      </c>
      <c r="L34" s="400"/>
      <c r="M34" s="390"/>
      <c r="P34" s="382"/>
      <c r="Q34" s="382"/>
      <c r="R34" s="197"/>
    </row>
    <row r="35" spans="1:18" x14ac:dyDescent="0.25">
      <c r="A35" s="363" t="s">
        <v>55</v>
      </c>
      <c r="B35" s="220"/>
      <c r="C35" s="365"/>
      <c r="D35" s="389"/>
      <c r="E35" s="563"/>
      <c r="F35" s="563"/>
      <c r="G35" s="395" t="s">
        <v>7</v>
      </c>
      <c r="H35" s="82"/>
      <c r="I35" s="352"/>
      <c r="J35" s="83"/>
      <c r="K35" s="397"/>
      <c r="L35" s="326"/>
      <c r="M35" s="392"/>
      <c r="P35" s="197"/>
      <c r="Q35" s="193"/>
      <c r="R35" s="197"/>
    </row>
    <row r="36" spans="1:18" x14ac:dyDescent="0.25">
      <c r="A36" s="236"/>
      <c r="B36" s="237"/>
      <c r="C36" s="238"/>
      <c r="D36" s="389"/>
      <c r="E36" s="84"/>
      <c r="F36" s="348"/>
      <c r="G36" s="395" t="s">
        <v>8</v>
      </c>
      <c r="H36" s="82"/>
      <c r="I36" s="352"/>
      <c r="J36" s="83"/>
      <c r="K36" s="354" t="s">
        <v>49</v>
      </c>
      <c r="L36" s="400"/>
      <c r="M36" s="388"/>
      <c r="P36" s="382"/>
      <c r="Q36" s="382"/>
      <c r="R36" s="197"/>
    </row>
    <row r="37" spans="1:18" x14ac:dyDescent="0.25">
      <c r="A37" s="208"/>
      <c r="B37" s="127"/>
      <c r="C37" s="209"/>
      <c r="D37" s="389"/>
      <c r="E37" s="84"/>
      <c r="F37" s="348"/>
      <c r="G37" s="395" t="s">
        <v>9</v>
      </c>
      <c r="H37" s="82"/>
      <c r="I37" s="352"/>
      <c r="J37" s="83"/>
      <c r="K37" s="398"/>
      <c r="L37" s="348"/>
      <c r="M37" s="390"/>
      <c r="P37" s="197"/>
      <c r="Q37" s="193"/>
      <c r="R37" s="197"/>
    </row>
    <row r="38" spans="1:18" x14ac:dyDescent="0.25">
      <c r="A38" s="224"/>
      <c r="B38" s="239"/>
      <c r="C38" s="270"/>
      <c r="D38" s="389"/>
      <c r="E38" s="84"/>
      <c r="F38" s="348"/>
      <c r="G38" s="395" t="s">
        <v>10</v>
      </c>
      <c r="H38" s="82"/>
      <c r="I38" s="352"/>
      <c r="J38" s="83"/>
      <c r="K38" s="363"/>
      <c r="L38" s="326"/>
      <c r="M38" s="392"/>
      <c r="P38" s="197"/>
      <c r="Q38" s="193"/>
      <c r="R38" s="197"/>
    </row>
    <row r="39" spans="1:18" x14ac:dyDescent="0.25">
      <c r="A39" s="225"/>
      <c r="B39" s="22"/>
      <c r="C39" s="209"/>
      <c r="D39" s="389"/>
      <c r="E39" s="84"/>
      <c r="F39" s="348"/>
      <c r="G39" s="395" t="s">
        <v>11</v>
      </c>
      <c r="H39" s="82"/>
      <c r="I39" s="352"/>
      <c r="J39" s="83"/>
      <c r="K39" s="354" t="s">
        <v>34</v>
      </c>
      <c r="L39" s="400"/>
      <c r="M39" s="388"/>
      <c r="P39" s="382"/>
      <c r="Q39" s="382"/>
      <c r="R39" s="197"/>
    </row>
    <row r="40" spans="1:18" x14ac:dyDescent="0.25">
      <c r="A40" s="225"/>
      <c r="B40" s="22"/>
      <c r="C40" s="234"/>
      <c r="D40" s="389"/>
      <c r="E40" s="84"/>
      <c r="F40" s="348"/>
      <c r="G40" s="395" t="s">
        <v>12</v>
      </c>
      <c r="H40" s="82"/>
      <c r="I40" s="352"/>
      <c r="J40" s="83"/>
      <c r="K40" s="398"/>
      <c r="L40" s="348"/>
      <c r="M40" s="390"/>
      <c r="P40" s="197"/>
      <c r="Q40" s="193"/>
      <c r="R40" s="197"/>
    </row>
    <row r="41" spans="1:18" x14ac:dyDescent="0.25">
      <c r="A41" s="226"/>
      <c r="B41" s="223"/>
      <c r="C41" s="235"/>
      <c r="D41" s="391"/>
      <c r="E41" s="211"/>
      <c r="F41" s="326"/>
      <c r="G41" s="396" t="s">
        <v>13</v>
      </c>
      <c r="H41" s="220"/>
      <c r="I41" s="356"/>
      <c r="J41" s="213"/>
      <c r="K41" s="363" t="str">
        <f>L4</f>
        <v>Dénes Tibor</v>
      </c>
      <c r="L41" s="326"/>
      <c r="M41" s="392"/>
      <c r="P41" s="197"/>
      <c r="Q41" s="193"/>
      <c r="R41" s="383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413" priority="1" stopIfTrue="1" operator="equal">
      <formula>"Bye"</formula>
    </cfRule>
  </conditionalFormatting>
  <conditionalFormatting sqref="R41">
    <cfRule type="expression" dxfId="412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DFB55-DA77-49D5-BB55-02C272DA4192}">
  <sheetPr codeName="Sheet38">
    <pageSetUpPr fitToPage="1"/>
  </sheetPr>
  <dimension ref="A1:P42"/>
  <sheetViews>
    <sheetView showGridLines="0" showZeros="0" workbookViewId="0">
      <selection activeCell="M26" sqref="M26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39" customWidth="1"/>
    <col min="15" max="15" width="8.5546875" customWidth="1"/>
    <col min="16" max="16" width="11.5546875" hidden="1" customWidth="1"/>
  </cols>
  <sheetData>
    <row r="1" spans="1:14" ht="24.6" x14ac:dyDescent="0.3">
      <c r="A1" s="40" t="str">
        <f>Altalanos!$A$6</f>
        <v xml:space="preserve">Diákolimpia </v>
      </c>
      <c r="B1" s="41"/>
      <c r="C1" s="41"/>
      <c r="D1" s="32"/>
      <c r="E1" s="32"/>
      <c r="F1" s="42"/>
      <c r="G1" s="32"/>
      <c r="H1" s="32"/>
      <c r="I1" s="32"/>
      <c r="J1" s="32"/>
      <c r="K1" s="32"/>
      <c r="L1" s="32"/>
      <c r="M1" s="32"/>
      <c r="N1" s="43"/>
    </row>
    <row r="2" spans="1:14" x14ac:dyDescent="0.25">
      <c r="A2" s="44"/>
      <c r="B2" s="27"/>
      <c r="C2" s="27"/>
      <c r="D2" s="32"/>
      <c r="E2" s="32"/>
      <c r="F2" s="32"/>
      <c r="G2" s="32"/>
      <c r="H2" s="32"/>
      <c r="I2" s="32"/>
      <c r="J2" s="32"/>
      <c r="K2" s="32"/>
      <c r="L2" s="32"/>
      <c r="M2" s="32"/>
      <c r="N2" s="42"/>
    </row>
    <row r="3" spans="1:14" s="2" customFormat="1" ht="39.75" customHeight="1" thickBot="1" x14ac:dyDescent="0.3">
      <c r="A3" s="45"/>
      <c r="B3" s="46" t="s">
        <v>24</v>
      </c>
      <c r="C3" s="47"/>
      <c r="D3" s="48"/>
      <c r="E3" s="48"/>
      <c r="F3" s="49"/>
      <c r="G3" s="48"/>
      <c r="H3" s="50"/>
      <c r="I3" s="49"/>
      <c r="J3" s="48"/>
      <c r="K3" s="48"/>
      <c r="L3" s="48"/>
      <c r="M3" s="48"/>
      <c r="N3" s="50"/>
    </row>
    <row r="4" spans="1:14" s="18" customFormat="1" ht="9.6" x14ac:dyDescent="0.25">
      <c r="A4" s="49" t="s">
        <v>25</v>
      </c>
      <c r="B4" s="47" t="s">
        <v>22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33" customFormat="1" ht="12.75" customHeight="1" x14ac:dyDescent="0.25">
      <c r="A5" s="52" t="str">
        <f>Altalanos!$A$10</f>
        <v>2026.05.12-13.</v>
      </c>
      <c r="B5" s="53" t="str">
        <f>Altalanos!$C$10</f>
        <v>Százhalombatta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  <c r="N5" s="55"/>
    </row>
    <row r="6" spans="1:14" s="2" customFormat="1" ht="60" customHeight="1" thickBot="1" x14ac:dyDescent="0.3">
      <c r="A6" s="557" t="s">
        <v>26</v>
      </c>
      <c r="B6" s="557"/>
      <c r="C6" s="56"/>
      <c r="D6" s="56"/>
      <c r="E6" s="56"/>
      <c r="F6" s="57"/>
      <c r="G6" s="58"/>
      <c r="H6" s="56"/>
      <c r="I6" s="57"/>
      <c r="J6" s="56"/>
      <c r="K6" s="56"/>
      <c r="L6" s="56"/>
      <c r="M6" s="56"/>
      <c r="N6" s="59"/>
    </row>
    <row r="7" spans="1:14" s="18" customFormat="1" ht="13.5" hidden="1" customHeight="1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51"/>
    </row>
    <row r="8" spans="1:14" s="11" customFormat="1" ht="12.75" hidden="1" customHeight="1" x14ac:dyDescent="0.25">
      <c r="A8" s="62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54"/>
    </row>
    <row r="9" spans="1:14" s="18" customFormat="1" hidden="1" x14ac:dyDescent="0.25">
      <c r="A9" s="63"/>
      <c r="B9" s="64"/>
      <c r="C9" s="65"/>
      <c r="D9" s="64"/>
      <c r="E9" s="64"/>
      <c r="F9" s="64"/>
      <c r="G9" s="64"/>
      <c r="H9" s="64"/>
      <c r="I9" s="64"/>
      <c r="J9" s="64"/>
      <c r="K9" s="64"/>
      <c r="L9" s="64"/>
      <c r="M9" s="64"/>
      <c r="N9" s="66"/>
    </row>
    <row r="10" spans="1:14" s="18" customFormat="1" ht="9.6" hidden="1" x14ac:dyDescent="0.25">
      <c r="A10" s="60"/>
      <c r="B10" s="6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s="33" customFormat="1" ht="12.75" hidden="1" customHeight="1" x14ac:dyDescent="0.25">
      <c r="A11" s="67"/>
      <c r="B11" s="3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5"/>
      <c r="N11" s="51"/>
    </row>
    <row r="12" spans="1:14" s="18" customFormat="1" ht="9.6" hidden="1" x14ac:dyDescent="0.25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51"/>
    </row>
    <row r="13" spans="1:14" s="11" customFormat="1" ht="12.75" hidden="1" customHeight="1" x14ac:dyDescent="0.25">
      <c r="A13" s="62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2"/>
    </row>
    <row r="14" spans="1:14" s="18" customFormat="1" hidden="1" x14ac:dyDescent="0.25">
      <c r="A14" s="63"/>
      <c r="B14" s="64"/>
      <c r="C14" s="65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6"/>
    </row>
    <row r="15" spans="1:14" s="18" customFormat="1" ht="9.6" hidden="1" x14ac:dyDescent="0.25">
      <c r="A15" s="60"/>
      <c r="B15" s="6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s="18" customFormat="1" hidden="1" x14ac:dyDescent="0.25">
      <c r="A16" s="67"/>
      <c r="B16" s="3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/>
      <c r="N16" s="51"/>
    </row>
    <row r="17" spans="1:16" s="18" customFormat="1" ht="9.6" hidden="1" x14ac:dyDescent="0.25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1"/>
    </row>
    <row r="18" spans="1:16" s="11" customFormat="1" ht="12.75" hidden="1" customHeight="1" x14ac:dyDescent="0.25">
      <c r="A18" s="62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12"/>
    </row>
    <row r="19" spans="1:16" s="11" customFormat="1" ht="7.5" hidden="1" customHeight="1" x14ac:dyDescent="0.25">
      <c r="A19" s="68"/>
      <c r="B19" s="6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231" t="s">
        <v>27</v>
      </c>
      <c r="B20" s="232"/>
      <c r="C20" s="65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6"/>
    </row>
    <row r="21" spans="1:16" s="18" customFormat="1" ht="9.6" x14ac:dyDescent="0.25">
      <c r="A21" s="69" t="s">
        <v>28</v>
      </c>
      <c r="B21" s="70" t="s">
        <v>29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P21" s="71" t="s">
        <v>62</v>
      </c>
    </row>
    <row r="22" spans="1:16" s="18" customFormat="1" ht="19.5" customHeight="1" x14ac:dyDescent="0.25">
      <c r="A22" s="72"/>
      <c r="B22" s="7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51"/>
      <c r="P22" s="74" t="str">
        <f t="shared" ref="P22:P29" si="0">LEFT(B22,1)&amp;" "&amp;A22</f>
        <v xml:space="preserve"> </v>
      </c>
    </row>
    <row r="23" spans="1:16" s="18" customFormat="1" ht="19.5" customHeight="1" x14ac:dyDescent="0.25">
      <c r="A23" s="72"/>
      <c r="B23" s="7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51"/>
      <c r="P23" s="74" t="str">
        <f t="shared" si="0"/>
        <v xml:space="preserve"> </v>
      </c>
    </row>
    <row r="24" spans="1:16" s="18" customFormat="1" ht="19.5" customHeight="1" x14ac:dyDescent="0.25">
      <c r="A24" s="72"/>
      <c r="B24" s="7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51"/>
      <c r="P24" s="74" t="str">
        <f t="shared" si="0"/>
        <v xml:space="preserve"> </v>
      </c>
    </row>
    <row r="25" spans="1:16" s="2" customFormat="1" ht="19.5" customHeight="1" x14ac:dyDescent="0.25">
      <c r="A25" s="72"/>
      <c r="B25" s="7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  <c r="N25" s="51"/>
      <c r="P25" s="74" t="str">
        <f t="shared" si="0"/>
        <v xml:space="preserve"> </v>
      </c>
    </row>
    <row r="26" spans="1:16" s="2" customFormat="1" ht="19.5" customHeight="1" x14ac:dyDescent="0.25">
      <c r="A26" s="72"/>
      <c r="B26" s="7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51"/>
      <c r="P26" s="74" t="str">
        <f t="shared" si="0"/>
        <v xml:space="preserve"> </v>
      </c>
    </row>
    <row r="27" spans="1:16" s="2" customFormat="1" ht="19.5" customHeight="1" x14ac:dyDescent="0.25">
      <c r="A27" s="72"/>
      <c r="B27" s="7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N27" s="51"/>
      <c r="P27" s="74" t="str">
        <f t="shared" si="0"/>
        <v xml:space="preserve"> </v>
      </c>
    </row>
    <row r="28" spans="1:16" s="2" customFormat="1" ht="19.5" customHeight="1" x14ac:dyDescent="0.25">
      <c r="A28" s="72"/>
      <c r="B28" s="7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  <c r="N28" s="51"/>
      <c r="P28" s="74" t="str">
        <f t="shared" si="0"/>
        <v xml:space="preserve"> </v>
      </c>
    </row>
    <row r="29" spans="1:16" s="2" customFormat="1" ht="19.5" customHeight="1" thickBot="1" x14ac:dyDescent="0.3">
      <c r="A29" s="75"/>
      <c r="B29" s="76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5"/>
      <c r="N29" s="51"/>
      <c r="P29" s="74" t="str">
        <f t="shared" si="0"/>
        <v xml:space="preserve"> </v>
      </c>
    </row>
    <row r="30" spans="1:16" ht="13.8" thickBot="1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77"/>
      <c r="P30" s="78" t="s">
        <v>63</v>
      </c>
    </row>
    <row r="31" spans="1:16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77"/>
    </row>
    <row r="32" spans="1:16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77"/>
    </row>
    <row r="33" spans="1:14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77"/>
    </row>
    <row r="34" spans="1:14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77"/>
    </row>
    <row r="35" spans="1:14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77"/>
    </row>
    <row r="36" spans="1:14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77"/>
    </row>
    <row r="37" spans="1:14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77"/>
    </row>
    <row r="38" spans="1:14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77"/>
    </row>
    <row r="39" spans="1:14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77"/>
    </row>
    <row r="40" spans="1:14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77"/>
    </row>
    <row r="41" spans="1:14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77"/>
    </row>
    <row r="42" spans="1:14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77"/>
    </row>
  </sheetData>
  <mergeCells count="1">
    <mergeCell ref="A6:B6"/>
  </mergeCells>
  <phoneticPr fontId="60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068F2-3311-4D47-9F4C-1F453037EBBD}">
  <sheetPr codeName="Sheet53">
    <tabColor indexed="42"/>
  </sheetPr>
  <dimension ref="A1:Q156"/>
  <sheetViews>
    <sheetView showGridLines="0" showZeros="0" workbookViewId="0">
      <pane ySplit="6" topLeftCell="A7" activePane="bottomLeft" state="frozen"/>
      <selection activeCell="M26" sqref="M26"/>
      <selection pane="bottomLeft" activeCell="M26" sqref="M26"/>
    </sheetView>
  </sheetViews>
  <sheetFormatPr defaultRowHeight="13.2" x14ac:dyDescent="0.25"/>
  <cols>
    <col min="1" max="1" width="3.88671875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185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186</v>
      </c>
      <c r="C7" s="93" t="s">
        <v>187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 t="s">
        <v>188</v>
      </c>
      <c r="C8" s="93" t="s">
        <v>189</v>
      </c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 t="s">
        <v>170</v>
      </c>
      <c r="C9" s="93" t="s">
        <v>190</v>
      </c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 t="s">
        <v>191</v>
      </c>
      <c r="C10" s="93" t="s">
        <v>192</v>
      </c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/>
      <c r="C11" s="93"/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/>
      <c r="C12" s="93"/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/>
      <c r="C13" s="93"/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492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156">
    <cfRule type="expression" dxfId="411" priority="18" stopIfTrue="1">
      <formula>$Q7&gt;=1</formula>
    </cfRule>
  </conditionalFormatting>
  <conditionalFormatting sqref="B7:D37">
    <cfRule type="expression" dxfId="410" priority="1" stopIfTrue="1">
      <formula>$Q7&gt;=1</formula>
    </cfRule>
  </conditionalFormatting>
  <conditionalFormatting sqref="E7:E14">
    <cfRule type="expression" dxfId="409" priority="6" stopIfTrue="1">
      <formula>AND(ROUNDDOWN(($A$4-E7)/365.25,0)&lt;=13,G7&lt;&gt;"OK")</formula>
    </cfRule>
    <cfRule type="expression" dxfId="408" priority="7" stopIfTrue="1">
      <formula>AND(ROUNDDOWN(($A$4-E7)/365.25,0)&lt;=14,G7&lt;&gt;"OK")</formula>
    </cfRule>
    <cfRule type="expression" dxfId="407" priority="8" stopIfTrue="1">
      <formula>AND(ROUNDDOWN(($A$4-E7)/365.25,0)&lt;=17,G7&lt;&gt;"OK")</formula>
    </cfRule>
    <cfRule type="expression" dxfId="406" priority="11" stopIfTrue="1">
      <formula>AND(ROUNDDOWN(($A$4-E7)/365.25,0)&lt;=13,G7&lt;&gt;"OK")</formula>
    </cfRule>
    <cfRule type="expression" dxfId="405" priority="12" stopIfTrue="1">
      <formula>AND(ROUNDDOWN(($A$4-E7)/365.25,0)&lt;=14,G7&lt;&gt;"OK")</formula>
    </cfRule>
    <cfRule type="expression" dxfId="404" priority="13" stopIfTrue="1">
      <formula>AND(ROUNDDOWN(($A$4-E7)/365.25,0)&lt;=17,G7&lt;&gt;"OK")</formula>
    </cfRule>
  </conditionalFormatting>
  <conditionalFormatting sqref="E7:E27 E29:E37">
    <cfRule type="expression" dxfId="403" priority="2" stopIfTrue="1">
      <formula>AND(ROUNDDOWN(($A$4-E7)/365.25,0)&lt;=13,G7&lt;&gt;"OK")</formula>
    </cfRule>
    <cfRule type="expression" dxfId="402" priority="3" stopIfTrue="1">
      <formula>AND(ROUNDDOWN(($A$4-E7)/365.25,0)&lt;=14,G7&lt;&gt;"OK")</formula>
    </cfRule>
    <cfRule type="expression" dxfId="401" priority="4" stopIfTrue="1">
      <formula>AND(ROUNDDOWN(($A$4-E7)/365.25,0)&lt;=17,G7&lt;&gt;"OK")</formula>
    </cfRule>
  </conditionalFormatting>
  <conditionalFormatting sqref="E7:E156">
    <cfRule type="expression" dxfId="400" priority="14" stopIfTrue="1">
      <formula>AND(ROUNDDOWN(($A$4-E7)/365.25,0)&lt;=13,G7&lt;&gt;"OK")</formula>
    </cfRule>
    <cfRule type="expression" dxfId="399" priority="15" stopIfTrue="1">
      <formula>AND(ROUNDDOWN(($A$4-E7)/365.25,0)&lt;=14,G7&lt;&gt;"OK")</formula>
    </cfRule>
    <cfRule type="expression" dxfId="398" priority="16" stopIfTrue="1">
      <formula>AND(ROUNDDOWN(($A$4-E7)/365.25,0)&lt;=17,G7&lt;&gt;"OK")</formula>
    </cfRule>
  </conditionalFormatting>
  <conditionalFormatting sqref="J7:J156">
    <cfRule type="cellIs" dxfId="397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848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DA023-B827-4EF0-BB98-95DAED562A14}">
  <sheetPr codeName="Munka8">
    <tabColor rgb="FF92D050"/>
  </sheetPr>
  <dimension ref="A1:AK41"/>
  <sheetViews>
    <sheetView workbookViewId="0">
      <selection activeCell="M26" sqref="M26"/>
    </sheetView>
  </sheetViews>
  <sheetFormatPr defaultRowHeight="13.2" x14ac:dyDescent="0.25"/>
  <cols>
    <col min="1" max="1" width="13.88671875" bestFit="1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65" t="s">
        <v>125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 t="s">
        <v>193</v>
      </c>
      <c r="C2" s="304"/>
      <c r="D2" s="304"/>
      <c r="E2" s="304">
        <f>Altalanos!$A$8</f>
        <v>0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/>
      <c r="M3" s="50" t="s">
        <v>31</v>
      </c>
      <c r="N3" s="374"/>
      <c r="O3" s="373"/>
      <c r="P3" s="374"/>
      <c r="Q3" s="416" t="s">
        <v>81</v>
      </c>
      <c r="R3" s="417" t="s">
        <v>87</v>
      </c>
      <c r="S3" s="417" t="s">
        <v>82</v>
      </c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429"/>
      <c r="M4" s="314" t="str">
        <f>Altalanos!$E$10</f>
        <v>Dénes Tibor</v>
      </c>
      <c r="N4" s="376"/>
      <c r="O4" s="377"/>
      <c r="P4" s="376"/>
      <c r="Q4" s="418" t="s">
        <v>88</v>
      </c>
      <c r="R4" s="419" t="s">
        <v>83</v>
      </c>
      <c r="S4" s="419" t="s">
        <v>84</v>
      </c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Q5" s="420" t="s">
        <v>89</v>
      </c>
      <c r="R5" s="421" t="s">
        <v>85</v>
      </c>
      <c r="S5" s="421" t="s">
        <v>86</v>
      </c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378" t="s">
        <v>67</v>
      </c>
      <c r="B7" s="403">
        <v>3</v>
      </c>
      <c r="C7" s="405">
        <f>IF($B7="","",VLOOKUP($B7,'1MD ELO I.kcs U 8 F A'!$A$7:$O$22,5))</f>
        <v>0</v>
      </c>
      <c r="D7" s="405">
        <f>IF($B7="","",VLOOKUP($B7,'1MD ELO I.kcs U 8 F A'!$A$7:$O$22,15))</f>
        <v>0</v>
      </c>
      <c r="E7" s="568" t="s">
        <v>333</v>
      </c>
      <c r="F7" s="564"/>
      <c r="G7" s="568" t="s">
        <v>190</v>
      </c>
      <c r="H7" s="564"/>
      <c r="I7" s="406">
        <f>IF($B7="","",VLOOKUP($B7,'1MD ELO I.kcs U 8 F A'!$A$7:$O$22,4))</f>
        <v>0</v>
      </c>
      <c r="J7" s="348"/>
      <c r="K7" s="432"/>
      <c r="L7" s="428" t="str">
        <f>IF(K7="","",CONCATENATE(VLOOKUP($Y$3,$AB$1:$AK$1,K7)," pont"))</f>
        <v/>
      </c>
      <c r="M7" s="433"/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04"/>
      <c r="C8" s="407"/>
      <c r="D8" s="407"/>
      <c r="E8" s="407"/>
      <c r="F8" s="407"/>
      <c r="G8" s="407"/>
      <c r="H8" s="407"/>
      <c r="I8" s="407"/>
      <c r="J8" s="348"/>
      <c r="K8" s="378"/>
      <c r="L8" s="378"/>
      <c r="M8" s="434"/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03">
        <v>4</v>
      </c>
      <c r="C9" s="405">
        <f>IF($B9="","",VLOOKUP($B9,'1MD ELO I.kcs U 8 F A'!$A$7:$O$22,5))</f>
        <v>0</v>
      </c>
      <c r="D9" s="405">
        <f>IF($B9="","",VLOOKUP($B9,'1MD ELO I.kcs U 8 F A'!$A$7:$O$22,15))</f>
        <v>0</v>
      </c>
      <c r="E9" s="568" t="s">
        <v>334</v>
      </c>
      <c r="F9" s="564"/>
      <c r="G9" s="568" t="s">
        <v>192</v>
      </c>
      <c r="H9" s="564"/>
      <c r="I9" s="406">
        <f>IF($B9="","",VLOOKUP($B9,'1MD ELO I.kcs U 8 F A'!$A$7:$O$22,4))</f>
        <v>0</v>
      </c>
      <c r="J9" s="348"/>
      <c r="K9" s="432"/>
      <c r="L9" s="428" t="str">
        <f>IF(K9="","",CONCATENATE(VLOOKUP($Y$3,$AB$1:$AK$1,K9)," pont"))</f>
        <v/>
      </c>
      <c r="M9" s="433"/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04"/>
      <c r="C10" s="407"/>
      <c r="D10" s="407"/>
      <c r="E10" s="407"/>
      <c r="F10" s="407"/>
      <c r="G10" s="407"/>
      <c r="H10" s="407"/>
      <c r="I10" s="407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03">
        <v>2</v>
      </c>
      <c r="C11" s="405">
        <f>IF($B11="","",VLOOKUP($B11,'1MD ELO I.kcs U 8 F A'!$A$7:$O$22,5))</f>
        <v>0</v>
      </c>
      <c r="D11" s="405">
        <f>IF($B11="","",VLOOKUP($B11,'1MD ELO I.kcs U 8 F A'!$A$7:$O$22,15))</f>
        <v>0</v>
      </c>
      <c r="E11" s="568" t="s">
        <v>335</v>
      </c>
      <c r="F11" s="564"/>
      <c r="G11" s="568" t="s">
        <v>189</v>
      </c>
      <c r="H11" s="564"/>
      <c r="I11" s="406">
        <f>IF($B11="","",VLOOKUP($B11,'1MD ELO I.kcs U 8 F A'!$A$7:$O$22,4))</f>
        <v>0</v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78"/>
      <c r="B12" s="404"/>
      <c r="C12" s="407"/>
      <c r="D12" s="407"/>
      <c r="E12" s="407"/>
      <c r="F12" s="407"/>
      <c r="G12" s="407"/>
      <c r="H12" s="407"/>
      <c r="I12" s="407"/>
      <c r="J12" s="348"/>
      <c r="K12" s="401"/>
      <c r="L12" s="401"/>
      <c r="M12" s="434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378" t="s">
        <v>74</v>
      </c>
      <c r="B13" s="403">
        <v>1</v>
      </c>
      <c r="C13" s="405">
        <f>IF($B13="","",VLOOKUP($B13,'1MD ELO I.kcs U 8 F A'!$A$7:$O$22,5))</f>
        <v>0</v>
      </c>
      <c r="D13" s="405">
        <f>IF($B13="","",VLOOKUP($B13,'1MD ELO I.kcs U 8 F A'!$A$7:$O$22,15))</f>
        <v>0</v>
      </c>
      <c r="E13" s="568" t="s">
        <v>186</v>
      </c>
      <c r="F13" s="564"/>
      <c r="G13" s="568" t="s">
        <v>187</v>
      </c>
      <c r="H13" s="564"/>
      <c r="I13" s="406">
        <f>IF($B13="","",VLOOKUP($B13,'1MD ELO I.kcs U 8 F A'!$A$7:$O$22,4))</f>
        <v>0</v>
      </c>
      <c r="J13" s="348"/>
      <c r="K13" s="432"/>
      <c r="L13" s="428" t="str">
        <f>IF(K13="","",CONCATENATE(VLOOKUP($Y$3,$AB$1:$AK$1,K13)," pont"))</f>
        <v/>
      </c>
      <c r="M13" s="433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ht="18.75" customHeight="1" x14ac:dyDescent="0.25">
      <c r="A18" s="348"/>
      <c r="B18" s="567"/>
      <c r="C18" s="567"/>
      <c r="D18" s="559" t="str">
        <f>E7</f>
        <v>Horváth</v>
      </c>
      <c r="E18" s="559"/>
      <c r="F18" s="559" t="str">
        <f>E9</f>
        <v>Fűrész</v>
      </c>
      <c r="G18" s="559"/>
      <c r="H18" s="559" t="str">
        <f>E11</f>
        <v>Szilárdi</v>
      </c>
      <c r="I18" s="559"/>
      <c r="J18" s="559" t="str">
        <f>E13</f>
        <v>Jakab</v>
      </c>
      <c r="K18" s="559"/>
      <c r="L18" s="348"/>
      <c r="M18" s="348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ht="18.75" customHeight="1" x14ac:dyDescent="0.25">
      <c r="A19" s="408" t="s">
        <v>67</v>
      </c>
      <c r="B19" s="558" t="str">
        <f>E7</f>
        <v>Horváth</v>
      </c>
      <c r="C19" s="558"/>
      <c r="D19" s="561"/>
      <c r="E19" s="561"/>
      <c r="F19" s="560"/>
      <c r="G19" s="560"/>
      <c r="H19" s="560"/>
      <c r="I19" s="560"/>
      <c r="J19" s="559"/>
      <c r="K19" s="559"/>
      <c r="L19" s="348"/>
      <c r="M19" s="348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ht="18.75" customHeight="1" x14ac:dyDescent="0.25">
      <c r="A20" s="408" t="s">
        <v>68</v>
      </c>
      <c r="B20" s="558" t="str">
        <f>E9</f>
        <v>Fűrész</v>
      </c>
      <c r="C20" s="558"/>
      <c r="D20" s="560"/>
      <c r="E20" s="560"/>
      <c r="F20" s="561"/>
      <c r="G20" s="561"/>
      <c r="H20" s="560"/>
      <c r="I20" s="560"/>
      <c r="J20" s="560"/>
      <c r="K20" s="560"/>
      <c r="L20" s="348"/>
      <c r="M20" s="348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ht="18.75" customHeight="1" x14ac:dyDescent="0.25">
      <c r="A21" s="408" t="s">
        <v>69</v>
      </c>
      <c r="B21" s="558" t="str">
        <f>E11</f>
        <v>Szilárdi</v>
      </c>
      <c r="C21" s="558"/>
      <c r="D21" s="560"/>
      <c r="E21" s="560"/>
      <c r="F21" s="560"/>
      <c r="G21" s="560"/>
      <c r="H21" s="561"/>
      <c r="I21" s="561"/>
      <c r="J21" s="560"/>
      <c r="K21" s="560"/>
      <c r="L21" s="348"/>
      <c r="M21" s="348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ht="18.75" customHeight="1" x14ac:dyDescent="0.25">
      <c r="A22" s="408" t="s">
        <v>74</v>
      </c>
      <c r="B22" s="558" t="str">
        <f>E13</f>
        <v>Jakab</v>
      </c>
      <c r="C22" s="558"/>
      <c r="D22" s="560"/>
      <c r="E22" s="560"/>
      <c r="F22" s="560"/>
      <c r="G22" s="560"/>
      <c r="H22" s="559"/>
      <c r="I22" s="559"/>
      <c r="J22" s="561"/>
      <c r="K22" s="561"/>
      <c r="L22" s="348"/>
      <c r="M22" s="348"/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x14ac:dyDescent="0.25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x14ac:dyDescent="0.25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37" x14ac:dyDescent="0.25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37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37" x14ac:dyDescent="0.25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37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26"/>
      <c r="M32" s="348"/>
    </row>
    <row r="33" spans="1:18" x14ac:dyDescent="0.25">
      <c r="A33" s="182" t="s">
        <v>45</v>
      </c>
      <c r="B33" s="183"/>
      <c r="C33" s="271"/>
      <c r="D33" s="384" t="s">
        <v>5</v>
      </c>
      <c r="E33" s="385" t="s">
        <v>47</v>
      </c>
      <c r="F33" s="399"/>
      <c r="G33" s="384" t="s">
        <v>5</v>
      </c>
      <c r="H33" s="385" t="s">
        <v>56</v>
      </c>
      <c r="I33" s="222"/>
      <c r="J33" s="385" t="s">
        <v>57</v>
      </c>
      <c r="K33" s="221" t="s">
        <v>58</v>
      </c>
      <c r="L33" s="32"/>
      <c r="M33" s="399"/>
      <c r="P33" s="380"/>
      <c r="Q33" s="380"/>
      <c r="R33" s="381"/>
    </row>
    <row r="34" spans="1:18" x14ac:dyDescent="0.25">
      <c r="A34" s="359" t="s">
        <v>46</v>
      </c>
      <c r="B34" s="360"/>
      <c r="C34" s="362"/>
      <c r="D34" s="386"/>
      <c r="E34" s="562"/>
      <c r="F34" s="562"/>
      <c r="G34" s="393" t="s">
        <v>6</v>
      </c>
      <c r="H34" s="360"/>
      <c r="I34" s="387"/>
      <c r="J34" s="394"/>
      <c r="K34" s="354" t="s">
        <v>48</v>
      </c>
      <c r="L34" s="400"/>
      <c r="M34" s="388"/>
      <c r="P34" s="382"/>
      <c r="Q34" s="382"/>
      <c r="R34" s="197"/>
    </row>
    <row r="35" spans="1:18" x14ac:dyDescent="0.25">
      <c r="A35" s="363" t="s">
        <v>55</v>
      </c>
      <c r="B35" s="220"/>
      <c r="C35" s="365"/>
      <c r="D35" s="389"/>
      <c r="E35" s="563"/>
      <c r="F35" s="563"/>
      <c r="G35" s="395" t="s">
        <v>7</v>
      </c>
      <c r="H35" s="82"/>
      <c r="I35" s="352"/>
      <c r="J35" s="83"/>
      <c r="K35" s="397"/>
      <c r="L35" s="326"/>
      <c r="M35" s="392"/>
      <c r="P35" s="197"/>
      <c r="Q35" s="193"/>
      <c r="R35" s="197"/>
    </row>
    <row r="36" spans="1:18" x14ac:dyDescent="0.25">
      <c r="A36" s="236"/>
      <c r="B36" s="237"/>
      <c r="C36" s="238"/>
      <c r="D36" s="389"/>
      <c r="E36" s="84"/>
      <c r="F36" s="348"/>
      <c r="G36" s="395" t="s">
        <v>8</v>
      </c>
      <c r="H36" s="82"/>
      <c r="I36" s="352"/>
      <c r="J36" s="83"/>
      <c r="K36" s="354" t="s">
        <v>49</v>
      </c>
      <c r="L36" s="400"/>
      <c r="M36" s="388"/>
      <c r="P36" s="382"/>
      <c r="Q36" s="382"/>
      <c r="R36" s="197"/>
    </row>
    <row r="37" spans="1:18" x14ac:dyDescent="0.25">
      <c r="A37" s="208"/>
      <c r="B37" s="127"/>
      <c r="C37" s="209"/>
      <c r="D37" s="389"/>
      <c r="E37" s="84"/>
      <c r="F37" s="348"/>
      <c r="G37" s="395" t="s">
        <v>9</v>
      </c>
      <c r="H37" s="82"/>
      <c r="I37" s="352"/>
      <c r="J37" s="83"/>
      <c r="K37" s="398"/>
      <c r="L37" s="348"/>
      <c r="M37" s="390"/>
      <c r="P37" s="197"/>
      <c r="Q37" s="193"/>
      <c r="R37" s="197"/>
    </row>
    <row r="38" spans="1:18" x14ac:dyDescent="0.25">
      <c r="A38" s="224"/>
      <c r="B38" s="239"/>
      <c r="C38" s="270"/>
      <c r="D38" s="389"/>
      <c r="E38" s="84"/>
      <c r="F38" s="348"/>
      <c r="G38" s="395" t="s">
        <v>10</v>
      </c>
      <c r="H38" s="82"/>
      <c r="I38" s="352"/>
      <c r="J38" s="83"/>
      <c r="K38" s="363"/>
      <c r="L38" s="326"/>
      <c r="M38" s="392"/>
      <c r="P38" s="197"/>
      <c r="Q38" s="193"/>
      <c r="R38" s="197"/>
    </row>
    <row r="39" spans="1:18" x14ac:dyDescent="0.25">
      <c r="A39" s="225"/>
      <c r="B39" s="22"/>
      <c r="C39" s="209"/>
      <c r="D39" s="389"/>
      <c r="E39" s="84"/>
      <c r="F39" s="348"/>
      <c r="G39" s="395" t="s">
        <v>11</v>
      </c>
      <c r="H39" s="82"/>
      <c r="I39" s="352"/>
      <c r="J39" s="83"/>
      <c r="K39" s="354" t="s">
        <v>34</v>
      </c>
      <c r="L39" s="400"/>
      <c r="M39" s="388"/>
      <c r="P39" s="382"/>
      <c r="Q39" s="382"/>
      <c r="R39" s="197"/>
    </row>
    <row r="40" spans="1:18" x14ac:dyDescent="0.25">
      <c r="A40" s="225"/>
      <c r="B40" s="22"/>
      <c r="C40" s="234"/>
      <c r="D40" s="389"/>
      <c r="E40" s="84"/>
      <c r="F40" s="348"/>
      <c r="G40" s="395" t="s">
        <v>12</v>
      </c>
      <c r="H40" s="82"/>
      <c r="I40" s="352"/>
      <c r="J40" s="83"/>
      <c r="K40" s="398"/>
      <c r="L40" s="348"/>
      <c r="M40" s="390"/>
      <c r="P40" s="197"/>
      <c r="Q40" s="193"/>
      <c r="R40" s="197"/>
    </row>
    <row r="41" spans="1:18" x14ac:dyDescent="0.25">
      <c r="A41" s="226"/>
      <c r="B41" s="223"/>
      <c r="C41" s="235"/>
      <c r="D41" s="391"/>
      <c r="E41" s="211"/>
      <c r="F41" s="326"/>
      <c r="G41" s="396" t="s">
        <v>13</v>
      </c>
      <c r="H41" s="220"/>
      <c r="I41" s="356"/>
      <c r="J41" s="213"/>
      <c r="K41" s="363" t="str">
        <f>M4</f>
        <v>Dénes Tibor</v>
      </c>
      <c r="L41" s="326"/>
      <c r="M41" s="392"/>
      <c r="P41" s="197"/>
      <c r="Q41" s="193"/>
      <c r="R41" s="383"/>
    </row>
  </sheetData>
  <mergeCells count="37">
    <mergeCell ref="J22:K22"/>
    <mergeCell ref="E34:F34"/>
    <mergeCell ref="E35:F35"/>
    <mergeCell ref="B22:C22"/>
    <mergeCell ref="D22:E22"/>
    <mergeCell ref="F22:G22"/>
    <mergeCell ref="H22:I22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396" priority="1" stopIfTrue="1" operator="equal">
      <formula>"Bye"</formula>
    </cfRule>
  </conditionalFormatting>
  <conditionalFormatting sqref="R41">
    <cfRule type="expression" dxfId="395" priority="2" stopIfTrue="1">
      <formula>$O$1="CU"</formula>
    </cfRule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1A808-CAF9-450B-9E71-AFF81B2D10C0}">
  <sheetPr codeName="Sheet54">
    <tabColor indexed="42"/>
  </sheetPr>
  <dimension ref="A1:Q156"/>
  <sheetViews>
    <sheetView showGridLines="0" showZeros="0" workbookViewId="0">
      <pane ySplit="6" topLeftCell="A7" activePane="bottomLeft" state="frozen"/>
      <selection activeCell="M26" sqref="M26"/>
      <selection pane="bottomLeft" activeCell="M26" sqref="M26"/>
    </sheetView>
  </sheetViews>
  <sheetFormatPr defaultRowHeight="13.2" x14ac:dyDescent="0.25"/>
  <cols>
    <col min="1" max="1" width="3.88671875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194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195</v>
      </c>
      <c r="C7" s="93" t="s">
        <v>196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 t="s">
        <v>197</v>
      </c>
      <c r="C8" s="93" t="s">
        <v>198</v>
      </c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 t="s">
        <v>199</v>
      </c>
      <c r="C9" s="93" t="s">
        <v>200</v>
      </c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/>
      <c r="C10" s="93"/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/>
      <c r="C11" s="93"/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/>
      <c r="C12" s="93"/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/>
      <c r="C13" s="93"/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492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156">
    <cfRule type="expression" dxfId="394" priority="18" stopIfTrue="1">
      <formula>$Q7&gt;=1</formula>
    </cfRule>
  </conditionalFormatting>
  <conditionalFormatting sqref="B7:D37">
    <cfRule type="expression" dxfId="393" priority="1" stopIfTrue="1">
      <formula>$Q7&gt;=1</formula>
    </cfRule>
  </conditionalFormatting>
  <conditionalFormatting sqref="E7:E14">
    <cfRule type="expression" dxfId="392" priority="6" stopIfTrue="1">
      <formula>AND(ROUNDDOWN(($A$4-E7)/365.25,0)&lt;=13,G7&lt;&gt;"OK")</formula>
    </cfRule>
    <cfRule type="expression" dxfId="391" priority="7" stopIfTrue="1">
      <formula>AND(ROUNDDOWN(($A$4-E7)/365.25,0)&lt;=14,G7&lt;&gt;"OK")</formula>
    </cfRule>
    <cfRule type="expression" dxfId="390" priority="8" stopIfTrue="1">
      <formula>AND(ROUNDDOWN(($A$4-E7)/365.25,0)&lt;=17,G7&lt;&gt;"OK")</formula>
    </cfRule>
    <cfRule type="expression" dxfId="389" priority="11" stopIfTrue="1">
      <formula>AND(ROUNDDOWN(($A$4-E7)/365.25,0)&lt;=13,G7&lt;&gt;"OK")</formula>
    </cfRule>
    <cfRule type="expression" dxfId="388" priority="12" stopIfTrue="1">
      <formula>AND(ROUNDDOWN(($A$4-E7)/365.25,0)&lt;=14,G7&lt;&gt;"OK")</formula>
    </cfRule>
    <cfRule type="expression" dxfId="387" priority="13" stopIfTrue="1">
      <formula>AND(ROUNDDOWN(($A$4-E7)/365.25,0)&lt;=17,G7&lt;&gt;"OK")</formula>
    </cfRule>
  </conditionalFormatting>
  <conditionalFormatting sqref="E7:E27 E29:E37">
    <cfRule type="expression" dxfId="386" priority="2" stopIfTrue="1">
      <formula>AND(ROUNDDOWN(($A$4-E7)/365.25,0)&lt;=13,G7&lt;&gt;"OK")</formula>
    </cfRule>
    <cfRule type="expression" dxfId="385" priority="3" stopIfTrue="1">
      <formula>AND(ROUNDDOWN(($A$4-E7)/365.25,0)&lt;=14,G7&lt;&gt;"OK")</formula>
    </cfRule>
    <cfRule type="expression" dxfId="384" priority="4" stopIfTrue="1">
      <formula>AND(ROUNDDOWN(($A$4-E7)/365.25,0)&lt;=17,G7&lt;&gt;"OK")</formula>
    </cfRule>
  </conditionalFormatting>
  <conditionalFormatting sqref="E7:E156">
    <cfRule type="expression" dxfId="383" priority="14" stopIfTrue="1">
      <formula>AND(ROUNDDOWN(($A$4-E7)/365.25,0)&lt;=13,G7&lt;&gt;"OK")</formula>
    </cfRule>
    <cfRule type="expression" dxfId="382" priority="15" stopIfTrue="1">
      <formula>AND(ROUNDDOWN(($A$4-E7)/365.25,0)&lt;=14,G7&lt;&gt;"OK")</formula>
    </cfRule>
    <cfRule type="expression" dxfId="381" priority="16" stopIfTrue="1">
      <formula>AND(ROUNDDOWN(($A$4-E7)/365.25,0)&lt;=17,G7&lt;&gt;"OK")</formula>
    </cfRule>
  </conditionalFormatting>
  <conditionalFormatting sqref="J7:J156">
    <cfRule type="cellIs" dxfId="380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05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CBE4F-9C94-4D8C-AC31-9E13336C7A33}">
  <sheetPr codeName="Munka20">
    <tabColor indexed="11"/>
  </sheetPr>
  <dimension ref="A1:AK41"/>
  <sheetViews>
    <sheetView topLeftCell="A2" workbookViewId="0">
      <selection activeCell="O27" sqref="O26:P27"/>
    </sheetView>
  </sheetViews>
  <sheetFormatPr defaultRowHeight="13.2" x14ac:dyDescent="0.25"/>
  <cols>
    <col min="1" max="1" width="8.55468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65" t="s">
        <v>125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/>
      <c r="C2" s="304" t="s">
        <v>194</v>
      </c>
      <c r="D2" s="304"/>
      <c r="E2" s="304">
        <f>Altalanos!$A$8</f>
        <v>0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 t="s">
        <v>31</v>
      </c>
      <c r="M3" s="49"/>
      <c r="N3" s="374"/>
      <c r="O3" s="373"/>
      <c r="P3" s="374"/>
      <c r="Q3" s="416" t="s">
        <v>81</v>
      </c>
      <c r="R3" s="417" t="s">
        <v>87</v>
      </c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314" t="str">
        <f>Altalanos!$E$10</f>
        <v>Dénes Tibor</v>
      </c>
      <c r="M4" s="312"/>
      <c r="N4" s="376"/>
      <c r="O4" s="377"/>
      <c r="P4" s="376"/>
      <c r="Q4" s="418" t="s">
        <v>88</v>
      </c>
      <c r="R4" s="419" t="s">
        <v>83</v>
      </c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Q5" s="420" t="s">
        <v>89</v>
      </c>
      <c r="R5" s="421" t="s">
        <v>85</v>
      </c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378" t="s">
        <v>67</v>
      </c>
      <c r="B7" s="403">
        <v>6</v>
      </c>
      <c r="C7" s="371">
        <f>IF($B7="","",VLOOKUP($B7,'1MD ELO I.kcs U 8 F A'!$A$7:$O$22,5))</f>
        <v>0</v>
      </c>
      <c r="D7" s="371">
        <f>IF($B7="","",VLOOKUP($B7,'1MD ELO I.kcs U 8 F A'!$A$7:$O$22,15))</f>
        <v>0</v>
      </c>
      <c r="E7" s="511" t="s">
        <v>195</v>
      </c>
      <c r="F7" s="372"/>
      <c r="G7" s="511" t="s">
        <v>196</v>
      </c>
      <c r="H7" s="372"/>
      <c r="I7" s="367">
        <f>IF($B7="","",VLOOKUP($B7,'1MD ELO I.kcs U 8 F A'!$A$7:$O$22,4))</f>
        <v>0</v>
      </c>
      <c r="J7" s="348"/>
      <c r="K7" s="432"/>
      <c r="L7" s="428" t="str">
        <f>IF(K7="","",CONCATENATE(VLOOKUP($Y$3,$AB$1:$AK$1,K7)," pont"))</f>
        <v/>
      </c>
      <c r="M7" s="433"/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04"/>
      <c r="C8" s="379"/>
      <c r="D8" s="379"/>
      <c r="E8" s="379"/>
      <c r="F8" s="379"/>
      <c r="G8" s="379"/>
      <c r="H8" s="379"/>
      <c r="I8" s="379"/>
      <c r="J8" s="348"/>
      <c r="K8" s="378"/>
      <c r="L8" s="378"/>
      <c r="M8" s="434"/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03">
        <v>3</v>
      </c>
      <c r="C9" s="371">
        <f>IF($B9="","",VLOOKUP($B9,'1MD ELO I.kcs U 8 F A'!$A$7:$O$22,5))</f>
        <v>0</v>
      </c>
      <c r="D9" s="371">
        <f>IF($B9="","",VLOOKUP($B9,'1MD ELO I.kcs U 8 F A'!$A$7:$O$22,15))</f>
        <v>0</v>
      </c>
      <c r="E9" s="511" t="s">
        <v>197</v>
      </c>
      <c r="F9" s="372"/>
      <c r="G9" s="511" t="s">
        <v>198</v>
      </c>
      <c r="H9" s="372"/>
      <c r="I9" s="367">
        <f>IF($B9="","",VLOOKUP($B9,'1MD ELO I.kcs U 8 F A'!$A$7:$O$22,4))</f>
        <v>0</v>
      </c>
      <c r="J9" s="348"/>
      <c r="K9" s="432"/>
      <c r="L9" s="428" t="str">
        <f>IF(K9="","",CONCATENATE(VLOOKUP($Y$3,$AB$1:$AK$1,K9)," pont"))</f>
        <v/>
      </c>
      <c r="M9" s="433"/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04"/>
      <c r="C10" s="379"/>
      <c r="D10" s="379"/>
      <c r="E10" s="379"/>
      <c r="F10" s="379"/>
      <c r="G10" s="379"/>
      <c r="H10" s="379"/>
      <c r="I10" s="379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03">
        <v>4</v>
      </c>
      <c r="C11" s="371">
        <f>IF($B11="","",VLOOKUP($B11,'1MD ELO I.kcs U 8 F A'!$A$7:$O$22,5))</f>
        <v>0</v>
      </c>
      <c r="D11" s="371">
        <f>IF($B11="","",VLOOKUP($B11,'1MD ELO I.kcs U 8 F A'!$A$7:$O$22,15))</f>
        <v>0</v>
      </c>
      <c r="E11" s="511" t="s">
        <v>199</v>
      </c>
      <c r="F11" s="372"/>
      <c r="G11" s="511" t="s">
        <v>200</v>
      </c>
      <c r="H11" s="372"/>
      <c r="I11" s="367">
        <f>IF($B11="","",VLOOKUP($B11,'1MD ELO I.kcs U 8 F A'!$A$7:$O$22,4))</f>
        <v>0</v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48"/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348"/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ht="18.75" customHeight="1" x14ac:dyDescent="0.25">
      <c r="A18" s="348"/>
      <c r="B18" s="567"/>
      <c r="C18" s="567"/>
      <c r="D18" s="559" t="str">
        <f>E7</f>
        <v>Darmos</v>
      </c>
      <c r="E18" s="559"/>
      <c r="F18" s="559" t="str">
        <f>E9</f>
        <v xml:space="preserve">Dóra </v>
      </c>
      <c r="G18" s="559"/>
      <c r="H18" s="559" t="str">
        <f>E11</f>
        <v>Jancsó</v>
      </c>
      <c r="I18" s="559"/>
      <c r="J18" s="348"/>
      <c r="K18" s="348"/>
      <c r="L18" s="348"/>
      <c r="M18" s="348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ht="18.75" customHeight="1" x14ac:dyDescent="0.25">
      <c r="A19" s="408" t="s">
        <v>67</v>
      </c>
      <c r="B19" s="558" t="str">
        <f>E7</f>
        <v>Darmos</v>
      </c>
      <c r="C19" s="558"/>
      <c r="D19" s="561"/>
      <c r="E19" s="561"/>
      <c r="F19" s="560"/>
      <c r="G19" s="560"/>
      <c r="H19" s="560"/>
      <c r="I19" s="560"/>
      <c r="J19" s="348"/>
      <c r="K19" s="348"/>
      <c r="L19" s="348"/>
      <c r="M19" s="348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ht="18.75" customHeight="1" x14ac:dyDescent="0.25">
      <c r="A20" s="408" t="s">
        <v>68</v>
      </c>
      <c r="B20" s="558" t="str">
        <f>E9</f>
        <v xml:space="preserve">Dóra </v>
      </c>
      <c r="C20" s="558"/>
      <c r="D20" s="560"/>
      <c r="E20" s="560"/>
      <c r="F20" s="561"/>
      <c r="G20" s="561"/>
      <c r="H20" s="560"/>
      <c r="I20" s="560"/>
      <c r="J20" s="348"/>
      <c r="K20" s="348"/>
      <c r="L20" s="348"/>
      <c r="M20" s="348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ht="18.75" customHeight="1" x14ac:dyDescent="0.25">
      <c r="A21" s="408" t="s">
        <v>69</v>
      </c>
      <c r="B21" s="558" t="str">
        <f>E11</f>
        <v>Jancsó</v>
      </c>
      <c r="C21" s="558"/>
      <c r="D21" s="560"/>
      <c r="E21" s="560"/>
      <c r="F21" s="560"/>
      <c r="G21" s="560"/>
      <c r="H21" s="561"/>
      <c r="I21" s="561"/>
      <c r="J21" s="348"/>
      <c r="K21" s="348"/>
      <c r="L21" s="348"/>
      <c r="M21" s="348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x14ac:dyDescent="0.25">
      <c r="A22" s="348"/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x14ac:dyDescent="0.25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x14ac:dyDescent="0.25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37" x14ac:dyDescent="0.25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37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37" x14ac:dyDescent="0.25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37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26"/>
      <c r="M32" s="326"/>
    </row>
    <row r="33" spans="1:18" x14ac:dyDescent="0.25">
      <c r="A33" s="182" t="s">
        <v>45</v>
      </c>
      <c r="B33" s="183"/>
      <c r="C33" s="271"/>
      <c r="D33" s="384" t="s">
        <v>5</v>
      </c>
      <c r="E33" s="385" t="s">
        <v>47</v>
      </c>
      <c r="F33" s="399"/>
      <c r="G33" s="384" t="s">
        <v>5</v>
      </c>
      <c r="H33" s="385" t="s">
        <v>56</v>
      </c>
      <c r="I33" s="222"/>
      <c r="J33" s="385" t="s">
        <v>57</v>
      </c>
      <c r="K33" s="221" t="s">
        <v>58</v>
      </c>
      <c r="L33" s="32"/>
      <c r="M33" s="485"/>
      <c r="N33" s="484"/>
      <c r="P33" s="380"/>
      <c r="Q33" s="380"/>
      <c r="R33" s="381"/>
    </row>
    <row r="34" spans="1:18" x14ac:dyDescent="0.25">
      <c r="A34" s="359" t="s">
        <v>46</v>
      </c>
      <c r="B34" s="360"/>
      <c r="C34" s="362"/>
      <c r="D34" s="386"/>
      <c r="E34" s="562"/>
      <c r="F34" s="562"/>
      <c r="G34" s="393" t="s">
        <v>6</v>
      </c>
      <c r="H34" s="360"/>
      <c r="I34" s="387"/>
      <c r="J34" s="394"/>
      <c r="K34" s="354" t="s">
        <v>48</v>
      </c>
      <c r="L34" s="400"/>
      <c r="M34" s="390"/>
      <c r="P34" s="382"/>
      <c r="Q34" s="382"/>
      <c r="R34" s="197"/>
    </row>
    <row r="35" spans="1:18" x14ac:dyDescent="0.25">
      <c r="A35" s="363" t="s">
        <v>55</v>
      </c>
      <c r="B35" s="220"/>
      <c r="C35" s="365"/>
      <c r="D35" s="389"/>
      <c r="E35" s="563"/>
      <c r="F35" s="563"/>
      <c r="G35" s="395" t="s">
        <v>7</v>
      </c>
      <c r="H35" s="82"/>
      <c r="I35" s="352"/>
      <c r="J35" s="83"/>
      <c r="K35" s="397"/>
      <c r="L35" s="326"/>
      <c r="M35" s="392"/>
      <c r="P35" s="197"/>
      <c r="Q35" s="193"/>
      <c r="R35" s="197"/>
    </row>
    <row r="36" spans="1:18" x14ac:dyDescent="0.25">
      <c r="A36" s="236"/>
      <c r="B36" s="237"/>
      <c r="C36" s="238"/>
      <c r="D36" s="389"/>
      <c r="E36" s="84"/>
      <c r="F36" s="348"/>
      <c r="G36" s="395" t="s">
        <v>8</v>
      </c>
      <c r="H36" s="82"/>
      <c r="I36" s="352"/>
      <c r="J36" s="83"/>
      <c r="K36" s="354" t="s">
        <v>49</v>
      </c>
      <c r="L36" s="400"/>
      <c r="M36" s="388"/>
      <c r="P36" s="382"/>
      <c r="Q36" s="382"/>
      <c r="R36" s="197"/>
    </row>
    <row r="37" spans="1:18" x14ac:dyDescent="0.25">
      <c r="A37" s="208"/>
      <c r="B37" s="127"/>
      <c r="C37" s="209"/>
      <c r="D37" s="389"/>
      <c r="E37" s="84"/>
      <c r="F37" s="348"/>
      <c r="G37" s="395" t="s">
        <v>9</v>
      </c>
      <c r="H37" s="82"/>
      <c r="I37" s="352"/>
      <c r="J37" s="83"/>
      <c r="K37" s="398"/>
      <c r="L37" s="348"/>
      <c r="M37" s="390"/>
      <c r="P37" s="197"/>
      <c r="Q37" s="193"/>
      <c r="R37" s="197"/>
    </row>
    <row r="38" spans="1:18" x14ac:dyDescent="0.25">
      <c r="A38" s="224"/>
      <c r="B38" s="239"/>
      <c r="C38" s="270"/>
      <c r="D38" s="389"/>
      <c r="E38" s="84"/>
      <c r="F38" s="348"/>
      <c r="G38" s="395" t="s">
        <v>10</v>
      </c>
      <c r="H38" s="82"/>
      <c r="I38" s="352"/>
      <c r="J38" s="83"/>
      <c r="K38" s="363"/>
      <c r="L38" s="326"/>
      <c r="M38" s="392"/>
      <c r="P38" s="197"/>
      <c r="Q38" s="193"/>
      <c r="R38" s="197"/>
    </row>
    <row r="39" spans="1:18" x14ac:dyDescent="0.25">
      <c r="A39" s="225"/>
      <c r="B39" s="22"/>
      <c r="C39" s="209"/>
      <c r="D39" s="389"/>
      <c r="E39" s="84"/>
      <c r="F39" s="348"/>
      <c r="G39" s="395" t="s">
        <v>11</v>
      </c>
      <c r="H39" s="82"/>
      <c r="I39" s="352"/>
      <c r="J39" s="83"/>
      <c r="K39" s="354" t="s">
        <v>34</v>
      </c>
      <c r="L39" s="400"/>
      <c r="M39" s="388"/>
      <c r="P39" s="382"/>
      <c r="Q39" s="382"/>
      <c r="R39" s="197"/>
    </row>
    <row r="40" spans="1:18" x14ac:dyDescent="0.25">
      <c r="A40" s="225"/>
      <c r="B40" s="22"/>
      <c r="C40" s="234"/>
      <c r="D40" s="389"/>
      <c r="E40" s="84"/>
      <c r="F40" s="348"/>
      <c r="G40" s="395" t="s">
        <v>12</v>
      </c>
      <c r="H40" s="82"/>
      <c r="I40" s="352"/>
      <c r="J40" s="83"/>
      <c r="K40" s="398"/>
      <c r="L40" s="348"/>
      <c r="M40" s="390"/>
      <c r="P40" s="197"/>
      <c r="Q40" s="193"/>
      <c r="R40" s="197"/>
    </row>
    <row r="41" spans="1:18" x14ac:dyDescent="0.25">
      <c r="A41" s="226"/>
      <c r="B41" s="223"/>
      <c r="C41" s="235"/>
      <c r="D41" s="391"/>
      <c r="E41" s="211"/>
      <c r="F41" s="326"/>
      <c r="G41" s="396" t="s">
        <v>13</v>
      </c>
      <c r="H41" s="220"/>
      <c r="I41" s="356"/>
      <c r="J41" s="213"/>
      <c r="K41" s="363" t="str">
        <f>L4</f>
        <v>Dénes Tibor</v>
      </c>
      <c r="L41" s="326"/>
      <c r="M41" s="392"/>
      <c r="P41" s="197"/>
      <c r="Q41" s="193"/>
      <c r="R41" s="383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379" priority="1" stopIfTrue="1" operator="equal">
      <formula>"Bye"</formula>
    </cfRule>
  </conditionalFormatting>
  <conditionalFormatting sqref="R41">
    <cfRule type="expression" dxfId="378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EAB9C-A015-40C9-A0FD-95F70097F03F}">
  <sheetPr codeName="Sheet55">
    <tabColor indexed="42"/>
  </sheetPr>
  <dimension ref="A1:Q156"/>
  <sheetViews>
    <sheetView showGridLines="0" showZeros="0" workbookViewId="0">
      <pane ySplit="6" topLeftCell="A7" activePane="bottomLeft" state="frozen"/>
      <selection activeCell="M26" sqref="M26"/>
      <selection pane="bottomLeft" activeCell="M26" sqref="M26"/>
    </sheetView>
  </sheetViews>
  <sheetFormatPr defaultRowHeight="13.2" x14ac:dyDescent="0.25"/>
  <cols>
    <col min="1" max="1" width="3.88671875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206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201</v>
      </c>
      <c r="C7" s="93" t="s">
        <v>202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 t="s">
        <v>157</v>
      </c>
      <c r="C8" s="93" t="s">
        <v>203</v>
      </c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 t="s">
        <v>204</v>
      </c>
      <c r="C9" s="93" t="s">
        <v>205</v>
      </c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/>
      <c r="C10" s="93"/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/>
      <c r="C11" s="93"/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/>
      <c r="C12" s="93"/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/>
      <c r="C13" s="93"/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492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156">
    <cfRule type="expression" dxfId="377" priority="18" stopIfTrue="1">
      <formula>$Q7&gt;=1</formula>
    </cfRule>
  </conditionalFormatting>
  <conditionalFormatting sqref="B7:D37">
    <cfRule type="expression" dxfId="376" priority="1" stopIfTrue="1">
      <formula>$Q7&gt;=1</formula>
    </cfRule>
  </conditionalFormatting>
  <conditionalFormatting sqref="E7:E14">
    <cfRule type="expression" dxfId="375" priority="6" stopIfTrue="1">
      <formula>AND(ROUNDDOWN(($A$4-E7)/365.25,0)&lt;=13,G7&lt;&gt;"OK")</formula>
    </cfRule>
    <cfRule type="expression" dxfId="374" priority="7" stopIfTrue="1">
      <formula>AND(ROUNDDOWN(($A$4-E7)/365.25,0)&lt;=14,G7&lt;&gt;"OK")</formula>
    </cfRule>
    <cfRule type="expression" dxfId="373" priority="8" stopIfTrue="1">
      <formula>AND(ROUNDDOWN(($A$4-E7)/365.25,0)&lt;=17,G7&lt;&gt;"OK")</formula>
    </cfRule>
    <cfRule type="expression" dxfId="372" priority="11" stopIfTrue="1">
      <formula>AND(ROUNDDOWN(($A$4-E7)/365.25,0)&lt;=13,G7&lt;&gt;"OK")</formula>
    </cfRule>
    <cfRule type="expression" dxfId="371" priority="12" stopIfTrue="1">
      <formula>AND(ROUNDDOWN(($A$4-E7)/365.25,0)&lt;=14,G7&lt;&gt;"OK")</formula>
    </cfRule>
    <cfRule type="expression" dxfId="370" priority="13" stopIfTrue="1">
      <formula>AND(ROUNDDOWN(($A$4-E7)/365.25,0)&lt;=17,G7&lt;&gt;"OK")</formula>
    </cfRule>
  </conditionalFormatting>
  <conditionalFormatting sqref="E7:E27 E29:E37">
    <cfRule type="expression" dxfId="369" priority="2" stopIfTrue="1">
      <formula>AND(ROUNDDOWN(($A$4-E7)/365.25,0)&lt;=13,G7&lt;&gt;"OK")</formula>
    </cfRule>
    <cfRule type="expression" dxfId="368" priority="3" stopIfTrue="1">
      <formula>AND(ROUNDDOWN(($A$4-E7)/365.25,0)&lt;=14,G7&lt;&gt;"OK")</formula>
    </cfRule>
    <cfRule type="expression" dxfId="367" priority="4" stopIfTrue="1">
      <formula>AND(ROUNDDOWN(($A$4-E7)/365.25,0)&lt;=17,G7&lt;&gt;"OK")</formula>
    </cfRule>
  </conditionalFormatting>
  <conditionalFormatting sqref="E7:E156">
    <cfRule type="expression" dxfId="366" priority="14" stopIfTrue="1">
      <formula>AND(ROUNDDOWN(($A$4-E7)/365.25,0)&lt;=13,G7&lt;&gt;"OK")</formula>
    </cfRule>
    <cfRule type="expression" dxfId="365" priority="15" stopIfTrue="1">
      <formula>AND(ROUNDDOWN(($A$4-E7)/365.25,0)&lt;=14,G7&lt;&gt;"OK")</formula>
    </cfRule>
    <cfRule type="expression" dxfId="364" priority="16" stopIfTrue="1">
      <formula>AND(ROUNDDOWN(($A$4-E7)/365.25,0)&lt;=17,G7&lt;&gt;"OK")</formula>
    </cfRule>
  </conditionalFormatting>
  <conditionalFormatting sqref="J7:J156">
    <cfRule type="cellIs" dxfId="363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2577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C28B8-5113-46A9-AC8F-E299D6F42909}">
  <sheetPr codeName="Munka21">
    <tabColor indexed="11"/>
  </sheetPr>
  <dimension ref="A1:AK41"/>
  <sheetViews>
    <sheetView workbookViewId="0">
      <selection activeCell="A5" sqref="A5"/>
    </sheetView>
  </sheetViews>
  <sheetFormatPr defaultRowHeight="13.2" x14ac:dyDescent="0.25"/>
  <cols>
    <col min="1" max="1" width="8.55468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65" t="s">
        <v>125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/>
      <c r="C2" s="304" t="s">
        <v>206</v>
      </c>
      <c r="D2" s="304"/>
      <c r="E2" s="304">
        <f>Altalanos!$A$8</f>
        <v>0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 t="s">
        <v>31</v>
      </c>
      <c r="M3" s="49"/>
      <c r="N3" s="374"/>
      <c r="O3" s="373"/>
      <c r="P3" s="374"/>
      <c r="Q3" s="416" t="s">
        <v>81</v>
      </c>
      <c r="R3" s="417" t="s">
        <v>87</v>
      </c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314" t="str">
        <f>Altalanos!$E$10</f>
        <v>Dénes Tibor</v>
      </c>
      <c r="M4" s="312"/>
      <c r="N4" s="376"/>
      <c r="O4" s="377"/>
      <c r="P4" s="376"/>
      <c r="Q4" s="418" t="s">
        <v>88</v>
      </c>
      <c r="R4" s="419" t="s">
        <v>83</v>
      </c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Q5" s="420" t="s">
        <v>89</v>
      </c>
      <c r="R5" s="421" t="s">
        <v>85</v>
      </c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378" t="s">
        <v>67</v>
      </c>
      <c r="B7" s="403">
        <v>6</v>
      </c>
      <c r="C7" s="371">
        <f>IF($B7="","",VLOOKUP($B7,'1MD ELO I.kcs U 8 F A'!$A$7:$O$22,5))</f>
        <v>0</v>
      </c>
      <c r="D7" s="371">
        <f>IF($B7="","",VLOOKUP($B7,'1MD ELO I.kcs U 8 F A'!$A$7:$O$22,15))</f>
        <v>0</v>
      </c>
      <c r="E7" s="511" t="s">
        <v>204</v>
      </c>
      <c r="F7" s="372"/>
      <c r="G7" s="511" t="s">
        <v>205</v>
      </c>
      <c r="H7" s="372"/>
      <c r="I7" s="367">
        <f>IF($B7="","",VLOOKUP($B7,'1MD ELO I.kcs U 8 F A'!$A$7:$O$22,4))</f>
        <v>0</v>
      </c>
      <c r="J7" s="348"/>
      <c r="K7" s="432"/>
      <c r="L7" s="428" t="str">
        <f>IF(K7="","",CONCATENATE(VLOOKUP($Y$3,$AB$1:$AK$1,K7)," pont"))</f>
        <v/>
      </c>
      <c r="M7" s="433"/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04"/>
      <c r="C8" s="379"/>
      <c r="D8" s="379"/>
      <c r="E8" s="379"/>
      <c r="F8" s="379"/>
      <c r="G8" s="379"/>
      <c r="H8" s="379"/>
      <c r="I8" s="379"/>
      <c r="J8" s="348"/>
      <c r="K8" s="378"/>
      <c r="L8" s="378"/>
      <c r="M8" s="434"/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03">
        <v>3</v>
      </c>
      <c r="C9" s="371">
        <f>IF($B9="","",VLOOKUP($B9,'1MD ELO I.kcs U 8 F A'!$A$7:$O$22,5))</f>
        <v>0</v>
      </c>
      <c r="D9" s="371">
        <f>IF($B9="","",VLOOKUP($B9,'1MD ELO I.kcs U 8 F A'!$A$7:$O$22,15))</f>
        <v>0</v>
      </c>
      <c r="E9" s="511" t="s">
        <v>157</v>
      </c>
      <c r="F9" s="372"/>
      <c r="G9" s="512" t="s">
        <v>203</v>
      </c>
      <c r="H9" s="372"/>
      <c r="I9" s="367">
        <f>IF($B9="","",VLOOKUP($B9,'1MD ELO I.kcs U 8 F A'!$A$7:$O$22,4))</f>
        <v>0</v>
      </c>
      <c r="J9" s="348"/>
      <c r="K9" s="432"/>
      <c r="L9" s="428" t="str">
        <f>IF(K9="","",CONCATENATE(VLOOKUP($Y$3,$AB$1:$AK$1,K9)," pont"))</f>
        <v/>
      </c>
      <c r="M9" s="433"/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04"/>
      <c r="C10" s="379"/>
      <c r="D10" s="379"/>
      <c r="E10" s="379"/>
      <c r="F10" s="379"/>
      <c r="H10" s="379"/>
      <c r="I10" s="379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03">
        <v>4</v>
      </c>
      <c r="C11" s="371">
        <f>IF($B11="","",VLOOKUP($B11,'1MD ELO I.kcs U 8 F A'!$A$7:$O$22,5))</f>
        <v>0</v>
      </c>
      <c r="D11" s="371">
        <f>IF($B11="","",VLOOKUP($B11,'1MD ELO I.kcs U 8 F A'!$A$7:$O$22,15))</f>
        <v>0</v>
      </c>
      <c r="E11" s="511" t="s">
        <v>201</v>
      </c>
      <c r="F11" s="372"/>
      <c r="G11" s="511" t="s">
        <v>202</v>
      </c>
      <c r="H11" s="372"/>
      <c r="I11" s="367">
        <f>IF($B11="","",VLOOKUP($B11,'1MD ELO I.kcs U 8 F A'!$A$7:$O$22,4))</f>
        <v>0</v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48"/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348"/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ht="18.75" customHeight="1" x14ac:dyDescent="0.25">
      <c r="A18" s="348"/>
      <c r="B18" s="567"/>
      <c r="C18" s="567"/>
      <c r="D18" s="559" t="str">
        <f>E7</f>
        <v>Szanda</v>
      </c>
      <c r="E18" s="559"/>
      <c r="F18" s="559" t="str">
        <f>E9</f>
        <v>Farkas</v>
      </c>
      <c r="G18" s="559"/>
      <c r="H18" s="559" t="str">
        <f>E11</f>
        <v>Harka</v>
      </c>
      <c r="I18" s="559"/>
      <c r="J18" s="348"/>
      <c r="K18" s="348"/>
      <c r="L18" s="348"/>
      <c r="M18" s="348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ht="18.75" customHeight="1" x14ac:dyDescent="0.25">
      <c r="A19" s="408" t="s">
        <v>67</v>
      </c>
      <c r="B19" s="558" t="str">
        <f>E7</f>
        <v>Szanda</v>
      </c>
      <c r="C19" s="558"/>
      <c r="D19" s="561"/>
      <c r="E19" s="561"/>
      <c r="F19" s="560"/>
      <c r="G19" s="560"/>
      <c r="H19" s="560"/>
      <c r="I19" s="560"/>
      <c r="J19" s="348"/>
      <c r="K19" s="348"/>
      <c r="L19" s="348"/>
      <c r="M19" s="348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ht="18.75" customHeight="1" x14ac:dyDescent="0.25">
      <c r="A20" s="408" t="s">
        <v>68</v>
      </c>
      <c r="B20" s="558" t="str">
        <f>E9</f>
        <v>Farkas</v>
      </c>
      <c r="C20" s="558"/>
      <c r="D20" s="560"/>
      <c r="E20" s="560"/>
      <c r="F20" s="561"/>
      <c r="G20" s="561"/>
      <c r="H20" s="560"/>
      <c r="I20" s="560"/>
      <c r="J20" s="348"/>
      <c r="K20" s="348"/>
      <c r="L20" s="348"/>
      <c r="M20" s="348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ht="18.75" customHeight="1" x14ac:dyDescent="0.25">
      <c r="A21" s="408" t="s">
        <v>69</v>
      </c>
      <c r="B21" s="558" t="str">
        <f>E11</f>
        <v>Harka</v>
      </c>
      <c r="C21" s="558"/>
      <c r="D21" s="560"/>
      <c r="E21" s="560"/>
      <c r="F21" s="560"/>
      <c r="G21" s="560"/>
      <c r="H21" s="561"/>
      <c r="I21" s="561"/>
      <c r="J21" s="348"/>
      <c r="K21" s="348"/>
      <c r="L21" s="348"/>
      <c r="M21" s="348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x14ac:dyDescent="0.25">
      <c r="A22" s="348"/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x14ac:dyDescent="0.25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x14ac:dyDescent="0.25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37" x14ac:dyDescent="0.25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37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37" x14ac:dyDescent="0.25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37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26"/>
      <c r="M32" s="326"/>
    </row>
    <row r="33" spans="1:18" x14ac:dyDescent="0.25">
      <c r="A33" s="182" t="s">
        <v>45</v>
      </c>
      <c r="B33" s="183"/>
      <c r="C33" s="271"/>
      <c r="D33" s="384" t="s">
        <v>5</v>
      </c>
      <c r="E33" s="385" t="s">
        <v>47</v>
      </c>
      <c r="F33" s="399"/>
      <c r="G33" s="384" t="s">
        <v>5</v>
      </c>
      <c r="H33" s="385" t="s">
        <v>56</v>
      </c>
      <c r="I33" s="222"/>
      <c r="J33" s="385" t="s">
        <v>57</v>
      </c>
      <c r="K33" s="221" t="s">
        <v>58</v>
      </c>
      <c r="L33" s="32"/>
      <c r="M33" s="485"/>
      <c r="N33" s="484"/>
      <c r="P33" s="380"/>
      <c r="Q33" s="380"/>
      <c r="R33" s="381"/>
    </row>
    <row r="34" spans="1:18" x14ac:dyDescent="0.25">
      <c r="A34" s="359" t="s">
        <v>46</v>
      </c>
      <c r="B34" s="360"/>
      <c r="C34" s="362"/>
      <c r="D34" s="386"/>
      <c r="E34" s="562"/>
      <c r="F34" s="562"/>
      <c r="G34" s="393" t="s">
        <v>6</v>
      </c>
      <c r="H34" s="360"/>
      <c r="I34" s="387"/>
      <c r="J34" s="394"/>
      <c r="K34" s="354" t="s">
        <v>48</v>
      </c>
      <c r="L34" s="400"/>
      <c r="M34" s="390"/>
      <c r="P34" s="382"/>
      <c r="Q34" s="382"/>
      <c r="R34" s="197"/>
    </row>
    <row r="35" spans="1:18" x14ac:dyDescent="0.25">
      <c r="A35" s="363" t="s">
        <v>55</v>
      </c>
      <c r="B35" s="220"/>
      <c r="C35" s="365"/>
      <c r="D35" s="389"/>
      <c r="E35" s="563"/>
      <c r="F35" s="563"/>
      <c r="G35" s="395" t="s">
        <v>7</v>
      </c>
      <c r="H35" s="82"/>
      <c r="I35" s="352"/>
      <c r="J35" s="83"/>
      <c r="K35" s="397"/>
      <c r="L35" s="326"/>
      <c r="M35" s="392"/>
      <c r="P35" s="197"/>
      <c r="Q35" s="193"/>
      <c r="R35" s="197"/>
    </row>
    <row r="36" spans="1:18" x14ac:dyDescent="0.25">
      <c r="A36" s="236"/>
      <c r="B36" s="237"/>
      <c r="C36" s="238"/>
      <c r="D36" s="389"/>
      <c r="E36" s="84"/>
      <c r="F36" s="348"/>
      <c r="G36" s="395" t="s">
        <v>8</v>
      </c>
      <c r="H36" s="82"/>
      <c r="I36" s="352"/>
      <c r="J36" s="83"/>
      <c r="K36" s="354" t="s">
        <v>49</v>
      </c>
      <c r="L36" s="400"/>
      <c r="M36" s="388"/>
      <c r="P36" s="382"/>
      <c r="Q36" s="382"/>
      <c r="R36" s="197"/>
    </row>
    <row r="37" spans="1:18" x14ac:dyDescent="0.25">
      <c r="A37" s="208"/>
      <c r="B37" s="127"/>
      <c r="C37" s="209"/>
      <c r="D37" s="389"/>
      <c r="E37" s="84"/>
      <c r="F37" s="348"/>
      <c r="G37" s="395" t="s">
        <v>9</v>
      </c>
      <c r="H37" s="82"/>
      <c r="I37" s="352"/>
      <c r="J37" s="83"/>
      <c r="K37" s="398"/>
      <c r="L37" s="348"/>
      <c r="M37" s="390"/>
      <c r="P37" s="197"/>
      <c r="Q37" s="193"/>
      <c r="R37" s="197"/>
    </row>
    <row r="38" spans="1:18" x14ac:dyDescent="0.25">
      <c r="A38" s="224"/>
      <c r="B38" s="239"/>
      <c r="C38" s="270"/>
      <c r="D38" s="389"/>
      <c r="E38" s="84"/>
      <c r="F38" s="348"/>
      <c r="G38" s="395" t="s">
        <v>10</v>
      </c>
      <c r="H38" s="82"/>
      <c r="I38" s="352"/>
      <c r="J38" s="83"/>
      <c r="K38" s="363"/>
      <c r="L38" s="326"/>
      <c r="M38" s="392"/>
      <c r="P38" s="197"/>
      <c r="Q38" s="193"/>
      <c r="R38" s="197"/>
    </row>
    <row r="39" spans="1:18" x14ac:dyDescent="0.25">
      <c r="A39" s="225"/>
      <c r="B39" s="22"/>
      <c r="C39" s="209"/>
      <c r="D39" s="389"/>
      <c r="E39" s="84"/>
      <c r="F39" s="348"/>
      <c r="G39" s="395" t="s">
        <v>11</v>
      </c>
      <c r="H39" s="82"/>
      <c r="I39" s="352"/>
      <c r="J39" s="83"/>
      <c r="K39" s="354" t="s">
        <v>34</v>
      </c>
      <c r="L39" s="400"/>
      <c r="M39" s="388"/>
      <c r="P39" s="382"/>
      <c r="Q39" s="382"/>
      <c r="R39" s="197"/>
    </row>
    <row r="40" spans="1:18" x14ac:dyDescent="0.25">
      <c r="A40" s="225"/>
      <c r="B40" s="22"/>
      <c r="C40" s="234"/>
      <c r="D40" s="389"/>
      <c r="E40" s="84"/>
      <c r="F40" s="348"/>
      <c r="G40" s="395" t="s">
        <v>12</v>
      </c>
      <c r="H40" s="82"/>
      <c r="I40" s="352"/>
      <c r="J40" s="83"/>
      <c r="K40" s="398"/>
      <c r="L40" s="348"/>
      <c r="M40" s="390"/>
      <c r="P40" s="197"/>
      <c r="Q40" s="193"/>
      <c r="R40" s="197"/>
    </row>
    <row r="41" spans="1:18" x14ac:dyDescent="0.25">
      <c r="A41" s="226"/>
      <c r="B41" s="223"/>
      <c r="C41" s="235"/>
      <c r="D41" s="391"/>
      <c r="E41" s="211"/>
      <c r="F41" s="326"/>
      <c r="G41" s="396" t="s">
        <v>13</v>
      </c>
      <c r="H41" s="220"/>
      <c r="I41" s="356"/>
      <c r="J41" s="213"/>
      <c r="K41" s="363" t="str">
        <f>L4</f>
        <v>Dénes Tibor</v>
      </c>
      <c r="L41" s="326"/>
      <c r="M41" s="392"/>
      <c r="P41" s="197"/>
      <c r="Q41" s="193"/>
      <c r="R41" s="383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362" priority="1" stopIfTrue="1" operator="equal">
      <formula>"Bye"</formula>
    </cfRule>
  </conditionalFormatting>
  <conditionalFormatting sqref="R41">
    <cfRule type="expression" dxfId="361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DAFF6-25B1-43C5-92CA-57198512BBC4}">
  <sheetPr codeName="Munka22">
    <tabColor indexed="11"/>
  </sheetPr>
  <dimension ref="A1:AK41"/>
  <sheetViews>
    <sheetView workbookViewId="0">
      <selection activeCell="A5" sqref="A5"/>
    </sheetView>
  </sheetViews>
  <sheetFormatPr defaultRowHeight="13.2" x14ac:dyDescent="0.25"/>
  <cols>
    <col min="1" max="1" width="8.55468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65" t="s">
        <v>125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/>
      <c r="C2" s="304" t="s">
        <v>349</v>
      </c>
      <c r="D2" s="304"/>
      <c r="E2" s="304">
        <f>Altalanos!$A$8</f>
        <v>0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 t="s">
        <v>31</v>
      </c>
      <c r="M3" s="49"/>
      <c r="N3" s="374"/>
      <c r="O3" s="373"/>
      <c r="P3" s="374"/>
      <c r="Q3" s="416" t="s">
        <v>81</v>
      </c>
      <c r="R3" s="417" t="s">
        <v>87</v>
      </c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314" t="str">
        <f>Altalanos!$E$10</f>
        <v>Dénes Tibor</v>
      </c>
      <c r="M4" s="312"/>
      <c r="N4" s="376"/>
      <c r="O4" s="377"/>
      <c r="P4" s="376"/>
      <c r="Q4" s="418" t="s">
        <v>88</v>
      </c>
      <c r="R4" s="419" t="s">
        <v>83</v>
      </c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Q5" s="420" t="s">
        <v>89</v>
      </c>
      <c r="R5" s="421" t="s">
        <v>85</v>
      </c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378" t="s">
        <v>67</v>
      </c>
      <c r="B7" s="403">
        <v>6</v>
      </c>
      <c r="C7" s="371">
        <f>IF($B7="","",VLOOKUP($B7,'1MD ELO I.kcs U 8 F A'!$A$7:$O$22,5))</f>
        <v>0</v>
      </c>
      <c r="D7" s="371">
        <f>IF($B7="","",VLOOKUP($B7,'1MD ELO I.kcs U 8 F A'!$A$7:$O$22,15))</f>
        <v>0</v>
      </c>
      <c r="E7" s="511" t="s">
        <v>207</v>
      </c>
      <c r="F7" s="372"/>
      <c r="G7" s="511" t="s">
        <v>208</v>
      </c>
      <c r="H7" s="372"/>
      <c r="I7" s="367">
        <f>IF($B7="","",VLOOKUP($B7,'1MD ELO I.kcs U 8 F A'!$A$7:$O$22,4))</f>
        <v>0</v>
      </c>
      <c r="J7" s="348"/>
      <c r="K7" s="432"/>
      <c r="L7" s="428" t="str">
        <f>IF(K7="","",CONCATENATE(VLOOKUP($Y$3,$AB$1:$AK$1,K7)," pont"))</f>
        <v/>
      </c>
      <c r="M7" s="433"/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04"/>
      <c r="C8" s="379"/>
      <c r="D8" s="379"/>
      <c r="E8" s="379"/>
      <c r="F8" s="379"/>
      <c r="G8" s="379"/>
      <c r="H8" s="379"/>
      <c r="I8" s="379"/>
      <c r="J8" s="348"/>
      <c r="K8" s="378"/>
      <c r="L8" s="378"/>
      <c r="M8" s="434"/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03">
        <v>3</v>
      </c>
      <c r="C9" s="371">
        <f>IF($B9="","",VLOOKUP($B9,'1MD ELO I.kcs U 8 F A'!$A$7:$O$22,5))</f>
        <v>0</v>
      </c>
      <c r="D9" s="371">
        <f>IF($B9="","",VLOOKUP($B9,'1MD ELO I.kcs U 8 F A'!$A$7:$O$22,15))</f>
        <v>0</v>
      </c>
      <c r="E9" s="367"/>
      <c r="F9" s="372"/>
      <c r="G9" s="367"/>
      <c r="H9" s="372"/>
      <c r="I9" s="367">
        <f>IF($B9="","",VLOOKUP($B9,'1MD ELO I.kcs U 8 F A'!$A$7:$O$22,4))</f>
        <v>0</v>
      </c>
      <c r="J9" s="348"/>
      <c r="K9" s="432"/>
      <c r="L9" s="428" t="str">
        <f>IF(K9="","",CONCATENATE(VLOOKUP($Y$3,$AB$1:$AK$1,K9)," pont"))</f>
        <v/>
      </c>
      <c r="M9" s="433"/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04"/>
      <c r="C10" s="379"/>
      <c r="D10" s="379"/>
      <c r="E10" s="379"/>
      <c r="F10" s="379"/>
      <c r="G10" s="379"/>
      <c r="H10" s="379"/>
      <c r="I10" s="379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03">
        <v>4</v>
      </c>
      <c r="C11" s="371">
        <f>IF($B11="","",VLOOKUP($B11,'1MD ELO I.kcs U 8 F A'!$A$7:$O$22,5))</f>
        <v>0</v>
      </c>
      <c r="D11" s="371">
        <f>IF($B11="","",VLOOKUP($B11,'1MD ELO I.kcs U 8 F A'!$A$7:$O$22,15))</f>
        <v>0</v>
      </c>
      <c r="E11" s="367"/>
      <c r="F11" s="372"/>
      <c r="G11" s="367"/>
      <c r="H11" s="372"/>
      <c r="I11" s="367">
        <f>IF($B11="","",VLOOKUP($B11,'1MD ELO I.kcs U 8 F A'!$A$7:$O$22,4))</f>
        <v>0</v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48"/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348"/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ht="18.75" customHeight="1" x14ac:dyDescent="0.25">
      <c r="A18" s="348"/>
      <c r="B18" s="567"/>
      <c r="C18" s="567"/>
      <c r="D18" s="559" t="str">
        <f>E7</f>
        <v>Somogyi</v>
      </c>
      <c r="E18" s="559"/>
      <c r="F18" s="559">
        <f>E9</f>
        <v>0</v>
      </c>
      <c r="G18" s="559"/>
      <c r="H18" s="559">
        <f>E11</f>
        <v>0</v>
      </c>
      <c r="I18" s="559"/>
      <c r="J18" s="348"/>
      <c r="K18" s="348"/>
      <c r="L18" s="348"/>
      <c r="M18" s="348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ht="18.75" customHeight="1" x14ac:dyDescent="0.25">
      <c r="A19" s="408" t="s">
        <v>67</v>
      </c>
      <c r="B19" s="558" t="str">
        <f>E7</f>
        <v>Somogyi</v>
      </c>
      <c r="C19" s="558"/>
      <c r="D19" s="561"/>
      <c r="E19" s="561"/>
      <c r="F19" s="560"/>
      <c r="G19" s="560"/>
      <c r="H19" s="560"/>
      <c r="I19" s="560"/>
      <c r="J19" s="348"/>
      <c r="K19" s="348"/>
      <c r="L19" s="348"/>
      <c r="M19" s="348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ht="18.75" customHeight="1" x14ac:dyDescent="0.25">
      <c r="A20" s="408" t="s">
        <v>68</v>
      </c>
      <c r="B20" s="558">
        <f>E9</f>
        <v>0</v>
      </c>
      <c r="C20" s="558"/>
      <c r="D20" s="560"/>
      <c r="E20" s="560"/>
      <c r="F20" s="561"/>
      <c r="G20" s="561"/>
      <c r="H20" s="560"/>
      <c r="I20" s="560"/>
      <c r="J20" s="348"/>
      <c r="K20" s="348"/>
      <c r="L20" s="348"/>
      <c r="M20" s="348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ht="18.75" customHeight="1" x14ac:dyDescent="0.25">
      <c r="A21" s="408" t="s">
        <v>69</v>
      </c>
      <c r="B21" s="558">
        <f>E11</f>
        <v>0</v>
      </c>
      <c r="C21" s="558"/>
      <c r="D21" s="560"/>
      <c r="E21" s="560"/>
      <c r="F21" s="560"/>
      <c r="G21" s="560"/>
      <c r="H21" s="561"/>
      <c r="I21" s="561"/>
      <c r="J21" s="348"/>
      <c r="K21" s="348"/>
      <c r="L21" s="348"/>
      <c r="M21" s="348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x14ac:dyDescent="0.25">
      <c r="A22" s="348"/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x14ac:dyDescent="0.25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x14ac:dyDescent="0.25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37" x14ac:dyDescent="0.25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37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37" x14ac:dyDescent="0.25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37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26"/>
      <c r="M32" s="326"/>
    </row>
    <row r="33" spans="1:18" x14ac:dyDescent="0.25">
      <c r="A33" s="182" t="s">
        <v>45</v>
      </c>
      <c r="B33" s="183"/>
      <c r="C33" s="271"/>
      <c r="D33" s="384" t="s">
        <v>5</v>
      </c>
      <c r="E33" s="385" t="s">
        <v>47</v>
      </c>
      <c r="F33" s="399"/>
      <c r="G33" s="384" t="s">
        <v>5</v>
      </c>
      <c r="H33" s="385" t="s">
        <v>56</v>
      </c>
      <c r="I33" s="222"/>
      <c r="J33" s="385" t="s">
        <v>57</v>
      </c>
      <c r="K33" s="221" t="s">
        <v>58</v>
      </c>
      <c r="L33" s="32"/>
      <c r="M33" s="485"/>
      <c r="N33" s="484"/>
      <c r="P33" s="380"/>
      <c r="Q33" s="380"/>
      <c r="R33" s="381"/>
    </row>
    <row r="34" spans="1:18" x14ac:dyDescent="0.25">
      <c r="A34" s="359" t="s">
        <v>46</v>
      </c>
      <c r="B34" s="360"/>
      <c r="C34" s="362"/>
      <c r="D34" s="386"/>
      <c r="E34" s="562"/>
      <c r="F34" s="562"/>
      <c r="G34" s="393" t="s">
        <v>6</v>
      </c>
      <c r="H34" s="360"/>
      <c r="I34" s="387"/>
      <c r="J34" s="394"/>
      <c r="K34" s="354" t="s">
        <v>48</v>
      </c>
      <c r="L34" s="400"/>
      <c r="M34" s="390"/>
      <c r="P34" s="382"/>
      <c r="Q34" s="382"/>
      <c r="R34" s="197"/>
    </row>
    <row r="35" spans="1:18" x14ac:dyDescent="0.25">
      <c r="A35" s="363" t="s">
        <v>55</v>
      </c>
      <c r="B35" s="220"/>
      <c r="C35" s="365"/>
      <c r="D35" s="389"/>
      <c r="E35" s="563"/>
      <c r="F35" s="563"/>
      <c r="G35" s="395" t="s">
        <v>7</v>
      </c>
      <c r="H35" s="82"/>
      <c r="I35" s="352"/>
      <c r="J35" s="83"/>
      <c r="K35" s="397"/>
      <c r="L35" s="326"/>
      <c r="M35" s="392"/>
      <c r="P35" s="197"/>
      <c r="Q35" s="193"/>
      <c r="R35" s="197"/>
    </row>
    <row r="36" spans="1:18" x14ac:dyDescent="0.25">
      <c r="A36" s="236"/>
      <c r="B36" s="237"/>
      <c r="C36" s="238"/>
      <c r="D36" s="389"/>
      <c r="E36" s="84"/>
      <c r="F36" s="348"/>
      <c r="G36" s="395" t="s">
        <v>8</v>
      </c>
      <c r="H36" s="82"/>
      <c r="I36" s="352"/>
      <c r="J36" s="83"/>
      <c r="K36" s="354" t="s">
        <v>49</v>
      </c>
      <c r="L36" s="400"/>
      <c r="M36" s="388"/>
      <c r="P36" s="382"/>
      <c r="Q36" s="382"/>
      <c r="R36" s="197"/>
    </row>
    <row r="37" spans="1:18" x14ac:dyDescent="0.25">
      <c r="A37" s="208"/>
      <c r="B37" s="127"/>
      <c r="C37" s="209"/>
      <c r="D37" s="389"/>
      <c r="E37" s="84"/>
      <c r="F37" s="348"/>
      <c r="G37" s="395" t="s">
        <v>9</v>
      </c>
      <c r="H37" s="82"/>
      <c r="I37" s="352"/>
      <c r="J37" s="83"/>
      <c r="K37" s="398"/>
      <c r="L37" s="348"/>
      <c r="M37" s="390"/>
      <c r="P37" s="197"/>
      <c r="Q37" s="193"/>
      <c r="R37" s="197"/>
    </row>
    <row r="38" spans="1:18" x14ac:dyDescent="0.25">
      <c r="A38" s="224"/>
      <c r="B38" s="239"/>
      <c r="C38" s="270"/>
      <c r="D38" s="389"/>
      <c r="E38" s="84"/>
      <c r="F38" s="348"/>
      <c r="G38" s="395" t="s">
        <v>10</v>
      </c>
      <c r="H38" s="82"/>
      <c r="I38" s="352"/>
      <c r="J38" s="83"/>
      <c r="K38" s="363"/>
      <c r="L38" s="326"/>
      <c r="M38" s="392"/>
      <c r="P38" s="197"/>
      <c r="Q38" s="193"/>
      <c r="R38" s="197"/>
    </row>
    <row r="39" spans="1:18" x14ac:dyDescent="0.25">
      <c r="A39" s="225"/>
      <c r="B39" s="22"/>
      <c r="C39" s="209"/>
      <c r="D39" s="389"/>
      <c r="E39" s="84"/>
      <c r="F39" s="348"/>
      <c r="G39" s="395" t="s">
        <v>11</v>
      </c>
      <c r="H39" s="82"/>
      <c r="I39" s="352"/>
      <c r="J39" s="83"/>
      <c r="K39" s="354" t="s">
        <v>34</v>
      </c>
      <c r="L39" s="400"/>
      <c r="M39" s="388"/>
      <c r="P39" s="382"/>
      <c r="Q39" s="382"/>
      <c r="R39" s="197"/>
    </row>
    <row r="40" spans="1:18" x14ac:dyDescent="0.25">
      <c r="A40" s="225"/>
      <c r="B40" s="22"/>
      <c r="C40" s="234"/>
      <c r="D40" s="389"/>
      <c r="E40" s="84"/>
      <c r="F40" s="348"/>
      <c r="G40" s="395" t="s">
        <v>12</v>
      </c>
      <c r="H40" s="82"/>
      <c r="I40" s="352"/>
      <c r="J40" s="83"/>
      <c r="K40" s="398"/>
      <c r="L40" s="348"/>
      <c r="M40" s="390"/>
      <c r="P40" s="197"/>
      <c r="Q40" s="193"/>
      <c r="R40" s="197"/>
    </row>
    <row r="41" spans="1:18" x14ac:dyDescent="0.25">
      <c r="A41" s="226"/>
      <c r="B41" s="223"/>
      <c r="C41" s="235"/>
      <c r="D41" s="391"/>
      <c r="E41" s="211"/>
      <c r="F41" s="326"/>
      <c r="G41" s="396" t="s">
        <v>13</v>
      </c>
      <c r="H41" s="220"/>
      <c r="I41" s="356"/>
      <c r="J41" s="213"/>
      <c r="K41" s="363" t="str">
        <f>L4</f>
        <v>Dénes Tibor</v>
      </c>
      <c r="L41" s="326"/>
      <c r="M41" s="392"/>
      <c r="P41" s="197"/>
      <c r="Q41" s="193"/>
      <c r="R41" s="383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360" priority="1" stopIfTrue="1" operator="equal">
      <formula>"Bye"</formula>
    </cfRule>
  </conditionalFormatting>
  <conditionalFormatting sqref="R41">
    <cfRule type="expression" dxfId="359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0B324-372D-4E2A-BCC8-1F249A56B63B}">
  <sheetPr codeName="Sheet56">
    <tabColor indexed="42"/>
  </sheetPr>
  <dimension ref="A1:Q156"/>
  <sheetViews>
    <sheetView showGridLines="0" showZeros="0" workbookViewId="0">
      <pane ySplit="6" topLeftCell="A7" activePane="bottomLeft" state="frozen"/>
      <selection activeCell="M26" sqref="M26"/>
      <selection pane="bottomLeft" activeCell="C3" sqref="C3"/>
    </sheetView>
  </sheetViews>
  <sheetFormatPr defaultRowHeight="13.2" x14ac:dyDescent="0.25"/>
  <cols>
    <col min="1" max="1" width="3.88671875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349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207</v>
      </c>
      <c r="C7" s="93" t="s">
        <v>208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/>
      <c r="C8" s="93"/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/>
      <c r="C9" s="93"/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/>
      <c r="C10" s="93"/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/>
      <c r="C11" s="93"/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/>
      <c r="C12" s="93"/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/>
      <c r="C13" s="93"/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492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156">
    <cfRule type="expression" dxfId="358" priority="18" stopIfTrue="1">
      <formula>$Q7&gt;=1</formula>
    </cfRule>
  </conditionalFormatting>
  <conditionalFormatting sqref="B7:D37">
    <cfRule type="expression" dxfId="357" priority="1" stopIfTrue="1">
      <formula>$Q7&gt;=1</formula>
    </cfRule>
  </conditionalFormatting>
  <conditionalFormatting sqref="E7:E14">
    <cfRule type="expression" dxfId="356" priority="6" stopIfTrue="1">
      <formula>AND(ROUNDDOWN(($A$4-E7)/365.25,0)&lt;=13,G7&lt;&gt;"OK")</formula>
    </cfRule>
    <cfRule type="expression" dxfId="355" priority="7" stopIfTrue="1">
      <formula>AND(ROUNDDOWN(($A$4-E7)/365.25,0)&lt;=14,G7&lt;&gt;"OK")</formula>
    </cfRule>
    <cfRule type="expression" dxfId="354" priority="8" stopIfTrue="1">
      <formula>AND(ROUNDDOWN(($A$4-E7)/365.25,0)&lt;=17,G7&lt;&gt;"OK")</formula>
    </cfRule>
    <cfRule type="expression" dxfId="353" priority="11" stopIfTrue="1">
      <formula>AND(ROUNDDOWN(($A$4-E7)/365.25,0)&lt;=13,G7&lt;&gt;"OK")</formula>
    </cfRule>
    <cfRule type="expression" dxfId="352" priority="12" stopIfTrue="1">
      <formula>AND(ROUNDDOWN(($A$4-E7)/365.25,0)&lt;=14,G7&lt;&gt;"OK")</formula>
    </cfRule>
    <cfRule type="expression" dxfId="351" priority="13" stopIfTrue="1">
      <formula>AND(ROUNDDOWN(($A$4-E7)/365.25,0)&lt;=17,G7&lt;&gt;"OK")</formula>
    </cfRule>
  </conditionalFormatting>
  <conditionalFormatting sqref="E7:E27 E29:E37">
    <cfRule type="expression" dxfId="350" priority="2" stopIfTrue="1">
      <formula>AND(ROUNDDOWN(($A$4-E7)/365.25,0)&lt;=13,G7&lt;&gt;"OK")</formula>
    </cfRule>
    <cfRule type="expression" dxfId="349" priority="3" stopIfTrue="1">
      <formula>AND(ROUNDDOWN(($A$4-E7)/365.25,0)&lt;=14,G7&lt;&gt;"OK")</formula>
    </cfRule>
    <cfRule type="expression" dxfId="348" priority="4" stopIfTrue="1">
      <formula>AND(ROUNDDOWN(($A$4-E7)/365.25,0)&lt;=17,G7&lt;&gt;"OK")</formula>
    </cfRule>
  </conditionalFormatting>
  <conditionalFormatting sqref="E7:E156">
    <cfRule type="expression" dxfId="347" priority="14" stopIfTrue="1">
      <formula>AND(ROUNDDOWN(($A$4-E7)/365.25,0)&lt;=13,G7&lt;&gt;"OK")</formula>
    </cfRule>
    <cfRule type="expression" dxfId="346" priority="15" stopIfTrue="1">
      <formula>AND(ROUNDDOWN(($A$4-E7)/365.25,0)&lt;=14,G7&lt;&gt;"OK")</formula>
    </cfRule>
    <cfRule type="expression" dxfId="345" priority="16" stopIfTrue="1">
      <formula>AND(ROUNDDOWN(($A$4-E7)/365.25,0)&lt;=17,G7&lt;&gt;"OK")</formula>
    </cfRule>
  </conditionalFormatting>
  <conditionalFormatting sqref="J7:J156">
    <cfRule type="cellIs" dxfId="344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4625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C2742-CA35-4623-85A2-5281A9386032}">
  <sheetPr codeName="Sheet57">
    <tabColor indexed="42"/>
  </sheetPr>
  <dimension ref="A1:Q156"/>
  <sheetViews>
    <sheetView showGridLines="0" showZeros="0" workbookViewId="0">
      <pane ySplit="6" topLeftCell="A7" activePane="bottomLeft" state="frozen"/>
      <selection activeCell="M26" sqref="M26"/>
      <selection pane="bottomLeft" activeCell="M26" sqref="M26"/>
    </sheetView>
  </sheetViews>
  <sheetFormatPr defaultRowHeight="13.2" x14ac:dyDescent="0.25"/>
  <cols>
    <col min="1" max="1" width="3.88671875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209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210</v>
      </c>
      <c r="C7" s="93" t="s">
        <v>211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 t="s">
        <v>212</v>
      </c>
      <c r="C8" s="93" t="s">
        <v>213</v>
      </c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/>
      <c r="C9" s="93"/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/>
      <c r="C10" s="93"/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/>
      <c r="C11" s="93"/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/>
      <c r="C12" s="93"/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/>
      <c r="C13" s="93"/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492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156">
    <cfRule type="expression" dxfId="343" priority="18" stopIfTrue="1">
      <formula>$Q7&gt;=1</formula>
    </cfRule>
  </conditionalFormatting>
  <conditionalFormatting sqref="B7:D37">
    <cfRule type="expression" dxfId="342" priority="1" stopIfTrue="1">
      <formula>$Q7&gt;=1</formula>
    </cfRule>
  </conditionalFormatting>
  <conditionalFormatting sqref="E7:E14">
    <cfRule type="expression" dxfId="341" priority="6" stopIfTrue="1">
      <formula>AND(ROUNDDOWN(($A$4-E7)/365.25,0)&lt;=13,G7&lt;&gt;"OK")</formula>
    </cfRule>
    <cfRule type="expression" dxfId="340" priority="7" stopIfTrue="1">
      <formula>AND(ROUNDDOWN(($A$4-E7)/365.25,0)&lt;=14,G7&lt;&gt;"OK")</formula>
    </cfRule>
    <cfRule type="expression" dxfId="339" priority="8" stopIfTrue="1">
      <formula>AND(ROUNDDOWN(($A$4-E7)/365.25,0)&lt;=17,G7&lt;&gt;"OK")</formula>
    </cfRule>
    <cfRule type="expression" dxfId="338" priority="11" stopIfTrue="1">
      <formula>AND(ROUNDDOWN(($A$4-E7)/365.25,0)&lt;=13,G7&lt;&gt;"OK")</formula>
    </cfRule>
    <cfRule type="expression" dxfId="337" priority="12" stopIfTrue="1">
      <formula>AND(ROUNDDOWN(($A$4-E7)/365.25,0)&lt;=14,G7&lt;&gt;"OK")</formula>
    </cfRule>
    <cfRule type="expression" dxfId="336" priority="13" stopIfTrue="1">
      <formula>AND(ROUNDDOWN(($A$4-E7)/365.25,0)&lt;=17,G7&lt;&gt;"OK")</formula>
    </cfRule>
  </conditionalFormatting>
  <conditionalFormatting sqref="E7:E27 E29:E37">
    <cfRule type="expression" dxfId="335" priority="2" stopIfTrue="1">
      <formula>AND(ROUNDDOWN(($A$4-E7)/365.25,0)&lt;=13,G7&lt;&gt;"OK")</formula>
    </cfRule>
    <cfRule type="expression" dxfId="334" priority="3" stopIfTrue="1">
      <formula>AND(ROUNDDOWN(($A$4-E7)/365.25,0)&lt;=14,G7&lt;&gt;"OK")</formula>
    </cfRule>
    <cfRule type="expression" dxfId="333" priority="4" stopIfTrue="1">
      <formula>AND(ROUNDDOWN(($A$4-E7)/365.25,0)&lt;=17,G7&lt;&gt;"OK")</formula>
    </cfRule>
  </conditionalFormatting>
  <conditionalFormatting sqref="E7:E156">
    <cfRule type="expression" dxfId="332" priority="14" stopIfTrue="1">
      <formula>AND(ROUNDDOWN(($A$4-E7)/365.25,0)&lt;=13,G7&lt;&gt;"OK")</formula>
    </cfRule>
    <cfRule type="expression" dxfId="331" priority="15" stopIfTrue="1">
      <formula>AND(ROUNDDOWN(($A$4-E7)/365.25,0)&lt;=14,G7&lt;&gt;"OK")</formula>
    </cfRule>
    <cfRule type="expression" dxfId="330" priority="16" stopIfTrue="1">
      <formula>AND(ROUNDDOWN(($A$4-E7)/365.25,0)&lt;=17,G7&lt;&gt;"OK")</formula>
    </cfRule>
  </conditionalFormatting>
  <conditionalFormatting sqref="J7:J156">
    <cfRule type="cellIs" dxfId="329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6673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6C372-A9A4-44AB-B7A1-AB8F71F30695}">
  <sheetPr codeName="Munka29">
    <tabColor indexed="11"/>
  </sheetPr>
  <dimension ref="A1:AK41"/>
  <sheetViews>
    <sheetView workbookViewId="0">
      <selection activeCell="A5" sqref="A5"/>
    </sheetView>
  </sheetViews>
  <sheetFormatPr defaultRowHeight="13.2" x14ac:dyDescent="0.25"/>
  <cols>
    <col min="1" max="1" width="8.55468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65" t="s">
        <v>125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/>
      <c r="C2" s="304" t="s">
        <v>214</v>
      </c>
      <c r="D2" s="304"/>
      <c r="E2" s="304">
        <f>Altalanos!$A$8</f>
        <v>0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 t="s">
        <v>31</v>
      </c>
      <c r="M3" s="49"/>
      <c r="N3" s="374"/>
      <c r="O3" s="373"/>
      <c r="P3" s="374"/>
      <c r="Q3" s="416" t="s">
        <v>81</v>
      </c>
      <c r="R3" s="417" t="s">
        <v>87</v>
      </c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314" t="str">
        <f>Altalanos!$E$10</f>
        <v>Dénes Tibor</v>
      </c>
      <c r="M4" s="312"/>
      <c r="N4" s="376"/>
      <c r="O4" s="377"/>
      <c r="P4" s="376"/>
      <c r="Q4" s="418" t="s">
        <v>88</v>
      </c>
      <c r="R4" s="419" t="s">
        <v>83</v>
      </c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Q5" s="420" t="s">
        <v>89</v>
      </c>
      <c r="R5" s="421" t="s">
        <v>85</v>
      </c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378" t="s">
        <v>67</v>
      </c>
      <c r="B7" s="403">
        <v>6</v>
      </c>
      <c r="C7" s="371">
        <f>IF($B7="","",VLOOKUP($B7,'1MD ELO I.kcs U 8 F A'!$A$7:$O$22,5))</f>
        <v>0</v>
      </c>
      <c r="D7" s="371">
        <f>IF($B7="","",VLOOKUP($B7,'1MD ELO I.kcs U 8 F A'!$A$7:$O$22,15))</f>
        <v>0</v>
      </c>
      <c r="E7" s="511" t="s">
        <v>210</v>
      </c>
      <c r="F7" s="372"/>
      <c r="G7" s="511" t="s">
        <v>211</v>
      </c>
      <c r="H7" s="372"/>
      <c r="I7" s="367">
        <f>IF($B7="","",VLOOKUP($B7,'1MD ELO I.kcs U 8 F A'!$A$7:$O$22,4))</f>
        <v>0</v>
      </c>
      <c r="J7" s="348"/>
      <c r="K7" s="432"/>
      <c r="L7" s="428" t="str">
        <f>IF(K7="","",CONCATENATE(VLOOKUP($Y$3,$AB$1:$AK$1,K7)," pont"))</f>
        <v/>
      </c>
      <c r="M7" s="433"/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04"/>
      <c r="C8" s="379"/>
      <c r="D8" s="379"/>
      <c r="E8" s="379"/>
      <c r="F8" s="379"/>
      <c r="G8" s="379"/>
      <c r="H8" s="379"/>
      <c r="I8" s="379"/>
      <c r="J8" s="348"/>
      <c r="K8" s="378"/>
      <c r="L8" s="378"/>
      <c r="M8" s="434"/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03">
        <v>3</v>
      </c>
      <c r="C9" s="371">
        <f>IF($B9="","",VLOOKUP($B9,'1MD ELO I.kcs U 8 F A'!$A$7:$O$22,5))</f>
        <v>0</v>
      </c>
      <c r="D9" s="371">
        <f>IF($B9="","",VLOOKUP($B9,'1MD ELO I.kcs U 8 F A'!$A$7:$O$22,15))</f>
        <v>0</v>
      </c>
      <c r="E9" s="511" t="s">
        <v>145</v>
      </c>
      <c r="F9" s="372"/>
      <c r="G9" s="511" t="s">
        <v>213</v>
      </c>
      <c r="H9" s="372"/>
      <c r="I9" s="367">
        <f>IF($B9="","",VLOOKUP($B9,'1MD ELO I.kcs U 8 F A'!$A$7:$O$22,4))</f>
        <v>0</v>
      </c>
      <c r="J9" s="348"/>
      <c r="K9" s="432"/>
      <c r="L9" s="428" t="str">
        <f>IF(K9="","",CONCATENATE(VLOOKUP($Y$3,$AB$1:$AK$1,K9)," pont"))</f>
        <v/>
      </c>
      <c r="M9" s="433"/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04"/>
      <c r="C10" s="379"/>
      <c r="D10" s="379"/>
      <c r="E10" s="379"/>
      <c r="F10" s="379"/>
      <c r="G10" s="379"/>
      <c r="H10" s="379"/>
      <c r="I10" s="379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03">
        <v>4</v>
      </c>
      <c r="C11" s="371">
        <f>IF($B11="","",VLOOKUP($B11,'1MD ELO I.kcs U 8 F A'!$A$7:$O$22,5))</f>
        <v>0</v>
      </c>
      <c r="D11" s="371">
        <f>IF($B11="","",VLOOKUP($B11,'1MD ELO I.kcs U 8 F A'!$A$7:$O$22,15))</f>
        <v>0</v>
      </c>
      <c r="E11" s="367"/>
      <c r="F11" s="372"/>
      <c r="G11" s="367"/>
      <c r="H11" s="372"/>
      <c r="I11" s="367">
        <f>IF($B11="","",VLOOKUP($B11,'1MD ELO I.kcs U 8 F A'!$A$7:$O$22,4))</f>
        <v>0</v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48"/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348"/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ht="18.75" customHeight="1" x14ac:dyDescent="0.25">
      <c r="A18" s="348"/>
      <c r="B18" s="567"/>
      <c r="C18" s="567"/>
      <c r="D18" s="559" t="str">
        <f>E7</f>
        <v>Tóth</v>
      </c>
      <c r="E18" s="559"/>
      <c r="F18" s="559" t="str">
        <f>E9</f>
        <v>Pethő</v>
      </c>
      <c r="G18" s="559"/>
      <c r="H18" s="559">
        <f>E11</f>
        <v>0</v>
      </c>
      <c r="I18" s="559"/>
      <c r="J18" s="348"/>
      <c r="K18" s="348"/>
      <c r="L18" s="348"/>
      <c r="M18" s="348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ht="18.75" customHeight="1" x14ac:dyDescent="0.25">
      <c r="A19" s="408" t="s">
        <v>67</v>
      </c>
      <c r="B19" s="558" t="str">
        <f>E7</f>
        <v>Tóth</v>
      </c>
      <c r="C19" s="558"/>
      <c r="D19" s="561"/>
      <c r="E19" s="561"/>
      <c r="F19" s="560"/>
      <c r="G19" s="560"/>
      <c r="H19" s="560"/>
      <c r="I19" s="560"/>
      <c r="J19" s="348"/>
      <c r="K19" s="348"/>
      <c r="L19" s="348"/>
      <c r="M19" s="348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ht="18.75" customHeight="1" x14ac:dyDescent="0.25">
      <c r="A20" s="408" t="s">
        <v>68</v>
      </c>
      <c r="B20" s="558" t="str">
        <f>E9</f>
        <v>Pethő</v>
      </c>
      <c r="C20" s="558"/>
      <c r="D20" s="560"/>
      <c r="E20" s="560"/>
      <c r="F20" s="561"/>
      <c r="G20" s="561"/>
      <c r="H20" s="560"/>
      <c r="I20" s="560"/>
      <c r="J20" s="348"/>
      <c r="K20" s="348"/>
      <c r="L20" s="348"/>
      <c r="M20" s="348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ht="18.75" customHeight="1" x14ac:dyDescent="0.25">
      <c r="A21" s="408" t="s">
        <v>69</v>
      </c>
      <c r="B21" s="558">
        <f>E11</f>
        <v>0</v>
      </c>
      <c r="C21" s="558"/>
      <c r="D21" s="560"/>
      <c r="E21" s="560"/>
      <c r="F21" s="560"/>
      <c r="G21" s="560"/>
      <c r="H21" s="561"/>
      <c r="I21" s="561"/>
      <c r="J21" s="348"/>
      <c r="K21" s="348"/>
      <c r="L21" s="348"/>
      <c r="M21" s="348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x14ac:dyDescent="0.25">
      <c r="A22" s="348"/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x14ac:dyDescent="0.25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x14ac:dyDescent="0.25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37" x14ac:dyDescent="0.25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37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37" x14ac:dyDescent="0.25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37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26"/>
      <c r="M32" s="326"/>
    </row>
    <row r="33" spans="1:18" x14ac:dyDescent="0.25">
      <c r="A33" s="182" t="s">
        <v>45</v>
      </c>
      <c r="B33" s="183"/>
      <c r="C33" s="271"/>
      <c r="D33" s="384" t="s">
        <v>5</v>
      </c>
      <c r="E33" s="385" t="s">
        <v>47</v>
      </c>
      <c r="F33" s="399"/>
      <c r="G33" s="384" t="s">
        <v>5</v>
      </c>
      <c r="H33" s="385" t="s">
        <v>56</v>
      </c>
      <c r="I33" s="222"/>
      <c r="J33" s="385" t="s">
        <v>57</v>
      </c>
      <c r="K33" s="221" t="s">
        <v>58</v>
      </c>
      <c r="L33" s="32"/>
      <c r="M33" s="485"/>
      <c r="N33" s="484"/>
      <c r="P33" s="380"/>
      <c r="Q33" s="380"/>
      <c r="R33" s="381"/>
    </row>
    <row r="34" spans="1:18" x14ac:dyDescent="0.25">
      <c r="A34" s="359" t="s">
        <v>46</v>
      </c>
      <c r="B34" s="360"/>
      <c r="C34" s="362"/>
      <c r="D34" s="386"/>
      <c r="E34" s="562"/>
      <c r="F34" s="562"/>
      <c r="G34" s="393" t="s">
        <v>6</v>
      </c>
      <c r="H34" s="360"/>
      <c r="I34" s="387"/>
      <c r="J34" s="394"/>
      <c r="K34" s="354" t="s">
        <v>48</v>
      </c>
      <c r="L34" s="400"/>
      <c r="M34" s="390"/>
      <c r="P34" s="382"/>
      <c r="Q34" s="382"/>
      <c r="R34" s="197"/>
    </row>
    <row r="35" spans="1:18" x14ac:dyDescent="0.25">
      <c r="A35" s="363" t="s">
        <v>55</v>
      </c>
      <c r="B35" s="220"/>
      <c r="C35" s="365"/>
      <c r="D35" s="389"/>
      <c r="E35" s="563"/>
      <c r="F35" s="563"/>
      <c r="G35" s="395" t="s">
        <v>7</v>
      </c>
      <c r="H35" s="82"/>
      <c r="I35" s="352"/>
      <c r="J35" s="83"/>
      <c r="K35" s="397"/>
      <c r="L35" s="326"/>
      <c r="M35" s="392"/>
      <c r="P35" s="197"/>
      <c r="Q35" s="193"/>
      <c r="R35" s="197"/>
    </row>
    <row r="36" spans="1:18" x14ac:dyDescent="0.25">
      <c r="A36" s="236"/>
      <c r="B36" s="237"/>
      <c r="C36" s="238"/>
      <c r="D36" s="389"/>
      <c r="E36" s="84"/>
      <c r="F36" s="348"/>
      <c r="G36" s="395" t="s">
        <v>8</v>
      </c>
      <c r="H36" s="82"/>
      <c r="I36" s="352"/>
      <c r="J36" s="83"/>
      <c r="K36" s="354" t="s">
        <v>49</v>
      </c>
      <c r="L36" s="400"/>
      <c r="M36" s="388"/>
      <c r="P36" s="382"/>
      <c r="Q36" s="382"/>
      <c r="R36" s="197"/>
    </row>
    <row r="37" spans="1:18" x14ac:dyDescent="0.25">
      <c r="A37" s="208"/>
      <c r="B37" s="127"/>
      <c r="C37" s="209"/>
      <c r="D37" s="389"/>
      <c r="E37" s="84"/>
      <c r="F37" s="348"/>
      <c r="G37" s="395" t="s">
        <v>9</v>
      </c>
      <c r="H37" s="82"/>
      <c r="I37" s="352"/>
      <c r="J37" s="83"/>
      <c r="K37" s="398"/>
      <c r="L37" s="348"/>
      <c r="M37" s="390"/>
      <c r="P37" s="197"/>
      <c r="Q37" s="193"/>
      <c r="R37" s="197"/>
    </row>
    <row r="38" spans="1:18" x14ac:dyDescent="0.25">
      <c r="A38" s="224"/>
      <c r="B38" s="239"/>
      <c r="C38" s="270"/>
      <c r="D38" s="389"/>
      <c r="E38" s="84"/>
      <c r="F38" s="348"/>
      <c r="G38" s="395" t="s">
        <v>10</v>
      </c>
      <c r="H38" s="82"/>
      <c r="I38" s="352"/>
      <c r="J38" s="83"/>
      <c r="K38" s="363"/>
      <c r="L38" s="326"/>
      <c r="M38" s="392"/>
      <c r="P38" s="197"/>
      <c r="Q38" s="193"/>
      <c r="R38" s="197"/>
    </row>
    <row r="39" spans="1:18" x14ac:dyDescent="0.25">
      <c r="A39" s="225"/>
      <c r="B39" s="22"/>
      <c r="C39" s="209"/>
      <c r="D39" s="389"/>
      <c r="E39" s="84"/>
      <c r="F39" s="348"/>
      <c r="G39" s="395" t="s">
        <v>11</v>
      </c>
      <c r="H39" s="82"/>
      <c r="I39" s="352"/>
      <c r="J39" s="83"/>
      <c r="K39" s="354" t="s">
        <v>34</v>
      </c>
      <c r="L39" s="400"/>
      <c r="M39" s="388"/>
      <c r="P39" s="382"/>
      <c r="Q39" s="382"/>
      <c r="R39" s="197"/>
    </row>
    <row r="40" spans="1:18" x14ac:dyDescent="0.25">
      <c r="A40" s="225"/>
      <c r="B40" s="22"/>
      <c r="C40" s="234"/>
      <c r="D40" s="389"/>
      <c r="E40" s="84"/>
      <c r="F40" s="348"/>
      <c r="G40" s="395" t="s">
        <v>12</v>
      </c>
      <c r="H40" s="82"/>
      <c r="I40" s="352"/>
      <c r="J40" s="83"/>
      <c r="K40" s="398"/>
      <c r="L40" s="348"/>
      <c r="M40" s="390"/>
      <c r="P40" s="197"/>
      <c r="Q40" s="193"/>
      <c r="R40" s="197"/>
    </row>
    <row r="41" spans="1:18" x14ac:dyDescent="0.25">
      <c r="A41" s="226"/>
      <c r="B41" s="223"/>
      <c r="C41" s="235"/>
      <c r="D41" s="391"/>
      <c r="E41" s="211"/>
      <c r="F41" s="326"/>
      <c r="G41" s="396" t="s">
        <v>13</v>
      </c>
      <c r="H41" s="220"/>
      <c r="I41" s="356"/>
      <c r="J41" s="213"/>
      <c r="K41" s="363" t="str">
        <f>L4</f>
        <v>Dénes Tibor</v>
      </c>
      <c r="L41" s="326"/>
      <c r="M41" s="392"/>
      <c r="P41" s="197"/>
      <c r="Q41" s="193"/>
      <c r="R41" s="383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328" priority="1" stopIfTrue="1" operator="equal">
      <formula>"Bye"</formula>
    </cfRule>
  </conditionalFormatting>
  <conditionalFormatting sqref="R41">
    <cfRule type="expression" dxfId="327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2DB73-0BB0-4709-868B-92CDE045B4B1}">
  <dimension ref="A1:N111"/>
  <sheetViews>
    <sheetView topLeftCell="D1" workbookViewId="0"/>
  </sheetViews>
  <sheetFormatPr defaultRowHeight="13.2" x14ac:dyDescent="0.25"/>
  <cols>
    <col min="1" max="1" width="30.109375" bestFit="1" customWidth="1"/>
    <col min="5" max="5" width="41.21875" bestFit="1" customWidth="1"/>
    <col min="6" max="6" width="5" bestFit="1" customWidth="1"/>
    <col min="7" max="7" width="5.5546875" bestFit="1" customWidth="1"/>
    <col min="9" max="9" width="90.5546875" bestFit="1" customWidth="1"/>
    <col min="10" max="10" width="15.33203125" bestFit="1" customWidth="1"/>
    <col min="11" max="11" width="24" bestFit="1" customWidth="1"/>
  </cols>
  <sheetData>
    <row r="1" spans="1:14" ht="28.8" x14ac:dyDescent="0.3">
      <c r="A1" s="574" t="s">
        <v>516</v>
      </c>
      <c r="B1" s="574" t="s">
        <v>517</v>
      </c>
      <c r="C1" s="574" t="s">
        <v>518</v>
      </c>
      <c r="D1" s="574" t="s">
        <v>519</v>
      </c>
      <c r="E1" s="574" t="s">
        <v>520</v>
      </c>
      <c r="F1" s="574" t="s">
        <v>521</v>
      </c>
      <c r="G1" s="574" t="s">
        <v>522</v>
      </c>
      <c r="H1" s="574" t="s">
        <v>30</v>
      </c>
      <c r="I1" s="574" t="s">
        <v>523</v>
      </c>
      <c r="J1" s="574" t="s">
        <v>524</v>
      </c>
      <c r="K1" s="574" t="s">
        <v>525</v>
      </c>
      <c r="L1" s="574" t="s">
        <v>526</v>
      </c>
      <c r="M1" s="574" t="s">
        <v>527</v>
      </c>
      <c r="N1" s="574" t="s">
        <v>528</v>
      </c>
    </row>
    <row r="2" spans="1:14" x14ac:dyDescent="0.25">
      <c r="A2" t="s">
        <v>529</v>
      </c>
      <c r="B2" t="s">
        <v>530</v>
      </c>
      <c r="C2" t="s">
        <v>531</v>
      </c>
      <c r="D2" t="s">
        <v>531</v>
      </c>
      <c r="E2" t="s">
        <v>532</v>
      </c>
      <c r="F2" t="s">
        <v>76</v>
      </c>
      <c r="G2" t="s">
        <v>75</v>
      </c>
      <c r="H2" t="s">
        <v>67</v>
      </c>
      <c r="I2" t="s">
        <v>533</v>
      </c>
      <c r="J2" t="s">
        <v>534</v>
      </c>
      <c r="K2" t="s">
        <v>438</v>
      </c>
      <c r="L2" t="s">
        <v>14</v>
      </c>
      <c r="M2" t="s">
        <v>535</v>
      </c>
      <c r="N2" t="s">
        <v>535</v>
      </c>
    </row>
    <row r="3" spans="1:14" x14ac:dyDescent="0.25">
      <c r="A3" t="s">
        <v>529</v>
      </c>
      <c r="B3" t="s">
        <v>536</v>
      </c>
      <c r="C3" t="s">
        <v>531</v>
      </c>
      <c r="D3" t="s">
        <v>531</v>
      </c>
      <c r="E3" t="s">
        <v>532</v>
      </c>
      <c r="F3" t="s">
        <v>76</v>
      </c>
      <c r="G3" t="s">
        <v>75</v>
      </c>
      <c r="H3" t="s">
        <v>67</v>
      </c>
      <c r="I3" t="s">
        <v>537</v>
      </c>
      <c r="J3" t="s">
        <v>538</v>
      </c>
      <c r="K3" t="s">
        <v>437</v>
      </c>
      <c r="L3" t="s">
        <v>14</v>
      </c>
      <c r="M3" t="s">
        <v>539</v>
      </c>
      <c r="N3" t="s">
        <v>14</v>
      </c>
    </row>
    <row r="4" spans="1:14" x14ac:dyDescent="0.25">
      <c r="A4" t="s">
        <v>529</v>
      </c>
      <c r="B4" t="s">
        <v>540</v>
      </c>
      <c r="C4" t="s">
        <v>531</v>
      </c>
      <c r="D4" t="s">
        <v>531</v>
      </c>
      <c r="E4" t="s">
        <v>532</v>
      </c>
      <c r="F4" t="s">
        <v>76</v>
      </c>
      <c r="G4" t="s">
        <v>75</v>
      </c>
      <c r="H4" t="s">
        <v>68</v>
      </c>
      <c r="I4" t="s">
        <v>541</v>
      </c>
      <c r="J4" t="s">
        <v>351</v>
      </c>
      <c r="K4" t="s">
        <v>441</v>
      </c>
      <c r="L4" t="s">
        <v>14</v>
      </c>
      <c r="M4" t="s">
        <v>542</v>
      </c>
      <c r="N4" t="s">
        <v>14</v>
      </c>
    </row>
    <row r="5" spans="1:14" x14ac:dyDescent="0.25">
      <c r="A5" t="s">
        <v>529</v>
      </c>
      <c r="B5" t="s">
        <v>543</v>
      </c>
      <c r="C5" t="s">
        <v>531</v>
      </c>
      <c r="D5" t="s">
        <v>531</v>
      </c>
      <c r="E5" t="s">
        <v>532</v>
      </c>
      <c r="F5" t="s">
        <v>76</v>
      </c>
      <c r="G5" t="s">
        <v>75</v>
      </c>
      <c r="H5" t="s">
        <v>68</v>
      </c>
      <c r="I5" t="s">
        <v>544</v>
      </c>
      <c r="J5" t="s">
        <v>545</v>
      </c>
      <c r="K5" t="s">
        <v>440</v>
      </c>
      <c r="L5" t="s">
        <v>14</v>
      </c>
      <c r="M5" t="s">
        <v>546</v>
      </c>
      <c r="N5" t="s">
        <v>14</v>
      </c>
    </row>
    <row r="6" spans="1:14" x14ac:dyDescent="0.25">
      <c r="A6" t="s">
        <v>529</v>
      </c>
      <c r="B6" t="s">
        <v>536</v>
      </c>
      <c r="C6" t="s">
        <v>531</v>
      </c>
      <c r="D6" t="s">
        <v>531</v>
      </c>
      <c r="E6" t="s">
        <v>532</v>
      </c>
      <c r="F6" t="s">
        <v>547</v>
      </c>
      <c r="G6" t="s">
        <v>75</v>
      </c>
      <c r="H6" t="s">
        <v>67</v>
      </c>
      <c r="I6" t="s">
        <v>548</v>
      </c>
      <c r="J6" t="s">
        <v>549</v>
      </c>
      <c r="K6" t="s">
        <v>550</v>
      </c>
      <c r="L6" t="s">
        <v>14</v>
      </c>
      <c r="M6" t="s">
        <v>551</v>
      </c>
      <c r="N6" t="s">
        <v>552</v>
      </c>
    </row>
    <row r="7" spans="1:14" x14ac:dyDescent="0.25">
      <c r="A7" t="s">
        <v>529</v>
      </c>
      <c r="B7" t="s">
        <v>553</v>
      </c>
      <c r="C7" t="s">
        <v>531</v>
      </c>
      <c r="D7" t="s">
        <v>531</v>
      </c>
      <c r="E7" t="s">
        <v>532</v>
      </c>
      <c r="F7" t="s">
        <v>547</v>
      </c>
      <c r="G7" t="s">
        <v>75</v>
      </c>
      <c r="H7" t="s">
        <v>68</v>
      </c>
      <c r="I7" t="s">
        <v>554</v>
      </c>
      <c r="J7" t="s">
        <v>555</v>
      </c>
      <c r="K7" t="s">
        <v>443</v>
      </c>
      <c r="L7" t="s">
        <v>14</v>
      </c>
      <c r="M7" t="s">
        <v>556</v>
      </c>
      <c r="N7" t="s">
        <v>14</v>
      </c>
    </row>
    <row r="8" spans="1:14" x14ac:dyDescent="0.25">
      <c r="A8" t="s">
        <v>529</v>
      </c>
      <c r="B8" t="s">
        <v>536</v>
      </c>
      <c r="C8" t="s">
        <v>531</v>
      </c>
      <c r="D8" t="s">
        <v>531</v>
      </c>
      <c r="E8" t="s">
        <v>532</v>
      </c>
      <c r="F8" t="s">
        <v>547</v>
      </c>
      <c r="G8" t="s">
        <v>75</v>
      </c>
      <c r="H8" t="s">
        <v>68</v>
      </c>
      <c r="I8" t="s">
        <v>557</v>
      </c>
      <c r="J8" t="s">
        <v>538</v>
      </c>
      <c r="K8" t="s">
        <v>444</v>
      </c>
      <c r="L8" t="s">
        <v>14</v>
      </c>
      <c r="M8" t="s">
        <v>558</v>
      </c>
      <c r="N8" t="s">
        <v>559</v>
      </c>
    </row>
    <row r="9" spans="1:14" x14ac:dyDescent="0.25">
      <c r="A9" t="s">
        <v>529</v>
      </c>
      <c r="B9" t="s">
        <v>553</v>
      </c>
      <c r="C9" t="s">
        <v>531</v>
      </c>
      <c r="D9" t="s">
        <v>531</v>
      </c>
      <c r="E9" t="s">
        <v>560</v>
      </c>
      <c r="F9" t="s">
        <v>76</v>
      </c>
      <c r="G9" t="s">
        <v>75</v>
      </c>
      <c r="H9" t="s">
        <v>68</v>
      </c>
      <c r="I9" t="s">
        <v>554</v>
      </c>
      <c r="J9" t="s">
        <v>555</v>
      </c>
      <c r="K9" t="s">
        <v>448</v>
      </c>
      <c r="L9" t="s">
        <v>14</v>
      </c>
      <c r="M9" t="s">
        <v>556</v>
      </c>
      <c r="N9" t="s">
        <v>14</v>
      </c>
    </row>
    <row r="10" spans="1:14" x14ac:dyDescent="0.25">
      <c r="A10" t="s">
        <v>529</v>
      </c>
      <c r="B10" t="s">
        <v>543</v>
      </c>
      <c r="C10" t="s">
        <v>531</v>
      </c>
      <c r="D10" t="s">
        <v>531</v>
      </c>
      <c r="E10" t="s">
        <v>560</v>
      </c>
      <c r="F10" t="s">
        <v>76</v>
      </c>
      <c r="G10" t="s">
        <v>75</v>
      </c>
      <c r="H10" t="s">
        <v>68</v>
      </c>
      <c r="I10" t="s">
        <v>561</v>
      </c>
      <c r="J10" t="s">
        <v>562</v>
      </c>
      <c r="K10" t="s">
        <v>450</v>
      </c>
      <c r="L10" t="s">
        <v>14</v>
      </c>
      <c r="M10" t="s">
        <v>563</v>
      </c>
      <c r="N10" t="s">
        <v>14</v>
      </c>
    </row>
    <row r="11" spans="1:14" x14ac:dyDescent="0.25">
      <c r="A11" t="s">
        <v>529</v>
      </c>
      <c r="B11" t="s">
        <v>543</v>
      </c>
      <c r="C11" t="s">
        <v>531</v>
      </c>
      <c r="D11" t="s">
        <v>531</v>
      </c>
      <c r="E11" t="s">
        <v>560</v>
      </c>
      <c r="F11" t="s">
        <v>76</v>
      </c>
      <c r="G11" t="s">
        <v>75</v>
      </c>
      <c r="H11" t="s">
        <v>68</v>
      </c>
      <c r="I11" t="s">
        <v>564</v>
      </c>
      <c r="J11" t="s">
        <v>565</v>
      </c>
      <c r="K11" t="s">
        <v>446</v>
      </c>
      <c r="L11" t="s">
        <v>14</v>
      </c>
      <c r="M11" t="s">
        <v>566</v>
      </c>
      <c r="N11" t="s">
        <v>14</v>
      </c>
    </row>
    <row r="12" spans="1:14" x14ac:dyDescent="0.25">
      <c r="A12" t="s">
        <v>529</v>
      </c>
      <c r="B12" t="s">
        <v>543</v>
      </c>
      <c r="C12" t="s">
        <v>531</v>
      </c>
      <c r="D12" t="s">
        <v>531</v>
      </c>
      <c r="E12" t="s">
        <v>560</v>
      </c>
      <c r="F12" t="s">
        <v>76</v>
      </c>
      <c r="G12" t="s">
        <v>75</v>
      </c>
      <c r="H12" t="s">
        <v>68</v>
      </c>
      <c r="I12" t="s">
        <v>567</v>
      </c>
      <c r="J12" t="s">
        <v>562</v>
      </c>
      <c r="K12" t="s">
        <v>447</v>
      </c>
      <c r="L12" t="s">
        <v>14</v>
      </c>
      <c r="M12" t="s">
        <v>568</v>
      </c>
      <c r="N12" t="s">
        <v>14</v>
      </c>
    </row>
    <row r="13" spans="1:14" x14ac:dyDescent="0.25">
      <c r="A13" t="s">
        <v>529</v>
      </c>
      <c r="B13" t="s">
        <v>543</v>
      </c>
      <c r="C13" t="s">
        <v>531</v>
      </c>
      <c r="D13" t="s">
        <v>531</v>
      </c>
      <c r="E13" t="s">
        <v>560</v>
      </c>
      <c r="F13" t="s">
        <v>76</v>
      </c>
      <c r="G13" t="s">
        <v>75</v>
      </c>
      <c r="H13" t="s">
        <v>68</v>
      </c>
      <c r="I13" t="s">
        <v>569</v>
      </c>
      <c r="J13" t="s">
        <v>570</v>
      </c>
      <c r="K13" t="s">
        <v>449</v>
      </c>
      <c r="L13" t="s">
        <v>14</v>
      </c>
      <c r="M13" t="s">
        <v>571</v>
      </c>
      <c r="N13" t="s">
        <v>14</v>
      </c>
    </row>
    <row r="14" spans="1:14" x14ac:dyDescent="0.25">
      <c r="A14" t="s">
        <v>529</v>
      </c>
      <c r="B14" t="s">
        <v>536</v>
      </c>
      <c r="C14" t="s">
        <v>531</v>
      </c>
      <c r="D14" t="s">
        <v>531</v>
      </c>
      <c r="E14" t="s">
        <v>560</v>
      </c>
      <c r="F14" t="s">
        <v>547</v>
      </c>
      <c r="G14" t="s">
        <v>75</v>
      </c>
      <c r="H14" t="s">
        <v>67</v>
      </c>
      <c r="I14" t="s">
        <v>572</v>
      </c>
      <c r="J14" t="s">
        <v>538</v>
      </c>
      <c r="K14" t="s">
        <v>452</v>
      </c>
      <c r="L14" t="s">
        <v>14</v>
      </c>
      <c r="M14" t="s">
        <v>573</v>
      </c>
      <c r="N14" t="s">
        <v>14</v>
      </c>
    </row>
    <row r="15" spans="1:14" x14ac:dyDescent="0.25">
      <c r="A15" t="s">
        <v>529</v>
      </c>
      <c r="B15" t="s">
        <v>553</v>
      </c>
      <c r="C15" t="s">
        <v>531</v>
      </c>
      <c r="D15" t="s">
        <v>531</v>
      </c>
      <c r="E15" t="s">
        <v>560</v>
      </c>
      <c r="F15" t="s">
        <v>547</v>
      </c>
      <c r="G15" t="s">
        <v>75</v>
      </c>
      <c r="H15" t="s">
        <v>67</v>
      </c>
      <c r="I15" t="s">
        <v>574</v>
      </c>
      <c r="J15" t="s">
        <v>575</v>
      </c>
      <c r="K15" t="s">
        <v>576</v>
      </c>
      <c r="L15" t="s">
        <v>14</v>
      </c>
      <c r="M15" t="s">
        <v>577</v>
      </c>
      <c r="N15" t="s">
        <v>14</v>
      </c>
    </row>
    <row r="16" spans="1:14" x14ac:dyDescent="0.25">
      <c r="A16" t="s">
        <v>529</v>
      </c>
      <c r="B16" t="s">
        <v>578</v>
      </c>
      <c r="C16" t="s">
        <v>531</v>
      </c>
      <c r="D16" t="s">
        <v>531</v>
      </c>
      <c r="E16" t="s">
        <v>579</v>
      </c>
      <c r="F16" t="s">
        <v>76</v>
      </c>
      <c r="G16" t="s">
        <v>75</v>
      </c>
      <c r="H16" t="s">
        <v>67</v>
      </c>
      <c r="I16" t="s">
        <v>580</v>
      </c>
      <c r="J16" t="s">
        <v>581</v>
      </c>
      <c r="K16" t="s">
        <v>363</v>
      </c>
      <c r="L16" t="s">
        <v>14</v>
      </c>
      <c r="M16" t="s">
        <v>582</v>
      </c>
      <c r="N16" t="s">
        <v>14</v>
      </c>
    </row>
    <row r="17" spans="1:14" x14ac:dyDescent="0.25">
      <c r="A17" t="s">
        <v>529</v>
      </c>
      <c r="B17" t="s">
        <v>553</v>
      </c>
      <c r="C17" t="s">
        <v>531</v>
      </c>
      <c r="D17" t="s">
        <v>531</v>
      </c>
      <c r="E17" t="s">
        <v>579</v>
      </c>
      <c r="F17" t="s">
        <v>76</v>
      </c>
      <c r="G17" t="s">
        <v>75</v>
      </c>
      <c r="H17" t="s">
        <v>67</v>
      </c>
      <c r="I17" t="s">
        <v>583</v>
      </c>
      <c r="J17" t="s">
        <v>584</v>
      </c>
      <c r="K17" t="s">
        <v>362</v>
      </c>
      <c r="L17" t="s">
        <v>14</v>
      </c>
      <c r="M17" t="s">
        <v>585</v>
      </c>
      <c r="N17" t="s">
        <v>14</v>
      </c>
    </row>
    <row r="18" spans="1:14" x14ac:dyDescent="0.25">
      <c r="A18" t="s">
        <v>529</v>
      </c>
      <c r="B18" t="s">
        <v>586</v>
      </c>
      <c r="C18" t="s">
        <v>531</v>
      </c>
      <c r="D18" t="s">
        <v>531</v>
      </c>
      <c r="E18" t="s">
        <v>579</v>
      </c>
      <c r="F18" t="s">
        <v>76</v>
      </c>
      <c r="G18" t="s">
        <v>75</v>
      </c>
      <c r="H18" t="s">
        <v>67</v>
      </c>
      <c r="I18" t="s">
        <v>587</v>
      </c>
      <c r="J18" t="s">
        <v>588</v>
      </c>
      <c r="K18" t="s">
        <v>589</v>
      </c>
      <c r="L18" t="s">
        <v>14</v>
      </c>
      <c r="M18" t="s">
        <v>590</v>
      </c>
      <c r="N18" t="s">
        <v>14</v>
      </c>
    </row>
    <row r="19" spans="1:14" x14ac:dyDescent="0.25">
      <c r="A19" t="s">
        <v>529</v>
      </c>
      <c r="B19" t="s">
        <v>586</v>
      </c>
      <c r="C19" t="s">
        <v>531</v>
      </c>
      <c r="D19" t="s">
        <v>531</v>
      </c>
      <c r="E19" t="s">
        <v>579</v>
      </c>
      <c r="F19" t="s">
        <v>76</v>
      </c>
      <c r="G19" t="s">
        <v>75</v>
      </c>
      <c r="H19" t="s">
        <v>68</v>
      </c>
      <c r="I19" t="s">
        <v>591</v>
      </c>
      <c r="J19" t="s">
        <v>592</v>
      </c>
      <c r="K19" t="s">
        <v>370</v>
      </c>
      <c r="L19" t="s">
        <v>14</v>
      </c>
      <c r="M19" t="s">
        <v>593</v>
      </c>
      <c r="N19" t="s">
        <v>14</v>
      </c>
    </row>
    <row r="20" spans="1:14" x14ac:dyDescent="0.25">
      <c r="A20" t="s">
        <v>529</v>
      </c>
      <c r="B20" t="s">
        <v>530</v>
      </c>
      <c r="C20" t="s">
        <v>531</v>
      </c>
      <c r="D20" t="s">
        <v>531</v>
      </c>
      <c r="E20" t="s">
        <v>579</v>
      </c>
      <c r="F20" t="s">
        <v>76</v>
      </c>
      <c r="G20" t="s">
        <v>75</v>
      </c>
      <c r="H20" t="s">
        <v>68</v>
      </c>
      <c r="I20" t="s">
        <v>533</v>
      </c>
      <c r="J20" t="s">
        <v>534</v>
      </c>
      <c r="K20" t="s">
        <v>367</v>
      </c>
      <c r="L20" t="s">
        <v>14</v>
      </c>
      <c r="M20" t="s">
        <v>594</v>
      </c>
      <c r="N20" t="s">
        <v>14</v>
      </c>
    </row>
    <row r="21" spans="1:14" x14ac:dyDescent="0.25">
      <c r="A21" t="s">
        <v>529</v>
      </c>
      <c r="B21" t="s">
        <v>543</v>
      </c>
      <c r="C21" t="s">
        <v>531</v>
      </c>
      <c r="D21" t="s">
        <v>531</v>
      </c>
      <c r="E21" t="s">
        <v>579</v>
      </c>
      <c r="F21" t="s">
        <v>76</v>
      </c>
      <c r="G21" t="s">
        <v>75</v>
      </c>
      <c r="H21" t="s">
        <v>68</v>
      </c>
      <c r="I21" t="s">
        <v>561</v>
      </c>
      <c r="J21" t="s">
        <v>562</v>
      </c>
      <c r="K21" t="s">
        <v>369</v>
      </c>
      <c r="L21" t="s">
        <v>14</v>
      </c>
      <c r="M21" t="s">
        <v>563</v>
      </c>
      <c r="N21" t="s">
        <v>14</v>
      </c>
    </row>
    <row r="22" spans="1:14" x14ac:dyDescent="0.25">
      <c r="A22" t="s">
        <v>529</v>
      </c>
      <c r="B22" t="s">
        <v>586</v>
      </c>
      <c r="C22" t="s">
        <v>531</v>
      </c>
      <c r="D22" t="s">
        <v>531</v>
      </c>
      <c r="E22" t="s">
        <v>579</v>
      </c>
      <c r="F22" t="s">
        <v>76</v>
      </c>
      <c r="G22" t="s">
        <v>75</v>
      </c>
      <c r="H22" t="s">
        <v>68</v>
      </c>
      <c r="I22" t="s">
        <v>587</v>
      </c>
      <c r="J22" t="s">
        <v>588</v>
      </c>
      <c r="K22" t="s">
        <v>366</v>
      </c>
      <c r="L22" t="s">
        <v>14</v>
      </c>
      <c r="M22" t="s">
        <v>595</v>
      </c>
      <c r="N22" t="s">
        <v>14</v>
      </c>
    </row>
    <row r="23" spans="1:14" x14ac:dyDescent="0.25">
      <c r="A23" t="s">
        <v>529</v>
      </c>
      <c r="B23" t="s">
        <v>596</v>
      </c>
      <c r="C23" t="s">
        <v>531</v>
      </c>
      <c r="D23" t="s">
        <v>531</v>
      </c>
      <c r="E23" t="s">
        <v>579</v>
      </c>
      <c r="F23" t="s">
        <v>547</v>
      </c>
      <c r="G23" t="s">
        <v>75</v>
      </c>
      <c r="H23" t="s">
        <v>67</v>
      </c>
      <c r="I23" t="s">
        <v>597</v>
      </c>
      <c r="J23" t="s">
        <v>598</v>
      </c>
      <c r="K23" t="s">
        <v>403</v>
      </c>
      <c r="L23" t="s">
        <v>14</v>
      </c>
      <c r="M23" t="s">
        <v>599</v>
      </c>
      <c r="N23" t="s">
        <v>14</v>
      </c>
    </row>
    <row r="24" spans="1:14" x14ac:dyDescent="0.25">
      <c r="A24" t="s">
        <v>529</v>
      </c>
      <c r="B24" t="s">
        <v>536</v>
      </c>
      <c r="C24" t="s">
        <v>531</v>
      </c>
      <c r="D24" t="s">
        <v>531</v>
      </c>
      <c r="E24" t="s">
        <v>579</v>
      </c>
      <c r="F24" t="s">
        <v>547</v>
      </c>
      <c r="G24" t="s">
        <v>75</v>
      </c>
      <c r="H24" t="s">
        <v>67</v>
      </c>
      <c r="I24" t="s">
        <v>557</v>
      </c>
      <c r="J24" t="s">
        <v>538</v>
      </c>
      <c r="K24" t="s">
        <v>383</v>
      </c>
      <c r="L24" t="s">
        <v>14</v>
      </c>
      <c r="M24" t="s">
        <v>558</v>
      </c>
      <c r="N24" t="s">
        <v>600</v>
      </c>
    </row>
    <row r="25" spans="1:14" x14ac:dyDescent="0.25">
      <c r="A25" t="s">
        <v>529</v>
      </c>
      <c r="B25" t="s">
        <v>586</v>
      </c>
      <c r="C25" t="s">
        <v>531</v>
      </c>
      <c r="D25" t="s">
        <v>531</v>
      </c>
      <c r="E25" t="s">
        <v>579</v>
      </c>
      <c r="F25" t="s">
        <v>547</v>
      </c>
      <c r="G25" t="s">
        <v>75</v>
      </c>
      <c r="H25" t="s">
        <v>67</v>
      </c>
      <c r="I25" t="s">
        <v>587</v>
      </c>
      <c r="J25" t="s">
        <v>588</v>
      </c>
      <c r="K25" t="s">
        <v>384</v>
      </c>
      <c r="L25" t="s">
        <v>14</v>
      </c>
      <c r="M25" t="s">
        <v>595</v>
      </c>
      <c r="N25" t="s">
        <v>14</v>
      </c>
    </row>
    <row r="26" spans="1:14" x14ac:dyDescent="0.25">
      <c r="A26" t="s">
        <v>529</v>
      </c>
      <c r="B26" t="s">
        <v>540</v>
      </c>
      <c r="C26" t="s">
        <v>531</v>
      </c>
      <c r="D26" t="s">
        <v>531</v>
      </c>
      <c r="E26" t="s">
        <v>579</v>
      </c>
      <c r="F26" t="s">
        <v>547</v>
      </c>
      <c r="G26" t="s">
        <v>75</v>
      </c>
      <c r="H26" t="s">
        <v>67</v>
      </c>
      <c r="I26" t="s">
        <v>601</v>
      </c>
      <c r="J26" t="s">
        <v>351</v>
      </c>
      <c r="K26" t="s">
        <v>387</v>
      </c>
      <c r="L26" t="s">
        <v>14</v>
      </c>
      <c r="M26" t="s">
        <v>602</v>
      </c>
      <c r="N26" t="s">
        <v>14</v>
      </c>
    </row>
    <row r="27" spans="1:14" x14ac:dyDescent="0.25">
      <c r="A27" t="s">
        <v>529</v>
      </c>
      <c r="B27" t="s">
        <v>543</v>
      </c>
      <c r="C27" t="s">
        <v>531</v>
      </c>
      <c r="D27" t="s">
        <v>531</v>
      </c>
      <c r="E27" t="s">
        <v>579</v>
      </c>
      <c r="F27" t="s">
        <v>547</v>
      </c>
      <c r="G27" t="s">
        <v>75</v>
      </c>
      <c r="H27" t="s">
        <v>67</v>
      </c>
      <c r="I27" t="s">
        <v>569</v>
      </c>
      <c r="J27" t="s">
        <v>570</v>
      </c>
      <c r="K27" t="s">
        <v>398</v>
      </c>
      <c r="L27" t="s">
        <v>14</v>
      </c>
      <c r="M27" t="s">
        <v>571</v>
      </c>
      <c r="N27" t="s">
        <v>14</v>
      </c>
    </row>
    <row r="28" spans="1:14" x14ac:dyDescent="0.25">
      <c r="A28" t="s">
        <v>529</v>
      </c>
      <c r="B28" t="s">
        <v>540</v>
      </c>
      <c r="C28" t="s">
        <v>531</v>
      </c>
      <c r="D28" t="s">
        <v>531</v>
      </c>
      <c r="E28" t="s">
        <v>579</v>
      </c>
      <c r="F28" t="s">
        <v>547</v>
      </c>
      <c r="G28" t="s">
        <v>75</v>
      </c>
      <c r="H28" t="s">
        <v>68</v>
      </c>
      <c r="I28" t="s">
        <v>541</v>
      </c>
      <c r="J28" t="s">
        <v>351</v>
      </c>
      <c r="K28" t="s">
        <v>386</v>
      </c>
      <c r="L28" t="s">
        <v>14</v>
      </c>
      <c r="M28" t="s">
        <v>542</v>
      </c>
      <c r="N28" t="s">
        <v>14</v>
      </c>
    </row>
    <row r="29" spans="1:14" x14ac:dyDescent="0.25">
      <c r="A29" t="s">
        <v>529</v>
      </c>
      <c r="B29" t="s">
        <v>543</v>
      </c>
      <c r="C29" t="s">
        <v>531</v>
      </c>
      <c r="D29" t="s">
        <v>531</v>
      </c>
      <c r="E29" t="s">
        <v>579</v>
      </c>
      <c r="F29" t="s">
        <v>547</v>
      </c>
      <c r="G29" t="s">
        <v>75</v>
      </c>
      <c r="H29" t="s">
        <v>68</v>
      </c>
      <c r="I29" t="s">
        <v>569</v>
      </c>
      <c r="J29" t="s">
        <v>570</v>
      </c>
      <c r="K29" t="s">
        <v>398</v>
      </c>
      <c r="L29" t="s">
        <v>14</v>
      </c>
      <c r="M29" t="s">
        <v>603</v>
      </c>
      <c r="N29" t="s">
        <v>14</v>
      </c>
    </row>
    <row r="30" spans="1:14" x14ac:dyDescent="0.25">
      <c r="A30" t="s">
        <v>529</v>
      </c>
      <c r="B30" t="s">
        <v>540</v>
      </c>
      <c r="C30" t="s">
        <v>531</v>
      </c>
      <c r="D30" t="s">
        <v>531</v>
      </c>
      <c r="E30" t="s">
        <v>604</v>
      </c>
      <c r="F30" t="s">
        <v>76</v>
      </c>
      <c r="G30" t="s">
        <v>75</v>
      </c>
      <c r="H30" t="s">
        <v>67</v>
      </c>
      <c r="I30" t="s">
        <v>601</v>
      </c>
      <c r="J30" t="s">
        <v>351</v>
      </c>
      <c r="K30" t="s">
        <v>605</v>
      </c>
      <c r="L30" t="s">
        <v>14</v>
      </c>
      <c r="M30" t="s">
        <v>602</v>
      </c>
      <c r="N30" t="s">
        <v>14</v>
      </c>
    </row>
    <row r="31" spans="1:14" x14ac:dyDescent="0.25">
      <c r="A31" t="s">
        <v>529</v>
      </c>
      <c r="B31" t="s">
        <v>536</v>
      </c>
      <c r="C31" t="s">
        <v>531</v>
      </c>
      <c r="D31" t="s">
        <v>531</v>
      </c>
      <c r="E31" t="s">
        <v>604</v>
      </c>
      <c r="F31" t="s">
        <v>76</v>
      </c>
      <c r="G31" t="s">
        <v>75</v>
      </c>
      <c r="H31" t="s">
        <v>68</v>
      </c>
      <c r="I31" t="s">
        <v>606</v>
      </c>
      <c r="J31" t="s">
        <v>538</v>
      </c>
      <c r="K31" t="s">
        <v>455</v>
      </c>
      <c r="L31" t="s">
        <v>14</v>
      </c>
      <c r="M31" t="s">
        <v>607</v>
      </c>
      <c r="N31" t="s">
        <v>608</v>
      </c>
    </row>
    <row r="32" spans="1:14" x14ac:dyDescent="0.25">
      <c r="A32" t="s">
        <v>529</v>
      </c>
      <c r="B32" t="s">
        <v>543</v>
      </c>
      <c r="C32" t="s">
        <v>531</v>
      </c>
      <c r="D32" t="s">
        <v>531</v>
      </c>
      <c r="E32" t="s">
        <v>604</v>
      </c>
      <c r="F32" t="s">
        <v>76</v>
      </c>
      <c r="G32" t="s">
        <v>75</v>
      </c>
      <c r="H32" t="s">
        <v>68</v>
      </c>
      <c r="I32" t="s">
        <v>609</v>
      </c>
      <c r="J32" t="s">
        <v>570</v>
      </c>
      <c r="K32" t="s">
        <v>456</v>
      </c>
      <c r="L32" t="s">
        <v>14</v>
      </c>
      <c r="M32" t="s">
        <v>610</v>
      </c>
      <c r="N32" t="s">
        <v>14</v>
      </c>
    </row>
    <row r="33" spans="1:14" x14ac:dyDescent="0.25">
      <c r="A33" t="s">
        <v>529</v>
      </c>
      <c r="B33" t="s">
        <v>536</v>
      </c>
      <c r="C33" t="s">
        <v>531</v>
      </c>
      <c r="D33" t="s">
        <v>531</v>
      </c>
      <c r="E33" t="s">
        <v>604</v>
      </c>
      <c r="F33" t="s">
        <v>547</v>
      </c>
      <c r="G33" t="s">
        <v>75</v>
      </c>
      <c r="H33" t="s">
        <v>67</v>
      </c>
      <c r="I33" t="s">
        <v>611</v>
      </c>
      <c r="J33" t="s">
        <v>538</v>
      </c>
      <c r="K33" t="s">
        <v>493</v>
      </c>
      <c r="L33" t="s">
        <v>14</v>
      </c>
      <c r="M33" t="s">
        <v>612</v>
      </c>
      <c r="N33" t="s">
        <v>14</v>
      </c>
    </row>
    <row r="34" spans="1:14" x14ac:dyDescent="0.25">
      <c r="A34" t="s">
        <v>529</v>
      </c>
      <c r="B34" t="s">
        <v>553</v>
      </c>
      <c r="C34" t="s">
        <v>531</v>
      </c>
      <c r="D34" t="s">
        <v>531</v>
      </c>
      <c r="E34" t="s">
        <v>604</v>
      </c>
      <c r="F34" t="s">
        <v>547</v>
      </c>
      <c r="G34" t="s">
        <v>75</v>
      </c>
      <c r="H34" t="s">
        <v>67</v>
      </c>
      <c r="I34" t="s">
        <v>583</v>
      </c>
      <c r="J34" t="s">
        <v>584</v>
      </c>
      <c r="K34" t="s">
        <v>504</v>
      </c>
      <c r="L34" t="s">
        <v>14</v>
      </c>
      <c r="M34" t="s">
        <v>585</v>
      </c>
      <c r="N34" t="s">
        <v>14</v>
      </c>
    </row>
    <row r="35" spans="1:14" x14ac:dyDescent="0.25">
      <c r="A35" t="s">
        <v>529</v>
      </c>
      <c r="B35" t="s">
        <v>540</v>
      </c>
      <c r="C35" t="s">
        <v>531</v>
      </c>
      <c r="D35" t="s">
        <v>531</v>
      </c>
      <c r="E35" t="s">
        <v>604</v>
      </c>
      <c r="F35" t="s">
        <v>547</v>
      </c>
      <c r="G35" t="s">
        <v>75</v>
      </c>
      <c r="H35" t="s">
        <v>67</v>
      </c>
      <c r="I35" t="s">
        <v>601</v>
      </c>
      <c r="J35" t="s">
        <v>351</v>
      </c>
      <c r="K35" t="s">
        <v>494</v>
      </c>
      <c r="L35" t="s">
        <v>14</v>
      </c>
      <c r="M35" t="s">
        <v>602</v>
      </c>
      <c r="N35" t="s">
        <v>14</v>
      </c>
    </row>
    <row r="36" spans="1:14" x14ac:dyDescent="0.25">
      <c r="A36" t="s">
        <v>529</v>
      </c>
      <c r="B36" t="s">
        <v>553</v>
      </c>
      <c r="C36" t="s">
        <v>531</v>
      </c>
      <c r="D36" t="s">
        <v>531</v>
      </c>
      <c r="E36" t="s">
        <v>604</v>
      </c>
      <c r="F36" t="s">
        <v>547</v>
      </c>
      <c r="G36" t="s">
        <v>75</v>
      </c>
      <c r="H36" t="s">
        <v>68</v>
      </c>
      <c r="I36" t="s">
        <v>583</v>
      </c>
      <c r="J36" t="s">
        <v>584</v>
      </c>
      <c r="K36" t="s">
        <v>505</v>
      </c>
      <c r="L36" t="s">
        <v>14</v>
      </c>
      <c r="M36" t="s">
        <v>585</v>
      </c>
      <c r="N36" t="s">
        <v>14</v>
      </c>
    </row>
    <row r="37" spans="1:14" x14ac:dyDescent="0.25">
      <c r="A37" t="s">
        <v>529</v>
      </c>
      <c r="B37" t="s">
        <v>536</v>
      </c>
      <c r="C37" t="s">
        <v>531</v>
      </c>
      <c r="D37" t="s">
        <v>531</v>
      </c>
      <c r="E37" t="s">
        <v>604</v>
      </c>
      <c r="F37" t="s">
        <v>547</v>
      </c>
      <c r="G37" t="s">
        <v>75</v>
      </c>
      <c r="H37" t="s">
        <v>68</v>
      </c>
      <c r="I37" t="s">
        <v>613</v>
      </c>
      <c r="J37" t="s">
        <v>538</v>
      </c>
      <c r="K37" t="s">
        <v>614</v>
      </c>
      <c r="L37" t="s">
        <v>14</v>
      </c>
      <c r="M37" t="s">
        <v>615</v>
      </c>
      <c r="N37" t="s">
        <v>14</v>
      </c>
    </row>
    <row r="38" spans="1:14" x14ac:dyDescent="0.25">
      <c r="A38" t="s">
        <v>529</v>
      </c>
      <c r="B38" t="s">
        <v>540</v>
      </c>
      <c r="C38" t="s">
        <v>531</v>
      </c>
      <c r="D38" t="s">
        <v>531</v>
      </c>
      <c r="E38" t="s">
        <v>604</v>
      </c>
      <c r="F38" t="s">
        <v>547</v>
      </c>
      <c r="G38" t="s">
        <v>75</v>
      </c>
      <c r="H38" t="s">
        <v>68</v>
      </c>
      <c r="I38" t="s">
        <v>601</v>
      </c>
      <c r="J38" t="s">
        <v>351</v>
      </c>
      <c r="K38" t="s">
        <v>496</v>
      </c>
      <c r="L38" t="s">
        <v>14</v>
      </c>
      <c r="M38" t="s">
        <v>602</v>
      </c>
      <c r="N38" t="s">
        <v>14</v>
      </c>
    </row>
    <row r="39" spans="1:14" x14ac:dyDescent="0.25">
      <c r="A39" t="s">
        <v>529</v>
      </c>
      <c r="B39" t="s">
        <v>536</v>
      </c>
      <c r="C39" t="s">
        <v>531</v>
      </c>
      <c r="D39" t="s">
        <v>531</v>
      </c>
      <c r="E39" t="s">
        <v>616</v>
      </c>
      <c r="F39" t="s">
        <v>76</v>
      </c>
      <c r="G39" t="s">
        <v>75</v>
      </c>
      <c r="H39" t="s">
        <v>67</v>
      </c>
      <c r="I39" t="s">
        <v>572</v>
      </c>
      <c r="J39" t="s">
        <v>538</v>
      </c>
      <c r="K39" t="s">
        <v>393</v>
      </c>
      <c r="L39" t="s">
        <v>14</v>
      </c>
      <c r="M39" t="s">
        <v>573</v>
      </c>
      <c r="N39" t="s">
        <v>14</v>
      </c>
    </row>
    <row r="40" spans="1:14" x14ac:dyDescent="0.25">
      <c r="A40" t="s">
        <v>529</v>
      </c>
      <c r="B40" t="s">
        <v>536</v>
      </c>
      <c r="C40" t="s">
        <v>531</v>
      </c>
      <c r="D40" t="s">
        <v>531</v>
      </c>
      <c r="E40" t="s">
        <v>616</v>
      </c>
      <c r="F40" t="s">
        <v>76</v>
      </c>
      <c r="G40" t="s">
        <v>75</v>
      </c>
      <c r="H40" t="s">
        <v>67</v>
      </c>
      <c r="I40" t="s">
        <v>572</v>
      </c>
      <c r="J40" t="s">
        <v>538</v>
      </c>
      <c r="K40" t="s">
        <v>389</v>
      </c>
      <c r="L40" t="s">
        <v>14</v>
      </c>
      <c r="M40" t="s">
        <v>573</v>
      </c>
      <c r="N40" t="s">
        <v>14</v>
      </c>
    </row>
    <row r="41" spans="1:14" x14ac:dyDescent="0.25">
      <c r="A41" t="s">
        <v>529</v>
      </c>
      <c r="B41" t="s">
        <v>536</v>
      </c>
      <c r="C41" t="s">
        <v>531</v>
      </c>
      <c r="D41" t="s">
        <v>531</v>
      </c>
      <c r="E41" t="s">
        <v>616</v>
      </c>
      <c r="F41" t="s">
        <v>76</v>
      </c>
      <c r="G41" t="s">
        <v>75</v>
      </c>
      <c r="H41" t="s">
        <v>67</v>
      </c>
      <c r="I41" t="s">
        <v>572</v>
      </c>
      <c r="J41" t="s">
        <v>538</v>
      </c>
      <c r="K41" t="s">
        <v>395</v>
      </c>
      <c r="L41" t="s">
        <v>14</v>
      </c>
      <c r="M41" t="s">
        <v>573</v>
      </c>
      <c r="N41" t="s">
        <v>14</v>
      </c>
    </row>
    <row r="42" spans="1:14" x14ac:dyDescent="0.25">
      <c r="A42" t="s">
        <v>529</v>
      </c>
      <c r="B42" t="s">
        <v>540</v>
      </c>
      <c r="C42" t="s">
        <v>531</v>
      </c>
      <c r="D42" t="s">
        <v>531</v>
      </c>
      <c r="E42" t="s">
        <v>616</v>
      </c>
      <c r="F42" t="s">
        <v>76</v>
      </c>
      <c r="G42" t="s">
        <v>75</v>
      </c>
      <c r="H42" t="s">
        <v>67</v>
      </c>
      <c r="I42" t="s">
        <v>601</v>
      </c>
      <c r="J42" t="s">
        <v>351</v>
      </c>
      <c r="K42" t="s">
        <v>390</v>
      </c>
      <c r="L42" t="s">
        <v>14</v>
      </c>
      <c r="M42" t="s">
        <v>602</v>
      </c>
      <c r="N42" t="s">
        <v>14</v>
      </c>
    </row>
    <row r="43" spans="1:14" x14ac:dyDescent="0.25">
      <c r="A43" t="s">
        <v>529</v>
      </c>
      <c r="B43" t="s">
        <v>540</v>
      </c>
      <c r="C43" t="s">
        <v>531</v>
      </c>
      <c r="D43" t="s">
        <v>531</v>
      </c>
      <c r="E43" t="s">
        <v>616</v>
      </c>
      <c r="F43" t="s">
        <v>76</v>
      </c>
      <c r="G43" t="s">
        <v>75</v>
      </c>
      <c r="H43" t="s">
        <v>67</v>
      </c>
      <c r="I43" t="s">
        <v>601</v>
      </c>
      <c r="J43" t="s">
        <v>351</v>
      </c>
      <c r="K43" t="s">
        <v>617</v>
      </c>
      <c r="L43" t="s">
        <v>14</v>
      </c>
      <c r="M43" t="s">
        <v>602</v>
      </c>
      <c r="N43" t="s">
        <v>14</v>
      </c>
    </row>
    <row r="44" spans="1:14" x14ac:dyDescent="0.25">
      <c r="A44" t="s">
        <v>529</v>
      </c>
      <c r="B44" t="s">
        <v>536</v>
      </c>
      <c r="C44" t="s">
        <v>531</v>
      </c>
      <c r="D44" t="s">
        <v>531</v>
      </c>
      <c r="E44" t="s">
        <v>616</v>
      </c>
      <c r="F44" t="s">
        <v>76</v>
      </c>
      <c r="G44" t="s">
        <v>75</v>
      </c>
      <c r="H44" t="s">
        <v>67</v>
      </c>
      <c r="I44" t="s">
        <v>557</v>
      </c>
      <c r="J44" t="s">
        <v>538</v>
      </c>
      <c r="K44" t="s">
        <v>391</v>
      </c>
      <c r="L44" t="s">
        <v>14</v>
      </c>
      <c r="M44" t="s">
        <v>558</v>
      </c>
      <c r="N44" t="s">
        <v>618</v>
      </c>
    </row>
    <row r="45" spans="1:14" x14ac:dyDescent="0.25">
      <c r="A45" t="s">
        <v>529</v>
      </c>
      <c r="B45" t="s">
        <v>578</v>
      </c>
      <c r="C45" t="s">
        <v>531</v>
      </c>
      <c r="D45" t="s">
        <v>531</v>
      </c>
      <c r="E45" t="s">
        <v>616</v>
      </c>
      <c r="F45" t="s">
        <v>76</v>
      </c>
      <c r="G45" t="s">
        <v>75</v>
      </c>
      <c r="H45" t="s">
        <v>67</v>
      </c>
      <c r="I45" t="s">
        <v>619</v>
      </c>
      <c r="J45" t="s">
        <v>581</v>
      </c>
      <c r="K45" t="s">
        <v>381</v>
      </c>
      <c r="L45" t="s">
        <v>14</v>
      </c>
      <c r="M45" t="s">
        <v>620</v>
      </c>
      <c r="N45" t="s">
        <v>14</v>
      </c>
    </row>
    <row r="46" spans="1:14" x14ac:dyDescent="0.25">
      <c r="A46" t="s">
        <v>529</v>
      </c>
      <c r="B46" t="s">
        <v>621</v>
      </c>
      <c r="C46" t="s">
        <v>531</v>
      </c>
      <c r="D46" t="s">
        <v>531</v>
      </c>
      <c r="E46" t="s">
        <v>616</v>
      </c>
      <c r="F46" t="s">
        <v>76</v>
      </c>
      <c r="G46" t="s">
        <v>75</v>
      </c>
      <c r="H46" t="s">
        <v>67</v>
      </c>
      <c r="I46" t="s">
        <v>622</v>
      </c>
      <c r="J46" t="s">
        <v>623</v>
      </c>
      <c r="K46" t="s">
        <v>392</v>
      </c>
      <c r="L46" t="s">
        <v>14</v>
      </c>
      <c r="M46" t="s">
        <v>624</v>
      </c>
      <c r="N46" t="s">
        <v>14</v>
      </c>
    </row>
    <row r="47" spans="1:14" x14ac:dyDescent="0.25">
      <c r="A47" t="s">
        <v>529</v>
      </c>
      <c r="B47" t="s">
        <v>540</v>
      </c>
      <c r="C47" t="s">
        <v>531</v>
      </c>
      <c r="D47" t="s">
        <v>531</v>
      </c>
      <c r="E47" t="s">
        <v>616</v>
      </c>
      <c r="F47" t="s">
        <v>76</v>
      </c>
      <c r="G47" t="s">
        <v>75</v>
      </c>
      <c r="H47" t="s">
        <v>67</v>
      </c>
      <c r="I47" t="s">
        <v>541</v>
      </c>
      <c r="J47" t="s">
        <v>351</v>
      </c>
      <c r="K47" t="s">
        <v>380</v>
      </c>
      <c r="L47" t="s">
        <v>14</v>
      </c>
      <c r="M47" t="s">
        <v>542</v>
      </c>
      <c r="N47" t="s">
        <v>14</v>
      </c>
    </row>
    <row r="48" spans="1:14" x14ac:dyDescent="0.25">
      <c r="A48" t="s">
        <v>529</v>
      </c>
      <c r="B48" t="s">
        <v>540</v>
      </c>
      <c r="C48" t="s">
        <v>531</v>
      </c>
      <c r="D48" t="s">
        <v>531</v>
      </c>
      <c r="E48" t="s">
        <v>616</v>
      </c>
      <c r="F48" t="s">
        <v>76</v>
      </c>
      <c r="G48" t="s">
        <v>75</v>
      </c>
      <c r="H48" t="s">
        <v>67</v>
      </c>
      <c r="I48" t="s">
        <v>541</v>
      </c>
      <c r="J48" t="s">
        <v>351</v>
      </c>
      <c r="K48" t="s">
        <v>353</v>
      </c>
      <c r="L48" t="s">
        <v>14</v>
      </c>
      <c r="M48" t="s">
        <v>542</v>
      </c>
      <c r="N48" t="s">
        <v>14</v>
      </c>
    </row>
    <row r="49" spans="1:14" x14ac:dyDescent="0.25">
      <c r="A49" t="s">
        <v>529</v>
      </c>
      <c r="B49" t="s">
        <v>543</v>
      </c>
      <c r="C49" t="s">
        <v>531</v>
      </c>
      <c r="D49" t="s">
        <v>531</v>
      </c>
      <c r="E49" t="s">
        <v>616</v>
      </c>
      <c r="F49" t="s">
        <v>76</v>
      </c>
      <c r="G49" t="s">
        <v>75</v>
      </c>
      <c r="H49" t="s">
        <v>67</v>
      </c>
      <c r="I49" t="s">
        <v>569</v>
      </c>
      <c r="J49" t="s">
        <v>570</v>
      </c>
      <c r="K49" t="s">
        <v>406</v>
      </c>
      <c r="L49" t="s">
        <v>14</v>
      </c>
      <c r="M49" t="s">
        <v>571</v>
      </c>
      <c r="N49" t="s">
        <v>14</v>
      </c>
    </row>
    <row r="50" spans="1:14" x14ac:dyDescent="0.25">
      <c r="A50" t="s">
        <v>529</v>
      </c>
      <c r="B50" t="s">
        <v>536</v>
      </c>
      <c r="C50" t="s">
        <v>531</v>
      </c>
      <c r="D50" t="s">
        <v>531</v>
      </c>
      <c r="E50" t="s">
        <v>616</v>
      </c>
      <c r="F50" t="s">
        <v>76</v>
      </c>
      <c r="G50" t="s">
        <v>75</v>
      </c>
      <c r="H50" t="s">
        <v>68</v>
      </c>
      <c r="I50" t="s">
        <v>557</v>
      </c>
      <c r="J50" t="s">
        <v>538</v>
      </c>
      <c r="K50" t="s">
        <v>409</v>
      </c>
      <c r="L50" t="s">
        <v>14</v>
      </c>
      <c r="M50" t="s">
        <v>625</v>
      </c>
      <c r="N50" t="s">
        <v>14</v>
      </c>
    </row>
    <row r="51" spans="1:14" x14ac:dyDescent="0.25">
      <c r="A51" t="s">
        <v>529</v>
      </c>
      <c r="B51" t="s">
        <v>543</v>
      </c>
      <c r="C51" t="s">
        <v>531</v>
      </c>
      <c r="D51" t="s">
        <v>531</v>
      </c>
      <c r="E51" t="s">
        <v>616</v>
      </c>
      <c r="F51" t="s">
        <v>76</v>
      </c>
      <c r="G51" t="s">
        <v>75</v>
      </c>
      <c r="H51" t="s">
        <v>68</v>
      </c>
      <c r="I51" t="s">
        <v>626</v>
      </c>
      <c r="J51" t="s">
        <v>562</v>
      </c>
      <c r="K51" t="s">
        <v>627</v>
      </c>
      <c r="L51" t="s">
        <v>14</v>
      </c>
      <c r="M51" t="s">
        <v>628</v>
      </c>
      <c r="N51" t="s">
        <v>14</v>
      </c>
    </row>
    <row r="52" spans="1:14" x14ac:dyDescent="0.25">
      <c r="A52" t="s">
        <v>529</v>
      </c>
      <c r="B52" t="s">
        <v>629</v>
      </c>
      <c r="C52" t="s">
        <v>531</v>
      </c>
      <c r="D52" t="s">
        <v>531</v>
      </c>
      <c r="E52" t="s">
        <v>616</v>
      </c>
      <c r="F52" t="s">
        <v>76</v>
      </c>
      <c r="G52" t="s">
        <v>75</v>
      </c>
      <c r="H52" t="s">
        <v>68</v>
      </c>
      <c r="I52" t="s">
        <v>630</v>
      </c>
      <c r="J52" t="s">
        <v>631</v>
      </c>
      <c r="K52" t="s">
        <v>415</v>
      </c>
      <c r="L52" t="s">
        <v>14</v>
      </c>
      <c r="M52" t="s">
        <v>632</v>
      </c>
      <c r="N52" t="s">
        <v>14</v>
      </c>
    </row>
    <row r="53" spans="1:14" x14ac:dyDescent="0.25">
      <c r="A53" t="s">
        <v>529</v>
      </c>
      <c r="B53" t="s">
        <v>543</v>
      </c>
      <c r="C53" t="s">
        <v>531</v>
      </c>
      <c r="D53" t="s">
        <v>531</v>
      </c>
      <c r="E53" t="s">
        <v>616</v>
      </c>
      <c r="F53" t="s">
        <v>76</v>
      </c>
      <c r="G53" t="s">
        <v>75</v>
      </c>
      <c r="H53" t="s">
        <v>68</v>
      </c>
      <c r="I53" t="s">
        <v>569</v>
      </c>
      <c r="J53" t="s">
        <v>570</v>
      </c>
      <c r="K53" t="s">
        <v>406</v>
      </c>
      <c r="L53" t="s">
        <v>14</v>
      </c>
      <c r="M53" t="s">
        <v>603</v>
      </c>
      <c r="N53" t="s">
        <v>14</v>
      </c>
    </row>
    <row r="54" spans="1:14" x14ac:dyDescent="0.25">
      <c r="A54" t="s">
        <v>529</v>
      </c>
      <c r="B54" t="s">
        <v>543</v>
      </c>
      <c r="C54" t="s">
        <v>531</v>
      </c>
      <c r="D54" t="s">
        <v>531</v>
      </c>
      <c r="E54" t="s">
        <v>616</v>
      </c>
      <c r="F54" t="s">
        <v>76</v>
      </c>
      <c r="G54" t="s">
        <v>75</v>
      </c>
      <c r="H54" t="s">
        <v>68</v>
      </c>
      <c r="I54" t="s">
        <v>564</v>
      </c>
      <c r="J54" t="s">
        <v>565</v>
      </c>
      <c r="K54" t="s">
        <v>408</v>
      </c>
      <c r="L54" t="s">
        <v>14</v>
      </c>
      <c r="M54" t="s">
        <v>566</v>
      </c>
      <c r="N54" t="s">
        <v>14</v>
      </c>
    </row>
    <row r="55" spans="1:14" x14ac:dyDescent="0.25">
      <c r="A55" t="s">
        <v>529</v>
      </c>
      <c r="B55" t="s">
        <v>553</v>
      </c>
      <c r="C55" t="s">
        <v>531</v>
      </c>
      <c r="D55" t="s">
        <v>531</v>
      </c>
      <c r="E55" t="s">
        <v>616</v>
      </c>
      <c r="F55" t="s">
        <v>547</v>
      </c>
      <c r="G55" t="s">
        <v>75</v>
      </c>
      <c r="H55" t="s">
        <v>67</v>
      </c>
      <c r="I55" t="s">
        <v>633</v>
      </c>
      <c r="J55" t="s">
        <v>555</v>
      </c>
      <c r="K55" t="s">
        <v>397</v>
      </c>
      <c r="L55" t="s">
        <v>14</v>
      </c>
      <c r="M55" t="s">
        <v>634</v>
      </c>
      <c r="N55" t="s">
        <v>14</v>
      </c>
    </row>
    <row r="56" spans="1:14" x14ac:dyDescent="0.25">
      <c r="A56" t="s">
        <v>529</v>
      </c>
      <c r="B56" t="s">
        <v>553</v>
      </c>
      <c r="C56" t="s">
        <v>531</v>
      </c>
      <c r="D56" t="s">
        <v>531</v>
      </c>
      <c r="E56" t="s">
        <v>616</v>
      </c>
      <c r="F56" t="s">
        <v>547</v>
      </c>
      <c r="G56" t="s">
        <v>75</v>
      </c>
      <c r="H56" t="s">
        <v>67</v>
      </c>
      <c r="I56" t="s">
        <v>635</v>
      </c>
      <c r="J56" t="s">
        <v>555</v>
      </c>
      <c r="K56" t="s">
        <v>377</v>
      </c>
      <c r="L56" t="s">
        <v>14</v>
      </c>
      <c r="M56" t="s">
        <v>636</v>
      </c>
      <c r="N56" t="s">
        <v>14</v>
      </c>
    </row>
    <row r="57" spans="1:14" x14ac:dyDescent="0.25">
      <c r="A57" t="s">
        <v>529</v>
      </c>
      <c r="B57" t="s">
        <v>543</v>
      </c>
      <c r="C57" t="s">
        <v>531</v>
      </c>
      <c r="D57" t="s">
        <v>531</v>
      </c>
      <c r="E57" t="s">
        <v>616</v>
      </c>
      <c r="F57" t="s">
        <v>547</v>
      </c>
      <c r="G57" t="s">
        <v>75</v>
      </c>
      <c r="H57" t="s">
        <v>67</v>
      </c>
      <c r="I57" t="s">
        <v>637</v>
      </c>
      <c r="J57" t="s">
        <v>570</v>
      </c>
      <c r="K57" t="s">
        <v>414</v>
      </c>
      <c r="L57" t="s">
        <v>14</v>
      </c>
      <c r="M57" t="s">
        <v>638</v>
      </c>
      <c r="N57" t="s">
        <v>14</v>
      </c>
    </row>
    <row r="58" spans="1:14" x14ac:dyDescent="0.25">
      <c r="A58" t="s">
        <v>529</v>
      </c>
      <c r="B58" t="s">
        <v>629</v>
      </c>
      <c r="C58" t="s">
        <v>531</v>
      </c>
      <c r="D58" t="s">
        <v>531</v>
      </c>
      <c r="E58" t="s">
        <v>616</v>
      </c>
      <c r="F58" t="s">
        <v>547</v>
      </c>
      <c r="G58" t="s">
        <v>75</v>
      </c>
      <c r="H58" t="s">
        <v>67</v>
      </c>
      <c r="I58" t="s">
        <v>639</v>
      </c>
      <c r="J58" t="s">
        <v>640</v>
      </c>
      <c r="K58" t="s">
        <v>374</v>
      </c>
      <c r="L58" t="s">
        <v>14</v>
      </c>
      <c r="M58" t="s">
        <v>641</v>
      </c>
      <c r="N58" t="s">
        <v>14</v>
      </c>
    </row>
    <row r="59" spans="1:14" x14ac:dyDescent="0.25">
      <c r="A59" t="s">
        <v>529</v>
      </c>
      <c r="B59" t="s">
        <v>553</v>
      </c>
      <c r="C59" t="s">
        <v>531</v>
      </c>
      <c r="D59" t="s">
        <v>531</v>
      </c>
      <c r="E59" t="s">
        <v>616</v>
      </c>
      <c r="F59" t="s">
        <v>547</v>
      </c>
      <c r="G59" t="s">
        <v>75</v>
      </c>
      <c r="H59" t="s">
        <v>67</v>
      </c>
      <c r="I59" t="s">
        <v>642</v>
      </c>
      <c r="J59" t="s">
        <v>555</v>
      </c>
      <c r="K59" t="s">
        <v>376</v>
      </c>
      <c r="L59" t="s">
        <v>14</v>
      </c>
      <c r="M59" t="s">
        <v>643</v>
      </c>
      <c r="N59" t="s">
        <v>14</v>
      </c>
    </row>
    <row r="60" spans="1:14" x14ac:dyDescent="0.25">
      <c r="A60" t="s">
        <v>529</v>
      </c>
      <c r="B60" t="s">
        <v>586</v>
      </c>
      <c r="C60" t="s">
        <v>531</v>
      </c>
      <c r="D60" t="s">
        <v>531</v>
      </c>
      <c r="E60" t="s">
        <v>616</v>
      </c>
      <c r="F60" t="s">
        <v>547</v>
      </c>
      <c r="G60" t="s">
        <v>75</v>
      </c>
      <c r="H60" t="s">
        <v>68</v>
      </c>
      <c r="I60" t="s">
        <v>644</v>
      </c>
      <c r="J60" t="s">
        <v>592</v>
      </c>
      <c r="K60" t="s">
        <v>411</v>
      </c>
      <c r="L60" t="s">
        <v>14</v>
      </c>
      <c r="M60" t="s">
        <v>645</v>
      </c>
      <c r="N60" t="s">
        <v>14</v>
      </c>
    </row>
    <row r="61" spans="1:14" x14ac:dyDescent="0.25">
      <c r="A61" t="s">
        <v>529</v>
      </c>
      <c r="B61" t="s">
        <v>553</v>
      </c>
      <c r="C61" t="s">
        <v>531</v>
      </c>
      <c r="D61" t="s">
        <v>531</v>
      </c>
      <c r="E61" t="s">
        <v>616</v>
      </c>
      <c r="F61" t="s">
        <v>547</v>
      </c>
      <c r="G61" t="s">
        <v>75</v>
      </c>
      <c r="H61" t="s">
        <v>68</v>
      </c>
      <c r="I61" t="s">
        <v>583</v>
      </c>
      <c r="J61" t="s">
        <v>584</v>
      </c>
      <c r="K61" t="s">
        <v>412</v>
      </c>
      <c r="L61" t="s">
        <v>14</v>
      </c>
      <c r="M61" t="s">
        <v>646</v>
      </c>
      <c r="N61" t="s">
        <v>14</v>
      </c>
    </row>
    <row r="62" spans="1:14" x14ac:dyDescent="0.25">
      <c r="A62" t="s">
        <v>529</v>
      </c>
      <c r="B62" t="s">
        <v>629</v>
      </c>
      <c r="C62" t="s">
        <v>531</v>
      </c>
      <c r="D62" t="s">
        <v>531</v>
      </c>
      <c r="E62" t="s">
        <v>616</v>
      </c>
      <c r="F62" t="s">
        <v>547</v>
      </c>
      <c r="G62" t="s">
        <v>75</v>
      </c>
      <c r="H62" t="s">
        <v>68</v>
      </c>
      <c r="I62" t="s">
        <v>639</v>
      </c>
      <c r="J62" t="s">
        <v>640</v>
      </c>
      <c r="K62" t="s">
        <v>374</v>
      </c>
      <c r="L62" t="s">
        <v>14</v>
      </c>
      <c r="M62" t="s">
        <v>641</v>
      </c>
      <c r="N62" t="s">
        <v>14</v>
      </c>
    </row>
    <row r="63" spans="1:14" x14ac:dyDescent="0.25">
      <c r="A63" t="s">
        <v>529</v>
      </c>
      <c r="B63" t="s">
        <v>629</v>
      </c>
      <c r="C63" t="s">
        <v>531</v>
      </c>
      <c r="D63" t="s">
        <v>531</v>
      </c>
      <c r="E63" t="s">
        <v>616</v>
      </c>
      <c r="F63" t="s">
        <v>547</v>
      </c>
      <c r="G63" t="s">
        <v>75</v>
      </c>
      <c r="H63" t="s">
        <v>68</v>
      </c>
      <c r="I63" t="s">
        <v>639</v>
      </c>
      <c r="J63" t="s">
        <v>640</v>
      </c>
      <c r="K63" t="s">
        <v>373</v>
      </c>
      <c r="L63" t="s">
        <v>14</v>
      </c>
      <c r="M63" t="s">
        <v>641</v>
      </c>
      <c r="N63" t="s">
        <v>14</v>
      </c>
    </row>
    <row r="64" spans="1:14" x14ac:dyDescent="0.25">
      <c r="A64" t="s">
        <v>529</v>
      </c>
      <c r="B64" t="s">
        <v>543</v>
      </c>
      <c r="C64" t="s">
        <v>531</v>
      </c>
      <c r="D64" t="s">
        <v>531</v>
      </c>
      <c r="E64" t="s">
        <v>647</v>
      </c>
      <c r="F64" t="s">
        <v>76</v>
      </c>
      <c r="G64" t="s">
        <v>75</v>
      </c>
      <c r="H64" t="s">
        <v>67</v>
      </c>
      <c r="I64" t="s">
        <v>637</v>
      </c>
      <c r="J64" t="s">
        <v>570</v>
      </c>
      <c r="K64" t="s">
        <v>648</v>
      </c>
      <c r="L64" t="s">
        <v>14</v>
      </c>
      <c r="M64" t="s">
        <v>638</v>
      </c>
      <c r="N64" t="s">
        <v>14</v>
      </c>
    </row>
    <row r="65" spans="1:14" x14ac:dyDescent="0.25">
      <c r="A65" t="s">
        <v>529</v>
      </c>
      <c r="B65" t="s">
        <v>649</v>
      </c>
      <c r="C65" t="s">
        <v>531</v>
      </c>
      <c r="D65" t="s">
        <v>531</v>
      </c>
      <c r="E65" t="s">
        <v>647</v>
      </c>
      <c r="F65" t="s">
        <v>76</v>
      </c>
      <c r="G65" t="s">
        <v>75</v>
      </c>
      <c r="H65" t="s">
        <v>68</v>
      </c>
      <c r="I65" t="s">
        <v>650</v>
      </c>
      <c r="J65" t="s">
        <v>651</v>
      </c>
      <c r="K65" t="s">
        <v>432</v>
      </c>
      <c r="L65" t="s">
        <v>14</v>
      </c>
      <c r="M65" t="s">
        <v>652</v>
      </c>
      <c r="N65" t="s">
        <v>14</v>
      </c>
    </row>
    <row r="66" spans="1:14" x14ac:dyDescent="0.25">
      <c r="A66" t="s">
        <v>529</v>
      </c>
      <c r="B66" t="s">
        <v>578</v>
      </c>
      <c r="C66" t="s">
        <v>531</v>
      </c>
      <c r="D66" t="s">
        <v>531</v>
      </c>
      <c r="E66" t="s">
        <v>647</v>
      </c>
      <c r="F66" t="s">
        <v>76</v>
      </c>
      <c r="G66" t="s">
        <v>75</v>
      </c>
      <c r="H66" t="s">
        <v>68</v>
      </c>
      <c r="I66" t="s">
        <v>653</v>
      </c>
      <c r="J66" t="s">
        <v>654</v>
      </c>
      <c r="K66" t="s">
        <v>434</v>
      </c>
      <c r="L66" t="s">
        <v>14</v>
      </c>
      <c r="M66" t="s">
        <v>655</v>
      </c>
      <c r="N66" t="s">
        <v>14</v>
      </c>
    </row>
    <row r="67" spans="1:14" x14ac:dyDescent="0.25">
      <c r="A67" t="s">
        <v>529</v>
      </c>
      <c r="B67" t="s">
        <v>596</v>
      </c>
      <c r="C67" t="s">
        <v>531</v>
      </c>
      <c r="D67" t="s">
        <v>531</v>
      </c>
      <c r="E67" t="s">
        <v>647</v>
      </c>
      <c r="F67" t="s">
        <v>76</v>
      </c>
      <c r="G67" t="s">
        <v>75</v>
      </c>
      <c r="H67" t="s">
        <v>68</v>
      </c>
      <c r="I67" t="s">
        <v>656</v>
      </c>
      <c r="J67" t="s">
        <v>657</v>
      </c>
      <c r="K67" t="s">
        <v>418</v>
      </c>
      <c r="L67" t="s">
        <v>14</v>
      </c>
      <c r="M67" t="s">
        <v>658</v>
      </c>
      <c r="N67" t="s">
        <v>14</v>
      </c>
    </row>
    <row r="68" spans="1:14" x14ac:dyDescent="0.25">
      <c r="A68" t="s">
        <v>529</v>
      </c>
      <c r="B68" t="s">
        <v>536</v>
      </c>
      <c r="C68" t="s">
        <v>531</v>
      </c>
      <c r="D68" t="s">
        <v>531</v>
      </c>
      <c r="E68" t="s">
        <v>647</v>
      </c>
      <c r="F68" t="s">
        <v>547</v>
      </c>
      <c r="G68" t="s">
        <v>75</v>
      </c>
      <c r="H68" t="s">
        <v>67</v>
      </c>
      <c r="I68" t="s">
        <v>659</v>
      </c>
      <c r="J68" t="s">
        <v>538</v>
      </c>
      <c r="K68" t="s">
        <v>462</v>
      </c>
      <c r="L68" t="s">
        <v>14</v>
      </c>
      <c r="M68" t="s">
        <v>660</v>
      </c>
      <c r="N68" t="s">
        <v>600</v>
      </c>
    </row>
    <row r="69" spans="1:14" x14ac:dyDescent="0.25">
      <c r="A69" t="s">
        <v>529</v>
      </c>
      <c r="B69" t="s">
        <v>536</v>
      </c>
      <c r="C69" t="s">
        <v>531</v>
      </c>
      <c r="D69" t="s">
        <v>531</v>
      </c>
      <c r="E69" t="s">
        <v>647</v>
      </c>
      <c r="F69" t="s">
        <v>547</v>
      </c>
      <c r="G69" t="s">
        <v>75</v>
      </c>
      <c r="H69" t="s">
        <v>67</v>
      </c>
      <c r="I69" t="s">
        <v>659</v>
      </c>
      <c r="J69" t="s">
        <v>538</v>
      </c>
      <c r="K69" t="s">
        <v>500</v>
      </c>
      <c r="L69" t="s">
        <v>14</v>
      </c>
      <c r="M69" t="s">
        <v>660</v>
      </c>
      <c r="N69" t="s">
        <v>600</v>
      </c>
    </row>
    <row r="70" spans="1:14" x14ac:dyDescent="0.25">
      <c r="A70" t="s">
        <v>529</v>
      </c>
      <c r="B70" t="s">
        <v>621</v>
      </c>
      <c r="C70" t="s">
        <v>531</v>
      </c>
      <c r="D70" t="s">
        <v>531</v>
      </c>
      <c r="E70" t="s">
        <v>647</v>
      </c>
      <c r="F70" t="s">
        <v>547</v>
      </c>
      <c r="G70" t="s">
        <v>75</v>
      </c>
      <c r="H70" t="s">
        <v>67</v>
      </c>
      <c r="I70" t="s">
        <v>661</v>
      </c>
      <c r="J70" t="s">
        <v>662</v>
      </c>
      <c r="K70" t="s">
        <v>463</v>
      </c>
      <c r="L70" t="s">
        <v>14</v>
      </c>
      <c r="M70" t="s">
        <v>663</v>
      </c>
      <c r="N70" t="s">
        <v>664</v>
      </c>
    </row>
    <row r="71" spans="1:14" x14ac:dyDescent="0.25">
      <c r="A71" t="s">
        <v>529</v>
      </c>
      <c r="B71" t="s">
        <v>530</v>
      </c>
      <c r="C71" t="s">
        <v>531</v>
      </c>
      <c r="D71" t="s">
        <v>531</v>
      </c>
      <c r="E71" t="s">
        <v>647</v>
      </c>
      <c r="F71" t="s">
        <v>547</v>
      </c>
      <c r="G71" t="s">
        <v>75</v>
      </c>
      <c r="H71" t="s">
        <v>67</v>
      </c>
      <c r="I71" t="s">
        <v>665</v>
      </c>
      <c r="J71" t="s">
        <v>534</v>
      </c>
      <c r="K71" t="s">
        <v>501</v>
      </c>
      <c r="L71" t="s">
        <v>14</v>
      </c>
      <c r="M71" t="s">
        <v>666</v>
      </c>
      <c r="N71" t="s">
        <v>14</v>
      </c>
    </row>
    <row r="72" spans="1:14" x14ac:dyDescent="0.25">
      <c r="A72" t="s">
        <v>529</v>
      </c>
      <c r="B72" t="s">
        <v>543</v>
      </c>
      <c r="C72" t="s">
        <v>531</v>
      </c>
      <c r="D72" t="s">
        <v>531</v>
      </c>
      <c r="E72" t="s">
        <v>647</v>
      </c>
      <c r="F72" t="s">
        <v>547</v>
      </c>
      <c r="G72" t="s">
        <v>75</v>
      </c>
      <c r="H72" t="s">
        <v>67</v>
      </c>
      <c r="I72" t="s">
        <v>637</v>
      </c>
      <c r="J72" t="s">
        <v>570</v>
      </c>
      <c r="K72" t="s">
        <v>421</v>
      </c>
      <c r="L72" t="s">
        <v>14</v>
      </c>
      <c r="M72" t="s">
        <v>638</v>
      </c>
      <c r="N72" t="s">
        <v>14</v>
      </c>
    </row>
    <row r="73" spans="1:14" x14ac:dyDescent="0.25">
      <c r="A73" t="s">
        <v>529</v>
      </c>
      <c r="B73" t="s">
        <v>536</v>
      </c>
      <c r="C73" t="s">
        <v>531</v>
      </c>
      <c r="D73" t="s">
        <v>531</v>
      </c>
      <c r="E73" t="s">
        <v>647</v>
      </c>
      <c r="F73" t="s">
        <v>547</v>
      </c>
      <c r="G73" t="s">
        <v>75</v>
      </c>
      <c r="H73" t="s">
        <v>67</v>
      </c>
      <c r="I73" t="s">
        <v>659</v>
      </c>
      <c r="J73" t="s">
        <v>538</v>
      </c>
      <c r="K73" t="s">
        <v>466</v>
      </c>
      <c r="L73" t="s">
        <v>14</v>
      </c>
      <c r="M73" t="s">
        <v>667</v>
      </c>
      <c r="N73" t="s">
        <v>14</v>
      </c>
    </row>
    <row r="74" spans="1:14" x14ac:dyDescent="0.25">
      <c r="A74" t="s">
        <v>529</v>
      </c>
      <c r="B74" t="s">
        <v>530</v>
      </c>
      <c r="C74" t="s">
        <v>531</v>
      </c>
      <c r="D74" t="s">
        <v>531</v>
      </c>
      <c r="E74" t="s">
        <v>647</v>
      </c>
      <c r="F74" t="s">
        <v>547</v>
      </c>
      <c r="G74" t="s">
        <v>75</v>
      </c>
      <c r="H74" t="s">
        <v>67</v>
      </c>
      <c r="I74" t="s">
        <v>668</v>
      </c>
      <c r="J74" t="s">
        <v>534</v>
      </c>
      <c r="K74" t="s">
        <v>465</v>
      </c>
      <c r="L74" t="s">
        <v>14</v>
      </c>
      <c r="M74" t="s">
        <v>669</v>
      </c>
      <c r="N74" t="s">
        <v>14</v>
      </c>
    </row>
    <row r="75" spans="1:14" x14ac:dyDescent="0.25">
      <c r="A75" t="s">
        <v>529</v>
      </c>
      <c r="B75" t="s">
        <v>543</v>
      </c>
      <c r="C75" t="s">
        <v>531</v>
      </c>
      <c r="D75" t="s">
        <v>531</v>
      </c>
      <c r="E75" t="s">
        <v>647</v>
      </c>
      <c r="F75" t="s">
        <v>547</v>
      </c>
      <c r="G75" t="s">
        <v>75</v>
      </c>
      <c r="H75" t="s">
        <v>67</v>
      </c>
      <c r="I75" t="s">
        <v>637</v>
      </c>
      <c r="J75" t="s">
        <v>570</v>
      </c>
      <c r="K75" t="s">
        <v>464</v>
      </c>
      <c r="L75" t="s">
        <v>14</v>
      </c>
      <c r="M75" t="s">
        <v>670</v>
      </c>
      <c r="N75" t="s">
        <v>14</v>
      </c>
    </row>
    <row r="76" spans="1:14" x14ac:dyDescent="0.25">
      <c r="A76" t="s">
        <v>529</v>
      </c>
      <c r="B76" t="s">
        <v>553</v>
      </c>
      <c r="C76" t="s">
        <v>531</v>
      </c>
      <c r="D76" t="s">
        <v>531</v>
      </c>
      <c r="E76" t="s">
        <v>647</v>
      </c>
      <c r="F76" t="s">
        <v>547</v>
      </c>
      <c r="G76" t="s">
        <v>75</v>
      </c>
      <c r="H76" t="s">
        <v>68</v>
      </c>
      <c r="I76" t="s">
        <v>583</v>
      </c>
      <c r="J76" t="s">
        <v>584</v>
      </c>
      <c r="K76" t="s">
        <v>422</v>
      </c>
      <c r="L76" t="s">
        <v>14</v>
      </c>
      <c r="M76" t="s">
        <v>585</v>
      </c>
      <c r="N76" t="s">
        <v>14</v>
      </c>
    </row>
    <row r="77" spans="1:14" x14ac:dyDescent="0.25">
      <c r="A77" t="s">
        <v>529</v>
      </c>
      <c r="B77" t="s">
        <v>553</v>
      </c>
      <c r="C77" t="s">
        <v>531</v>
      </c>
      <c r="D77" t="s">
        <v>531</v>
      </c>
      <c r="E77" t="s">
        <v>647</v>
      </c>
      <c r="F77" t="s">
        <v>547</v>
      </c>
      <c r="G77" t="s">
        <v>75</v>
      </c>
      <c r="H77" t="s">
        <v>68</v>
      </c>
      <c r="I77" t="s">
        <v>583</v>
      </c>
      <c r="J77" t="s">
        <v>584</v>
      </c>
      <c r="K77" t="s">
        <v>671</v>
      </c>
      <c r="L77" t="s">
        <v>14</v>
      </c>
      <c r="M77" t="s">
        <v>585</v>
      </c>
      <c r="N77" t="s">
        <v>14</v>
      </c>
    </row>
    <row r="78" spans="1:14" x14ac:dyDescent="0.25">
      <c r="A78" t="s">
        <v>529</v>
      </c>
      <c r="B78" t="s">
        <v>553</v>
      </c>
      <c r="C78" t="s">
        <v>531</v>
      </c>
      <c r="D78" t="s">
        <v>531</v>
      </c>
      <c r="E78" t="s">
        <v>647</v>
      </c>
      <c r="F78" t="s">
        <v>547</v>
      </c>
      <c r="G78" t="s">
        <v>75</v>
      </c>
      <c r="H78" t="s">
        <v>68</v>
      </c>
      <c r="I78" t="s">
        <v>583</v>
      </c>
      <c r="J78" t="s">
        <v>584</v>
      </c>
      <c r="K78" t="s">
        <v>426</v>
      </c>
      <c r="L78" t="s">
        <v>14</v>
      </c>
      <c r="M78" t="s">
        <v>585</v>
      </c>
      <c r="N78" t="s">
        <v>14</v>
      </c>
    </row>
    <row r="79" spans="1:14" x14ac:dyDescent="0.25">
      <c r="A79" t="s">
        <v>529</v>
      </c>
      <c r="B79" t="s">
        <v>536</v>
      </c>
      <c r="C79" t="s">
        <v>531</v>
      </c>
      <c r="D79" t="s">
        <v>531</v>
      </c>
      <c r="E79" t="s">
        <v>647</v>
      </c>
      <c r="F79" t="s">
        <v>547</v>
      </c>
      <c r="G79" t="s">
        <v>75</v>
      </c>
      <c r="H79" t="s">
        <v>68</v>
      </c>
      <c r="I79" t="s">
        <v>672</v>
      </c>
      <c r="J79" t="s">
        <v>538</v>
      </c>
      <c r="K79" t="s">
        <v>420</v>
      </c>
      <c r="L79" t="s">
        <v>14</v>
      </c>
      <c r="M79" t="s">
        <v>673</v>
      </c>
      <c r="N79" t="s">
        <v>14</v>
      </c>
    </row>
    <row r="80" spans="1:14" x14ac:dyDescent="0.25">
      <c r="A80" t="s">
        <v>529</v>
      </c>
      <c r="B80" t="s">
        <v>536</v>
      </c>
      <c r="C80" t="s">
        <v>531</v>
      </c>
      <c r="D80" t="s">
        <v>531</v>
      </c>
      <c r="E80" t="s">
        <v>647</v>
      </c>
      <c r="F80" t="s">
        <v>547</v>
      </c>
      <c r="G80" t="s">
        <v>75</v>
      </c>
      <c r="H80" t="s">
        <v>68</v>
      </c>
      <c r="I80" t="s">
        <v>672</v>
      </c>
      <c r="J80" t="s">
        <v>538</v>
      </c>
      <c r="K80" t="s">
        <v>423</v>
      </c>
      <c r="L80" t="s">
        <v>14</v>
      </c>
      <c r="M80" t="s">
        <v>673</v>
      </c>
      <c r="N80" t="s">
        <v>14</v>
      </c>
    </row>
    <row r="81" spans="1:14" x14ac:dyDescent="0.25">
      <c r="A81" t="s">
        <v>529</v>
      </c>
      <c r="B81" t="s">
        <v>530</v>
      </c>
      <c r="C81" t="s">
        <v>531</v>
      </c>
      <c r="D81" t="s">
        <v>531</v>
      </c>
      <c r="E81" t="s">
        <v>647</v>
      </c>
      <c r="F81" t="s">
        <v>547</v>
      </c>
      <c r="G81" t="s">
        <v>75</v>
      </c>
      <c r="H81" t="s">
        <v>68</v>
      </c>
      <c r="I81" t="s">
        <v>668</v>
      </c>
      <c r="J81" t="s">
        <v>534</v>
      </c>
      <c r="K81" t="s">
        <v>425</v>
      </c>
      <c r="L81" t="s">
        <v>14</v>
      </c>
      <c r="M81" t="s">
        <v>669</v>
      </c>
      <c r="N81" t="s">
        <v>14</v>
      </c>
    </row>
    <row r="82" spans="1:14" x14ac:dyDescent="0.25">
      <c r="A82" t="s">
        <v>529</v>
      </c>
      <c r="B82" t="s">
        <v>649</v>
      </c>
      <c r="C82" t="s">
        <v>531</v>
      </c>
      <c r="D82" t="s">
        <v>531</v>
      </c>
      <c r="E82" t="s">
        <v>647</v>
      </c>
      <c r="F82" t="s">
        <v>547</v>
      </c>
      <c r="G82" t="s">
        <v>75</v>
      </c>
      <c r="H82" t="s">
        <v>68</v>
      </c>
      <c r="I82" t="s">
        <v>650</v>
      </c>
      <c r="J82" t="s">
        <v>651</v>
      </c>
      <c r="K82" t="s">
        <v>674</v>
      </c>
      <c r="L82" t="s">
        <v>14</v>
      </c>
      <c r="M82" t="s">
        <v>675</v>
      </c>
      <c r="N82" t="s">
        <v>14</v>
      </c>
    </row>
    <row r="83" spans="1:14" x14ac:dyDescent="0.25">
      <c r="A83" t="s">
        <v>529</v>
      </c>
      <c r="B83" t="s">
        <v>629</v>
      </c>
      <c r="C83" t="s">
        <v>531</v>
      </c>
      <c r="D83" t="s">
        <v>531</v>
      </c>
      <c r="E83" t="s">
        <v>676</v>
      </c>
      <c r="F83" t="s">
        <v>76</v>
      </c>
      <c r="G83" t="s">
        <v>75</v>
      </c>
      <c r="H83" t="s">
        <v>68</v>
      </c>
      <c r="I83" t="s">
        <v>630</v>
      </c>
      <c r="J83" t="s">
        <v>631</v>
      </c>
      <c r="K83" t="s">
        <v>677</v>
      </c>
      <c r="L83" t="s">
        <v>14</v>
      </c>
      <c r="M83" t="s">
        <v>632</v>
      </c>
      <c r="N83" t="s">
        <v>14</v>
      </c>
    </row>
    <row r="84" spans="1:14" x14ac:dyDescent="0.25">
      <c r="A84" t="s">
        <v>529</v>
      </c>
      <c r="B84" t="s">
        <v>540</v>
      </c>
      <c r="C84" t="s">
        <v>531</v>
      </c>
      <c r="D84" t="s">
        <v>531</v>
      </c>
      <c r="E84" t="s">
        <v>676</v>
      </c>
      <c r="F84" t="s">
        <v>547</v>
      </c>
      <c r="G84" t="s">
        <v>75</v>
      </c>
      <c r="H84" t="s">
        <v>68</v>
      </c>
      <c r="I84" t="s">
        <v>678</v>
      </c>
      <c r="J84" t="s">
        <v>351</v>
      </c>
      <c r="K84" t="s">
        <v>679</v>
      </c>
      <c r="L84" t="s">
        <v>14</v>
      </c>
      <c r="M84" t="s">
        <v>680</v>
      </c>
      <c r="N84" t="s">
        <v>14</v>
      </c>
    </row>
    <row r="85" spans="1:14" x14ac:dyDescent="0.25">
      <c r="A85" t="s">
        <v>529</v>
      </c>
      <c r="B85" t="s">
        <v>536</v>
      </c>
      <c r="C85" t="s">
        <v>531</v>
      </c>
      <c r="D85" t="s">
        <v>531</v>
      </c>
      <c r="E85" t="s">
        <v>681</v>
      </c>
      <c r="F85" t="s">
        <v>76</v>
      </c>
      <c r="G85" t="s">
        <v>75</v>
      </c>
      <c r="H85" t="s">
        <v>67</v>
      </c>
      <c r="I85" t="s">
        <v>606</v>
      </c>
      <c r="J85" t="s">
        <v>538</v>
      </c>
      <c r="K85" t="s">
        <v>472</v>
      </c>
      <c r="L85" t="s">
        <v>14</v>
      </c>
      <c r="M85" t="s">
        <v>682</v>
      </c>
      <c r="N85" t="s">
        <v>14</v>
      </c>
    </row>
    <row r="86" spans="1:14" x14ac:dyDescent="0.25">
      <c r="A86" t="s">
        <v>529</v>
      </c>
      <c r="B86" t="s">
        <v>536</v>
      </c>
      <c r="C86" t="s">
        <v>531</v>
      </c>
      <c r="D86" t="s">
        <v>531</v>
      </c>
      <c r="E86" t="s">
        <v>681</v>
      </c>
      <c r="F86" t="s">
        <v>76</v>
      </c>
      <c r="G86" t="s">
        <v>75</v>
      </c>
      <c r="H86" t="s">
        <v>67</v>
      </c>
      <c r="I86" t="s">
        <v>606</v>
      </c>
      <c r="J86" t="s">
        <v>538</v>
      </c>
      <c r="K86" t="s">
        <v>468</v>
      </c>
      <c r="L86" t="s">
        <v>14</v>
      </c>
      <c r="M86" t="s">
        <v>682</v>
      </c>
      <c r="N86" t="s">
        <v>287</v>
      </c>
    </row>
    <row r="87" spans="1:14" x14ac:dyDescent="0.25">
      <c r="A87" t="s">
        <v>529</v>
      </c>
      <c r="B87" t="s">
        <v>596</v>
      </c>
      <c r="C87" t="s">
        <v>531</v>
      </c>
      <c r="D87" t="s">
        <v>531</v>
      </c>
      <c r="E87" t="s">
        <v>681</v>
      </c>
      <c r="F87" t="s">
        <v>76</v>
      </c>
      <c r="G87" t="s">
        <v>75</v>
      </c>
      <c r="H87" t="s">
        <v>67</v>
      </c>
      <c r="I87" t="s">
        <v>656</v>
      </c>
      <c r="J87" t="s">
        <v>657</v>
      </c>
      <c r="K87" t="s">
        <v>506</v>
      </c>
      <c r="L87" t="s">
        <v>14</v>
      </c>
      <c r="M87" t="s">
        <v>658</v>
      </c>
      <c r="N87" t="s">
        <v>14</v>
      </c>
    </row>
    <row r="88" spans="1:14" x14ac:dyDescent="0.25">
      <c r="A88" t="s">
        <v>529</v>
      </c>
      <c r="B88" t="s">
        <v>543</v>
      </c>
      <c r="C88" t="s">
        <v>531</v>
      </c>
      <c r="D88" t="s">
        <v>531</v>
      </c>
      <c r="E88" t="s">
        <v>681</v>
      </c>
      <c r="F88" t="s">
        <v>76</v>
      </c>
      <c r="G88" t="s">
        <v>75</v>
      </c>
      <c r="H88" t="s">
        <v>67</v>
      </c>
      <c r="I88" t="s">
        <v>637</v>
      </c>
      <c r="J88" t="s">
        <v>570</v>
      </c>
      <c r="K88" t="s">
        <v>475</v>
      </c>
      <c r="L88" t="s">
        <v>14</v>
      </c>
      <c r="M88" t="s">
        <v>638</v>
      </c>
      <c r="N88" t="s">
        <v>14</v>
      </c>
    </row>
    <row r="89" spans="1:14" x14ac:dyDescent="0.25">
      <c r="A89" t="s">
        <v>529</v>
      </c>
      <c r="B89" t="s">
        <v>543</v>
      </c>
      <c r="C89" t="s">
        <v>531</v>
      </c>
      <c r="D89" t="s">
        <v>531</v>
      </c>
      <c r="E89" t="s">
        <v>681</v>
      </c>
      <c r="F89" t="s">
        <v>76</v>
      </c>
      <c r="G89" t="s">
        <v>75</v>
      </c>
      <c r="H89" t="s">
        <v>67</v>
      </c>
      <c r="I89" t="s">
        <v>637</v>
      </c>
      <c r="J89" t="s">
        <v>570</v>
      </c>
      <c r="K89" t="s">
        <v>473</v>
      </c>
      <c r="L89" t="s">
        <v>14</v>
      </c>
      <c r="M89" t="s">
        <v>638</v>
      </c>
      <c r="N89" t="s">
        <v>14</v>
      </c>
    </row>
    <row r="90" spans="1:14" x14ac:dyDescent="0.25">
      <c r="A90" t="s">
        <v>529</v>
      </c>
      <c r="B90" t="s">
        <v>543</v>
      </c>
      <c r="C90" t="s">
        <v>531</v>
      </c>
      <c r="D90" t="s">
        <v>531</v>
      </c>
      <c r="E90" t="s">
        <v>681</v>
      </c>
      <c r="F90" t="s">
        <v>76</v>
      </c>
      <c r="G90" t="s">
        <v>75</v>
      </c>
      <c r="H90" t="s">
        <v>67</v>
      </c>
      <c r="I90" t="s">
        <v>637</v>
      </c>
      <c r="J90" t="s">
        <v>570</v>
      </c>
      <c r="K90" t="s">
        <v>471</v>
      </c>
      <c r="L90" t="s">
        <v>14</v>
      </c>
      <c r="M90" t="s">
        <v>638</v>
      </c>
      <c r="N90" t="s">
        <v>14</v>
      </c>
    </row>
    <row r="91" spans="1:14" x14ac:dyDescent="0.25">
      <c r="A91" t="s">
        <v>529</v>
      </c>
      <c r="B91" t="s">
        <v>543</v>
      </c>
      <c r="C91" t="s">
        <v>531</v>
      </c>
      <c r="D91" t="s">
        <v>531</v>
      </c>
      <c r="E91" t="s">
        <v>681</v>
      </c>
      <c r="F91" t="s">
        <v>76</v>
      </c>
      <c r="G91" t="s">
        <v>75</v>
      </c>
      <c r="H91" t="s">
        <v>67</v>
      </c>
      <c r="I91" t="s">
        <v>637</v>
      </c>
      <c r="J91" t="s">
        <v>570</v>
      </c>
      <c r="K91" t="s">
        <v>469</v>
      </c>
      <c r="L91" t="s">
        <v>14</v>
      </c>
      <c r="M91" t="s">
        <v>638</v>
      </c>
      <c r="N91" t="s">
        <v>14</v>
      </c>
    </row>
    <row r="92" spans="1:14" x14ac:dyDescent="0.25">
      <c r="A92" t="s">
        <v>529</v>
      </c>
      <c r="B92" t="s">
        <v>543</v>
      </c>
      <c r="C92" t="s">
        <v>531</v>
      </c>
      <c r="D92" t="s">
        <v>531</v>
      </c>
      <c r="E92" t="s">
        <v>681</v>
      </c>
      <c r="F92" t="s">
        <v>76</v>
      </c>
      <c r="G92" t="s">
        <v>75</v>
      </c>
      <c r="H92" t="s">
        <v>67</v>
      </c>
      <c r="I92" t="s">
        <v>637</v>
      </c>
      <c r="J92" t="s">
        <v>570</v>
      </c>
      <c r="K92" t="s">
        <v>470</v>
      </c>
      <c r="L92" t="s">
        <v>14</v>
      </c>
      <c r="M92" t="s">
        <v>638</v>
      </c>
      <c r="N92" t="s">
        <v>14</v>
      </c>
    </row>
    <row r="93" spans="1:14" x14ac:dyDescent="0.25">
      <c r="A93" t="s">
        <v>529</v>
      </c>
      <c r="B93" t="s">
        <v>683</v>
      </c>
      <c r="C93" t="s">
        <v>531</v>
      </c>
      <c r="D93" t="s">
        <v>531</v>
      </c>
      <c r="E93" t="s">
        <v>681</v>
      </c>
      <c r="F93" t="s">
        <v>76</v>
      </c>
      <c r="G93" t="s">
        <v>75</v>
      </c>
      <c r="H93" t="s">
        <v>68</v>
      </c>
      <c r="I93" t="s">
        <v>684</v>
      </c>
      <c r="J93" t="s">
        <v>685</v>
      </c>
      <c r="K93" t="s">
        <v>476</v>
      </c>
      <c r="L93" t="s">
        <v>14</v>
      </c>
      <c r="M93" t="s">
        <v>686</v>
      </c>
      <c r="N93" t="s">
        <v>14</v>
      </c>
    </row>
    <row r="94" spans="1:14" x14ac:dyDescent="0.25">
      <c r="A94" t="s">
        <v>529</v>
      </c>
      <c r="B94" t="s">
        <v>683</v>
      </c>
      <c r="C94" t="s">
        <v>531</v>
      </c>
      <c r="D94" t="s">
        <v>531</v>
      </c>
      <c r="E94" t="s">
        <v>681</v>
      </c>
      <c r="F94" t="s">
        <v>76</v>
      </c>
      <c r="G94" t="s">
        <v>75</v>
      </c>
      <c r="H94" t="s">
        <v>68</v>
      </c>
      <c r="I94" t="s">
        <v>684</v>
      </c>
      <c r="J94" t="s">
        <v>685</v>
      </c>
      <c r="K94" t="s">
        <v>687</v>
      </c>
      <c r="L94" t="s">
        <v>14</v>
      </c>
      <c r="M94" t="s">
        <v>686</v>
      </c>
      <c r="N94" t="s">
        <v>14</v>
      </c>
    </row>
    <row r="95" spans="1:14" x14ac:dyDescent="0.25">
      <c r="A95" t="s">
        <v>529</v>
      </c>
      <c r="B95" t="s">
        <v>536</v>
      </c>
      <c r="C95" t="s">
        <v>531</v>
      </c>
      <c r="D95" t="s">
        <v>531</v>
      </c>
      <c r="E95" t="s">
        <v>681</v>
      </c>
      <c r="F95" t="s">
        <v>76</v>
      </c>
      <c r="G95" t="s">
        <v>75</v>
      </c>
      <c r="H95" t="s">
        <v>68</v>
      </c>
      <c r="I95" t="s">
        <v>606</v>
      </c>
      <c r="J95" t="s">
        <v>538</v>
      </c>
      <c r="K95" t="s">
        <v>480</v>
      </c>
      <c r="L95" t="s">
        <v>14</v>
      </c>
      <c r="M95" t="s">
        <v>688</v>
      </c>
      <c r="N95" t="s">
        <v>14</v>
      </c>
    </row>
    <row r="96" spans="1:14" x14ac:dyDescent="0.25">
      <c r="A96" t="s">
        <v>529</v>
      </c>
      <c r="B96" t="s">
        <v>536</v>
      </c>
      <c r="C96" t="s">
        <v>531</v>
      </c>
      <c r="D96" t="s">
        <v>531</v>
      </c>
      <c r="E96" t="s">
        <v>681</v>
      </c>
      <c r="F96" t="s">
        <v>76</v>
      </c>
      <c r="G96" t="s">
        <v>75</v>
      </c>
      <c r="H96" t="s">
        <v>68</v>
      </c>
      <c r="I96" t="s">
        <v>606</v>
      </c>
      <c r="J96" t="s">
        <v>538</v>
      </c>
      <c r="K96" t="s">
        <v>477</v>
      </c>
      <c r="L96" t="s">
        <v>14</v>
      </c>
      <c r="M96" t="s">
        <v>607</v>
      </c>
      <c r="N96" t="s">
        <v>14</v>
      </c>
    </row>
    <row r="97" spans="1:14" x14ac:dyDescent="0.25">
      <c r="A97" t="s">
        <v>529</v>
      </c>
      <c r="B97" t="s">
        <v>586</v>
      </c>
      <c r="C97" t="s">
        <v>531</v>
      </c>
      <c r="D97" t="s">
        <v>531</v>
      </c>
      <c r="E97" t="s">
        <v>681</v>
      </c>
      <c r="F97" t="s">
        <v>76</v>
      </c>
      <c r="G97" t="s">
        <v>75</v>
      </c>
      <c r="H97" t="s">
        <v>68</v>
      </c>
      <c r="I97" t="s">
        <v>644</v>
      </c>
      <c r="J97" t="s">
        <v>592</v>
      </c>
      <c r="K97" t="s">
        <v>479</v>
      </c>
      <c r="L97" t="s">
        <v>14</v>
      </c>
      <c r="M97" t="s">
        <v>689</v>
      </c>
      <c r="N97" t="s">
        <v>14</v>
      </c>
    </row>
    <row r="98" spans="1:14" x14ac:dyDescent="0.25">
      <c r="A98" t="s">
        <v>529</v>
      </c>
      <c r="B98" t="s">
        <v>536</v>
      </c>
      <c r="C98" t="s">
        <v>531</v>
      </c>
      <c r="D98" t="s">
        <v>531</v>
      </c>
      <c r="E98" t="s">
        <v>681</v>
      </c>
      <c r="F98" t="s">
        <v>76</v>
      </c>
      <c r="G98" t="s">
        <v>75</v>
      </c>
      <c r="H98" t="s">
        <v>68</v>
      </c>
      <c r="I98" t="s">
        <v>672</v>
      </c>
      <c r="J98" t="s">
        <v>538</v>
      </c>
      <c r="K98" t="s">
        <v>482</v>
      </c>
      <c r="L98" t="s">
        <v>14</v>
      </c>
      <c r="M98" t="s">
        <v>673</v>
      </c>
      <c r="N98" t="s">
        <v>14</v>
      </c>
    </row>
    <row r="99" spans="1:14" x14ac:dyDescent="0.25">
      <c r="A99" t="s">
        <v>529</v>
      </c>
      <c r="B99" t="s">
        <v>540</v>
      </c>
      <c r="C99" t="s">
        <v>531</v>
      </c>
      <c r="D99" t="s">
        <v>531</v>
      </c>
      <c r="E99" t="s">
        <v>681</v>
      </c>
      <c r="F99" t="s">
        <v>76</v>
      </c>
      <c r="G99" t="s">
        <v>75</v>
      </c>
      <c r="H99" t="s">
        <v>68</v>
      </c>
      <c r="I99" t="s">
        <v>690</v>
      </c>
      <c r="J99" t="s">
        <v>351</v>
      </c>
      <c r="K99" t="s">
        <v>481</v>
      </c>
      <c r="L99" t="s">
        <v>14</v>
      </c>
      <c r="M99" t="s">
        <v>691</v>
      </c>
      <c r="N99" t="s">
        <v>14</v>
      </c>
    </row>
    <row r="100" spans="1:14" x14ac:dyDescent="0.25">
      <c r="A100" t="s">
        <v>529</v>
      </c>
      <c r="B100" t="s">
        <v>543</v>
      </c>
      <c r="C100" t="s">
        <v>531</v>
      </c>
      <c r="D100" t="s">
        <v>531</v>
      </c>
      <c r="E100" t="s">
        <v>681</v>
      </c>
      <c r="F100" t="s">
        <v>76</v>
      </c>
      <c r="G100" t="s">
        <v>75</v>
      </c>
      <c r="H100" t="s">
        <v>68</v>
      </c>
      <c r="I100" t="s">
        <v>637</v>
      </c>
      <c r="J100" t="s">
        <v>570</v>
      </c>
      <c r="K100" t="s">
        <v>478</v>
      </c>
      <c r="L100" t="s">
        <v>14</v>
      </c>
      <c r="M100" t="s">
        <v>638</v>
      </c>
      <c r="N100" t="s">
        <v>14</v>
      </c>
    </row>
    <row r="101" spans="1:14" x14ac:dyDescent="0.25">
      <c r="A101" t="s">
        <v>529</v>
      </c>
      <c r="B101" t="s">
        <v>536</v>
      </c>
      <c r="C101" t="s">
        <v>531</v>
      </c>
      <c r="D101" t="s">
        <v>531</v>
      </c>
      <c r="E101" t="s">
        <v>681</v>
      </c>
      <c r="F101" t="s">
        <v>547</v>
      </c>
      <c r="G101" t="s">
        <v>75</v>
      </c>
      <c r="H101" t="s">
        <v>67</v>
      </c>
      <c r="I101" t="s">
        <v>606</v>
      </c>
      <c r="J101" t="s">
        <v>538</v>
      </c>
      <c r="K101" t="s">
        <v>484</v>
      </c>
      <c r="L101" t="s">
        <v>14</v>
      </c>
      <c r="M101" t="s">
        <v>682</v>
      </c>
      <c r="N101" t="s">
        <v>692</v>
      </c>
    </row>
    <row r="102" spans="1:14" x14ac:dyDescent="0.25">
      <c r="A102" t="s">
        <v>529</v>
      </c>
      <c r="B102" t="s">
        <v>683</v>
      </c>
      <c r="C102" t="s">
        <v>531</v>
      </c>
      <c r="D102" t="s">
        <v>531</v>
      </c>
      <c r="E102" t="s">
        <v>681</v>
      </c>
      <c r="F102" t="s">
        <v>547</v>
      </c>
      <c r="G102" t="s">
        <v>75</v>
      </c>
      <c r="H102" t="s">
        <v>67</v>
      </c>
      <c r="I102" t="s">
        <v>684</v>
      </c>
      <c r="J102" t="s">
        <v>685</v>
      </c>
      <c r="K102" t="s">
        <v>489</v>
      </c>
      <c r="L102" t="s">
        <v>14</v>
      </c>
      <c r="M102" t="s">
        <v>693</v>
      </c>
      <c r="N102" t="s">
        <v>14</v>
      </c>
    </row>
    <row r="103" spans="1:14" x14ac:dyDescent="0.25">
      <c r="A103" t="s">
        <v>529</v>
      </c>
      <c r="B103" t="s">
        <v>540</v>
      </c>
      <c r="C103" t="s">
        <v>531</v>
      </c>
      <c r="D103" t="s">
        <v>531</v>
      </c>
      <c r="E103" t="s">
        <v>681</v>
      </c>
      <c r="F103" t="s">
        <v>547</v>
      </c>
      <c r="G103" t="s">
        <v>75</v>
      </c>
      <c r="H103" t="s">
        <v>67</v>
      </c>
      <c r="I103" t="s">
        <v>690</v>
      </c>
      <c r="J103" t="s">
        <v>351</v>
      </c>
      <c r="K103" t="s">
        <v>460</v>
      </c>
      <c r="L103" t="s">
        <v>14</v>
      </c>
      <c r="M103" t="s">
        <v>691</v>
      </c>
      <c r="N103" t="s">
        <v>14</v>
      </c>
    </row>
    <row r="104" spans="1:14" x14ac:dyDescent="0.25">
      <c r="A104" t="s">
        <v>529</v>
      </c>
      <c r="B104" t="s">
        <v>536</v>
      </c>
      <c r="C104" t="s">
        <v>531</v>
      </c>
      <c r="D104" t="s">
        <v>531</v>
      </c>
      <c r="E104" t="s">
        <v>681</v>
      </c>
      <c r="F104" t="s">
        <v>547</v>
      </c>
      <c r="G104" t="s">
        <v>75</v>
      </c>
      <c r="H104" t="s">
        <v>67</v>
      </c>
      <c r="I104" t="s">
        <v>659</v>
      </c>
      <c r="J104" t="s">
        <v>538</v>
      </c>
      <c r="K104" t="s">
        <v>486</v>
      </c>
      <c r="L104" t="s">
        <v>14</v>
      </c>
      <c r="M104" t="s">
        <v>667</v>
      </c>
      <c r="N104" t="s">
        <v>14</v>
      </c>
    </row>
    <row r="105" spans="1:14" x14ac:dyDescent="0.25">
      <c r="A105" t="s">
        <v>529</v>
      </c>
      <c r="B105" t="s">
        <v>536</v>
      </c>
      <c r="C105" t="s">
        <v>531</v>
      </c>
      <c r="D105" t="s">
        <v>531</v>
      </c>
      <c r="E105" t="s">
        <v>681</v>
      </c>
      <c r="F105" t="s">
        <v>547</v>
      </c>
      <c r="G105" t="s">
        <v>75</v>
      </c>
      <c r="H105" t="s">
        <v>67</v>
      </c>
      <c r="I105" t="s">
        <v>672</v>
      </c>
      <c r="J105" t="s">
        <v>538</v>
      </c>
      <c r="K105" t="s">
        <v>459</v>
      </c>
      <c r="L105" t="s">
        <v>14</v>
      </c>
      <c r="M105" t="s">
        <v>673</v>
      </c>
      <c r="N105" t="s">
        <v>14</v>
      </c>
    </row>
    <row r="106" spans="1:14" x14ac:dyDescent="0.25">
      <c r="A106" t="s">
        <v>529</v>
      </c>
      <c r="B106" t="s">
        <v>683</v>
      </c>
      <c r="C106" t="s">
        <v>531</v>
      </c>
      <c r="D106" t="s">
        <v>531</v>
      </c>
      <c r="E106" t="s">
        <v>681</v>
      </c>
      <c r="F106" t="s">
        <v>547</v>
      </c>
      <c r="G106" t="s">
        <v>75</v>
      </c>
      <c r="H106" t="s">
        <v>68</v>
      </c>
      <c r="I106" t="s">
        <v>684</v>
      </c>
      <c r="J106" t="s">
        <v>685</v>
      </c>
      <c r="K106" t="s">
        <v>489</v>
      </c>
      <c r="L106" t="s">
        <v>14</v>
      </c>
      <c r="M106" t="s">
        <v>686</v>
      </c>
      <c r="N106" t="s">
        <v>14</v>
      </c>
    </row>
    <row r="107" spans="1:14" x14ac:dyDescent="0.25">
      <c r="A107" t="s">
        <v>529</v>
      </c>
      <c r="B107" t="s">
        <v>536</v>
      </c>
      <c r="C107" t="s">
        <v>531</v>
      </c>
      <c r="D107" t="s">
        <v>531</v>
      </c>
      <c r="E107" t="s">
        <v>681</v>
      </c>
      <c r="F107" t="s">
        <v>547</v>
      </c>
      <c r="G107" t="s">
        <v>75</v>
      </c>
      <c r="H107" t="s">
        <v>68</v>
      </c>
      <c r="I107" t="s">
        <v>606</v>
      </c>
      <c r="J107" t="s">
        <v>538</v>
      </c>
      <c r="K107" t="s">
        <v>485</v>
      </c>
      <c r="L107" t="s">
        <v>14</v>
      </c>
      <c r="M107" t="s">
        <v>607</v>
      </c>
      <c r="N107" t="s">
        <v>692</v>
      </c>
    </row>
    <row r="108" spans="1:14" x14ac:dyDescent="0.25">
      <c r="A108" t="s">
        <v>529</v>
      </c>
      <c r="B108" t="s">
        <v>536</v>
      </c>
      <c r="C108" t="s">
        <v>531</v>
      </c>
      <c r="D108" t="s">
        <v>531</v>
      </c>
      <c r="E108" t="s">
        <v>681</v>
      </c>
      <c r="F108" t="s">
        <v>547</v>
      </c>
      <c r="G108" t="s">
        <v>75</v>
      </c>
      <c r="H108" t="s">
        <v>68</v>
      </c>
      <c r="I108" t="s">
        <v>606</v>
      </c>
      <c r="J108" t="s">
        <v>538</v>
      </c>
      <c r="K108" t="s">
        <v>487</v>
      </c>
      <c r="L108" t="s">
        <v>14</v>
      </c>
      <c r="M108" t="s">
        <v>688</v>
      </c>
      <c r="N108" t="s">
        <v>14</v>
      </c>
    </row>
    <row r="109" spans="1:14" x14ac:dyDescent="0.25">
      <c r="A109" t="s">
        <v>529</v>
      </c>
      <c r="B109" t="s">
        <v>536</v>
      </c>
      <c r="C109" t="s">
        <v>531</v>
      </c>
      <c r="D109" t="s">
        <v>531</v>
      </c>
      <c r="E109" t="s">
        <v>681</v>
      </c>
      <c r="F109" t="s">
        <v>547</v>
      </c>
      <c r="G109" t="s">
        <v>75</v>
      </c>
      <c r="H109" t="s">
        <v>68</v>
      </c>
      <c r="I109" t="s">
        <v>606</v>
      </c>
      <c r="J109" t="s">
        <v>538</v>
      </c>
      <c r="K109" t="s">
        <v>490</v>
      </c>
      <c r="L109" t="s">
        <v>14</v>
      </c>
      <c r="M109" t="s">
        <v>688</v>
      </c>
      <c r="N109" t="s">
        <v>14</v>
      </c>
    </row>
    <row r="110" spans="1:14" x14ac:dyDescent="0.25">
      <c r="A110" t="s">
        <v>529</v>
      </c>
      <c r="B110" t="s">
        <v>536</v>
      </c>
      <c r="C110" t="s">
        <v>531</v>
      </c>
      <c r="D110" t="s">
        <v>531</v>
      </c>
      <c r="E110" t="s">
        <v>681</v>
      </c>
      <c r="F110" t="s">
        <v>547</v>
      </c>
      <c r="G110" t="s">
        <v>75</v>
      </c>
      <c r="H110" t="s">
        <v>68</v>
      </c>
      <c r="I110" t="s">
        <v>606</v>
      </c>
      <c r="J110" t="s">
        <v>538</v>
      </c>
      <c r="K110" t="s">
        <v>488</v>
      </c>
      <c r="L110" t="s">
        <v>14</v>
      </c>
      <c r="M110" t="s">
        <v>688</v>
      </c>
      <c r="N110" t="s">
        <v>14</v>
      </c>
    </row>
    <row r="111" spans="1:14" x14ac:dyDescent="0.25">
      <c r="A111" t="s">
        <v>529</v>
      </c>
      <c r="B111" t="s">
        <v>621</v>
      </c>
      <c r="C111" t="s">
        <v>531</v>
      </c>
      <c r="D111" t="s">
        <v>531</v>
      </c>
      <c r="E111" t="s">
        <v>681</v>
      </c>
      <c r="F111" t="s">
        <v>547</v>
      </c>
      <c r="G111" t="s">
        <v>75</v>
      </c>
      <c r="H111" t="s">
        <v>68</v>
      </c>
      <c r="I111" t="s">
        <v>694</v>
      </c>
      <c r="J111" t="s">
        <v>695</v>
      </c>
      <c r="K111" t="s">
        <v>491</v>
      </c>
      <c r="L111" t="s">
        <v>14</v>
      </c>
      <c r="M111" t="s">
        <v>696</v>
      </c>
      <c r="N111" t="s">
        <v>14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B71C-3F1A-466B-A5CF-AA7FE7A5957E}">
  <sheetPr codeName="Sheet58">
    <tabColor indexed="42"/>
  </sheetPr>
  <dimension ref="A1:Q156"/>
  <sheetViews>
    <sheetView showGridLines="0" showZeros="0" workbookViewId="0">
      <pane ySplit="6" topLeftCell="A7" activePane="bottomLeft" state="frozen"/>
      <selection activeCell="M26" sqref="M26"/>
      <selection pane="bottomLeft" activeCell="M26" sqref="M26"/>
    </sheetView>
  </sheetViews>
  <sheetFormatPr defaultRowHeight="13.2" x14ac:dyDescent="0.25"/>
  <cols>
    <col min="1" max="1" width="3.88671875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215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210</v>
      </c>
      <c r="C7" s="93" t="s">
        <v>216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 t="s">
        <v>217</v>
      </c>
      <c r="C8" s="93" t="s">
        <v>218</v>
      </c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 t="s">
        <v>219</v>
      </c>
      <c r="C9" s="93" t="s">
        <v>220</v>
      </c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/>
      <c r="C10" s="93"/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/>
      <c r="C11" s="93"/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/>
      <c r="C12" s="93"/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/>
      <c r="C13" s="93"/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492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156">
    <cfRule type="expression" dxfId="326" priority="18" stopIfTrue="1">
      <formula>$Q7&gt;=1</formula>
    </cfRule>
  </conditionalFormatting>
  <conditionalFormatting sqref="B7:D37">
    <cfRule type="expression" dxfId="325" priority="1" stopIfTrue="1">
      <formula>$Q7&gt;=1</formula>
    </cfRule>
  </conditionalFormatting>
  <conditionalFormatting sqref="E7:E14">
    <cfRule type="expression" dxfId="324" priority="6" stopIfTrue="1">
      <formula>AND(ROUNDDOWN(($A$4-E7)/365.25,0)&lt;=13,G7&lt;&gt;"OK")</formula>
    </cfRule>
    <cfRule type="expression" dxfId="323" priority="7" stopIfTrue="1">
      <formula>AND(ROUNDDOWN(($A$4-E7)/365.25,0)&lt;=14,G7&lt;&gt;"OK")</formula>
    </cfRule>
    <cfRule type="expression" dxfId="322" priority="8" stopIfTrue="1">
      <formula>AND(ROUNDDOWN(($A$4-E7)/365.25,0)&lt;=17,G7&lt;&gt;"OK")</formula>
    </cfRule>
    <cfRule type="expression" dxfId="321" priority="11" stopIfTrue="1">
      <formula>AND(ROUNDDOWN(($A$4-E7)/365.25,0)&lt;=13,G7&lt;&gt;"OK")</formula>
    </cfRule>
    <cfRule type="expression" dxfId="320" priority="12" stopIfTrue="1">
      <formula>AND(ROUNDDOWN(($A$4-E7)/365.25,0)&lt;=14,G7&lt;&gt;"OK")</formula>
    </cfRule>
    <cfRule type="expression" dxfId="319" priority="13" stopIfTrue="1">
      <formula>AND(ROUNDDOWN(($A$4-E7)/365.25,0)&lt;=17,G7&lt;&gt;"OK")</formula>
    </cfRule>
  </conditionalFormatting>
  <conditionalFormatting sqref="E7:E27 E29:E37">
    <cfRule type="expression" dxfId="318" priority="2" stopIfTrue="1">
      <formula>AND(ROUNDDOWN(($A$4-E7)/365.25,0)&lt;=13,G7&lt;&gt;"OK")</formula>
    </cfRule>
    <cfRule type="expression" dxfId="317" priority="3" stopIfTrue="1">
      <formula>AND(ROUNDDOWN(($A$4-E7)/365.25,0)&lt;=14,G7&lt;&gt;"OK")</formula>
    </cfRule>
    <cfRule type="expression" dxfId="316" priority="4" stopIfTrue="1">
      <formula>AND(ROUNDDOWN(($A$4-E7)/365.25,0)&lt;=17,G7&lt;&gt;"OK")</formula>
    </cfRule>
  </conditionalFormatting>
  <conditionalFormatting sqref="E7:E156">
    <cfRule type="expression" dxfId="315" priority="14" stopIfTrue="1">
      <formula>AND(ROUNDDOWN(($A$4-E7)/365.25,0)&lt;=13,G7&lt;&gt;"OK")</formula>
    </cfRule>
    <cfRule type="expression" dxfId="314" priority="15" stopIfTrue="1">
      <formula>AND(ROUNDDOWN(($A$4-E7)/365.25,0)&lt;=14,G7&lt;&gt;"OK")</formula>
    </cfRule>
    <cfRule type="expression" dxfId="313" priority="16" stopIfTrue="1">
      <formula>AND(ROUNDDOWN(($A$4-E7)/365.25,0)&lt;=17,G7&lt;&gt;"OK")</formula>
    </cfRule>
  </conditionalFormatting>
  <conditionalFormatting sqref="J7:J156">
    <cfRule type="cellIs" dxfId="312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872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9A0A2-6BC0-42EA-88C5-B33884392D55}">
  <sheetPr codeName="Munka30">
    <tabColor indexed="11"/>
  </sheetPr>
  <dimension ref="A1:AK41"/>
  <sheetViews>
    <sheetView workbookViewId="0">
      <selection activeCell="A5" sqref="A5"/>
    </sheetView>
  </sheetViews>
  <sheetFormatPr defaultRowHeight="13.2" x14ac:dyDescent="0.25"/>
  <cols>
    <col min="1" max="1" width="8.55468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65" t="s">
        <v>125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/>
      <c r="C2" s="304" t="s">
        <v>221</v>
      </c>
      <c r="D2" s="304"/>
      <c r="E2" s="304">
        <f>Altalanos!$A$8</f>
        <v>0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 t="s">
        <v>31</v>
      </c>
      <c r="M3" s="49"/>
      <c r="N3" s="374"/>
      <c r="O3" s="373"/>
      <c r="P3" s="374"/>
      <c r="Q3" s="416" t="s">
        <v>81</v>
      </c>
      <c r="R3" s="417" t="s">
        <v>87</v>
      </c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314" t="str">
        <f>Altalanos!$E$10</f>
        <v>Dénes Tibor</v>
      </c>
      <c r="M4" s="312"/>
      <c r="N4" s="376"/>
      <c r="O4" s="377"/>
      <c r="P4" s="376"/>
      <c r="Q4" s="418" t="s">
        <v>88</v>
      </c>
      <c r="R4" s="419" t="s">
        <v>83</v>
      </c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Q5" s="420" t="s">
        <v>89</v>
      </c>
      <c r="R5" s="421" t="s">
        <v>85</v>
      </c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378" t="s">
        <v>67</v>
      </c>
      <c r="B7" s="403">
        <v>6</v>
      </c>
      <c r="C7" s="371">
        <f>IF($B7="","",VLOOKUP($B7,'1MD ELO I.kcs U 8 F A'!$A$7:$O$22,5))</f>
        <v>0</v>
      </c>
      <c r="D7" s="371">
        <f>IF($B7="","",VLOOKUP($B7,'1MD ELO I.kcs U 8 F A'!$A$7:$O$22,15))</f>
        <v>0</v>
      </c>
      <c r="E7" s="367" t="s">
        <v>217</v>
      </c>
      <c r="F7" s="372"/>
      <c r="G7" s="367" t="s">
        <v>218</v>
      </c>
      <c r="H7" s="372"/>
      <c r="I7" s="367">
        <f>IF($B7="","",VLOOKUP($B7,'1MD ELO I.kcs U 8 F A'!$A$7:$O$22,4))</f>
        <v>0</v>
      </c>
      <c r="J7" s="348"/>
      <c r="K7" s="432"/>
      <c r="L7" s="428" t="str">
        <f>IF(K7="","",CONCATENATE(VLOOKUP($Y$3,$AB$1:$AK$1,K7)," pont"))</f>
        <v/>
      </c>
      <c r="M7" s="433"/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04"/>
      <c r="C8" s="379"/>
      <c r="D8" s="379"/>
      <c r="E8" s="379"/>
      <c r="F8" s="379"/>
      <c r="G8" s="379"/>
      <c r="H8" s="379"/>
      <c r="I8" s="379"/>
      <c r="J8" s="348"/>
      <c r="K8" s="378"/>
      <c r="L8" s="378"/>
      <c r="M8" s="434"/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03">
        <v>3</v>
      </c>
      <c r="C9" s="371">
        <f>IF($B9="","",VLOOKUP($B9,'1MD ELO I.kcs U 8 F A'!$A$7:$O$22,5))</f>
        <v>0</v>
      </c>
      <c r="D9" s="371">
        <f>IF($B9="","",VLOOKUP($B9,'1MD ELO I.kcs U 8 F A'!$A$7:$O$22,15))</f>
        <v>0</v>
      </c>
      <c r="E9" s="511" t="s">
        <v>210</v>
      </c>
      <c r="F9" s="372"/>
      <c r="G9" s="511" t="s">
        <v>216</v>
      </c>
      <c r="H9" s="372"/>
      <c r="I9" s="367">
        <f>IF($B9="","",VLOOKUP($B9,'1MD ELO I.kcs U 8 F A'!$A$7:$O$22,4))</f>
        <v>0</v>
      </c>
      <c r="J9" s="348"/>
      <c r="K9" s="432"/>
      <c r="L9" s="428" t="str">
        <f>IF(K9="","",CONCATENATE(VLOOKUP($Y$3,$AB$1:$AK$1,K9)," pont"))</f>
        <v/>
      </c>
      <c r="M9" s="433"/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04"/>
      <c r="C10" s="379"/>
      <c r="D10" s="379"/>
      <c r="E10" s="379"/>
      <c r="F10" s="379"/>
      <c r="G10" s="379"/>
      <c r="H10" s="379"/>
      <c r="I10" s="379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03">
        <v>4</v>
      </c>
      <c r="C11" s="371">
        <f>IF($B11="","",VLOOKUP($B11,'1MD ELO I.kcs U 8 F A'!$A$7:$O$22,5))</f>
        <v>0</v>
      </c>
      <c r="D11" s="371">
        <f>IF($B11="","",VLOOKUP($B11,'1MD ELO I.kcs U 8 F A'!$A$7:$O$22,15))</f>
        <v>0</v>
      </c>
      <c r="E11" s="511" t="s">
        <v>219</v>
      </c>
      <c r="F11" s="372"/>
      <c r="G11" s="511" t="s">
        <v>220</v>
      </c>
      <c r="H11" s="372"/>
      <c r="I11" s="367">
        <f>IF($B11="","",VLOOKUP($B11,'1MD ELO I.kcs U 8 F A'!$A$7:$O$22,4))</f>
        <v>0</v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48"/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348"/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ht="18.75" customHeight="1" x14ac:dyDescent="0.25">
      <c r="A18" s="348"/>
      <c r="B18" s="567"/>
      <c r="C18" s="567"/>
      <c r="D18" s="559" t="str">
        <f>E7</f>
        <v>Kassai</v>
      </c>
      <c r="E18" s="559"/>
      <c r="F18" s="559" t="str">
        <f>E9</f>
        <v>Tóth</v>
      </c>
      <c r="G18" s="559"/>
      <c r="H18" s="559" t="str">
        <f>E11</f>
        <v>Illés</v>
      </c>
      <c r="I18" s="559"/>
      <c r="J18" s="348"/>
      <c r="K18" s="348"/>
      <c r="L18" s="348"/>
      <c r="M18" s="348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ht="18.75" customHeight="1" x14ac:dyDescent="0.25">
      <c r="A19" s="408" t="s">
        <v>67</v>
      </c>
      <c r="B19" s="558" t="str">
        <f>E7</f>
        <v>Kassai</v>
      </c>
      <c r="C19" s="558"/>
      <c r="D19" s="561"/>
      <c r="E19" s="561"/>
      <c r="F19" s="560"/>
      <c r="G19" s="560"/>
      <c r="H19" s="560"/>
      <c r="I19" s="560"/>
      <c r="J19" s="348"/>
      <c r="K19" s="348"/>
      <c r="L19" s="348"/>
      <c r="M19" s="348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ht="18.75" customHeight="1" x14ac:dyDescent="0.25">
      <c r="A20" s="408" t="s">
        <v>68</v>
      </c>
      <c r="B20" s="558" t="str">
        <f>E9</f>
        <v>Tóth</v>
      </c>
      <c r="C20" s="558"/>
      <c r="D20" s="560"/>
      <c r="E20" s="560"/>
      <c r="F20" s="561"/>
      <c r="G20" s="561"/>
      <c r="H20" s="560"/>
      <c r="I20" s="560"/>
      <c r="J20" s="348"/>
      <c r="K20" s="348"/>
      <c r="L20" s="348"/>
      <c r="M20" s="348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ht="18.75" customHeight="1" x14ac:dyDescent="0.25">
      <c r="A21" s="408" t="s">
        <v>69</v>
      </c>
      <c r="B21" s="558" t="str">
        <f>E11</f>
        <v>Illés</v>
      </c>
      <c r="C21" s="558"/>
      <c r="D21" s="560"/>
      <c r="E21" s="560"/>
      <c r="F21" s="560"/>
      <c r="G21" s="560"/>
      <c r="H21" s="561"/>
      <c r="I21" s="561"/>
      <c r="J21" s="348"/>
      <c r="K21" s="348"/>
      <c r="L21" s="348"/>
      <c r="M21" s="348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x14ac:dyDescent="0.25">
      <c r="A22" s="348"/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x14ac:dyDescent="0.25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x14ac:dyDescent="0.25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37" x14ac:dyDescent="0.25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37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37" x14ac:dyDescent="0.25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37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26"/>
      <c r="M32" s="326"/>
    </row>
    <row r="33" spans="1:18" x14ac:dyDescent="0.25">
      <c r="A33" s="182" t="s">
        <v>45</v>
      </c>
      <c r="B33" s="183"/>
      <c r="C33" s="271"/>
      <c r="D33" s="384" t="s">
        <v>5</v>
      </c>
      <c r="E33" s="385" t="s">
        <v>47</v>
      </c>
      <c r="F33" s="399"/>
      <c r="G33" s="384" t="s">
        <v>5</v>
      </c>
      <c r="H33" s="385" t="s">
        <v>56</v>
      </c>
      <c r="I33" s="222"/>
      <c r="J33" s="385" t="s">
        <v>57</v>
      </c>
      <c r="K33" s="221" t="s">
        <v>58</v>
      </c>
      <c r="L33" s="32"/>
      <c r="M33" s="485"/>
      <c r="N33" s="484"/>
      <c r="P33" s="380"/>
      <c r="Q33" s="380"/>
      <c r="R33" s="381"/>
    </row>
    <row r="34" spans="1:18" x14ac:dyDescent="0.25">
      <c r="A34" s="359" t="s">
        <v>46</v>
      </c>
      <c r="B34" s="360"/>
      <c r="C34" s="362"/>
      <c r="D34" s="386"/>
      <c r="E34" s="562"/>
      <c r="F34" s="562"/>
      <c r="G34" s="393" t="s">
        <v>6</v>
      </c>
      <c r="H34" s="360"/>
      <c r="I34" s="387"/>
      <c r="J34" s="394"/>
      <c r="K34" s="354" t="s">
        <v>48</v>
      </c>
      <c r="L34" s="400"/>
      <c r="M34" s="390"/>
      <c r="P34" s="382"/>
      <c r="Q34" s="382"/>
      <c r="R34" s="197"/>
    </row>
    <row r="35" spans="1:18" x14ac:dyDescent="0.25">
      <c r="A35" s="363" t="s">
        <v>55</v>
      </c>
      <c r="B35" s="220"/>
      <c r="C35" s="365"/>
      <c r="D35" s="389"/>
      <c r="E35" s="563"/>
      <c r="F35" s="563"/>
      <c r="G35" s="395" t="s">
        <v>7</v>
      </c>
      <c r="H35" s="82"/>
      <c r="I35" s="352"/>
      <c r="J35" s="83"/>
      <c r="K35" s="397"/>
      <c r="L35" s="326"/>
      <c r="M35" s="392"/>
      <c r="P35" s="197"/>
      <c r="Q35" s="193"/>
      <c r="R35" s="197"/>
    </row>
    <row r="36" spans="1:18" x14ac:dyDescent="0.25">
      <c r="A36" s="236"/>
      <c r="B36" s="237"/>
      <c r="C36" s="238"/>
      <c r="D36" s="389"/>
      <c r="E36" s="84"/>
      <c r="F36" s="348"/>
      <c r="G36" s="395" t="s">
        <v>8</v>
      </c>
      <c r="H36" s="82"/>
      <c r="I36" s="352"/>
      <c r="J36" s="83"/>
      <c r="K36" s="354" t="s">
        <v>49</v>
      </c>
      <c r="L36" s="400"/>
      <c r="M36" s="388"/>
      <c r="P36" s="382"/>
      <c r="Q36" s="382"/>
      <c r="R36" s="197"/>
    </row>
    <row r="37" spans="1:18" x14ac:dyDescent="0.25">
      <c r="A37" s="208"/>
      <c r="B37" s="127"/>
      <c r="C37" s="209"/>
      <c r="D37" s="389"/>
      <c r="E37" s="84"/>
      <c r="F37" s="348"/>
      <c r="G37" s="395" t="s">
        <v>9</v>
      </c>
      <c r="H37" s="82"/>
      <c r="I37" s="352"/>
      <c r="J37" s="83"/>
      <c r="K37" s="398"/>
      <c r="L37" s="348"/>
      <c r="M37" s="390"/>
      <c r="P37" s="197"/>
      <c r="Q37" s="193"/>
      <c r="R37" s="197"/>
    </row>
    <row r="38" spans="1:18" x14ac:dyDescent="0.25">
      <c r="A38" s="224"/>
      <c r="B38" s="239"/>
      <c r="C38" s="270"/>
      <c r="D38" s="389"/>
      <c r="E38" s="84"/>
      <c r="F38" s="348"/>
      <c r="G38" s="395" t="s">
        <v>10</v>
      </c>
      <c r="H38" s="82"/>
      <c r="I38" s="352"/>
      <c r="J38" s="83"/>
      <c r="K38" s="363"/>
      <c r="L38" s="326"/>
      <c r="M38" s="392"/>
      <c r="P38" s="197"/>
      <c r="Q38" s="193"/>
      <c r="R38" s="197"/>
    </row>
    <row r="39" spans="1:18" x14ac:dyDescent="0.25">
      <c r="A39" s="225"/>
      <c r="B39" s="22"/>
      <c r="C39" s="209"/>
      <c r="D39" s="389"/>
      <c r="E39" s="84"/>
      <c r="F39" s="348"/>
      <c r="G39" s="395" t="s">
        <v>11</v>
      </c>
      <c r="H39" s="82"/>
      <c r="I39" s="352"/>
      <c r="J39" s="83"/>
      <c r="K39" s="354" t="s">
        <v>34</v>
      </c>
      <c r="L39" s="400"/>
      <c r="M39" s="388"/>
      <c r="P39" s="382"/>
      <c r="Q39" s="382"/>
      <c r="R39" s="197"/>
    </row>
    <row r="40" spans="1:18" x14ac:dyDescent="0.25">
      <c r="A40" s="225"/>
      <c r="B40" s="22"/>
      <c r="C40" s="234"/>
      <c r="D40" s="389"/>
      <c r="E40" s="84"/>
      <c r="F40" s="348"/>
      <c r="G40" s="395" t="s">
        <v>12</v>
      </c>
      <c r="H40" s="82"/>
      <c r="I40" s="352"/>
      <c r="J40" s="83"/>
      <c r="K40" s="398"/>
      <c r="L40" s="348"/>
      <c r="M40" s="390"/>
      <c r="P40" s="197"/>
      <c r="Q40" s="193"/>
      <c r="R40" s="197"/>
    </row>
    <row r="41" spans="1:18" x14ac:dyDescent="0.25">
      <c r="A41" s="226"/>
      <c r="B41" s="223"/>
      <c r="C41" s="235"/>
      <c r="D41" s="391"/>
      <c r="E41" s="211"/>
      <c r="F41" s="326"/>
      <c r="G41" s="396" t="s">
        <v>13</v>
      </c>
      <c r="H41" s="220"/>
      <c r="I41" s="356"/>
      <c r="J41" s="213"/>
      <c r="K41" s="363" t="str">
        <f>L4</f>
        <v>Dénes Tibor</v>
      </c>
      <c r="L41" s="326"/>
      <c r="M41" s="392"/>
      <c r="P41" s="197"/>
      <c r="Q41" s="193"/>
      <c r="R41" s="383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311" priority="1" stopIfTrue="1" operator="equal">
      <formula>"Bye"</formula>
    </cfRule>
  </conditionalFormatting>
  <conditionalFormatting sqref="R41">
    <cfRule type="expression" dxfId="31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949D9-E712-4024-A895-1557AF584144}">
  <sheetPr codeName="Sheet59">
    <tabColor indexed="42"/>
  </sheetPr>
  <dimension ref="A1:Q156"/>
  <sheetViews>
    <sheetView showGridLines="0" showZeros="0" workbookViewId="0">
      <pane ySplit="6" topLeftCell="A7" activePane="bottomLeft" state="frozen"/>
      <selection activeCell="M26" sqref="M26"/>
      <selection pane="bottomLeft" activeCell="D9" sqref="D9"/>
    </sheetView>
  </sheetViews>
  <sheetFormatPr defaultRowHeight="13.2" x14ac:dyDescent="0.25"/>
  <cols>
    <col min="1" max="1" width="3.88671875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350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182</v>
      </c>
      <c r="C7" s="93" t="s">
        <v>222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 t="s">
        <v>223</v>
      </c>
      <c r="C8" s="93" t="s">
        <v>224</v>
      </c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 t="s">
        <v>225</v>
      </c>
      <c r="C9" s="93" t="s">
        <v>226</v>
      </c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/>
      <c r="C10" s="93"/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/>
      <c r="C11" s="93"/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/>
      <c r="C12" s="93"/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/>
      <c r="C13" s="93"/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492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156">
    <cfRule type="expression" dxfId="309" priority="18" stopIfTrue="1">
      <formula>$Q7&gt;=1</formula>
    </cfRule>
  </conditionalFormatting>
  <conditionalFormatting sqref="B7:D37">
    <cfRule type="expression" dxfId="308" priority="1" stopIfTrue="1">
      <formula>$Q7&gt;=1</formula>
    </cfRule>
  </conditionalFormatting>
  <conditionalFormatting sqref="E7:E14">
    <cfRule type="expression" dxfId="307" priority="6" stopIfTrue="1">
      <formula>AND(ROUNDDOWN(($A$4-E7)/365.25,0)&lt;=13,G7&lt;&gt;"OK")</formula>
    </cfRule>
    <cfRule type="expression" dxfId="306" priority="7" stopIfTrue="1">
      <formula>AND(ROUNDDOWN(($A$4-E7)/365.25,0)&lt;=14,G7&lt;&gt;"OK")</formula>
    </cfRule>
    <cfRule type="expression" dxfId="305" priority="8" stopIfTrue="1">
      <formula>AND(ROUNDDOWN(($A$4-E7)/365.25,0)&lt;=17,G7&lt;&gt;"OK")</formula>
    </cfRule>
    <cfRule type="expression" dxfId="304" priority="11" stopIfTrue="1">
      <formula>AND(ROUNDDOWN(($A$4-E7)/365.25,0)&lt;=13,G7&lt;&gt;"OK")</formula>
    </cfRule>
    <cfRule type="expression" dxfId="303" priority="12" stopIfTrue="1">
      <formula>AND(ROUNDDOWN(($A$4-E7)/365.25,0)&lt;=14,G7&lt;&gt;"OK")</formula>
    </cfRule>
    <cfRule type="expression" dxfId="302" priority="13" stopIfTrue="1">
      <formula>AND(ROUNDDOWN(($A$4-E7)/365.25,0)&lt;=17,G7&lt;&gt;"OK")</formula>
    </cfRule>
  </conditionalFormatting>
  <conditionalFormatting sqref="E7:E27 E29:E37">
    <cfRule type="expression" dxfId="301" priority="2" stopIfTrue="1">
      <formula>AND(ROUNDDOWN(($A$4-E7)/365.25,0)&lt;=13,G7&lt;&gt;"OK")</formula>
    </cfRule>
    <cfRule type="expression" dxfId="300" priority="3" stopIfTrue="1">
      <formula>AND(ROUNDDOWN(($A$4-E7)/365.25,0)&lt;=14,G7&lt;&gt;"OK")</formula>
    </cfRule>
    <cfRule type="expression" dxfId="299" priority="4" stopIfTrue="1">
      <formula>AND(ROUNDDOWN(($A$4-E7)/365.25,0)&lt;=17,G7&lt;&gt;"OK")</formula>
    </cfRule>
  </conditionalFormatting>
  <conditionalFormatting sqref="E7:E156">
    <cfRule type="expression" dxfId="298" priority="14" stopIfTrue="1">
      <formula>AND(ROUNDDOWN(($A$4-E7)/365.25,0)&lt;=13,G7&lt;&gt;"OK")</formula>
    </cfRule>
    <cfRule type="expression" dxfId="297" priority="15" stopIfTrue="1">
      <formula>AND(ROUNDDOWN(($A$4-E7)/365.25,0)&lt;=14,G7&lt;&gt;"OK")</formula>
    </cfRule>
    <cfRule type="expression" dxfId="296" priority="16" stopIfTrue="1">
      <formula>AND(ROUNDDOWN(($A$4-E7)/365.25,0)&lt;=17,G7&lt;&gt;"OK")</formula>
    </cfRule>
  </conditionalFormatting>
  <conditionalFormatting sqref="J7:J156">
    <cfRule type="cellIs" dxfId="295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0076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40C30-EF5C-4BE4-A571-B668614FA27D}">
  <sheetPr codeName="Munka31">
    <tabColor indexed="11"/>
  </sheetPr>
  <dimension ref="A1:AK41"/>
  <sheetViews>
    <sheetView workbookViewId="0">
      <selection activeCell="A5" sqref="A5"/>
    </sheetView>
  </sheetViews>
  <sheetFormatPr defaultRowHeight="13.2" x14ac:dyDescent="0.25"/>
  <cols>
    <col min="1" max="1" width="8.55468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65" t="s">
        <v>125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/>
      <c r="C2" s="304" t="s">
        <v>350</v>
      </c>
      <c r="D2" s="304"/>
      <c r="E2" s="304">
        <f>Altalanos!$A$8</f>
        <v>0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 t="s">
        <v>31</v>
      </c>
      <c r="M3" s="49"/>
      <c r="N3" s="374"/>
      <c r="O3" s="373"/>
      <c r="P3" s="374"/>
      <c r="Q3" s="416" t="s">
        <v>81</v>
      </c>
      <c r="R3" s="417" t="s">
        <v>87</v>
      </c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314" t="str">
        <f>Altalanos!$E$10</f>
        <v>Dénes Tibor</v>
      </c>
      <c r="M4" s="312"/>
      <c r="N4" s="376"/>
      <c r="O4" s="377"/>
      <c r="P4" s="376"/>
      <c r="Q4" s="418" t="s">
        <v>88</v>
      </c>
      <c r="R4" s="419" t="s">
        <v>83</v>
      </c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Q5" s="420" t="s">
        <v>89</v>
      </c>
      <c r="R5" s="421" t="s">
        <v>85</v>
      </c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378" t="s">
        <v>67</v>
      </c>
      <c r="B7" s="403">
        <v>6</v>
      </c>
      <c r="C7" s="371">
        <f>IF($B7="","",VLOOKUP($B7,'1MD ELO I.kcs U 8 F A'!$A$7:$O$22,5))</f>
        <v>0</v>
      </c>
      <c r="D7" s="371">
        <f>IF($B7="","",VLOOKUP($B7,'1MD ELO I.kcs U 8 F A'!$A$7:$O$22,15))</f>
        <v>0</v>
      </c>
      <c r="E7" s="511" t="s">
        <v>225</v>
      </c>
      <c r="F7" s="372"/>
      <c r="G7" s="511" t="s">
        <v>226</v>
      </c>
      <c r="H7" s="372"/>
      <c r="I7" s="367">
        <f>IF($B7="","",VLOOKUP($B7,'1MD ELO I.kcs U 8 F A'!$A$7:$O$22,4))</f>
        <v>0</v>
      </c>
      <c r="J7" s="348"/>
      <c r="K7" s="432"/>
      <c r="L7" s="428" t="str">
        <f>IF(K7="","",CONCATENATE(VLOOKUP($Y$3,$AB$1:$AK$1,K7)," pont"))</f>
        <v/>
      </c>
      <c r="M7" s="433"/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04"/>
      <c r="C8" s="379"/>
      <c r="D8" s="379"/>
      <c r="E8" s="379"/>
      <c r="F8" s="379"/>
      <c r="G8" s="379"/>
      <c r="H8" s="379"/>
      <c r="I8" s="379"/>
      <c r="J8" s="348"/>
      <c r="K8" s="378"/>
      <c r="L8" s="378"/>
      <c r="M8" s="434"/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03">
        <v>3</v>
      </c>
      <c r="C9" s="371">
        <f>IF($B9="","",VLOOKUP($B9,'1MD ELO I.kcs U 8 F A'!$A$7:$O$22,5))</f>
        <v>0</v>
      </c>
      <c r="D9" s="371">
        <f>IF($B9="","",VLOOKUP($B9,'1MD ELO I.kcs U 8 F A'!$A$7:$O$22,15))</f>
        <v>0</v>
      </c>
      <c r="E9" s="511" t="s">
        <v>223</v>
      </c>
      <c r="F9" s="372"/>
      <c r="G9" s="511" t="s">
        <v>224</v>
      </c>
      <c r="H9" s="372"/>
      <c r="I9" s="367">
        <f>IF($B9="","",VLOOKUP($B9,'1MD ELO I.kcs U 8 F A'!$A$7:$O$22,4))</f>
        <v>0</v>
      </c>
      <c r="J9" s="348"/>
      <c r="K9" s="432"/>
      <c r="L9" s="428" t="str">
        <f>IF(K9="","",CONCATENATE(VLOOKUP($Y$3,$AB$1:$AK$1,K9)," pont"))</f>
        <v/>
      </c>
      <c r="M9" s="433"/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04"/>
      <c r="C10" s="379"/>
      <c r="D10" s="379"/>
      <c r="E10" s="379"/>
      <c r="F10" s="379"/>
      <c r="G10" s="379"/>
      <c r="H10" s="379"/>
      <c r="I10" s="379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03">
        <v>4</v>
      </c>
      <c r="C11" s="371">
        <f>IF($B11="","",VLOOKUP($B11,'1MD ELO I.kcs U 8 F A'!$A$7:$O$22,5))</f>
        <v>0</v>
      </c>
      <c r="D11" s="371">
        <f>IF($B11="","",VLOOKUP($B11,'1MD ELO I.kcs U 8 F A'!$A$7:$O$22,15))</f>
        <v>0</v>
      </c>
      <c r="E11" s="511" t="s">
        <v>182</v>
      </c>
      <c r="F11" s="372"/>
      <c r="G11" s="511" t="s">
        <v>222</v>
      </c>
      <c r="H11" s="372"/>
      <c r="I11" s="367">
        <f>IF($B11="","",VLOOKUP($B11,'1MD ELO I.kcs U 8 F A'!$A$7:$O$22,4))</f>
        <v>0</v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48"/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348"/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ht="18.75" customHeight="1" x14ac:dyDescent="0.25">
      <c r="A18" s="348"/>
      <c r="B18" s="567"/>
      <c r="C18" s="567"/>
      <c r="D18" s="559" t="str">
        <f>E7</f>
        <v>Kővári</v>
      </c>
      <c r="E18" s="559"/>
      <c r="F18" s="559" t="str">
        <f>E9</f>
        <v xml:space="preserve">Bisztra </v>
      </c>
      <c r="G18" s="559"/>
      <c r="H18" s="559" t="str">
        <f>E11</f>
        <v>Molnár</v>
      </c>
      <c r="I18" s="559"/>
      <c r="J18" s="348"/>
      <c r="K18" s="348"/>
      <c r="L18" s="348"/>
      <c r="M18" s="348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ht="18.75" customHeight="1" x14ac:dyDescent="0.25">
      <c r="A19" s="408" t="s">
        <v>67</v>
      </c>
      <c r="B19" s="558" t="str">
        <f>E7</f>
        <v>Kővári</v>
      </c>
      <c r="C19" s="558"/>
      <c r="D19" s="561"/>
      <c r="E19" s="561"/>
      <c r="F19" s="560"/>
      <c r="G19" s="560"/>
      <c r="H19" s="560"/>
      <c r="I19" s="560"/>
      <c r="J19" s="348"/>
      <c r="K19" s="348"/>
      <c r="L19" s="348"/>
      <c r="M19" s="348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ht="18.75" customHeight="1" x14ac:dyDescent="0.25">
      <c r="A20" s="408" t="s">
        <v>68</v>
      </c>
      <c r="B20" s="558" t="str">
        <f>E9</f>
        <v xml:space="preserve">Bisztra </v>
      </c>
      <c r="C20" s="558"/>
      <c r="D20" s="560"/>
      <c r="E20" s="560"/>
      <c r="F20" s="561"/>
      <c r="G20" s="561"/>
      <c r="H20" s="560"/>
      <c r="I20" s="560"/>
      <c r="J20" s="348"/>
      <c r="K20" s="348"/>
      <c r="L20" s="348"/>
      <c r="M20" s="348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ht="18.75" customHeight="1" x14ac:dyDescent="0.25">
      <c r="A21" s="408" t="s">
        <v>69</v>
      </c>
      <c r="B21" s="558" t="str">
        <f>E11</f>
        <v>Molnár</v>
      </c>
      <c r="C21" s="558"/>
      <c r="D21" s="560"/>
      <c r="E21" s="560"/>
      <c r="F21" s="560"/>
      <c r="G21" s="560"/>
      <c r="H21" s="561"/>
      <c r="I21" s="561"/>
      <c r="J21" s="348"/>
      <c r="K21" s="348"/>
      <c r="L21" s="348"/>
      <c r="M21" s="348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x14ac:dyDescent="0.25">
      <c r="A22" s="348"/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x14ac:dyDescent="0.25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x14ac:dyDescent="0.25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37" x14ac:dyDescent="0.25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37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37" x14ac:dyDescent="0.25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37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26"/>
      <c r="M32" s="326"/>
    </row>
    <row r="33" spans="1:18" x14ac:dyDescent="0.25">
      <c r="A33" s="182" t="s">
        <v>45</v>
      </c>
      <c r="B33" s="183"/>
      <c r="C33" s="271"/>
      <c r="D33" s="384" t="s">
        <v>5</v>
      </c>
      <c r="E33" s="385" t="s">
        <v>47</v>
      </c>
      <c r="F33" s="399"/>
      <c r="G33" s="384" t="s">
        <v>5</v>
      </c>
      <c r="H33" s="385" t="s">
        <v>56</v>
      </c>
      <c r="I33" s="222"/>
      <c r="J33" s="385" t="s">
        <v>57</v>
      </c>
      <c r="K33" s="221" t="s">
        <v>58</v>
      </c>
      <c r="L33" s="32"/>
      <c r="M33" s="485"/>
      <c r="N33" s="484"/>
      <c r="P33" s="380"/>
      <c r="Q33" s="380"/>
      <c r="R33" s="381"/>
    </row>
    <row r="34" spans="1:18" x14ac:dyDescent="0.25">
      <c r="A34" s="359" t="s">
        <v>46</v>
      </c>
      <c r="B34" s="360"/>
      <c r="C34" s="362"/>
      <c r="D34" s="386"/>
      <c r="E34" s="562"/>
      <c r="F34" s="562"/>
      <c r="G34" s="393" t="s">
        <v>6</v>
      </c>
      <c r="H34" s="360"/>
      <c r="I34" s="387"/>
      <c r="J34" s="394"/>
      <c r="K34" s="354" t="s">
        <v>48</v>
      </c>
      <c r="L34" s="400"/>
      <c r="M34" s="390"/>
      <c r="P34" s="382"/>
      <c r="Q34" s="382"/>
      <c r="R34" s="197"/>
    </row>
    <row r="35" spans="1:18" x14ac:dyDescent="0.25">
      <c r="A35" s="363" t="s">
        <v>55</v>
      </c>
      <c r="B35" s="220"/>
      <c r="C35" s="365"/>
      <c r="D35" s="389"/>
      <c r="E35" s="563"/>
      <c r="F35" s="563"/>
      <c r="G35" s="395" t="s">
        <v>7</v>
      </c>
      <c r="H35" s="82"/>
      <c r="I35" s="352"/>
      <c r="J35" s="83"/>
      <c r="K35" s="397"/>
      <c r="L35" s="326"/>
      <c r="M35" s="392"/>
      <c r="P35" s="197"/>
      <c r="Q35" s="193"/>
      <c r="R35" s="197"/>
    </row>
    <row r="36" spans="1:18" x14ac:dyDescent="0.25">
      <c r="A36" s="236"/>
      <c r="B36" s="237"/>
      <c r="C36" s="238"/>
      <c r="D36" s="389"/>
      <c r="E36" s="84"/>
      <c r="F36" s="348"/>
      <c r="G36" s="395" t="s">
        <v>8</v>
      </c>
      <c r="H36" s="82"/>
      <c r="I36" s="352"/>
      <c r="J36" s="83"/>
      <c r="K36" s="354" t="s">
        <v>49</v>
      </c>
      <c r="L36" s="400"/>
      <c r="M36" s="388"/>
      <c r="P36" s="382"/>
      <c r="Q36" s="382"/>
      <c r="R36" s="197"/>
    </row>
    <row r="37" spans="1:18" x14ac:dyDescent="0.25">
      <c r="A37" s="208"/>
      <c r="B37" s="127"/>
      <c r="C37" s="209"/>
      <c r="D37" s="389"/>
      <c r="E37" s="84"/>
      <c r="F37" s="348"/>
      <c r="G37" s="395" t="s">
        <v>9</v>
      </c>
      <c r="H37" s="82"/>
      <c r="I37" s="352"/>
      <c r="J37" s="83"/>
      <c r="K37" s="398"/>
      <c r="L37" s="348"/>
      <c r="M37" s="390"/>
      <c r="P37" s="197"/>
      <c r="Q37" s="193"/>
      <c r="R37" s="197"/>
    </row>
    <row r="38" spans="1:18" x14ac:dyDescent="0.25">
      <c r="A38" s="224"/>
      <c r="B38" s="239"/>
      <c r="C38" s="270"/>
      <c r="D38" s="389"/>
      <c r="E38" s="84"/>
      <c r="F38" s="348"/>
      <c r="G38" s="395" t="s">
        <v>10</v>
      </c>
      <c r="H38" s="82"/>
      <c r="I38" s="352"/>
      <c r="J38" s="83"/>
      <c r="K38" s="363"/>
      <c r="L38" s="326"/>
      <c r="M38" s="392"/>
      <c r="P38" s="197"/>
      <c r="Q38" s="193"/>
      <c r="R38" s="197"/>
    </row>
    <row r="39" spans="1:18" x14ac:dyDescent="0.25">
      <c r="A39" s="225"/>
      <c r="B39" s="22"/>
      <c r="C39" s="209"/>
      <c r="D39" s="389"/>
      <c r="E39" s="84"/>
      <c r="F39" s="348"/>
      <c r="G39" s="395" t="s">
        <v>11</v>
      </c>
      <c r="H39" s="82"/>
      <c r="I39" s="352"/>
      <c r="J39" s="83"/>
      <c r="K39" s="354" t="s">
        <v>34</v>
      </c>
      <c r="L39" s="400"/>
      <c r="M39" s="388"/>
      <c r="P39" s="382"/>
      <c r="Q39" s="382"/>
      <c r="R39" s="197"/>
    </row>
    <row r="40" spans="1:18" x14ac:dyDescent="0.25">
      <c r="A40" s="225"/>
      <c r="B40" s="22"/>
      <c r="C40" s="234"/>
      <c r="D40" s="389"/>
      <c r="E40" s="84"/>
      <c r="F40" s="348"/>
      <c r="G40" s="395" t="s">
        <v>12</v>
      </c>
      <c r="H40" s="82"/>
      <c r="I40" s="352"/>
      <c r="J40" s="83"/>
      <c r="K40" s="398"/>
      <c r="L40" s="348"/>
      <c r="M40" s="390"/>
      <c r="P40" s="197"/>
      <c r="Q40" s="193"/>
      <c r="R40" s="197"/>
    </row>
    <row r="41" spans="1:18" x14ac:dyDescent="0.25">
      <c r="A41" s="226"/>
      <c r="B41" s="223"/>
      <c r="C41" s="235"/>
      <c r="D41" s="391"/>
      <c r="E41" s="211"/>
      <c r="F41" s="326"/>
      <c r="G41" s="396" t="s">
        <v>13</v>
      </c>
      <c r="H41" s="220"/>
      <c r="I41" s="356"/>
      <c r="J41" s="213"/>
      <c r="K41" s="363" t="str">
        <f>L4</f>
        <v>Dénes Tibor</v>
      </c>
      <c r="L41" s="326"/>
      <c r="M41" s="392"/>
      <c r="P41" s="197"/>
      <c r="Q41" s="193"/>
      <c r="R41" s="383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294" priority="1" stopIfTrue="1" operator="equal">
      <formula>"Bye"</formula>
    </cfRule>
  </conditionalFormatting>
  <conditionalFormatting sqref="R41">
    <cfRule type="expression" dxfId="293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CDAF-8E20-4504-B317-CA34CBE61414}">
  <sheetPr codeName="Sheet60">
    <tabColor indexed="42"/>
  </sheetPr>
  <dimension ref="A1:Q156"/>
  <sheetViews>
    <sheetView showGridLines="0" showZeros="0" workbookViewId="0">
      <pane ySplit="6" topLeftCell="A7" activePane="bottomLeft" state="frozen"/>
      <selection activeCell="M26" sqref="M26"/>
      <selection pane="bottomLeft" activeCell="B16" sqref="B16"/>
    </sheetView>
  </sheetViews>
  <sheetFormatPr defaultRowHeight="13.2" x14ac:dyDescent="0.25"/>
  <cols>
    <col min="1" max="1" width="3.88671875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336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227</v>
      </c>
      <c r="C7" s="93" t="s">
        <v>228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 t="s">
        <v>229</v>
      </c>
      <c r="C8" s="93" t="s">
        <v>134</v>
      </c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 t="s">
        <v>230</v>
      </c>
      <c r="C9" s="93" t="s">
        <v>231</v>
      </c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 t="s">
        <v>133</v>
      </c>
      <c r="C10" s="93" t="s">
        <v>134</v>
      </c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 t="s">
        <v>178</v>
      </c>
      <c r="C11" s="93" t="s">
        <v>123</v>
      </c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 t="s">
        <v>232</v>
      </c>
      <c r="C12" s="93" t="s">
        <v>129</v>
      </c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 t="s">
        <v>233</v>
      </c>
      <c r="C13" s="93" t="s">
        <v>234</v>
      </c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 t="s">
        <v>132</v>
      </c>
      <c r="C14" s="93" t="s">
        <v>235</v>
      </c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 t="s">
        <v>178</v>
      </c>
      <c r="C15" s="93" t="s">
        <v>124</v>
      </c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510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156">
    <cfRule type="expression" dxfId="292" priority="18" stopIfTrue="1">
      <formula>$Q7&gt;=1</formula>
    </cfRule>
  </conditionalFormatting>
  <conditionalFormatting sqref="B7:D37">
    <cfRule type="expression" dxfId="291" priority="1" stopIfTrue="1">
      <formula>$Q7&gt;=1</formula>
    </cfRule>
  </conditionalFormatting>
  <conditionalFormatting sqref="E7:E14">
    <cfRule type="expression" dxfId="290" priority="6" stopIfTrue="1">
      <formula>AND(ROUNDDOWN(($A$4-E7)/365.25,0)&lt;=13,G7&lt;&gt;"OK")</formula>
    </cfRule>
    <cfRule type="expression" dxfId="289" priority="7" stopIfTrue="1">
      <formula>AND(ROUNDDOWN(($A$4-E7)/365.25,0)&lt;=14,G7&lt;&gt;"OK")</formula>
    </cfRule>
    <cfRule type="expression" dxfId="288" priority="8" stopIfTrue="1">
      <formula>AND(ROUNDDOWN(($A$4-E7)/365.25,0)&lt;=17,G7&lt;&gt;"OK")</formula>
    </cfRule>
    <cfRule type="expression" dxfId="287" priority="11" stopIfTrue="1">
      <formula>AND(ROUNDDOWN(($A$4-E7)/365.25,0)&lt;=13,G7&lt;&gt;"OK")</formula>
    </cfRule>
    <cfRule type="expression" dxfId="286" priority="12" stopIfTrue="1">
      <formula>AND(ROUNDDOWN(($A$4-E7)/365.25,0)&lt;=14,G7&lt;&gt;"OK")</formula>
    </cfRule>
    <cfRule type="expression" dxfId="285" priority="13" stopIfTrue="1">
      <formula>AND(ROUNDDOWN(($A$4-E7)/365.25,0)&lt;=17,G7&lt;&gt;"OK")</formula>
    </cfRule>
  </conditionalFormatting>
  <conditionalFormatting sqref="E7:E27 E29:E37">
    <cfRule type="expression" dxfId="284" priority="2" stopIfTrue="1">
      <formula>AND(ROUNDDOWN(($A$4-E7)/365.25,0)&lt;=13,G7&lt;&gt;"OK")</formula>
    </cfRule>
    <cfRule type="expression" dxfId="283" priority="3" stopIfTrue="1">
      <formula>AND(ROUNDDOWN(($A$4-E7)/365.25,0)&lt;=14,G7&lt;&gt;"OK")</formula>
    </cfRule>
    <cfRule type="expression" dxfId="282" priority="4" stopIfTrue="1">
      <formula>AND(ROUNDDOWN(($A$4-E7)/365.25,0)&lt;=17,G7&lt;&gt;"OK")</formula>
    </cfRule>
  </conditionalFormatting>
  <conditionalFormatting sqref="E7:E156">
    <cfRule type="expression" dxfId="281" priority="14" stopIfTrue="1">
      <formula>AND(ROUNDDOWN(($A$4-E7)/365.25,0)&lt;=13,G7&lt;&gt;"OK")</formula>
    </cfRule>
    <cfRule type="expression" dxfId="280" priority="15" stopIfTrue="1">
      <formula>AND(ROUNDDOWN(($A$4-E7)/365.25,0)&lt;=14,G7&lt;&gt;"OK")</formula>
    </cfRule>
    <cfRule type="expression" dxfId="279" priority="16" stopIfTrue="1">
      <formula>AND(ROUNDDOWN(($A$4-E7)/365.25,0)&lt;=17,G7&lt;&gt;"OK")</formula>
    </cfRule>
  </conditionalFormatting>
  <conditionalFormatting sqref="J7:J156">
    <cfRule type="cellIs" dxfId="278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02817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0671D-F543-4686-876B-116F05B86E7C}">
  <sheetPr codeName="Sheet165">
    <tabColor indexed="11"/>
    <pageSetUpPr fitToPage="1"/>
  </sheetPr>
  <dimension ref="A1:AK57"/>
  <sheetViews>
    <sheetView showGridLines="0" showZeros="0" topLeftCell="A7" workbookViewId="0">
      <selection activeCell="K14" sqref="K14"/>
    </sheetView>
  </sheetViews>
  <sheetFormatPr defaultRowHeight="13.2" x14ac:dyDescent="0.25"/>
  <cols>
    <col min="1" max="2" width="3.33203125" customWidth="1"/>
    <col min="3" max="3" width="4.6640625" customWidth="1"/>
    <col min="4" max="4" width="6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  <col min="35" max="37" width="9.109375" customWidth="1"/>
  </cols>
  <sheetData>
    <row r="1" spans="1:37" s="117" customFormat="1" ht="21.75" customHeight="1" x14ac:dyDescent="0.25">
      <c r="A1" s="85" t="str">
        <f>Altalanos!$A$6</f>
        <v xml:space="preserve">Diákolimpia </v>
      </c>
      <c r="B1" s="85"/>
      <c r="C1" s="118"/>
      <c r="D1" s="118"/>
      <c r="E1" s="118"/>
      <c r="F1" s="118"/>
      <c r="G1" s="118"/>
      <c r="H1" s="85"/>
      <c r="I1" s="233"/>
      <c r="J1" s="119"/>
      <c r="K1" s="261" t="s">
        <v>54</v>
      </c>
      <c r="L1" s="105"/>
      <c r="M1" s="86"/>
      <c r="N1" s="119"/>
      <c r="O1" s="119" t="s">
        <v>3</v>
      </c>
      <c r="P1" s="119"/>
      <c r="Q1" s="118"/>
      <c r="R1" s="119"/>
      <c r="Y1" s="349"/>
      <c r="Z1" s="349"/>
      <c r="AA1" s="349"/>
      <c r="AB1" s="431" t="e">
        <f>IF($Y$5=1,CONCATENATE(VLOOKUP($Y$3,$AA$2:$AH$14,2)),CONCATENATE(VLOOKUP($Y$3,$AA$16:$AH$25,2)))</f>
        <v>#N/A</v>
      </c>
      <c r="AC1" s="431" t="e">
        <f>IF($Y$5=1,CONCATENATE(VLOOKUP($Y$3,$AA$2:$AH$14,3)),CONCATENATE(VLOOKUP($Y$3,$AA$16:$AH$25,3)))</f>
        <v>#N/A</v>
      </c>
      <c r="AD1" s="431" t="e">
        <f>IF($Y$5=1,CONCATENATE(VLOOKUP($Y$3,$AA$2:$AH$14,4)),CONCATENATE(VLOOKUP($Y$3,$AA$16:$AH$25,4)))</f>
        <v>#N/A</v>
      </c>
      <c r="AE1" s="431" t="e">
        <f>IF($Y$5=1,CONCATENATE(VLOOKUP($Y$3,$AA$2:$AH$14,5)),CONCATENATE(VLOOKUP($Y$3,$AA$16:$AH$25,5)))</f>
        <v>#N/A</v>
      </c>
      <c r="AF1" s="431" t="e">
        <f>IF($Y$5=1,CONCATENATE(VLOOKUP($Y$3,$AA$2:$AH$14,6)),CONCATENATE(VLOOKUP($Y$3,$AA$16:$AH$25,6)))</f>
        <v>#N/A</v>
      </c>
      <c r="AG1" s="431" t="e">
        <f>IF($Y$5=1,CONCATENATE(VLOOKUP($Y$3,$AA$2:$AH$14,7)),CONCATENATE(VLOOKUP($Y$3,$AA$16:$AH$25,7)))</f>
        <v>#N/A</v>
      </c>
      <c r="AH1" s="431" t="e">
        <f>IF($Y$5=1,CONCATENATE(VLOOKUP($Y$3,$AA$2:$AH$14,8)),CONCATENATE(VLOOKUP($Y$3,$AA$16:$AH$25,8)))</f>
        <v>#N/A</v>
      </c>
    </row>
    <row r="2" spans="1:37" s="96" customFormat="1" x14ac:dyDescent="0.25">
      <c r="A2" s="288" t="s">
        <v>53</v>
      </c>
      <c r="B2" s="87"/>
      <c r="C2" s="87"/>
      <c r="D2" s="87"/>
      <c r="E2" s="282">
        <f>Altalanos!$B$8</f>
        <v>0</v>
      </c>
      <c r="F2" s="87" t="s">
        <v>336</v>
      </c>
      <c r="G2" s="120"/>
      <c r="H2" s="97"/>
      <c r="I2" s="97"/>
      <c r="J2" s="121"/>
      <c r="K2" s="105"/>
      <c r="L2" s="105"/>
      <c r="M2" s="105"/>
      <c r="N2" s="121"/>
      <c r="O2" s="97"/>
      <c r="P2" s="121"/>
      <c r="Q2" s="97"/>
      <c r="R2" s="121"/>
      <c r="Y2" s="427"/>
      <c r="Z2" s="426"/>
      <c r="AA2" s="435" t="s">
        <v>67</v>
      </c>
      <c r="AB2" s="436">
        <v>300</v>
      </c>
      <c r="AC2" s="436">
        <v>250</v>
      </c>
      <c r="AD2" s="436">
        <v>200</v>
      </c>
      <c r="AE2" s="436">
        <v>150</v>
      </c>
      <c r="AF2" s="436">
        <v>120</v>
      </c>
      <c r="AG2" s="436">
        <v>90</v>
      </c>
      <c r="AH2" s="436">
        <v>40</v>
      </c>
      <c r="AI2"/>
      <c r="AJ2"/>
      <c r="AK2"/>
    </row>
    <row r="3" spans="1:37" s="19" customFormat="1" ht="11.25" customHeight="1" x14ac:dyDescent="0.25">
      <c r="A3" s="49" t="s">
        <v>25</v>
      </c>
      <c r="B3" s="49"/>
      <c r="C3" s="49"/>
      <c r="D3" s="49"/>
      <c r="E3" s="49"/>
      <c r="F3" s="49"/>
      <c r="G3" s="49" t="s">
        <v>22</v>
      </c>
      <c r="H3" s="49"/>
      <c r="I3" s="49"/>
      <c r="J3" s="122"/>
      <c r="K3" s="49" t="s">
        <v>30</v>
      </c>
      <c r="L3" s="122"/>
      <c r="M3" s="49"/>
      <c r="N3" s="122"/>
      <c r="O3" s="49"/>
      <c r="P3" s="122"/>
      <c r="Q3" s="49"/>
      <c r="R3" s="50" t="s">
        <v>31</v>
      </c>
      <c r="Y3" s="426" t="str">
        <f>IF(K4="OB","A",IF(K4="IX","W",IF(K4="","",K4)))</f>
        <v/>
      </c>
      <c r="Z3" s="426"/>
      <c r="AA3" s="435" t="s">
        <v>68</v>
      </c>
      <c r="AB3" s="436">
        <v>280</v>
      </c>
      <c r="AC3" s="436">
        <v>230</v>
      </c>
      <c r="AD3" s="436">
        <v>180</v>
      </c>
      <c r="AE3" s="436">
        <v>140</v>
      </c>
      <c r="AF3" s="436">
        <v>80</v>
      </c>
      <c r="AG3" s="436">
        <v>0</v>
      </c>
      <c r="AH3" s="436">
        <v>0</v>
      </c>
      <c r="AI3"/>
      <c r="AJ3"/>
      <c r="AK3"/>
    </row>
    <row r="4" spans="1:37" s="28" customFormat="1" ht="11.25" customHeight="1" thickBot="1" x14ac:dyDescent="0.3">
      <c r="A4" s="569" t="str">
        <f>Altalanos!$A$10</f>
        <v>2026.05.12-13.</v>
      </c>
      <c r="B4" s="569"/>
      <c r="C4" s="569"/>
      <c r="D4" s="255"/>
      <c r="E4" s="123"/>
      <c r="F4" s="123"/>
      <c r="G4" s="123" t="str">
        <f>Altalanos!$C$10</f>
        <v>Százhalombatta</v>
      </c>
      <c r="H4" s="90"/>
      <c r="I4" s="123"/>
      <c r="J4" s="124"/>
      <c r="K4" s="125"/>
      <c r="L4" s="124"/>
      <c r="M4" s="126"/>
      <c r="N4" s="124"/>
      <c r="O4" s="123"/>
      <c r="P4" s="124"/>
      <c r="Q4" s="123"/>
      <c r="R4" s="81" t="str">
        <f>Altalanos!$E$10</f>
        <v>Dénes Tibor</v>
      </c>
      <c r="Y4" s="426"/>
      <c r="Z4" s="426"/>
      <c r="AA4" s="435" t="s">
        <v>97</v>
      </c>
      <c r="AB4" s="436">
        <v>250</v>
      </c>
      <c r="AC4" s="436">
        <v>200</v>
      </c>
      <c r="AD4" s="436">
        <v>150</v>
      </c>
      <c r="AE4" s="436">
        <v>120</v>
      </c>
      <c r="AF4" s="436">
        <v>90</v>
      </c>
      <c r="AG4" s="436">
        <v>60</v>
      </c>
      <c r="AH4" s="436">
        <v>25</v>
      </c>
      <c r="AI4"/>
      <c r="AJ4"/>
      <c r="AK4"/>
    </row>
    <row r="5" spans="1:37" s="19" customFormat="1" x14ac:dyDescent="0.25">
      <c r="A5" s="127"/>
      <c r="B5" s="128" t="s">
        <v>4</v>
      </c>
      <c r="C5" s="279" t="s">
        <v>45</v>
      </c>
      <c r="D5" s="128" t="s">
        <v>44</v>
      </c>
      <c r="E5" s="128" t="s">
        <v>42</v>
      </c>
      <c r="F5" s="129" t="s">
        <v>28</v>
      </c>
      <c r="G5" s="129" t="s">
        <v>29</v>
      </c>
      <c r="H5" s="129"/>
      <c r="I5" s="129" t="s">
        <v>32</v>
      </c>
      <c r="J5" s="129"/>
      <c r="K5" s="128" t="s">
        <v>43</v>
      </c>
      <c r="L5" s="130"/>
      <c r="M5" s="128" t="s">
        <v>61</v>
      </c>
      <c r="N5" s="130"/>
      <c r="O5" s="128" t="s">
        <v>60</v>
      </c>
      <c r="P5" s="130"/>
      <c r="Q5" s="128" t="s">
        <v>59</v>
      </c>
      <c r="R5" s="131"/>
      <c r="Y5" s="426">
        <f>IF(OR(Altalanos!$A$8="F1",Altalanos!$A$8="F2",Altalanos!$A$8="N1",Altalanos!$A$8="N2"),1,2)</f>
        <v>2</v>
      </c>
      <c r="Z5" s="426"/>
      <c r="AA5" s="435" t="s">
        <v>98</v>
      </c>
      <c r="AB5" s="436">
        <v>200</v>
      </c>
      <c r="AC5" s="436">
        <v>150</v>
      </c>
      <c r="AD5" s="436">
        <v>120</v>
      </c>
      <c r="AE5" s="436">
        <v>90</v>
      </c>
      <c r="AF5" s="436">
        <v>60</v>
      </c>
      <c r="AG5" s="436">
        <v>40</v>
      </c>
      <c r="AH5" s="436">
        <v>15</v>
      </c>
      <c r="AI5"/>
      <c r="AJ5"/>
      <c r="AK5"/>
    </row>
    <row r="6" spans="1:37" s="498" customFormat="1" ht="11.1" customHeight="1" thickBot="1" x14ac:dyDescent="0.3">
      <c r="A6" s="497"/>
      <c r="B6" s="500"/>
      <c r="C6" s="500"/>
      <c r="D6" s="500"/>
      <c r="E6" s="500"/>
      <c r="F6" s="499" t="str">
        <f>IF(Y3="","",CONCATENATE(AH1," / ",VLOOKUP(Y3,AB1:AH1,5)," pont"))</f>
        <v/>
      </c>
      <c r="G6" s="501"/>
      <c r="H6" s="502"/>
      <c r="I6" s="501"/>
      <c r="J6" s="503"/>
      <c r="K6" s="500" t="str">
        <f>IF(Y3="","",CONCATENATE(VLOOKUP(Y3,AB1:AH1,4)," pont"))</f>
        <v/>
      </c>
      <c r="L6" s="503"/>
      <c r="M6" s="500" t="str">
        <f>IF(Y3="","",CONCATENATE(VLOOKUP(Y3,AB1:AH1,3)," pont"))</f>
        <v/>
      </c>
      <c r="N6" s="503"/>
      <c r="O6" s="500" t="str">
        <f>IF(Y3="","",CONCATENATE(VLOOKUP(Y3,AB1:AH1,2)," pont"))</f>
        <v/>
      </c>
      <c r="P6" s="503"/>
      <c r="Q6" s="500" t="str">
        <f>IF(Y3="","",CONCATENATE(VLOOKUP(Y3,AB1:AH1,1)," pont"))</f>
        <v/>
      </c>
      <c r="R6" s="504"/>
      <c r="Y6" s="506"/>
      <c r="Z6" s="506"/>
      <c r="AA6" s="506" t="s">
        <v>99</v>
      </c>
      <c r="AB6" s="507">
        <v>150</v>
      </c>
      <c r="AC6" s="507">
        <v>120</v>
      </c>
      <c r="AD6" s="507">
        <v>90</v>
      </c>
      <c r="AE6" s="507">
        <v>60</v>
      </c>
      <c r="AF6" s="507">
        <v>40</v>
      </c>
      <c r="AG6" s="507">
        <v>25</v>
      </c>
      <c r="AH6" s="507">
        <v>10</v>
      </c>
      <c r="AI6" s="509"/>
      <c r="AJ6" s="509"/>
      <c r="AK6" s="509"/>
    </row>
    <row r="7" spans="1:37" s="33" customFormat="1" ht="12.9" customHeight="1" x14ac:dyDescent="0.25">
      <c r="A7" s="132">
        <v>1</v>
      </c>
      <c r="B7" s="243" t="str">
        <f>IF($E7="","",VLOOKUP($E7,#REF!,14))</f>
        <v/>
      </c>
      <c r="C7" s="267" t="str">
        <f>IF($E7="","",VLOOKUP($E7,#REF!,15))</f>
        <v/>
      </c>
      <c r="D7" s="267" t="str">
        <f>IF($E7="","",VLOOKUP($E7,#REF!,5))</f>
        <v/>
      </c>
      <c r="E7" s="133"/>
      <c r="F7" s="513" t="s">
        <v>354</v>
      </c>
      <c r="G7" s="513" t="s">
        <v>134</v>
      </c>
      <c r="H7" s="513"/>
      <c r="I7" s="134" t="str">
        <f>IF($E7="","",VLOOKUP($E7,#REF!,4))</f>
        <v/>
      </c>
      <c r="J7" s="136"/>
      <c r="K7" s="135"/>
      <c r="L7" s="135"/>
      <c r="M7" s="135"/>
      <c r="N7" s="135"/>
      <c r="O7" s="138"/>
      <c r="P7" s="139"/>
      <c r="Q7" s="140"/>
      <c r="R7" s="141"/>
      <c r="S7" s="142"/>
      <c r="U7" s="143" t="str">
        <f>Birók!P21</f>
        <v>Bíró</v>
      </c>
      <c r="Y7" s="426"/>
      <c r="Z7" s="426"/>
      <c r="AA7" s="435" t="s">
        <v>100</v>
      </c>
      <c r="AB7" s="436">
        <v>120</v>
      </c>
      <c r="AC7" s="436">
        <v>90</v>
      </c>
      <c r="AD7" s="436">
        <v>60</v>
      </c>
      <c r="AE7" s="436">
        <v>40</v>
      </c>
      <c r="AF7" s="436">
        <v>25</v>
      </c>
      <c r="AG7" s="436">
        <v>10</v>
      </c>
      <c r="AH7" s="436">
        <v>5</v>
      </c>
      <c r="AI7"/>
      <c r="AJ7"/>
      <c r="AK7"/>
    </row>
    <row r="8" spans="1:37" s="33" customFormat="1" ht="12.9" customHeight="1" x14ac:dyDescent="0.25">
      <c r="A8" s="144"/>
      <c r="B8" s="280"/>
      <c r="C8" s="276"/>
      <c r="D8" s="276"/>
      <c r="E8" s="145"/>
      <c r="F8" s="146"/>
      <c r="G8" s="146"/>
      <c r="H8" s="147"/>
      <c r="I8" s="460" t="s">
        <v>0</v>
      </c>
      <c r="J8" s="149" t="s">
        <v>67</v>
      </c>
      <c r="K8" s="150" t="str">
        <f>UPPER(IF(OR(J8="a",J8="as"),F7,IF(OR(J8="b",J8="bs"),F9,)))</f>
        <v>CZÓBEL</v>
      </c>
      <c r="L8" s="150"/>
      <c r="M8" s="135"/>
      <c r="N8" s="135"/>
      <c r="O8" s="138"/>
      <c r="P8" s="139"/>
      <c r="Q8" s="140"/>
      <c r="R8" s="141"/>
      <c r="S8" s="142"/>
      <c r="U8" s="151" t="str">
        <f>Birók!P22</f>
        <v xml:space="preserve"> </v>
      </c>
      <c r="Y8" s="426"/>
      <c r="Z8" s="426"/>
      <c r="AA8" s="435" t="s">
        <v>101</v>
      </c>
      <c r="AB8" s="436">
        <v>90</v>
      </c>
      <c r="AC8" s="436">
        <v>60</v>
      </c>
      <c r="AD8" s="436">
        <v>40</v>
      </c>
      <c r="AE8" s="436">
        <v>25</v>
      </c>
      <c r="AF8" s="436">
        <v>10</v>
      </c>
      <c r="AG8" s="436">
        <v>5</v>
      </c>
      <c r="AH8" s="436">
        <v>2</v>
      </c>
      <c r="AI8"/>
      <c r="AJ8"/>
      <c r="AK8"/>
    </row>
    <row r="9" spans="1:37" s="33" customFormat="1" ht="12.9" customHeight="1" x14ac:dyDescent="0.25">
      <c r="A9" s="144">
        <v>2</v>
      </c>
      <c r="B9" s="243" t="str">
        <f>IF($E9="","",VLOOKUP($E9,#REF!,14))</f>
        <v/>
      </c>
      <c r="C9" s="267" t="str">
        <f>IF($E9="","",VLOOKUP($E9,#REF!,15))</f>
        <v/>
      </c>
      <c r="D9" s="267" t="str">
        <f>IF($E9="","",VLOOKUP($E9,#REF!,5))</f>
        <v/>
      </c>
      <c r="E9" s="133"/>
      <c r="F9" s="243" t="s">
        <v>337</v>
      </c>
      <c r="G9" s="292" t="str">
        <f>IF($E9="","",VLOOKUP($E9,#REF!,3))</f>
        <v/>
      </c>
      <c r="H9" s="292"/>
      <c r="I9" s="134" t="str">
        <f>IF($E9="","",VLOOKUP($E9,#REF!,4))</f>
        <v/>
      </c>
      <c r="J9" s="153"/>
      <c r="K9" s="135"/>
      <c r="L9" s="154"/>
      <c r="M9" s="135"/>
      <c r="N9" s="135"/>
      <c r="O9" s="138"/>
      <c r="P9" s="139"/>
      <c r="Q9" s="140"/>
      <c r="R9" s="141"/>
      <c r="S9" s="142"/>
      <c r="U9" s="151" t="str">
        <f>Birók!P23</f>
        <v xml:space="preserve"> </v>
      </c>
      <c r="Y9" s="426"/>
      <c r="Z9" s="426"/>
      <c r="AA9" s="435" t="s">
        <v>102</v>
      </c>
      <c r="AB9" s="436">
        <v>60</v>
      </c>
      <c r="AC9" s="436">
        <v>40</v>
      </c>
      <c r="AD9" s="436">
        <v>25</v>
      </c>
      <c r="AE9" s="436">
        <v>10</v>
      </c>
      <c r="AF9" s="436">
        <v>5</v>
      </c>
      <c r="AG9" s="436">
        <v>2</v>
      </c>
      <c r="AH9" s="436">
        <v>1</v>
      </c>
      <c r="AI9"/>
      <c r="AJ9"/>
      <c r="AK9"/>
    </row>
    <row r="10" spans="1:37" s="33" customFormat="1" ht="12.9" customHeight="1" x14ac:dyDescent="0.25">
      <c r="A10" s="144"/>
      <c r="B10" s="280"/>
      <c r="C10" s="276"/>
      <c r="D10" s="276"/>
      <c r="E10" s="155"/>
      <c r="F10" s="293"/>
      <c r="G10" s="293"/>
      <c r="H10" s="294"/>
      <c r="I10" s="135"/>
      <c r="J10" s="156"/>
      <c r="K10" s="148" t="s">
        <v>0</v>
      </c>
      <c r="L10" s="157"/>
      <c r="M10" s="150" t="str">
        <f>UPPER(IF(OR(L10="a",L10="as"),K8,IF(OR(L10="b",L10="bs"),K12,)))</f>
        <v/>
      </c>
      <c r="N10" s="158"/>
      <c r="O10" s="159"/>
      <c r="P10" s="159"/>
      <c r="Q10" s="140"/>
      <c r="R10" s="141"/>
      <c r="S10" s="142"/>
      <c r="U10" s="151" t="str">
        <f>Birók!P24</f>
        <v xml:space="preserve"> </v>
      </c>
      <c r="Y10" s="426"/>
      <c r="Z10" s="426"/>
      <c r="AA10" s="435" t="s">
        <v>103</v>
      </c>
      <c r="AB10" s="436">
        <v>40</v>
      </c>
      <c r="AC10" s="436">
        <v>25</v>
      </c>
      <c r="AD10" s="436">
        <v>15</v>
      </c>
      <c r="AE10" s="436">
        <v>7</v>
      </c>
      <c r="AF10" s="436">
        <v>4</v>
      </c>
      <c r="AG10" s="436">
        <v>1</v>
      </c>
      <c r="AH10" s="436">
        <v>0</v>
      </c>
      <c r="AI10"/>
      <c r="AJ10"/>
      <c r="AK10"/>
    </row>
    <row r="11" spans="1:37" s="33" customFormat="1" ht="12.9" customHeight="1" x14ac:dyDescent="0.25">
      <c r="A11" s="144">
        <v>3</v>
      </c>
      <c r="B11" s="243" t="str">
        <f>IF($E11="","",VLOOKUP($E11,#REF!,14))</f>
        <v/>
      </c>
      <c r="C11" s="267" t="str">
        <f>IF($E11="","",VLOOKUP($E11,#REF!,15))</f>
        <v/>
      </c>
      <c r="D11" s="267" t="str">
        <f>IF($E11="","",VLOOKUP($E11,#REF!,5))</f>
        <v/>
      </c>
      <c r="E11" s="133"/>
      <c r="F11" s="514" t="s">
        <v>133</v>
      </c>
      <c r="G11" s="514" t="s">
        <v>134</v>
      </c>
      <c r="H11" s="292"/>
      <c r="I11" s="152" t="str">
        <f>IF($E11="","",VLOOKUP($E11,#REF!,4))</f>
        <v/>
      </c>
      <c r="J11" s="136"/>
      <c r="K11" s="135"/>
      <c r="L11" s="160"/>
      <c r="M11" s="135"/>
      <c r="N11" s="161"/>
      <c r="O11" s="159"/>
      <c r="P11" s="159"/>
      <c r="Q11" s="140"/>
      <c r="R11" s="141"/>
      <c r="S11" s="142"/>
      <c r="U11" s="151" t="str">
        <f>Birók!P25</f>
        <v xml:space="preserve"> </v>
      </c>
      <c r="Y11" s="426"/>
      <c r="Z11" s="426"/>
      <c r="AA11" s="435" t="s">
        <v>104</v>
      </c>
      <c r="AB11" s="436">
        <v>25</v>
      </c>
      <c r="AC11" s="436">
        <v>15</v>
      </c>
      <c r="AD11" s="436">
        <v>10</v>
      </c>
      <c r="AE11" s="436">
        <v>6</v>
      </c>
      <c r="AF11" s="436">
        <v>3</v>
      </c>
      <c r="AG11" s="436">
        <v>1</v>
      </c>
      <c r="AH11" s="436">
        <v>0</v>
      </c>
      <c r="AI11"/>
      <c r="AJ11"/>
      <c r="AK11"/>
    </row>
    <row r="12" spans="1:37" s="33" customFormat="1" ht="12.9" customHeight="1" x14ac:dyDescent="0.25">
      <c r="A12" s="144"/>
      <c r="B12" s="280"/>
      <c r="C12" s="276"/>
      <c r="D12" s="276"/>
      <c r="E12" s="155"/>
      <c r="F12" s="293"/>
      <c r="G12" s="293"/>
      <c r="H12" s="294"/>
      <c r="I12" s="460" t="s">
        <v>0</v>
      </c>
      <c r="J12" s="149" t="s">
        <v>67</v>
      </c>
      <c r="K12" s="150" t="str">
        <f>UPPER(IF(OR(J12="a",J12="as"),F11,IF(OR(J12="b",J12="bs"),F13,)))</f>
        <v>JENEI</v>
      </c>
      <c r="L12" s="162"/>
      <c r="M12" s="135"/>
      <c r="N12" s="161"/>
      <c r="O12" s="159"/>
      <c r="P12" s="159"/>
      <c r="Q12" s="140"/>
      <c r="R12" s="141"/>
      <c r="S12" s="142"/>
      <c r="U12" s="151" t="str">
        <f>Birók!P26</f>
        <v xml:space="preserve"> </v>
      </c>
      <c r="Y12" s="426"/>
      <c r="Z12" s="426"/>
      <c r="AA12" s="435" t="s">
        <v>109</v>
      </c>
      <c r="AB12" s="436">
        <v>15</v>
      </c>
      <c r="AC12" s="436">
        <v>10</v>
      </c>
      <c r="AD12" s="436">
        <v>6</v>
      </c>
      <c r="AE12" s="436">
        <v>3</v>
      </c>
      <c r="AF12" s="436">
        <v>1</v>
      </c>
      <c r="AG12" s="436">
        <v>0</v>
      </c>
      <c r="AH12" s="436">
        <v>0</v>
      </c>
      <c r="AI12"/>
      <c r="AJ12"/>
      <c r="AK12"/>
    </row>
    <row r="13" spans="1:37" s="33" customFormat="1" ht="12.9" customHeight="1" x14ac:dyDescent="0.25">
      <c r="A13" s="144">
        <v>4</v>
      </c>
      <c r="B13" s="243" t="str">
        <f>IF($E13="","",VLOOKUP($E13,#REF!,14))</f>
        <v/>
      </c>
      <c r="C13" s="267" t="str">
        <f>IF($E13="","",VLOOKUP($E13,#REF!,15))</f>
        <v/>
      </c>
      <c r="D13" s="267" t="str">
        <f>IF($E13="","",VLOOKUP($E13,#REF!,5))</f>
        <v/>
      </c>
      <c r="E13" s="133"/>
      <c r="F13" s="243" t="s">
        <v>337</v>
      </c>
      <c r="G13" s="292" t="str">
        <f>IF($E13="","",VLOOKUP($E13,#REF!,3))</f>
        <v/>
      </c>
      <c r="H13" s="292"/>
      <c r="I13" s="152" t="str">
        <f>IF($E13="","",VLOOKUP($E13,#REF!,4))</f>
        <v/>
      </c>
      <c r="J13" s="163"/>
      <c r="K13" s="135"/>
      <c r="L13" s="135"/>
      <c r="M13" s="135"/>
      <c r="N13" s="161"/>
      <c r="O13" s="159"/>
      <c r="P13" s="159"/>
      <c r="Q13" s="140"/>
      <c r="R13" s="141"/>
      <c r="S13" s="142"/>
      <c r="U13" s="151" t="str">
        <f>Birók!P27</f>
        <v xml:space="preserve"> </v>
      </c>
      <c r="Y13" s="426"/>
      <c r="Z13" s="426"/>
      <c r="AA13" s="435" t="s">
        <v>105</v>
      </c>
      <c r="AB13" s="436">
        <v>10</v>
      </c>
      <c r="AC13" s="436">
        <v>6</v>
      </c>
      <c r="AD13" s="436">
        <v>3</v>
      </c>
      <c r="AE13" s="436">
        <v>1</v>
      </c>
      <c r="AF13" s="436">
        <v>0</v>
      </c>
      <c r="AG13" s="436">
        <v>0</v>
      </c>
      <c r="AH13" s="436">
        <v>0</v>
      </c>
      <c r="AI13"/>
      <c r="AJ13"/>
      <c r="AK13"/>
    </row>
    <row r="14" spans="1:37" s="33" customFormat="1" ht="12.9" customHeight="1" x14ac:dyDescent="0.25">
      <c r="A14" s="144"/>
      <c r="B14" s="280"/>
      <c r="C14" s="276"/>
      <c r="D14" s="276"/>
      <c r="E14" s="155"/>
      <c r="F14" s="293"/>
      <c r="G14" s="293"/>
      <c r="H14" s="294"/>
      <c r="I14" s="164"/>
      <c r="J14" s="156"/>
      <c r="K14" s="135"/>
      <c r="L14" s="135"/>
      <c r="M14" s="148" t="s">
        <v>0</v>
      </c>
      <c r="N14" s="157"/>
      <c r="O14" s="150" t="str">
        <f>UPPER(IF(OR(N14="a",N14="as"),M10,IF(OR(N14="b",N14="bs"),M18,)))</f>
        <v/>
      </c>
      <c r="P14" s="158"/>
      <c r="Q14" s="140"/>
      <c r="R14" s="141"/>
      <c r="S14" s="142"/>
      <c r="U14" s="151" t="str">
        <f>Birók!P28</f>
        <v xml:space="preserve"> </v>
      </c>
      <c r="Y14" s="426"/>
      <c r="Z14" s="426"/>
      <c r="AA14" s="435" t="s">
        <v>106</v>
      </c>
      <c r="AB14" s="436">
        <v>3</v>
      </c>
      <c r="AC14" s="436">
        <v>2</v>
      </c>
      <c r="AD14" s="436">
        <v>1</v>
      </c>
      <c r="AE14" s="436">
        <v>0</v>
      </c>
      <c r="AF14" s="436">
        <v>0</v>
      </c>
      <c r="AG14" s="436">
        <v>0</v>
      </c>
      <c r="AH14" s="436">
        <v>0</v>
      </c>
      <c r="AI14"/>
      <c r="AJ14"/>
      <c r="AK14"/>
    </row>
    <row r="15" spans="1:37" s="519" customFormat="1" ht="12.9" customHeight="1" x14ac:dyDescent="0.25">
      <c r="A15" s="216">
        <v>5</v>
      </c>
      <c r="B15" s="243" t="str">
        <f>IF($E15="","",VLOOKUP($E15,#REF!,14))</f>
        <v/>
      </c>
      <c r="C15" s="267" t="str">
        <f>IF($E15="","",VLOOKUP($E15,#REF!,15))</f>
        <v/>
      </c>
      <c r="D15" s="267" t="str">
        <f>IF($E15="","",VLOOKUP($E15,#REF!,5))</f>
        <v/>
      </c>
      <c r="E15" s="448"/>
      <c r="F15" s="243" t="s">
        <v>337</v>
      </c>
      <c r="G15" s="514" t="str">
        <f>IF($E15="","",VLOOKUP($E15,#REF!,3))</f>
        <v/>
      </c>
      <c r="H15" s="514"/>
      <c r="I15" s="514" t="str">
        <f>IF($E15="","",VLOOKUP($E15,#REF!,4))</f>
        <v/>
      </c>
      <c r="J15" s="515"/>
      <c r="K15" s="146"/>
      <c r="L15" s="146"/>
      <c r="M15" s="146"/>
      <c r="N15" s="520"/>
      <c r="O15" s="146"/>
      <c r="P15" s="520"/>
      <c r="Q15" s="516"/>
      <c r="R15" s="517"/>
      <c r="S15" s="518"/>
      <c r="U15" s="521" t="str">
        <f>Birók!P29</f>
        <v xml:space="preserve"> </v>
      </c>
      <c r="Y15" s="522"/>
      <c r="Z15" s="522"/>
      <c r="AA15" s="522"/>
      <c r="AB15" s="522"/>
      <c r="AC15" s="522"/>
      <c r="AD15" s="522"/>
      <c r="AE15" s="522"/>
      <c r="AF15" s="522"/>
      <c r="AG15" s="522"/>
      <c r="AH15" s="522"/>
      <c r="AI15" s="523"/>
      <c r="AJ15" s="523"/>
      <c r="AK15" s="523"/>
    </row>
    <row r="16" spans="1:37" s="33" customFormat="1" ht="12.9" customHeight="1" thickBot="1" x14ac:dyDescent="0.3">
      <c r="A16" s="144"/>
      <c r="B16" s="280"/>
      <c r="C16" s="276"/>
      <c r="D16" s="276"/>
      <c r="E16" s="155"/>
      <c r="F16" s="293"/>
      <c r="G16" s="293"/>
      <c r="H16" s="294"/>
      <c r="I16" s="460" t="s">
        <v>0</v>
      </c>
      <c r="J16" s="149" t="s">
        <v>68</v>
      </c>
      <c r="K16" s="150" t="str">
        <f>UPPER(IF(OR(J16="a",J16="as"),F15,IF(OR(J16="b",J16="bs"),F17,)))</f>
        <v>LADOS</v>
      </c>
      <c r="L16" s="150"/>
      <c r="M16" s="135"/>
      <c r="N16" s="161"/>
      <c r="O16" s="159"/>
      <c r="P16" s="161"/>
      <c r="Q16" s="140"/>
      <c r="R16" s="141"/>
      <c r="S16" s="142"/>
      <c r="U16" s="166" t="str">
        <f>Birók!P30</f>
        <v>Egyik sem</v>
      </c>
      <c r="Y16" s="426"/>
      <c r="Z16" s="426"/>
      <c r="AA16" s="435" t="s">
        <v>67</v>
      </c>
      <c r="AB16" s="436">
        <v>150</v>
      </c>
      <c r="AC16" s="436">
        <v>120</v>
      </c>
      <c r="AD16" s="436">
        <v>90</v>
      </c>
      <c r="AE16" s="436">
        <v>60</v>
      </c>
      <c r="AF16" s="436">
        <v>40</v>
      </c>
      <c r="AG16" s="436">
        <v>25</v>
      </c>
      <c r="AH16" s="436">
        <v>15</v>
      </c>
      <c r="AI16"/>
      <c r="AJ16"/>
      <c r="AK16"/>
    </row>
    <row r="17" spans="1:37" s="33" customFormat="1" ht="12.9" customHeight="1" x14ac:dyDescent="0.25">
      <c r="A17" s="144">
        <v>6</v>
      </c>
      <c r="B17" s="243" t="str">
        <f>IF($E17="","",VLOOKUP($E17,#REF!,14))</f>
        <v/>
      </c>
      <c r="C17" s="267" t="str">
        <f>IF($E17="","",VLOOKUP($E17,#REF!,15))</f>
        <v/>
      </c>
      <c r="D17" s="267" t="str">
        <f>IF($E17="","",VLOOKUP($E17,#REF!,5))</f>
        <v/>
      </c>
      <c r="E17" s="133"/>
      <c r="F17" s="514" t="s">
        <v>230</v>
      </c>
      <c r="G17" s="514" t="s">
        <v>231</v>
      </c>
      <c r="H17" s="292"/>
      <c r="I17" s="152" t="str">
        <f>IF($E17="","",VLOOKUP($E17,#REF!,4))</f>
        <v/>
      </c>
      <c r="J17" s="153"/>
      <c r="K17" s="135"/>
      <c r="L17" s="154"/>
      <c r="M17" s="135"/>
      <c r="N17" s="161"/>
      <c r="O17" s="159"/>
      <c r="P17" s="161"/>
      <c r="Q17" s="140"/>
      <c r="R17" s="141"/>
      <c r="S17" s="142"/>
      <c r="Y17" s="426"/>
      <c r="Z17" s="426"/>
      <c r="AA17" s="435" t="s">
        <v>97</v>
      </c>
      <c r="AB17" s="436">
        <v>120</v>
      </c>
      <c r="AC17" s="436">
        <v>90</v>
      </c>
      <c r="AD17" s="436">
        <v>60</v>
      </c>
      <c r="AE17" s="436">
        <v>40</v>
      </c>
      <c r="AF17" s="436">
        <v>25</v>
      </c>
      <c r="AG17" s="436">
        <v>15</v>
      </c>
      <c r="AH17" s="436">
        <v>8</v>
      </c>
      <c r="AI17"/>
      <c r="AJ17"/>
      <c r="AK17"/>
    </row>
    <row r="18" spans="1:37" s="33" customFormat="1" ht="12.9" customHeight="1" x14ac:dyDescent="0.25">
      <c r="A18" s="144"/>
      <c r="B18" s="280"/>
      <c r="C18" s="276"/>
      <c r="D18" s="276"/>
      <c r="E18" s="155"/>
      <c r="F18" s="293"/>
      <c r="G18" s="293"/>
      <c r="H18" s="294"/>
      <c r="I18" s="135"/>
      <c r="J18" s="156"/>
      <c r="K18" s="148" t="s">
        <v>0</v>
      </c>
      <c r="L18" s="157"/>
      <c r="M18" s="150" t="str">
        <f>UPPER(IF(OR(L18="a",L18="as"),K16,IF(OR(L18="b",L18="bs"),K20,)))</f>
        <v/>
      </c>
      <c r="N18" s="167"/>
      <c r="O18" s="159"/>
      <c r="P18" s="161"/>
      <c r="Q18" s="140"/>
      <c r="R18" s="141"/>
      <c r="S18" s="142"/>
      <c r="Y18" s="426"/>
      <c r="Z18" s="426"/>
      <c r="AA18" s="435" t="s">
        <v>98</v>
      </c>
      <c r="AB18" s="436">
        <v>90</v>
      </c>
      <c r="AC18" s="436">
        <v>60</v>
      </c>
      <c r="AD18" s="436">
        <v>40</v>
      </c>
      <c r="AE18" s="436">
        <v>25</v>
      </c>
      <c r="AF18" s="436">
        <v>15</v>
      </c>
      <c r="AG18" s="436">
        <v>8</v>
      </c>
      <c r="AH18" s="436">
        <v>4</v>
      </c>
      <c r="AI18"/>
      <c r="AJ18"/>
      <c r="AK18"/>
    </row>
    <row r="19" spans="1:37" s="33" customFormat="1" ht="12.9" customHeight="1" x14ac:dyDescent="0.25">
      <c r="A19" s="144">
        <v>7</v>
      </c>
      <c r="B19" s="243" t="str">
        <f>IF($E19="","",VLOOKUP($E19,#REF!,14))</f>
        <v/>
      </c>
      <c r="C19" s="267" t="str">
        <f>IF($E19="","",VLOOKUP($E19,#REF!,15))</f>
        <v/>
      </c>
      <c r="D19" s="267" t="str">
        <f>IF($E19="","",VLOOKUP($E19,#REF!,5))</f>
        <v/>
      </c>
      <c r="E19" s="133"/>
      <c r="F19" s="514" t="s">
        <v>122</v>
      </c>
      <c r="G19" s="514" t="s">
        <v>124</v>
      </c>
      <c r="H19" s="292"/>
      <c r="I19" s="152" t="str">
        <f>IF($E19="","",VLOOKUP($E19,#REF!,4))</f>
        <v/>
      </c>
      <c r="J19" s="136"/>
      <c r="K19" s="135"/>
      <c r="L19" s="160"/>
      <c r="M19" s="135"/>
      <c r="N19" s="159"/>
      <c r="O19" s="159"/>
      <c r="P19" s="161"/>
      <c r="Q19" s="140"/>
      <c r="R19" s="141"/>
      <c r="S19" s="142"/>
      <c r="Y19" s="426"/>
      <c r="Z19" s="426"/>
      <c r="AA19" s="435" t="s">
        <v>99</v>
      </c>
      <c r="AB19" s="436">
        <v>60</v>
      </c>
      <c r="AC19" s="436">
        <v>40</v>
      </c>
      <c r="AD19" s="436">
        <v>25</v>
      </c>
      <c r="AE19" s="436">
        <v>15</v>
      </c>
      <c r="AF19" s="436">
        <v>8</v>
      </c>
      <c r="AG19" s="436">
        <v>4</v>
      </c>
      <c r="AH19" s="436">
        <v>2</v>
      </c>
      <c r="AI19"/>
      <c r="AJ19"/>
      <c r="AK19"/>
    </row>
    <row r="20" spans="1:37" s="33" customFormat="1" ht="12.9" customHeight="1" x14ac:dyDescent="0.25">
      <c r="A20" s="144"/>
      <c r="B20" s="280"/>
      <c r="C20" s="276"/>
      <c r="D20" s="276"/>
      <c r="E20" s="145"/>
      <c r="F20" s="146"/>
      <c r="G20" s="146"/>
      <c r="H20" s="147"/>
      <c r="I20" s="460" t="s">
        <v>0</v>
      </c>
      <c r="J20" s="149"/>
      <c r="K20" s="150" t="str">
        <f>UPPER(IF(OR(J20="a",J20="as"),F19,IF(OR(J20="b",J20="bs"),F21,)))</f>
        <v/>
      </c>
      <c r="L20" s="162"/>
      <c r="M20" s="135"/>
      <c r="N20" s="159"/>
      <c r="O20" s="159"/>
      <c r="P20" s="161"/>
      <c r="Q20" s="140"/>
      <c r="R20" s="141"/>
      <c r="S20" s="142"/>
      <c r="Y20" s="426"/>
      <c r="Z20" s="426"/>
      <c r="AA20" s="435" t="s">
        <v>100</v>
      </c>
      <c r="AB20" s="436">
        <v>40</v>
      </c>
      <c r="AC20" s="436">
        <v>25</v>
      </c>
      <c r="AD20" s="436">
        <v>15</v>
      </c>
      <c r="AE20" s="436">
        <v>8</v>
      </c>
      <c r="AF20" s="436">
        <v>4</v>
      </c>
      <c r="AG20" s="436">
        <v>2</v>
      </c>
      <c r="AH20" s="436">
        <v>1</v>
      </c>
      <c r="AI20"/>
      <c r="AJ20"/>
      <c r="AK20"/>
    </row>
    <row r="21" spans="1:37" s="33" customFormat="1" ht="12.9" customHeight="1" x14ac:dyDescent="0.25">
      <c r="A21" s="144">
        <v>8</v>
      </c>
      <c r="B21" s="243" t="str">
        <f>IF($E21="","",VLOOKUP($E21,#REF!,14))</f>
        <v/>
      </c>
      <c r="C21" s="267" t="str">
        <f>IF($E21="","",VLOOKUP($E21,#REF!,15))</f>
        <v/>
      </c>
      <c r="D21" s="267" t="str">
        <f>IF($E21="","",VLOOKUP($E21,#REF!,5))</f>
        <v/>
      </c>
      <c r="E21" s="133"/>
      <c r="F21" s="514" t="s">
        <v>233</v>
      </c>
      <c r="G21" s="514" t="s">
        <v>234</v>
      </c>
      <c r="H21" s="292"/>
      <c r="I21" s="152" t="str">
        <f>IF($E21="","",VLOOKUP($E21,#REF!,4))</f>
        <v/>
      </c>
      <c r="J21" s="163"/>
      <c r="K21" s="135"/>
      <c r="L21" s="135"/>
      <c r="M21" s="135"/>
      <c r="N21" s="159"/>
      <c r="O21" s="159"/>
      <c r="P21" s="161"/>
      <c r="Q21" s="140"/>
      <c r="R21" s="141"/>
      <c r="S21" s="142"/>
      <c r="Y21" s="426"/>
      <c r="Z21" s="426"/>
      <c r="AA21" s="435" t="s">
        <v>101</v>
      </c>
      <c r="AB21" s="436">
        <v>25</v>
      </c>
      <c r="AC21" s="436">
        <v>15</v>
      </c>
      <c r="AD21" s="436">
        <v>10</v>
      </c>
      <c r="AE21" s="436">
        <v>6</v>
      </c>
      <c r="AF21" s="436">
        <v>3</v>
      </c>
      <c r="AG21" s="436">
        <v>1</v>
      </c>
      <c r="AH21" s="436">
        <v>0</v>
      </c>
      <c r="AI21"/>
      <c r="AJ21"/>
      <c r="AK21"/>
    </row>
    <row r="22" spans="1:37" s="33" customFormat="1" ht="12.9" customHeight="1" x14ac:dyDescent="0.25">
      <c r="A22" s="144"/>
      <c r="B22" s="280"/>
      <c r="C22" s="276"/>
      <c r="D22" s="276"/>
      <c r="E22" s="145"/>
      <c r="F22" s="164"/>
      <c r="G22" s="164"/>
      <c r="H22" s="168"/>
      <c r="I22" s="164"/>
      <c r="J22" s="156"/>
      <c r="K22" s="135"/>
      <c r="L22" s="135"/>
      <c r="M22" s="135"/>
      <c r="N22" s="159"/>
      <c r="O22" s="148" t="s">
        <v>0</v>
      </c>
      <c r="P22" s="157"/>
      <c r="Q22" s="150" t="str">
        <f>UPPER(IF(OR(P22="a",P22="as"),O14,IF(OR(P22="b",P22="bs"),O30,)))</f>
        <v/>
      </c>
      <c r="R22" s="158"/>
      <c r="S22" s="142"/>
      <c r="Y22" s="426"/>
      <c r="Z22" s="426"/>
      <c r="AA22" s="435" t="s">
        <v>102</v>
      </c>
      <c r="AB22" s="436">
        <v>15</v>
      </c>
      <c r="AC22" s="436">
        <v>10</v>
      </c>
      <c r="AD22" s="436">
        <v>6</v>
      </c>
      <c r="AE22" s="436">
        <v>3</v>
      </c>
      <c r="AF22" s="436">
        <v>1</v>
      </c>
      <c r="AG22" s="436">
        <v>0</v>
      </c>
      <c r="AH22" s="436">
        <v>0</v>
      </c>
      <c r="AI22"/>
      <c r="AJ22"/>
      <c r="AK22"/>
    </row>
    <row r="23" spans="1:37" s="33" customFormat="1" ht="12.9" customHeight="1" x14ac:dyDescent="0.25">
      <c r="A23" s="144">
        <v>9</v>
      </c>
      <c r="B23" s="243" t="str">
        <f>IF($E23="","",VLOOKUP($E23,#REF!,14))</f>
        <v/>
      </c>
      <c r="C23" s="267" t="str">
        <f>IF($E23="","",VLOOKUP($E23,#REF!,15))</f>
        <v/>
      </c>
      <c r="D23" s="267" t="str">
        <f>IF($E23="","",VLOOKUP($E23,#REF!,5))</f>
        <v/>
      </c>
      <c r="E23" s="133"/>
      <c r="F23" s="514" t="s">
        <v>122</v>
      </c>
      <c r="G23" s="514" t="s">
        <v>123</v>
      </c>
      <c r="H23" s="514"/>
      <c r="I23" s="152" t="str">
        <f>IF($E23="","",VLOOKUP($E23,#REF!,4))</f>
        <v/>
      </c>
      <c r="J23" s="136"/>
      <c r="K23" s="135"/>
      <c r="L23" s="135"/>
      <c r="M23" s="135"/>
      <c r="N23" s="159"/>
      <c r="O23" s="135"/>
      <c r="P23" s="161"/>
      <c r="Q23" s="135"/>
      <c r="R23" s="159"/>
      <c r="S23" s="142"/>
      <c r="Y23" s="426"/>
      <c r="Z23" s="426"/>
      <c r="AA23" s="435" t="s">
        <v>103</v>
      </c>
      <c r="AB23" s="436">
        <v>10</v>
      </c>
      <c r="AC23" s="436">
        <v>6</v>
      </c>
      <c r="AD23" s="436">
        <v>3</v>
      </c>
      <c r="AE23" s="436">
        <v>1</v>
      </c>
      <c r="AF23" s="436">
        <v>0</v>
      </c>
      <c r="AG23" s="436">
        <v>0</v>
      </c>
      <c r="AH23" s="436">
        <v>0</v>
      </c>
      <c r="AI23"/>
      <c r="AJ23"/>
      <c r="AK23"/>
    </row>
    <row r="24" spans="1:37" s="33" customFormat="1" ht="12.9" customHeight="1" x14ac:dyDescent="0.25">
      <c r="A24" s="144"/>
      <c r="B24" s="280"/>
      <c r="C24" s="276"/>
      <c r="D24" s="276"/>
      <c r="E24" s="145"/>
      <c r="F24" s="146"/>
      <c r="G24" s="146"/>
      <c r="H24" s="147"/>
      <c r="I24" s="460" t="s">
        <v>0</v>
      </c>
      <c r="J24" s="149" t="s">
        <v>67</v>
      </c>
      <c r="K24" s="150" t="s">
        <v>353</v>
      </c>
      <c r="L24" s="150"/>
      <c r="M24" s="135"/>
      <c r="N24" s="159"/>
      <c r="O24" s="159"/>
      <c r="P24" s="161"/>
      <c r="Q24" s="140"/>
      <c r="R24" s="141"/>
      <c r="S24" s="142"/>
      <c r="Y24" s="426"/>
      <c r="Z24" s="426"/>
      <c r="AA24" s="435" t="s">
        <v>104</v>
      </c>
      <c r="AB24" s="436">
        <v>6</v>
      </c>
      <c r="AC24" s="436">
        <v>3</v>
      </c>
      <c r="AD24" s="436">
        <v>1</v>
      </c>
      <c r="AE24" s="436">
        <v>0</v>
      </c>
      <c r="AF24" s="436">
        <v>0</v>
      </c>
      <c r="AG24" s="436">
        <v>0</v>
      </c>
      <c r="AH24" s="436">
        <v>0</v>
      </c>
      <c r="AI24"/>
      <c r="AJ24"/>
      <c r="AK24"/>
    </row>
    <row r="25" spans="1:37" s="33" customFormat="1" ht="12.9" customHeight="1" x14ac:dyDescent="0.25">
      <c r="A25" s="144">
        <v>10</v>
      </c>
      <c r="B25" s="243" t="str">
        <f>IF($E25="","",VLOOKUP($E25,#REF!,14))</f>
        <v/>
      </c>
      <c r="C25" s="267" t="str">
        <f>IF($E25="","",VLOOKUP($E25,#REF!,15))</f>
        <v/>
      </c>
      <c r="D25" s="267" t="str">
        <f>IF($E25="","",VLOOKUP($E25,#REF!,5))</f>
        <v/>
      </c>
      <c r="E25" s="133"/>
      <c r="F25" s="243" t="s">
        <v>337</v>
      </c>
      <c r="G25" s="292" t="str">
        <f>IF($E25="","",VLOOKUP($E25,#REF!,3))</f>
        <v/>
      </c>
      <c r="H25" s="292"/>
      <c r="I25" s="152" t="str">
        <f>IF($E25="","",VLOOKUP($E25,#REF!,4))</f>
        <v/>
      </c>
      <c r="J25" s="153"/>
      <c r="K25" s="135"/>
      <c r="L25" s="154"/>
      <c r="M25" s="135"/>
      <c r="N25" s="159"/>
      <c r="O25" s="159"/>
      <c r="P25" s="161"/>
      <c r="Q25" s="140"/>
      <c r="R25" s="141"/>
      <c r="S25" s="142"/>
      <c r="Y25" s="426"/>
      <c r="Z25" s="426"/>
      <c r="AA25" s="435" t="s">
        <v>109</v>
      </c>
      <c r="AB25" s="436">
        <v>3</v>
      </c>
      <c r="AC25" s="436">
        <v>2</v>
      </c>
      <c r="AD25" s="436">
        <v>1</v>
      </c>
      <c r="AE25" s="436">
        <v>0</v>
      </c>
      <c r="AF25" s="436">
        <v>0</v>
      </c>
      <c r="AG25" s="436">
        <v>0</v>
      </c>
      <c r="AH25" s="436">
        <v>0</v>
      </c>
      <c r="AI25"/>
      <c r="AJ25"/>
      <c r="AK25"/>
    </row>
    <row r="26" spans="1:37" s="33" customFormat="1" ht="12.9" customHeight="1" x14ac:dyDescent="0.25">
      <c r="A26" s="144"/>
      <c r="B26" s="280"/>
      <c r="C26" s="276"/>
      <c r="D26" s="276"/>
      <c r="E26" s="155"/>
      <c r="F26" s="293"/>
      <c r="G26" s="293"/>
      <c r="H26" s="294"/>
      <c r="I26" s="135"/>
      <c r="J26" s="156"/>
      <c r="K26" s="148" t="s">
        <v>0</v>
      </c>
      <c r="L26" s="157"/>
      <c r="M26" s="150" t="str">
        <f>UPPER(IF(OR(L26="a",L26="as"),K24,IF(OR(L26="b",L26="bs"),K28,)))</f>
        <v/>
      </c>
      <c r="N26" s="158"/>
      <c r="O26" s="159"/>
      <c r="P26" s="161"/>
      <c r="Q26" s="140"/>
      <c r="R26" s="141"/>
      <c r="S26" s="142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33" customFormat="1" ht="12.9" customHeight="1" x14ac:dyDescent="0.25">
      <c r="A27" s="144">
        <v>11</v>
      </c>
      <c r="B27" s="243" t="str">
        <f>IF($E27="","",VLOOKUP($E27,#REF!,14))</f>
        <v/>
      </c>
      <c r="C27" s="267" t="str">
        <f>IF($E27="","",VLOOKUP($E27,#REF!,15))</f>
        <v/>
      </c>
      <c r="D27" s="267" t="str">
        <f>IF($E27="","",VLOOKUP($E27,#REF!,5))</f>
        <v/>
      </c>
      <c r="E27" s="133"/>
      <c r="F27" s="243" t="s">
        <v>337</v>
      </c>
      <c r="G27" s="292" t="str">
        <f>IF($E27="","",VLOOKUP($E27,#REF!,3))</f>
        <v/>
      </c>
      <c r="H27" s="292"/>
      <c r="I27" s="152" t="str">
        <f>IF($E27="","",VLOOKUP($E27,#REF!,4))</f>
        <v/>
      </c>
      <c r="J27" s="136"/>
      <c r="K27" s="135"/>
      <c r="L27" s="160"/>
      <c r="M27" s="135"/>
      <c r="N27" s="161"/>
      <c r="O27" s="159"/>
      <c r="P27" s="161"/>
      <c r="Q27" s="140"/>
      <c r="R27" s="141"/>
      <c r="S27" s="142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33" customFormat="1" ht="12.9" customHeight="1" x14ac:dyDescent="0.25">
      <c r="A28" s="169"/>
      <c r="B28" s="280"/>
      <c r="C28" s="276"/>
      <c r="D28" s="276"/>
      <c r="E28" s="155"/>
      <c r="F28" s="293"/>
      <c r="G28" s="293"/>
      <c r="H28" s="294"/>
      <c r="I28" s="460" t="s">
        <v>0</v>
      </c>
      <c r="J28" s="149" t="s">
        <v>68</v>
      </c>
      <c r="K28" s="150" t="str">
        <f>UPPER(IF(OR(J28="a",J28="as"),F27,IF(OR(J28="b",J28="bs"),F29,)))</f>
        <v>SZŰCS</v>
      </c>
      <c r="L28" s="162"/>
      <c r="M28" s="135"/>
      <c r="N28" s="161"/>
      <c r="O28" s="159"/>
      <c r="P28" s="161"/>
      <c r="Q28" s="140"/>
      <c r="R28" s="141"/>
      <c r="S28" s="142"/>
    </row>
    <row r="29" spans="1:37" s="519" customFormat="1" ht="12.9" customHeight="1" x14ac:dyDescent="0.25">
      <c r="A29" s="216">
        <v>12</v>
      </c>
      <c r="B29" s="243" t="str">
        <f>IF($E29="","",VLOOKUP($E29,#REF!,14))</f>
        <v/>
      </c>
      <c r="C29" s="267" t="str">
        <f>IF($E29="","",VLOOKUP($E29,#REF!,15))</f>
        <v/>
      </c>
      <c r="D29" s="267" t="str">
        <f>IF($E29="","",VLOOKUP($E29,#REF!,5))</f>
        <v/>
      </c>
      <c r="E29" s="448"/>
      <c r="F29" s="514" t="s">
        <v>232</v>
      </c>
      <c r="G29" s="514" t="s">
        <v>129</v>
      </c>
      <c r="H29" s="514"/>
      <c r="I29" s="514" t="str">
        <f>IF($E29="","",VLOOKUP($E29,#REF!,4))</f>
        <v/>
      </c>
      <c r="J29" s="524"/>
      <c r="K29" s="146"/>
      <c r="L29" s="146"/>
      <c r="M29" s="146"/>
      <c r="N29" s="520"/>
      <c r="O29" s="525"/>
      <c r="P29" s="520"/>
      <c r="Q29" s="516"/>
      <c r="R29" s="517"/>
      <c r="S29" s="518"/>
    </row>
    <row r="30" spans="1:37" s="33" customFormat="1" ht="12.9" customHeight="1" x14ac:dyDescent="0.25">
      <c r="A30" s="144"/>
      <c r="B30" s="280"/>
      <c r="C30" s="276"/>
      <c r="D30" s="276"/>
      <c r="E30" s="155"/>
      <c r="F30" s="293"/>
      <c r="G30" s="293"/>
      <c r="H30" s="294"/>
      <c r="I30" s="164"/>
      <c r="J30" s="156"/>
      <c r="K30" s="135"/>
      <c r="L30" s="135"/>
      <c r="M30" s="148" t="s">
        <v>0</v>
      </c>
      <c r="N30" s="157"/>
      <c r="O30" s="150" t="str">
        <f>UPPER(IF(OR(N30="a",N30="as"),M26,IF(OR(N30="b",N30="bs"),M34,)))</f>
        <v/>
      </c>
      <c r="P30" s="167"/>
      <c r="Q30" s="140"/>
      <c r="R30" s="141"/>
      <c r="S30" s="142"/>
    </row>
    <row r="31" spans="1:37" s="33" customFormat="1" ht="12.9" customHeight="1" x14ac:dyDescent="0.25">
      <c r="A31" s="144">
        <v>13</v>
      </c>
      <c r="B31" s="243" t="str">
        <f>IF($E31="","",VLOOKUP($E31,#REF!,14))</f>
        <v/>
      </c>
      <c r="C31" s="267" t="str">
        <f>IF($E31="","",VLOOKUP($E31,#REF!,15))</f>
        <v/>
      </c>
      <c r="D31" s="267" t="str">
        <f>IF($E31="","",VLOOKUP($E31,#REF!,5))</f>
        <v/>
      </c>
      <c r="E31" s="133"/>
      <c r="F31" s="514" t="s">
        <v>132</v>
      </c>
      <c r="G31" s="514" t="s">
        <v>235</v>
      </c>
      <c r="H31" s="514"/>
      <c r="I31" s="152" t="str">
        <f>IF($E31="","",VLOOKUP($E31,#REF!,4))</f>
        <v/>
      </c>
      <c r="J31" s="165"/>
      <c r="K31" s="135"/>
      <c r="L31" s="135"/>
      <c r="M31" s="135"/>
      <c r="N31" s="161"/>
      <c r="O31" s="135"/>
      <c r="P31" s="159"/>
      <c r="Q31" s="140"/>
      <c r="R31" s="141"/>
      <c r="S31" s="142"/>
    </row>
    <row r="32" spans="1:37" s="33" customFormat="1" ht="12.9" customHeight="1" x14ac:dyDescent="0.25">
      <c r="A32" s="144"/>
      <c r="B32" s="280"/>
      <c r="C32" s="276"/>
      <c r="D32" s="276"/>
      <c r="E32" s="155"/>
      <c r="F32" s="293"/>
      <c r="G32" s="293"/>
      <c r="H32" s="294"/>
      <c r="I32" s="148" t="s">
        <v>0</v>
      </c>
      <c r="J32" s="149"/>
      <c r="K32" s="150" t="s">
        <v>132</v>
      </c>
      <c r="L32" s="150"/>
      <c r="M32" s="135"/>
      <c r="N32" s="161"/>
      <c r="O32" s="159"/>
      <c r="P32" s="159"/>
      <c r="Q32" s="140"/>
      <c r="R32" s="141"/>
      <c r="S32" s="142"/>
    </row>
    <row r="33" spans="1:19" s="33" customFormat="1" ht="12.9" customHeight="1" x14ac:dyDescent="0.2">
      <c r="A33" s="144">
        <v>14</v>
      </c>
      <c r="B33" s="243" t="str">
        <f>IF($E33="","",VLOOKUP($E33,#REF!,14))</f>
        <v/>
      </c>
      <c r="C33" s="267" t="str">
        <f>IF($E33="","",VLOOKUP($E33,#REF!,15))</f>
        <v/>
      </c>
      <c r="D33" s="267" t="str">
        <f>IF($E33="","",VLOOKUP($E33,#REF!,5))</f>
        <v/>
      </c>
      <c r="E33" s="133"/>
      <c r="F33" s="541" t="s">
        <v>105</v>
      </c>
      <c r="G33" s="514"/>
      <c r="H33" s="292"/>
      <c r="I33" s="152" t="str">
        <f>IF($E33="","",VLOOKUP($E33,#REF!,4))</f>
        <v/>
      </c>
      <c r="J33" s="153"/>
      <c r="K33" s="135"/>
      <c r="L33" s="154"/>
      <c r="M33" s="135"/>
      <c r="N33" s="161"/>
      <c r="O33" s="159"/>
      <c r="P33" s="159"/>
      <c r="Q33" s="140"/>
      <c r="R33" s="141"/>
      <c r="S33" s="142"/>
    </row>
    <row r="34" spans="1:19" s="33" customFormat="1" ht="12.9" customHeight="1" x14ac:dyDescent="0.25">
      <c r="A34" s="144"/>
      <c r="B34" s="280"/>
      <c r="C34" s="276"/>
      <c r="D34" s="276"/>
      <c r="E34" s="155"/>
      <c r="F34" s="293"/>
      <c r="G34" s="293"/>
      <c r="H34" s="294"/>
      <c r="I34" s="135"/>
      <c r="J34" s="156"/>
      <c r="K34" s="148" t="s">
        <v>0</v>
      </c>
      <c r="L34" s="157"/>
      <c r="M34" s="150" t="str">
        <f>UPPER(IF(OR(L34="a",L34="as"),K32,IF(OR(L34="b",L34="bs"),K36,)))</f>
        <v/>
      </c>
      <c r="N34" s="167"/>
      <c r="O34" s="159"/>
      <c r="P34" s="159"/>
      <c r="Q34" s="140"/>
      <c r="R34" s="141"/>
      <c r="S34" s="142"/>
    </row>
    <row r="35" spans="1:19" s="33" customFormat="1" ht="12.9" customHeight="1" x14ac:dyDescent="0.25">
      <c r="A35" s="144">
        <v>15</v>
      </c>
      <c r="B35" s="243" t="str">
        <f>IF($E35="","",VLOOKUP($E35,#REF!,14))</f>
        <v/>
      </c>
      <c r="C35" s="267" t="str">
        <f>IF($E35="","",VLOOKUP($E35,#REF!,15))</f>
        <v/>
      </c>
      <c r="D35" s="267" t="str">
        <f>IF($E35="","",VLOOKUP($E35,#REF!,5))</f>
        <v/>
      </c>
      <c r="E35" s="133"/>
      <c r="F35" s="243" t="s">
        <v>337</v>
      </c>
      <c r="G35" s="292" t="str">
        <f>IF($E35="","",VLOOKUP($E35,#REF!,3))</f>
        <v/>
      </c>
      <c r="H35" s="292"/>
      <c r="I35" s="152" t="str">
        <f>IF($E35="","",VLOOKUP($E35,#REF!,4))</f>
        <v/>
      </c>
      <c r="J35" s="136"/>
      <c r="K35" s="135"/>
      <c r="L35" s="160"/>
      <c r="M35" s="135"/>
      <c r="N35" s="159"/>
      <c r="O35" s="159"/>
      <c r="P35" s="159"/>
      <c r="Q35" s="140"/>
      <c r="R35" s="141"/>
      <c r="S35" s="142"/>
    </row>
    <row r="36" spans="1:19" s="33" customFormat="1" ht="12.9" customHeight="1" x14ac:dyDescent="0.25">
      <c r="A36" s="144"/>
      <c r="B36" s="280"/>
      <c r="C36" s="276"/>
      <c r="D36" s="276"/>
      <c r="E36" s="145"/>
      <c r="F36" s="146"/>
      <c r="G36" s="146"/>
      <c r="H36" s="147"/>
      <c r="I36" s="148" t="s">
        <v>0</v>
      </c>
      <c r="J36" s="149" t="s">
        <v>68</v>
      </c>
      <c r="K36" s="150" t="str">
        <f>UPPER(IF(OR(J36="a",J36="as"),F35,IF(OR(J36="b",J36="bs"),F37,)))</f>
        <v>BOÉR</v>
      </c>
      <c r="L36" s="162"/>
      <c r="M36" s="135"/>
      <c r="N36" s="159"/>
      <c r="O36" s="159"/>
      <c r="P36" s="159"/>
      <c r="Q36" s="140"/>
      <c r="R36" s="141"/>
      <c r="S36" s="142"/>
    </row>
    <row r="37" spans="1:19" s="33" customFormat="1" ht="12.9" customHeight="1" x14ac:dyDescent="0.25">
      <c r="A37" s="132">
        <v>16</v>
      </c>
      <c r="B37" s="243" t="str">
        <f>IF($E37="","",VLOOKUP($E37,#REF!,14))</f>
        <v/>
      </c>
      <c r="C37" s="267" t="str">
        <f>IF($E37="","",VLOOKUP($E37,#REF!,15))</f>
        <v/>
      </c>
      <c r="D37" s="267" t="str">
        <f>IF($E37="","",VLOOKUP($E37,#REF!,5))</f>
        <v/>
      </c>
      <c r="E37" s="133"/>
      <c r="F37" s="513" t="s">
        <v>227</v>
      </c>
      <c r="G37" s="513" t="s">
        <v>228</v>
      </c>
      <c r="H37" s="513"/>
      <c r="I37" s="134" t="str">
        <f>IF($E37="","",VLOOKUP($E37,#REF!,4))</f>
        <v/>
      </c>
      <c r="J37" s="163"/>
      <c r="K37" s="135"/>
      <c r="L37" s="135"/>
      <c r="M37" s="135"/>
      <c r="N37" s="159"/>
      <c r="O37" s="159"/>
      <c r="P37" s="159"/>
      <c r="Q37" s="140"/>
      <c r="R37" s="141"/>
      <c r="S37" s="142"/>
    </row>
    <row r="38" spans="1:19" s="33" customFormat="1" ht="9.6" customHeight="1" x14ac:dyDescent="0.25">
      <c r="A38" s="170"/>
      <c r="B38" s="145"/>
      <c r="C38" s="145"/>
      <c r="D38" s="145"/>
      <c r="E38" s="145"/>
      <c r="F38" s="164"/>
      <c r="G38" s="164"/>
      <c r="H38" s="168"/>
      <c r="I38" s="135"/>
      <c r="J38" s="156"/>
      <c r="K38" s="135"/>
      <c r="L38" s="135"/>
      <c r="M38" s="135"/>
      <c r="N38" s="159"/>
      <c r="O38" s="159"/>
      <c r="P38" s="159"/>
      <c r="Q38" s="140"/>
      <c r="R38" s="141"/>
      <c r="S38" s="142"/>
    </row>
    <row r="39" spans="1:19" s="33" customFormat="1" ht="9.6" customHeight="1" x14ac:dyDescent="0.25">
      <c r="A39" s="171"/>
      <c r="B39" s="137"/>
      <c r="C39" s="137"/>
      <c r="D39" s="137"/>
      <c r="E39" s="145"/>
      <c r="F39" s="137"/>
      <c r="G39" s="137"/>
      <c r="H39" s="137"/>
      <c r="I39" s="137"/>
      <c r="J39" s="145"/>
      <c r="K39" s="137"/>
      <c r="L39" s="137"/>
      <c r="M39" s="137"/>
      <c r="N39" s="172"/>
      <c r="O39" s="172"/>
      <c r="P39" s="172"/>
      <c r="Q39" s="140"/>
      <c r="R39" s="141"/>
      <c r="S39" s="142"/>
    </row>
    <row r="40" spans="1:19" s="33" customFormat="1" ht="9.6" customHeight="1" x14ac:dyDescent="0.25">
      <c r="A40" s="170"/>
      <c r="B40" s="145"/>
      <c r="C40" s="145"/>
      <c r="D40" s="145"/>
      <c r="E40" s="145"/>
      <c r="F40" s="137"/>
      <c r="G40" s="137"/>
      <c r="I40" s="137"/>
      <c r="J40" s="145"/>
      <c r="K40" s="137"/>
      <c r="L40" s="137"/>
      <c r="M40" s="173"/>
      <c r="N40" s="145"/>
      <c r="O40" s="137"/>
      <c r="P40" s="172"/>
      <c r="Q40" s="140"/>
      <c r="R40" s="141"/>
      <c r="S40" s="142"/>
    </row>
    <row r="41" spans="1:19" s="33" customFormat="1" ht="9.6" customHeight="1" x14ac:dyDescent="0.25">
      <c r="A41" s="170"/>
      <c r="B41" s="137"/>
      <c r="C41" s="137"/>
      <c r="D41" s="137"/>
      <c r="E41" s="145"/>
      <c r="F41" s="137"/>
      <c r="G41" s="137"/>
      <c r="H41" s="137"/>
      <c r="I41" s="137"/>
      <c r="J41" s="145"/>
      <c r="K41" s="137"/>
      <c r="L41" s="137"/>
      <c r="M41" s="137"/>
      <c r="N41" s="172"/>
      <c r="O41" s="137"/>
      <c r="P41" s="172"/>
      <c r="Q41" s="140"/>
      <c r="R41" s="141"/>
      <c r="S41" s="142"/>
    </row>
    <row r="42" spans="1:19" s="33" customFormat="1" ht="9.6" customHeight="1" x14ac:dyDescent="0.25">
      <c r="A42" s="170"/>
      <c r="B42" s="145"/>
      <c r="C42" s="145"/>
      <c r="D42" s="145"/>
      <c r="E42" s="145"/>
      <c r="F42" s="137"/>
      <c r="G42" s="137"/>
      <c r="I42" s="173"/>
      <c r="J42" s="145"/>
      <c r="K42" s="137"/>
      <c r="L42" s="137"/>
      <c r="M42" s="137"/>
      <c r="N42" s="172"/>
      <c r="O42" s="172"/>
      <c r="P42" s="172"/>
      <c r="Q42" s="140"/>
      <c r="R42" s="141"/>
      <c r="S42" s="142"/>
    </row>
    <row r="43" spans="1:19" s="33" customFormat="1" ht="9.6" customHeight="1" x14ac:dyDescent="0.25">
      <c r="A43" s="170"/>
      <c r="B43" s="137"/>
      <c r="C43" s="137"/>
      <c r="D43" s="137"/>
      <c r="E43" s="145"/>
      <c r="F43" s="137"/>
      <c r="G43" s="137"/>
      <c r="H43" s="137"/>
      <c r="I43" s="137"/>
      <c r="J43" s="145"/>
      <c r="K43" s="137"/>
      <c r="L43" s="174"/>
      <c r="M43" s="137"/>
      <c r="N43" s="172"/>
      <c r="O43" s="172"/>
      <c r="P43" s="172"/>
      <c r="Q43" s="140"/>
      <c r="R43" s="141"/>
      <c r="S43" s="142"/>
    </row>
    <row r="44" spans="1:19" s="33" customFormat="1" ht="9.6" customHeight="1" x14ac:dyDescent="0.25">
      <c r="A44" s="170"/>
      <c r="B44" s="145"/>
      <c r="C44" s="145"/>
      <c r="D44" s="145"/>
      <c r="E44" s="145"/>
      <c r="F44" s="137"/>
      <c r="G44" s="137"/>
      <c r="I44" s="137"/>
      <c r="J44" s="145"/>
      <c r="K44" s="173"/>
      <c r="L44" s="145"/>
      <c r="M44" s="137"/>
      <c r="N44" s="172"/>
      <c r="O44" s="172"/>
      <c r="P44" s="172"/>
      <c r="Q44" s="140"/>
      <c r="R44" s="141"/>
      <c r="S44" s="142"/>
    </row>
    <row r="45" spans="1:19" s="33" customFormat="1" ht="9.6" customHeight="1" x14ac:dyDescent="0.25">
      <c r="A45" s="170"/>
      <c r="B45" s="137"/>
      <c r="C45" s="137"/>
      <c r="D45" s="137"/>
      <c r="E45" s="145"/>
      <c r="F45" s="137"/>
      <c r="G45" s="137"/>
      <c r="H45" s="137"/>
      <c r="I45" s="137"/>
      <c r="J45" s="145"/>
      <c r="K45" s="137"/>
      <c r="L45" s="137"/>
      <c r="M45" s="137"/>
      <c r="N45" s="172"/>
      <c r="O45" s="172"/>
      <c r="P45" s="172"/>
      <c r="Q45" s="140"/>
      <c r="R45" s="141"/>
      <c r="S45" s="142"/>
    </row>
    <row r="46" spans="1:19" s="33" customFormat="1" ht="9.6" customHeight="1" x14ac:dyDescent="0.25">
      <c r="A46" s="170"/>
      <c r="B46" s="145"/>
      <c r="C46" s="145"/>
      <c r="D46" s="145"/>
      <c r="E46" s="145"/>
      <c r="F46" s="137"/>
      <c r="G46" s="137"/>
      <c r="I46" s="173"/>
      <c r="J46" s="145"/>
      <c r="K46" s="137"/>
      <c r="L46" s="137"/>
      <c r="M46" s="137"/>
      <c r="N46" s="172"/>
      <c r="O46" s="172"/>
      <c r="P46" s="172"/>
      <c r="Q46" s="140"/>
      <c r="R46" s="141"/>
      <c r="S46" s="142"/>
    </row>
    <row r="47" spans="1:19" s="33" customFormat="1" ht="9.6" customHeight="1" x14ac:dyDescent="0.25">
      <c r="A47" s="171"/>
      <c r="B47" s="137"/>
      <c r="C47" s="137"/>
      <c r="D47" s="137"/>
      <c r="E47" s="145"/>
      <c r="F47" s="137"/>
      <c r="G47" s="137"/>
      <c r="H47" s="137"/>
      <c r="I47" s="137"/>
      <c r="J47" s="145"/>
      <c r="K47" s="137"/>
      <c r="L47" s="137"/>
      <c r="M47" s="137"/>
      <c r="N47" s="137"/>
      <c r="O47" s="138"/>
      <c r="P47" s="138"/>
      <c r="Q47" s="140"/>
      <c r="R47" s="141"/>
      <c r="S47" s="142"/>
    </row>
    <row r="48" spans="1:19" s="2" customFormat="1" ht="6.75" customHeight="1" x14ac:dyDescent="0.25">
      <c r="A48" s="176"/>
      <c r="B48" s="176"/>
      <c r="C48" s="176"/>
      <c r="D48" s="176"/>
      <c r="E48" s="176"/>
      <c r="F48" s="177"/>
      <c r="G48" s="177"/>
      <c r="H48" s="177"/>
      <c r="I48" s="177"/>
      <c r="J48" s="178"/>
      <c r="K48" s="179"/>
      <c r="L48" s="180"/>
      <c r="M48" s="179"/>
      <c r="N48" s="180"/>
      <c r="O48" s="179"/>
      <c r="P48" s="180"/>
      <c r="Q48" s="179"/>
      <c r="R48" s="180"/>
      <c r="S48" s="181"/>
    </row>
    <row r="49" spans="1:18" s="18" customFormat="1" ht="10.5" customHeight="1" x14ac:dyDescent="0.25">
      <c r="A49" s="182" t="s">
        <v>45</v>
      </c>
      <c r="B49" s="183"/>
      <c r="C49" s="183"/>
      <c r="D49" s="271"/>
      <c r="E49" s="184" t="s">
        <v>5</v>
      </c>
      <c r="F49" s="185" t="s">
        <v>47</v>
      </c>
      <c r="G49" s="184"/>
      <c r="H49" s="186"/>
      <c r="I49" s="187"/>
      <c r="J49" s="184" t="s">
        <v>5</v>
      </c>
      <c r="K49" s="185" t="s">
        <v>56</v>
      </c>
      <c r="L49" s="188"/>
      <c r="M49" s="185" t="s">
        <v>57</v>
      </c>
      <c r="N49" s="189"/>
      <c r="O49" s="190" t="s">
        <v>58</v>
      </c>
      <c r="P49" s="190"/>
      <c r="Q49" s="191"/>
      <c r="R49" s="192"/>
    </row>
    <row r="50" spans="1:18" s="18" customFormat="1" ht="9" customHeight="1" x14ac:dyDescent="0.25">
      <c r="A50" s="272" t="s">
        <v>46</v>
      </c>
      <c r="B50" s="273"/>
      <c r="C50" s="274"/>
      <c r="D50" s="275"/>
      <c r="E50" s="194">
        <v>1</v>
      </c>
      <c r="F50" s="84" t="e">
        <f>IF(E50&gt;$R$57,,UPPER(VLOOKUP(E50,#REF!,2)))</f>
        <v>#REF!</v>
      </c>
      <c r="G50" s="195"/>
      <c r="H50" s="84"/>
      <c r="I50" s="83"/>
      <c r="J50" s="196" t="s">
        <v>6</v>
      </c>
      <c r="K50" s="193"/>
      <c r="L50" s="197"/>
      <c r="M50" s="193"/>
      <c r="N50" s="198"/>
      <c r="O50" s="199" t="s">
        <v>48</v>
      </c>
      <c r="P50" s="200"/>
      <c r="Q50" s="200"/>
      <c r="R50" s="201"/>
    </row>
    <row r="51" spans="1:18" s="18" customFormat="1" ht="9" customHeight="1" x14ac:dyDescent="0.25">
      <c r="A51" s="206" t="s">
        <v>55</v>
      </c>
      <c r="B51" s="204"/>
      <c r="C51" s="268"/>
      <c r="D51" s="207"/>
      <c r="E51" s="194">
        <v>2</v>
      </c>
      <c r="F51" s="84" t="e">
        <f>IF(E51&gt;$R$57,,UPPER(VLOOKUP(E51,#REF!,2)))</f>
        <v>#REF!</v>
      </c>
      <c r="G51" s="195"/>
      <c r="H51" s="84"/>
      <c r="I51" s="83"/>
      <c r="J51" s="196" t="s">
        <v>7</v>
      </c>
      <c r="K51" s="193"/>
      <c r="L51" s="197"/>
      <c r="M51" s="193"/>
      <c r="N51" s="198"/>
      <c r="O51" s="202"/>
      <c r="P51" s="203"/>
      <c r="Q51" s="204"/>
      <c r="R51" s="205"/>
    </row>
    <row r="52" spans="1:18" s="18" customFormat="1" ht="9" customHeight="1" x14ac:dyDescent="0.25">
      <c r="A52" s="236"/>
      <c r="B52" s="237"/>
      <c r="C52" s="269"/>
      <c r="D52" s="238"/>
      <c r="E52" s="194">
        <v>3</v>
      </c>
      <c r="F52" s="84" t="e">
        <f>IF(E52&gt;$R$57,,UPPER(VLOOKUP(E52,#REF!,2)))</f>
        <v>#REF!</v>
      </c>
      <c r="G52" s="195"/>
      <c r="H52" s="84"/>
      <c r="I52" s="83"/>
      <c r="J52" s="196" t="s">
        <v>8</v>
      </c>
      <c r="K52" s="193"/>
      <c r="L52" s="197"/>
      <c r="M52" s="193"/>
      <c r="N52" s="198"/>
      <c r="O52" s="199" t="s">
        <v>49</v>
      </c>
      <c r="P52" s="200"/>
      <c r="Q52" s="200"/>
      <c r="R52" s="201"/>
    </row>
    <row r="53" spans="1:18" s="18" customFormat="1" ht="9" customHeight="1" x14ac:dyDescent="0.25">
      <c r="A53" s="208"/>
      <c r="B53" s="127"/>
      <c r="C53" s="127"/>
      <c r="D53" s="209"/>
      <c r="E53" s="194">
        <v>4</v>
      </c>
      <c r="F53" s="84" t="e">
        <f>IF(E53&gt;$R$57,,UPPER(VLOOKUP(E53,#REF!,2)))</f>
        <v>#REF!</v>
      </c>
      <c r="G53" s="195"/>
      <c r="H53" s="84"/>
      <c r="I53" s="83"/>
      <c r="J53" s="196" t="s">
        <v>9</v>
      </c>
      <c r="K53" s="193"/>
      <c r="L53" s="197"/>
      <c r="M53" s="193"/>
      <c r="N53" s="198"/>
      <c r="O53" s="193"/>
      <c r="P53" s="197"/>
      <c r="Q53" s="193"/>
      <c r="R53" s="198"/>
    </row>
    <row r="54" spans="1:18" s="18" customFormat="1" ht="9" customHeight="1" x14ac:dyDescent="0.25">
      <c r="A54" s="224"/>
      <c r="B54" s="239"/>
      <c r="C54" s="239"/>
      <c r="D54" s="270"/>
      <c r="E54" s="194"/>
      <c r="F54" s="84"/>
      <c r="G54" s="195"/>
      <c r="H54" s="84"/>
      <c r="I54" s="83"/>
      <c r="J54" s="196" t="s">
        <v>10</v>
      </c>
      <c r="K54" s="193"/>
      <c r="L54" s="197"/>
      <c r="M54" s="193"/>
      <c r="N54" s="198"/>
      <c r="O54" s="204"/>
      <c r="P54" s="203"/>
      <c r="Q54" s="204"/>
      <c r="R54" s="205"/>
    </row>
    <row r="55" spans="1:18" s="18" customFormat="1" ht="9" customHeight="1" x14ac:dyDescent="0.25">
      <c r="A55" s="225"/>
      <c r="B55" s="22"/>
      <c r="C55" s="127"/>
      <c r="D55" s="209"/>
      <c r="E55" s="194"/>
      <c r="F55" s="84"/>
      <c r="G55" s="195"/>
      <c r="H55" s="84"/>
      <c r="I55" s="83"/>
      <c r="J55" s="196" t="s">
        <v>11</v>
      </c>
      <c r="K55" s="193"/>
      <c r="L55" s="197"/>
      <c r="M55" s="193"/>
      <c r="N55" s="198"/>
      <c r="O55" s="199" t="s">
        <v>34</v>
      </c>
      <c r="P55" s="200"/>
      <c r="Q55" s="200"/>
      <c r="R55" s="201"/>
    </row>
    <row r="56" spans="1:18" s="18" customFormat="1" ht="9" customHeight="1" x14ac:dyDescent="0.25">
      <c r="A56" s="225"/>
      <c r="B56" s="22"/>
      <c r="C56" s="265"/>
      <c r="D56" s="234"/>
      <c r="E56" s="194"/>
      <c r="F56" s="84"/>
      <c r="G56" s="195"/>
      <c r="H56" s="84"/>
      <c r="I56" s="83"/>
      <c r="J56" s="196" t="s">
        <v>12</v>
      </c>
      <c r="K56" s="193"/>
      <c r="L56" s="197"/>
      <c r="M56" s="193"/>
      <c r="N56" s="198"/>
      <c r="O56" s="193"/>
      <c r="P56" s="197"/>
      <c r="Q56" s="193"/>
      <c r="R56" s="198"/>
    </row>
    <row r="57" spans="1:18" s="18" customFormat="1" ht="9" customHeight="1" x14ac:dyDescent="0.25">
      <c r="A57" s="226"/>
      <c r="B57" s="223"/>
      <c r="C57" s="266"/>
      <c r="D57" s="235"/>
      <c r="E57" s="210"/>
      <c r="F57" s="211"/>
      <c r="G57" s="212"/>
      <c r="H57" s="211"/>
      <c r="I57" s="213"/>
      <c r="J57" s="214" t="s">
        <v>13</v>
      </c>
      <c r="K57" s="204"/>
      <c r="L57" s="203"/>
      <c r="M57" s="204"/>
      <c r="N57" s="205"/>
      <c r="O57" s="204" t="str">
        <f>R4</f>
        <v>Dénes Tibor</v>
      </c>
      <c r="P57" s="203"/>
      <c r="Q57" s="204"/>
      <c r="R57" s="215" t="e">
        <f>MIN(4,#REF!)</f>
        <v>#REF!</v>
      </c>
    </row>
  </sheetData>
  <mergeCells count="1">
    <mergeCell ref="A4:C4"/>
  </mergeCells>
  <conditionalFormatting sqref="B39 B41 B43 B45 B47">
    <cfRule type="cellIs" dxfId="277" priority="6" stopIfTrue="1" operator="equal">
      <formula>"QA"</formula>
    </cfRule>
    <cfRule type="cellIs" dxfId="276" priority="7" stopIfTrue="1" operator="equal">
      <formula>"DA"</formula>
    </cfRule>
  </conditionalFormatting>
  <conditionalFormatting sqref="E7 E9 E11 E13 E15 E17 E19 E21 E23 E25 E27 E29 E31 E33 E35 E37">
    <cfRule type="expression" dxfId="275" priority="4" stopIfTrue="1">
      <formula>$E7&lt;5</formula>
    </cfRule>
  </conditionalFormatting>
  <conditionalFormatting sqref="E39 E41 E43 E45 E47">
    <cfRule type="expression" dxfId="274" priority="12" stopIfTrue="1">
      <formula>AND($E39&lt;9,$C39&gt;0)</formula>
    </cfRule>
  </conditionalFormatting>
  <conditionalFormatting sqref="F7 F9 F11 F13 F15 F17 F19 F21 F23 F25 F27 F29 F31 F33 F35 F37">
    <cfRule type="cellIs" dxfId="273" priority="2" stopIfTrue="1" operator="equal">
      <formula>"Bye"</formula>
    </cfRule>
  </conditionalFormatting>
  <conditionalFormatting sqref="F39 F41 F43 F45 F47">
    <cfRule type="cellIs" dxfId="272" priority="10" stopIfTrue="1" operator="equal">
      <formula>"Bye"</formula>
    </cfRule>
  </conditionalFormatting>
  <conditionalFormatting sqref="F39:I39 F41:I41 F43:I43 F45:I45 F47:I47">
    <cfRule type="expression" dxfId="271" priority="11" stopIfTrue="1">
      <formula>AND($E39&lt;9,$C39&gt;0)</formula>
    </cfRule>
  </conditionalFormatting>
  <conditionalFormatting sqref="H7 H9 H11 H13 H15 H17 H19 H21 H23 H25 H27 H29 H31 H33 H35 H37">
    <cfRule type="expression" dxfId="270" priority="1" stopIfTrue="1">
      <formula>AND($E7&lt;9,$C7&gt;0)</formula>
    </cfRule>
  </conditionalFormatting>
  <conditionalFormatting sqref="I8 K10 I12 M14 I16 K18 I20 O22 I24 K26 I28 M30 I32 K34 I36 M40 I42 K44 I46">
    <cfRule type="expression" dxfId="269" priority="13" stopIfTrue="1">
      <formula>AND($O$1="CU",I8="Umpire")</formula>
    </cfRule>
    <cfRule type="expression" dxfId="268" priority="14" stopIfTrue="1">
      <formula>AND($O$1="CU",I8&lt;&gt;"Umpire",J8&lt;&gt;"")</formula>
    </cfRule>
    <cfRule type="expression" dxfId="267" priority="15" stopIfTrue="1">
      <formula>AND($O$1="CU",I8&lt;&gt;"Umpire")</formula>
    </cfRule>
  </conditionalFormatting>
  <conditionalFormatting sqref="J8 L10 J12 N14 J16 L18 J20 P22 J24 L26 J28 N30 J32 L34 J36 R57">
    <cfRule type="expression" dxfId="266" priority="5" stopIfTrue="1">
      <formula>$O$1="CU"</formula>
    </cfRule>
  </conditionalFormatting>
  <conditionalFormatting sqref="K8 M10 K12 O14 K16 M18 K20 Q22 K24 M26 K28 O30 K32 M34 K36 O40 K42 M44 K46">
    <cfRule type="expression" dxfId="265" priority="8" stopIfTrue="1">
      <formula>J8="as"</formula>
    </cfRule>
    <cfRule type="expression" dxfId="264" priority="9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2CA029EE-999A-4009-88D1-A7A24F8A812A}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681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682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A87ED-20C2-44FC-98BC-130920C5C869}">
  <sheetPr codeName="Sheet61">
    <tabColor indexed="42"/>
  </sheetPr>
  <dimension ref="A1:Q156"/>
  <sheetViews>
    <sheetView showGridLines="0" showZeros="0" workbookViewId="0">
      <pane ySplit="6" topLeftCell="A7" activePane="bottomLeft" state="frozen"/>
      <selection activeCell="M26" sqref="M26"/>
      <selection pane="bottomLeft" activeCell="M26" sqref="M26"/>
    </sheetView>
  </sheetViews>
  <sheetFormatPr defaultRowHeight="13.2" x14ac:dyDescent="0.25"/>
  <cols>
    <col min="1" max="1" width="3.88671875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241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127</v>
      </c>
      <c r="C7" s="93" t="s">
        <v>128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 t="s">
        <v>237</v>
      </c>
      <c r="C8" s="93" t="s">
        <v>238</v>
      </c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 t="s">
        <v>239</v>
      </c>
      <c r="C9" s="93" t="s">
        <v>240</v>
      </c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 t="s">
        <v>204</v>
      </c>
      <c r="C10" s="93" t="s">
        <v>236</v>
      </c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 t="s">
        <v>338</v>
      </c>
      <c r="C11" s="93" t="s">
        <v>134</v>
      </c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/>
      <c r="C12" s="93"/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/>
      <c r="C13" s="93"/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510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156">
    <cfRule type="expression" dxfId="263" priority="18" stopIfTrue="1">
      <formula>$Q7&gt;=1</formula>
    </cfRule>
  </conditionalFormatting>
  <conditionalFormatting sqref="B7:D37">
    <cfRule type="expression" dxfId="262" priority="1" stopIfTrue="1">
      <formula>$Q7&gt;=1</formula>
    </cfRule>
  </conditionalFormatting>
  <conditionalFormatting sqref="E7:E14">
    <cfRule type="expression" dxfId="261" priority="6" stopIfTrue="1">
      <formula>AND(ROUNDDOWN(($A$4-E7)/365.25,0)&lt;=13,G7&lt;&gt;"OK")</formula>
    </cfRule>
    <cfRule type="expression" dxfId="260" priority="7" stopIfTrue="1">
      <formula>AND(ROUNDDOWN(($A$4-E7)/365.25,0)&lt;=14,G7&lt;&gt;"OK")</formula>
    </cfRule>
    <cfRule type="expression" dxfId="259" priority="8" stopIfTrue="1">
      <formula>AND(ROUNDDOWN(($A$4-E7)/365.25,0)&lt;=17,G7&lt;&gt;"OK")</formula>
    </cfRule>
    <cfRule type="expression" dxfId="258" priority="11" stopIfTrue="1">
      <formula>AND(ROUNDDOWN(($A$4-E7)/365.25,0)&lt;=13,G7&lt;&gt;"OK")</formula>
    </cfRule>
    <cfRule type="expression" dxfId="257" priority="12" stopIfTrue="1">
      <formula>AND(ROUNDDOWN(($A$4-E7)/365.25,0)&lt;=14,G7&lt;&gt;"OK")</formula>
    </cfRule>
    <cfRule type="expression" dxfId="256" priority="13" stopIfTrue="1">
      <formula>AND(ROUNDDOWN(($A$4-E7)/365.25,0)&lt;=17,G7&lt;&gt;"OK")</formula>
    </cfRule>
  </conditionalFormatting>
  <conditionalFormatting sqref="E7:E27 E29:E37">
    <cfRule type="expression" dxfId="255" priority="2" stopIfTrue="1">
      <formula>AND(ROUNDDOWN(($A$4-E7)/365.25,0)&lt;=13,G7&lt;&gt;"OK")</formula>
    </cfRule>
    <cfRule type="expression" dxfId="254" priority="3" stopIfTrue="1">
      <formula>AND(ROUNDDOWN(($A$4-E7)/365.25,0)&lt;=14,G7&lt;&gt;"OK")</formula>
    </cfRule>
    <cfRule type="expression" dxfId="253" priority="4" stopIfTrue="1">
      <formula>AND(ROUNDDOWN(($A$4-E7)/365.25,0)&lt;=17,G7&lt;&gt;"OK")</formula>
    </cfRule>
  </conditionalFormatting>
  <conditionalFormatting sqref="E7:E156">
    <cfRule type="expression" dxfId="252" priority="14" stopIfTrue="1">
      <formula>AND(ROUNDDOWN(($A$4-E7)/365.25,0)&lt;=13,G7&lt;&gt;"OK")</formula>
    </cfRule>
    <cfRule type="expression" dxfId="251" priority="15" stopIfTrue="1">
      <formula>AND(ROUNDDOWN(($A$4-E7)/365.25,0)&lt;=14,G7&lt;&gt;"OK")</formula>
    </cfRule>
    <cfRule type="expression" dxfId="250" priority="16" stopIfTrue="1">
      <formula>AND(ROUNDDOWN(($A$4-E7)/365.25,0)&lt;=17,G7&lt;&gt;"OK")</formula>
    </cfRule>
  </conditionalFormatting>
  <conditionalFormatting sqref="J7:J156">
    <cfRule type="cellIs" dxfId="249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04865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985DF-2D51-45CB-822F-8CB642D2FFBE}">
  <sheetPr codeName="Munka32">
    <tabColor indexed="11"/>
  </sheetPr>
  <dimension ref="A1:AK41"/>
  <sheetViews>
    <sheetView workbookViewId="0">
      <selection activeCell="L22" sqref="L22:M2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565" t="str">
        <f>Altalanos!$A$6</f>
        <v xml:space="preserve">Diákolimpia 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/>
      <c r="C2" s="304"/>
      <c r="D2" s="304"/>
      <c r="E2" s="304" t="s">
        <v>241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 t="s">
        <v>31</v>
      </c>
      <c r="M3" s="49"/>
      <c r="N3" s="374"/>
      <c r="O3" s="373"/>
      <c r="P3" s="374"/>
      <c r="Q3" s="373"/>
      <c r="R3" s="375"/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314" t="str">
        <f>Altalanos!$E$10</f>
        <v>Dénes Tibor</v>
      </c>
      <c r="M4" s="312"/>
      <c r="N4" s="376"/>
      <c r="O4" s="377"/>
      <c r="P4" s="416" t="s">
        <v>81</v>
      </c>
      <c r="Q4" s="417" t="s">
        <v>90</v>
      </c>
      <c r="R4" s="417" t="s">
        <v>86</v>
      </c>
      <c r="S4" s="39"/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P5" s="418" t="s">
        <v>88</v>
      </c>
      <c r="Q5" s="419" t="s">
        <v>84</v>
      </c>
      <c r="R5" s="419" t="s">
        <v>91</v>
      </c>
      <c r="S5" s="39"/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P6" s="420" t="s">
        <v>89</v>
      </c>
      <c r="Q6" s="421" t="s">
        <v>92</v>
      </c>
      <c r="R6" s="421" t="s">
        <v>87</v>
      </c>
      <c r="S6" s="39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378" t="s">
        <v>67</v>
      </c>
      <c r="B7" s="403">
        <v>3</v>
      </c>
      <c r="C7" s="405">
        <f>IF($B7="","",VLOOKUP($B7,' V.kcs U 14 F B'!$A$7:$O$22,5))</f>
        <v>0</v>
      </c>
      <c r="D7" s="405">
        <f>IF($B7="","",VLOOKUP($B7,' V.kcs U 14 F B'!$A$7:$O$22,15))</f>
        <v>0</v>
      </c>
      <c r="E7" s="564" t="str">
        <f>UPPER(IF($B7="","",VLOOKUP($B7,' V.kcs U 14 F B'!$A$7:$O$22,2)))</f>
        <v>MÁRKUS</v>
      </c>
      <c r="F7" s="564"/>
      <c r="G7" s="564" t="str">
        <f>IF($B7="","",VLOOKUP($B7,' V.kcs U 14 F B'!$A$7:$O$22,3))</f>
        <v>Olivér</v>
      </c>
      <c r="H7" s="564"/>
      <c r="I7" s="406">
        <f>IF($B7="","",VLOOKUP($B7,' V.kcs U 14 F B'!$A$7:$O$22,4))</f>
        <v>0</v>
      </c>
      <c r="J7" s="348"/>
      <c r="K7" s="432"/>
      <c r="L7" s="428" t="str">
        <f>IF(K7="","",CONCATENATE(VLOOKUP($Y$3,$AB$1:$AK$1,K7)," pont"))</f>
        <v/>
      </c>
      <c r="M7" s="433"/>
      <c r="P7" s="416" t="s">
        <v>95</v>
      </c>
      <c r="Q7" s="417" t="s">
        <v>83</v>
      </c>
      <c r="R7" s="417" t="s">
        <v>93</v>
      </c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04"/>
      <c r="C8" s="407"/>
      <c r="D8" s="407"/>
      <c r="E8" s="564" t="str">
        <f>UPPER(IF($B8="","",VLOOKUP($B8,' V.kcs U 14 F B'!$A$7:$O$22,2)))</f>
        <v/>
      </c>
      <c r="F8" s="564"/>
      <c r="G8" s="407"/>
      <c r="H8" s="407"/>
      <c r="I8" s="407"/>
      <c r="J8" s="348"/>
      <c r="K8" s="378"/>
      <c r="L8" s="378"/>
      <c r="M8" s="434"/>
      <c r="P8" s="418" t="s">
        <v>96</v>
      </c>
      <c r="Q8" s="419" t="s">
        <v>85</v>
      </c>
      <c r="R8" s="419" t="s">
        <v>94</v>
      </c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03">
        <v>4</v>
      </c>
      <c r="C9" s="405">
        <f>IF($B9="","",VLOOKUP($B9,' V.kcs U 14 F B'!$A$7:$O$22,5))</f>
        <v>0</v>
      </c>
      <c r="D9" s="405">
        <f>IF($B9="","",VLOOKUP($B9,'1MD ELO I.kcs U 8 F A'!$A$7:$O$22,15))</f>
        <v>0</v>
      </c>
      <c r="E9" s="564" t="str">
        <f>UPPER(IF($B9="","",VLOOKUP($B9,' V.kcs U 14 F B'!$A$7:$O$22,2)))</f>
        <v>SZANDA</v>
      </c>
      <c r="F9" s="564"/>
      <c r="G9" s="564" t="str">
        <f>IF($B9="","",VLOOKUP($B9,' V.kcs U 14 F B'!$A$7:$O$22,3))</f>
        <v>Alex</v>
      </c>
      <c r="H9" s="564"/>
      <c r="I9" s="406">
        <f>IF($B9="","",VLOOKUP($B9,'1MD ELO I.kcs U 8 F A'!$A$7:$O$22,4))</f>
        <v>0</v>
      </c>
      <c r="J9" s="348"/>
      <c r="K9" s="432"/>
      <c r="L9" s="428" t="str">
        <f>IF(K9="","",CONCATENATE(VLOOKUP($Y$3,$AB$1:$AK$1,K9)," pont"))</f>
        <v/>
      </c>
      <c r="M9" s="433"/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04"/>
      <c r="C10" s="407"/>
      <c r="D10" s="407"/>
      <c r="E10" s="564" t="str">
        <f>UPPER(IF($B10="","",VLOOKUP($B10,' V.kcs U 14 F B'!$A$7:$O$22,2)))</f>
        <v/>
      </c>
      <c r="F10" s="564"/>
      <c r="G10" s="407"/>
      <c r="H10" s="407"/>
      <c r="I10" s="407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03">
        <v>5</v>
      </c>
      <c r="C11" s="405">
        <f>IF($B11="","",VLOOKUP($B11,'1MD ELO I.kcs U 8 F A'!$A$7:$O$22,5))</f>
        <v>0</v>
      </c>
      <c r="D11" s="405">
        <f>IF($B11="","",VLOOKUP($B11,'1MD ELO I.kcs U 8 F A'!$A$7:$O$22,15))</f>
        <v>0</v>
      </c>
      <c r="E11" s="564" t="str">
        <f>UPPER(IF($B11="","",VLOOKUP($B11,' V.kcs U 14 F B'!$A$7:$O$22,2)))</f>
        <v>BEKKER</v>
      </c>
      <c r="F11" s="564"/>
      <c r="G11" s="564" t="str">
        <f>IF($B11="","",VLOOKUP($B11,' V.kcs U 14 F B'!$A$7:$O$22,3))</f>
        <v>Levente</v>
      </c>
      <c r="H11" s="564"/>
      <c r="I11" s="406">
        <f>IF($B11="","",VLOOKUP($B11,'1MD ELO I.kcs U 8 F A'!$A$7:$O$22,4))</f>
        <v>0</v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78"/>
      <c r="B12" s="404"/>
      <c r="C12" s="407"/>
      <c r="D12" s="407"/>
      <c r="E12" s="564" t="str">
        <f>UPPER(IF($B12="","",VLOOKUP($B12,' V.kcs U 14 F B'!$A$7:$O$22,2)))</f>
        <v/>
      </c>
      <c r="F12" s="564"/>
      <c r="G12" s="407"/>
      <c r="H12" s="407"/>
      <c r="I12" s="407"/>
      <c r="J12" s="348"/>
      <c r="K12" s="401"/>
      <c r="L12" s="401"/>
      <c r="M12" s="434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378" t="s">
        <v>74</v>
      </c>
      <c r="B13" s="403">
        <v>1</v>
      </c>
      <c r="C13" s="405">
        <f>IF($B13="","",VLOOKUP($B13,'1MD ELO I.kcs U 8 F A'!$A$7:$O$22,5))</f>
        <v>0</v>
      </c>
      <c r="D13" s="405">
        <f>IF($B13="","",VLOOKUP($B13,'1MD ELO I.kcs U 8 F A'!$A$7:$O$22,15))</f>
        <v>0</v>
      </c>
      <c r="E13" s="564" t="str">
        <f>UPPER(IF($B13="","",VLOOKUP($B13,' V.kcs U 14 F B'!$A$7:$O$22,2)))</f>
        <v>HAVAS</v>
      </c>
      <c r="F13" s="564"/>
      <c r="G13" s="564" t="str">
        <f>IF($B13="","",VLOOKUP($B13,' V.kcs U 14 F B'!$A$7:$O$22,3))</f>
        <v>Kristóf</v>
      </c>
      <c r="H13" s="564"/>
      <c r="I13" s="406">
        <f>IF($B13="","",VLOOKUP($B13,'1MD ELO I.kcs U 8 F A'!$A$7:$O$22,4))</f>
        <v>0</v>
      </c>
      <c r="J13" s="348"/>
      <c r="K13" s="432"/>
      <c r="L13" s="428" t="str">
        <f>IF(K13="","",CONCATENATE(VLOOKUP($Y$3,$AB$1:$AK$1,K13)," pont"))</f>
        <v/>
      </c>
      <c r="M13" s="433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78"/>
      <c r="B14" s="404"/>
      <c r="C14" s="407"/>
      <c r="D14" s="407"/>
      <c r="E14" s="407"/>
      <c r="F14" s="407"/>
      <c r="G14" s="407"/>
      <c r="H14" s="407"/>
      <c r="I14" s="407"/>
      <c r="J14" s="348"/>
      <c r="K14" s="378"/>
      <c r="L14" s="378"/>
      <c r="M14" s="434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78" t="s">
        <v>75</v>
      </c>
      <c r="B15" s="403">
        <v>2</v>
      </c>
      <c r="C15" s="405">
        <f>IF($B15="","",VLOOKUP($B15,'1MD ELO I.kcs U 8 F A'!$A$7:$O$22,5))</f>
        <v>0</v>
      </c>
      <c r="D15" s="405">
        <f>IF($B15="","",VLOOKUP($B15,'1MD ELO I.kcs U 8 F A'!$A$7:$O$22,15))</f>
        <v>0</v>
      </c>
      <c r="E15" s="564" t="str">
        <f>UPPER(IF($B15="","",VLOOKUP($B15,' V.kcs U 14 F B'!$A$7:$O$22,2)))</f>
        <v>KUDRJÁVCEV</v>
      </c>
      <c r="F15" s="564"/>
      <c r="G15" s="564" t="str">
        <f>IF($B15="","",VLOOKUP($B15,' V.kcs U 14 F B'!$A$7:$O$22,3))</f>
        <v>Milos</v>
      </c>
      <c r="H15" s="564"/>
      <c r="I15" s="406">
        <f>IF($B15="","",VLOOKUP($B15,'1MD ELO I.kcs U 8 F A'!$A$7:$O$22,4))</f>
        <v>0</v>
      </c>
      <c r="J15" s="348"/>
      <c r="K15" s="432"/>
      <c r="L15" s="428" t="str">
        <f>IF(K15="","",CONCATENATE(VLOOKUP($Y$3,$AB$1:$AK$1,K15)," pont"))</f>
        <v/>
      </c>
      <c r="M15" s="433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ht="18.75" customHeight="1" x14ac:dyDescent="0.25">
      <c r="A18" s="348"/>
      <c r="B18" s="567"/>
      <c r="C18" s="567"/>
      <c r="D18" s="559" t="str">
        <f>E7</f>
        <v>MÁRKUS</v>
      </c>
      <c r="E18" s="559"/>
      <c r="F18" s="559" t="str">
        <f>E9</f>
        <v>SZANDA</v>
      </c>
      <c r="G18" s="559"/>
      <c r="H18" s="559" t="str">
        <f>E11</f>
        <v>BEKKER</v>
      </c>
      <c r="I18" s="559"/>
      <c r="J18" s="559" t="str">
        <f>E13</f>
        <v>HAVAS</v>
      </c>
      <c r="K18" s="559"/>
      <c r="L18" s="559" t="str">
        <f>E15</f>
        <v>KUDRJÁVCEV</v>
      </c>
      <c r="M18" s="559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ht="18.75" customHeight="1" x14ac:dyDescent="0.25">
      <c r="A19" s="408" t="s">
        <v>67</v>
      </c>
      <c r="B19" s="558" t="str">
        <f>E7</f>
        <v>MÁRKUS</v>
      </c>
      <c r="C19" s="558"/>
      <c r="D19" s="561"/>
      <c r="E19" s="561"/>
      <c r="F19" s="560"/>
      <c r="G19" s="560"/>
      <c r="H19" s="570" t="s">
        <v>511</v>
      </c>
      <c r="I19" s="560"/>
      <c r="J19" s="559"/>
      <c r="K19" s="559"/>
      <c r="L19" s="559"/>
      <c r="M19" s="559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ht="18.75" customHeight="1" x14ac:dyDescent="0.25">
      <c r="A20" s="408" t="s">
        <v>68</v>
      </c>
      <c r="B20" s="558" t="str">
        <f>E9</f>
        <v>SZANDA</v>
      </c>
      <c r="C20" s="558"/>
      <c r="D20" s="560"/>
      <c r="E20" s="560"/>
      <c r="F20" s="561"/>
      <c r="G20" s="561"/>
      <c r="H20" s="570" t="s">
        <v>511</v>
      </c>
      <c r="I20" s="560"/>
      <c r="J20" s="560"/>
      <c r="K20" s="560"/>
      <c r="L20" s="559"/>
      <c r="M20" s="559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ht="18.75" customHeight="1" x14ac:dyDescent="0.25">
      <c r="A21" s="408" t="s">
        <v>69</v>
      </c>
      <c r="B21" s="558" t="str">
        <f>E11</f>
        <v>BEKKER</v>
      </c>
      <c r="C21" s="558"/>
      <c r="D21" s="570" t="s">
        <v>510</v>
      </c>
      <c r="E21" s="560"/>
      <c r="F21" s="570" t="s">
        <v>510</v>
      </c>
      <c r="G21" s="560"/>
      <c r="H21" s="561"/>
      <c r="I21" s="561"/>
      <c r="J21" s="570" t="s">
        <v>510</v>
      </c>
      <c r="K21" s="560"/>
      <c r="L21" s="570" t="s">
        <v>510</v>
      </c>
      <c r="M21" s="560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ht="18.75" customHeight="1" x14ac:dyDescent="0.25">
      <c r="A22" s="408" t="s">
        <v>74</v>
      </c>
      <c r="B22" s="558" t="str">
        <f>E13</f>
        <v>HAVAS</v>
      </c>
      <c r="C22" s="558"/>
      <c r="D22" s="560"/>
      <c r="E22" s="560"/>
      <c r="F22" s="560"/>
      <c r="G22" s="560"/>
      <c r="H22" s="571" t="s">
        <v>511</v>
      </c>
      <c r="I22" s="559"/>
      <c r="J22" s="561"/>
      <c r="K22" s="561"/>
      <c r="L22" s="560"/>
      <c r="M22" s="560"/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ht="18.75" customHeight="1" x14ac:dyDescent="0.25">
      <c r="A23" s="408" t="s">
        <v>75</v>
      </c>
      <c r="B23" s="558" t="str">
        <f>E15</f>
        <v>KUDRJÁVCEV</v>
      </c>
      <c r="C23" s="558"/>
      <c r="D23" s="560"/>
      <c r="E23" s="560"/>
      <c r="F23" s="560"/>
      <c r="G23" s="560"/>
      <c r="H23" s="571" t="s">
        <v>511</v>
      </c>
      <c r="I23" s="559"/>
      <c r="J23" s="559"/>
      <c r="K23" s="559"/>
      <c r="L23" s="561"/>
      <c r="M23" s="561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x14ac:dyDescent="0.25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37" x14ac:dyDescent="0.25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37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37" x14ac:dyDescent="0.25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37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26"/>
      <c r="M32" s="348"/>
    </row>
    <row r="33" spans="1:18" x14ac:dyDescent="0.25">
      <c r="A33" s="182" t="s">
        <v>45</v>
      </c>
      <c r="B33" s="183"/>
      <c r="C33" s="271"/>
      <c r="D33" s="384" t="s">
        <v>5</v>
      </c>
      <c r="E33" s="385" t="s">
        <v>47</v>
      </c>
      <c r="F33" s="399"/>
      <c r="G33" s="384" t="s">
        <v>5</v>
      </c>
      <c r="H33" s="385" t="s">
        <v>56</v>
      </c>
      <c r="I33" s="222"/>
      <c r="J33" s="385" t="s">
        <v>57</v>
      </c>
      <c r="K33" s="221" t="s">
        <v>58</v>
      </c>
      <c r="L33" s="32"/>
      <c r="M33" s="399"/>
      <c r="P33" s="380"/>
      <c r="Q33" s="380"/>
      <c r="R33" s="381"/>
    </row>
    <row r="34" spans="1:18" x14ac:dyDescent="0.25">
      <c r="A34" s="359" t="s">
        <v>46</v>
      </c>
      <c r="B34" s="360"/>
      <c r="C34" s="362"/>
      <c r="D34" s="386"/>
      <c r="E34" s="562"/>
      <c r="F34" s="562"/>
      <c r="G34" s="393" t="s">
        <v>6</v>
      </c>
      <c r="H34" s="360"/>
      <c r="I34" s="387"/>
      <c r="J34" s="394"/>
      <c r="K34" s="354" t="s">
        <v>48</v>
      </c>
      <c r="L34" s="400"/>
      <c r="M34" s="388"/>
      <c r="P34" s="382"/>
      <c r="Q34" s="382"/>
      <c r="R34" s="197"/>
    </row>
    <row r="35" spans="1:18" x14ac:dyDescent="0.25">
      <c r="A35" s="363" t="s">
        <v>55</v>
      </c>
      <c r="B35" s="220"/>
      <c r="C35" s="365"/>
      <c r="D35" s="389"/>
      <c r="E35" s="563"/>
      <c r="F35" s="563"/>
      <c r="G35" s="395" t="s">
        <v>7</v>
      </c>
      <c r="H35" s="82"/>
      <c r="I35" s="352"/>
      <c r="J35" s="83"/>
      <c r="K35" s="397"/>
      <c r="L35" s="326"/>
      <c r="M35" s="392"/>
      <c r="P35" s="197"/>
      <c r="Q35" s="193"/>
      <c r="R35" s="197"/>
    </row>
    <row r="36" spans="1:18" x14ac:dyDescent="0.25">
      <c r="A36" s="236"/>
      <c r="B36" s="237"/>
      <c r="C36" s="238"/>
      <c r="D36" s="389"/>
      <c r="E36" s="84"/>
      <c r="F36" s="348"/>
      <c r="G36" s="395" t="s">
        <v>8</v>
      </c>
      <c r="H36" s="82"/>
      <c r="I36" s="352"/>
      <c r="J36" s="83"/>
      <c r="K36" s="354" t="s">
        <v>49</v>
      </c>
      <c r="L36" s="400"/>
      <c r="M36" s="388"/>
      <c r="P36" s="382"/>
      <c r="Q36" s="382"/>
      <c r="R36" s="197"/>
    </row>
    <row r="37" spans="1:18" x14ac:dyDescent="0.25">
      <c r="A37" s="208"/>
      <c r="B37" s="127"/>
      <c r="C37" s="209"/>
      <c r="D37" s="389"/>
      <c r="E37" s="84"/>
      <c r="F37" s="348"/>
      <c r="G37" s="395" t="s">
        <v>9</v>
      </c>
      <c r="H37" s="82"/>
      <c r="I37" s="352"/>
      <c r="J37" s="83"/>
      <c r="K37" s="398"/>
      <c r="L37" s="348"/>
      <c r="M37" s="390"/>
      <c r="P37" s="197"/>
      <c r="Q37" s="193"/>
      <c r="R37" s="197"/>
    </row>
    <row r="38" spans="1:18" x14ac:dyDescent="0.25">
      <c r="A38" s="224"/>
      <c r="B38" s="239"/>
      <c r="C38" s="270"/>
      <c r="D38" s="389"/>
      <c r="E38" s="84"/>
      <c r="F38" s="348"/>
      <c r="G38" s="395" t="s">
        <v>10</v>
      </c>
      <c r="H38" s="82"/>
      <c r="I38" s="352"/>
      <c r="J38" s="83"/>
      <c r="K38" s="363"/>
      <c r="L38" s="326"/>
      <c r="M38" s="392"/>
      <c r="P38" s="197"/>
      <c r="Q38" s="193"/>
      <c r="R38" s="197"/>
    </row>
    <row r="39" spans="1:18" x14ac:dyDescent="0.25">
      <c r="A39" s="225"/>
      <c r="B39" s="22"/>
      <c r="C39" s="209"/>
      <c r="D39" s="389"/>
      <c r="E39" s="84"/>
      <c r="F39" s="348"/>
      <c r="G39" s="395" t="s">
        <v>11</v>
      </c>
      <c r="H39" s="82"/>
      <c r="I39" s="352"/>
      <c r="J39" s="83"/>
      <c r="K39" s="354" t="s">
        <v>34</v>
      </c>
      <c r="L39" s="400"/>
      <c r="M39" s="388"/>
      <c r="P39" s="382"/>
      <c r="Q39" s="382"/>
      <c r="R39" s="197"/>
    </row>
    <row r="40" spans="1:18" x14ac:dyDescent="0.25">
      <c r="A40" s="225"/>
      <c r="B40" s="22"/>
      <c r="C40" s="234"/>
      <c r="D40" s="389"/>
      <c r="E40" s="84"/>
      <c r="F40" s="348"/>
      <c r="G40" s="395" t="s">
        <v>12</v>
      </c>
      <c r="H40" s="82"/>
      <c r="I40" s="352"/>
      <c r="J40" s="83"/>
      <c r="K40" s="398"/>
      <c r="L40" s="348"/>
      <c r="M40" s="390"/>
      <c r="P40" s="197"/>
      <c r="Q40" s="193"/>
      <c r="R40" s="197"/>
    </row>
    <row r="41" spans="1:18" x14ac:dyDescent="0.25">
      <c r="A41" s="226"/>
      <c r="B41" s="223"/>
      <c r="C41" s="235"/>
      <c r="D41" s="391"/>
      <c r="E41" s="211"/>
      <c r="F41" s="326"/>
      <c r="G41" s="396" t="s">
        <v>13</v>
      </c>
      <c r="H41" s="220"/>
      <c r="I41" s="356"/>
      <c r="J41" s="213"/>
      <c r="K41" s="363" t="str">
        <f>L4</f>
        <v>Dénes Tibor</v>
      </c>
      <c r="L41" s="326"/>
      <c r="M41" s="392"/>
      <c r="P41" s="197"/>
      <c r="Q41" s="193"/>
      <c r="R41" s="383"/>
    </row>
  </sheetData>
  <mergeCells count="53">
    <mergeCell ref="E10:F10"/>
    <mergeCell ref="E12:F12"/>
    <mergeCell ref="E34:F34"/>
    <mergeCell ref="E35:F35"/>
    <mergeCell ref="B23:C23"/>
    <mergeCell ref="D23:E23"/>
    <mergeCell ref="F23:G23"/>
    <mergeCell ref="B21:C21"/>
    <mergeCell ref="D21:E21"/>
    <mergeCell ref="F21:G21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L18:M18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  <mergeCell ref="E8:F8"/>
  </mergeCells>
  <conditionalFormatting sqref="E7:E13 E15">
    <cfRule type="cellIs" dxfId="248" priority="1" stopIfTrue="1" operator="equal">
      <formula>"Bye"</formula>
    </cfRule>
  </conditionalFormatting>
  <conditionalFormatting sqref="R41">
    <cfRule type="expression" dxfId="247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5D27A-A48B-47A4-92C4-C6F468955CED}">
  <sheetPr codeName="Sheet62">
    <tabColor indexed="42"/>
  </sheetPr>
  <dimension ref="A1:Q156"/>
  <sheetViews>
    <sheetView showGridLines="0" showZeros="0" workbookViewId="0">
      <pane ySplit="6" topLeftCell="A7" activePane="bottomLeft" state="frozen"/>
      <selection activeCell="M26" sqref="M26"/>
      <selection pane="bottomLeft" activeCell="M26" sqref="M26"/>
    </sheetView>
  </sheetViews>
  <sheetFormatPr defaultRowHeight="13.2" x14ac:dyDescent="0.25"/>
  <cols>
    <col min="1" max="1" width="3.88671875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242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243</v>
      </c>
      <c r="C7" s="93" t="s">
        <v>244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 t="s">
        <v>245</v>
      </c>
      <c r="C8" s="93" t="s">
        <v>140</v>
      </c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 t="s">
        <v>138</v>
      </c>
      <c r="C9" s="93" t="s">
        <v>139</v>
      </c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 t="s">
        <v>248</v>
      </c>
      <c r="C10" s="93" t="s">
        <v>249</v>
      </c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 t="s">
        <v>250</v>
      </c>
      <c r="C11" s="93" t="s">
        <v>251</v>
      </c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/>
      <c r="C12" s="93"/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/>
      <c r="C13" s="93"/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510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8 A9:A12 D9:D12 B12:D14 A13:D156">
    <cfRule type="expression" dxfId="246" priority="18" stopIfTrue="1">
      <formula>$Q7&gt;=1</formula>
    </cfRule>
  </conditionalFormatting>
  <conditionalFormatting sqref="B9:C11">
    <cfRule type="expression" dxfId="245" priority="35" stopIfTrue="1">
      <formula>$Q10&gt;=1</formula>
    </cfRule>
  </conditionalFormatting>
  <conditionalFormatting sqref="E7:E14">
    <cfRule type="expression" dxfId="244" priority="6" stopIfTrue="1">
      <formula>AND(ROUNDDOWN(($A$4-E7)/365.25,0)&lt;=13,G7&lt;&gt;"OK")</formula>
    </cfRule>
    <cfRule type="expression" dxfId="243" priority="7" stopIfTrue="1">
      <formula>AND(ROUNDDOWN(($A$4-E7)/365.25,0)&lt;=14,G7&lt;&gt;"OK")</formula>
    </cfRule>
    <cfRule type="expression" dxfId="242" priority="8" stopIfTrue="1">
      <formula>AND(ROUNDDOWN(($A$4-E7)/365.25,0)&lt;=17,G7&lt;&gt;"OK")</formula>
    </cfRule>
    <cfRule type="expression" dxfId="241" priority="11" stopIfTrue="1">
      <formula>AND(ROUNDDOWN(($A$4-E7)/365.25,0)&lt;=13,G7&lt;&gt;"OK")</formula>
    </cfRule>
    <cfRule type="expression" dxfId="240" priority="12" stopIfTrue="1">
      <formula>AND(ROUNDDOWN(($A$4-E7)/365.25,0)&lt;=14,G7&lt;&gt;"OK")</formula>
    </cfRule>
    <cfRule type="expression" dxfId="239" priority="13" stopIfTrue="1">
      <formula>AND(ROUNDDOWN(($A$4-E7)/365.25,0)&lt;=17,G7&lt;&gt;"OK")</formula>
    </cfRule>
  </conditionalFormatting>
  <conditionalFormatting sqref="E7:E27 E29:E37">
    <cfRule type="expression" dxfId="238" priority="2" stopIfTrue="1">
      <formula>AND(ROUNDDOWN(($A$4-E7)/365.25,0)&lt;=13,G7&lt;&gt;"OK")</formula>
    </cfRule>
    <cfRule type="expression" dxfId="237" priority="3" stopIfTrue="1">
      <formula>AND(ROUNDDOWN(($A$4-E7)/365.25,0)&lt;=14,G7&lt;&gt;"OK")</formula>
    </cfRule>
    <cfRule type="expression" dxfId="236" priority="4" stopIfTrue="1">
      <formula>AND(ROUNDDOWN(($A$4-E7)/365.25,0)&lt;=17,G7&lt;&gt;"OK")</formula>
    </cfRule>
  </conditionalFormatting>
  <conditionalFormatting sqref="E7:E156">
    <cfRule type="expression" dxfId="235" priority="14" stopIfTrue="1">
      <formula>AND(ROUNDDOWN(($A$4-E7)/365.25,0)&lt;=13,G7&lt;&gt;"OK")</formula>
    </cfRule>
    <cfRule type="expression" dxfId="234" priority="15" stopIfTrue="1">
      <formula>AND(ROUNDDOWN(($A$4-E7)/365.25,0)&lt;=14,G7&lt;&gt;"OK")</formula>
    </cfRule>
    <cfRule type="expression" dxfId="233" priority="16" stopIfTrue="1">
      <formula>AND(ROUNDDOWN(($A$4-E7)/365.25,0)&lt;=17,G7&lt;&gt;"OK")</formula>
    </cfRule>
  </conditionalFormatting>
  <conditionalFormatting sqref="J7:J156">
    <cfRule type="cellIs" dxfId="232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06913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4A75-96FC-433B-A0D7-FB8767A51F87}">
  <sheetPr codeName="Munka33">
    <tabColor indexed="11"/>
  </sheetPr>
  <dimension ref="A1:AK41"/>
  <sheetViews>
    <sheetView workbookViewId="0">
      <selection activeCell="M26" sqref="M2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565" t="str">
        <f>Altalanos!$A$6</f>
        <v xml:space="preserve">Diákolimpia 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/>
      <c r="C2" s="304"/>
      <c r="D2" s="304"/>
      <c r="E2" s="304" t="s">
        <v>329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 t="s">
        <v>31</v>
      </c>
      <c r="M3" s="49"/>
      <c r="N3" s="374"/>
      <c r="O3" s="373"/>
      <c r="P3" s="374"/>
      <c r="Q3" s="373"/>
      <c r="R3" s="375"/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314" t="str">
        <f>Altalanos!$E$10</f>
        <v>Dénes Tibor</v>
      </c>
      <c r="M4" s="312"/>
      <c r="N4" s="376"/>
      <c r="O4" s="377"/>
      <c r="P4" s="416" t="s">
        <v>81</v>
      </c>
      <c r="Q4" s="417" t="s">
        <v>90</v>
      </c>
      <c r="R4" s="417" t="s">
        <v>86</v>
      </c>
      <c r="S4" s="39"/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P5" s="418" t="s">
        <v>88</v>
      </c>
      <c r="Q5" s="419" t="s">
        <v>84</v>
      </c>
      <c r="R5" s="419" t="s">
        <v>91</v>
      </c>
      <c r="S5" s="39"/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P6" s="420" t="s">
        <v>89</v>
      </c>
      <c r="Q6" s="421" t="s">
        <v>92</v>
      </c>
      <c r="R6" s="421" t="s">
        <v>87</v>
      </c>
      <c r="S6" s="39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378" t="s">
        <v>67</v>
      </c>
      <c r="B7" s="403">
        <v>2</v>
      </c>
      <c r="C7" s="405">
        <f>IF($B7="","",VLOOKUP($B7,'1MD ELO I.kcs U 8 F A'!$A$7:$O$22,5))</f>
        <v>0</v>
      </c>
      <c r="D7" s="405">
        <f>IF($B7="","",VLOOKUP($B7,'1MD ELO I.kcs U 8 F A'!$A$7:$O$22,15))</f>
        <v>0</v>
      </c>
      <c r="E7" s="564" t="str">
        <f>UPPER(IF($B7="","",VLOOKUP($B7,'1MD ELO V.kcs U 14 L A'!$A$7:$O$22,2)))</f>
        <v>ÉRTÉKES</v>
      </c>
      <c r="F7" s="564"/>
      <c r="G7" s="564" t="str">
        <f>IF($B7="","",VLOOKUP($B7,'1MD ELO V.kcs U 14 L A'!$A$7:$O$22,3))</f>
        <v>Boglárka</v>
      </c>
      <c r="H7" s="564"/>
      <c r="I7" s="406">
        <f>IF($B7="","",VLOOKUP($B7,'1MD ELO I.kcs U 8 F A'!$A$7:$O$22,4))</f>
        <v>0</v>
      </c>
      <c r="J7" s="348"/>
      <c r="K7" s="432"/>
      <c r="L7" s="428" t="str">
        <f>IF(K7="","",CONCATENATE(VLOOKUP($Y$3,$AB$1:$AK$1,K7)," pont"))</f>
        <v/>
      </c>
      <c r="M7" s="433"/>
      <c r="P7" s="416" t="s">
        <v>95</v>
      </c>
      <c r="Q7" s="417" t="s">
        <v>83</v>
      </c>
      <c r="R7" s="417" t="s">
        <v>93</v>
      </c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04"/>
      <c r="C8" s="407"/>
      <c r="D8" s="407"/>
      <c r="E8" s="407"/>
      <c r="F8" s="407"/>
      <c r="G8" s="407"/>
      <c r="H8" s="407"/>
      <c r="I8" s="407"/>
      <c r="J8" s="348"/>
      <c r="K8" s="378"/>
      <c r="L8" s="378"/>
      <c r="M8" s="434"/>
      <c r="P8" s="418" t="s">
        <v>96</v>
      </c>
      <c r="Q8" s="419" t="s">
        <v>85</v>
      </c>
      <c r="R8" s="419" t="s">
        <v>94</v>
      </c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03">
        <v>3</v>
      </c>
      <c r="C9" s="405">
        <f>IF($B9="","",VLOOKUP($B9,'1MD ELO I.kcs U 8 F A'!$A$7:$O$22,5))</f>
        <v>0</v>
      </c>
      <c r="D9" s="405">
        <f>IF($B9="","",VLOOKUP($B9,'1MD ELO I.kcs U 8 F A'!$A$7:$O$22,15))</f>
        <v>0</v>
      </c>
      <c r="E9" s="564" t="str">
        <f>UPPER(IF($B9="","",VLOOKUP($B9,'1MD ELO V.kcs U 14 L A'!$A$7:$O$22,2)))</f>
        <v>EGYED</v>
      </c>
      <c r="F9" s="564"/>
      <c r="G9" s="564" t="str">
        <f>IF($B9="","",VLOOKUP($B9,'1MD ELO V.kcs U 14 L A'!$A$7:$O$22,3))</f>
        <v>Anna Zsófia</v>
      </c>
      <c r="H9" s="564"/>
      <c r="I9" s="406">
        <f>IF($B9="","",VLOOKUP($B9,'1MD ELO I.kcs U 8 F A'!$A$7:$O$22,4))</f>
        <v>0</v>
      </c>
      <c r="J9" s="348"/>
      <c r="K9" s="432"/>
      <c r="L9" s="428" t="str">
        <f>IF(K9="","",CONCATENATE(VLOOKUP($Y$3,$AB$1:$AK$1,K9)," pont"))</f>
        <v/>
      </c>
      <c r="M9" s="433"/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04"/>
      <c r="C10" s="407"/>
      <c r="D10" s="407"/>
      <c r="E10" s="407"/>
      <c r="F10" s="407"/>
      <c r="G10" s="407"/>
      <c r="H10" s="407"/>
      <c r="I10" s="407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03">
        <v>1</v>
      </c>
      <c r="C11" s="405">
        <f>IF($B11="","",VLOOKUP($B11,'1MD ELO I.kcs U 8 F A'!$A$7:$O$22,5))</f>
        <v>0</v>
      </c>
      <c r="D11" s="405">
        <f>IF($B11="","",VLOOKUP($B11,'1MD ELO I.kcs U 8 F A'!$A$7:$O$22,15))</f>
        <v>0</v>
      </c>
      <c r="E11" s="564" t="str">
        <f>UPPER(IF($B11="","",VLOOKUP($B11,'1MD ELO V.kcs U 14 L A'!$A$7:$O$22,2)))</f>
        <v>OLÁH</v>
      </c>
      <c r="F11" s="564"/>
      <c r="G11" s="564" t="str">
        <f>IF($B11="","",VLOOKUP($B11,'1MD ELO V.kcs U 14 L A'!$A$7:$O$22,3))</f>
        <v>Anna Katalin</v>
      </c>
      <c r="H11" s="564"/>
      <c r="I11" s="406">
        <f>IF($B11="","",VLOOKUP($B11,'1MD ELO I.kcs U 8 F A'!$A$7:$O$22,4))</f>
        <v>0</v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78"/>
      <c r="B12" s="404"/>
      <c r="C12" s="407"/>
      <c r="D12" s="407"/>
      <c r="E12" s="407"/>
      <c r="F12" s="407"/>
      <c r="G12" s="407"/>
      <c r="H12" s="407"/>
      <c r="I12" s="407"/>
      <c r="J12" s="348"/>
      <c r="K12" s="401"/>
      <c r="L12" s="401"/>
      <c r="M12" s="434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378" t="s">
        <v>74</v>
      </c>
      <c r="B13" s="403">
        <v>5</v>
      </c>
      <c r="C13" s="405">
        <f>IF($B13="","",VLOOKUP($B13,'1MD ELO I.kcs U 8 F A'!$A$7:$O$22,5))</f>
        <v>0</v>
      </c>
      <c r="D13" s="405">
        <f>IF($B13="","",VLOOKUP($B13,'1MD ELO I.kcs U 8 F A'!$A$7:$O$22,15))</f>
        <v>0</v>
      </c>
      <c r="E13" s="564" t="str">
        <f>UPPER(IF($B13="","",VLOOKUP($B13,'1MD ELO V.kcs U 14 L A'!$A$7:$O$22,2)))</f>
        <v>KURUCZ</v>
      </c>
      <c r="F13" s="564"/>
      <c r="G13" s="564" t="str">
        <f>IF($B13="","",VLOOKUP($B13,'1MD ELO V.kcs U 14 L A'!$A$7:$O$22,3))</f>
        <v>Polli</v>
      </c>
      <c r="H13" s="564"/>
      <c r="I13" s="406">
        <f>IF($B13="","",VLOOKUP($B13,'1MD ELO I.kcs U 8 F A'!$A$7:$O$22,4))</f>
        <v>0</v>
      </c>
      <c r="J13" s="348"/>
      <c r="K13" s="432"/>
      <c r="L13" s="428" t="str">
        <f>IF(K13="","",CONCATENATE(VLOOKUP($Y$3,$AB$1:$AK$1,K13)," pont"))</f>
        <v/>
      </c>
      <c r="M13" s="433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78"/>
      <c r="B14" s="404"/>
      <c r="C14" s="407"/>
      <c r="D14" s="407"/>
      <c r="E14" s="407"/>
      <c r="F14" s="407"/>
      <c r="G14" s="407"/>
      <c r="H14" s="407"/>
      <c r="I14" s="407"/>
      <c r="J14" s="348"/>
      <c r="K14" s="378"/>
      <c r="L14" s="378"/>
      <c r="M14" s="434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78" t="s">
        <v>75</v>
      </c>
      <c r="B15" s="403">
        <v>4</v>
      </c>
      <c r="C15" s="405">
        <f>IF($B15="","",VLOOKUP($B15,'1MD ELO I.kcs U 8 F A'!$A$7:$O$22,5))</f>
        <v>0</v>
      </c>
      <c r="D15" s="405">
        <f>IF($B15="","",VLOOKUP($B15,'1MD ELO I.kcs U 8 F A'!$A$7:$O$22,15))</f>
        <v>0</v>
      </c>
      <c r="E15" s="564" t="str">
        <f>UPPER(IF($B15="","",VLOOKUP($B15,'1MD ELO V.kcs U 14 L A'!$A$7:$O$22,2)))</f>
        <v>PALKÓ</v>
      </c>
      <c r="F15" s="564"/>
      <c r="G15" s="564" t="str">
        <f>IF($B15="","",VLOOKUP($B15,'1MD ELO V.kcs U 14 L A'!$A$7:$O$22,3))</f>
        <v>Nóra Violetta</v>
      </c>
      <c r="H15" s="564"/>
      <c r="I15" s="406">
        <f>IF($B15="","",VLOOKUP($B15,'1MD ELO I.kcs U 8 F A'!$A$7:$O$22,4))</f>
        <v>0</v>
      </c>
      <c r="J15" s="348"/>
      <c r="K15" s="432"/>
      <c r="L15" s="428" t="str">
        <f>IF(K15="","",CONCATENATE(VLOOKUP($Y$3,$AB$1:$AK$1,K15)," pont"))</f>
        <v/>
      </c>
      <c r="M15" s="433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ht="18.75" customHeight="1" x14ac:dyDescent="0.25">
      <c r="A18" s="348"/>
      <c r="B18" s="567"/>
      <c r="C18" s="567"/>
      <c r="D18" s="559" t="str">
        <f>E7</f>
        <v>ÉRTÉKES</v>
      </c>
      <c r="E18" s="559"/>
      <c r="F18" s="559" t="str">
        <f>E9</f>
        <v>EGYED</v>
      </c>
      <c r="G18" s="559"/>
      <c r="H18" s="559" t="str">
        <f>E11</f>
        <v>OLÁH</v>
      </c>
      <c r="I18" s="559"/>
      <c r="J18" s="559" t="str">
        <f>E13</f>
        <v>KURUCZ</v>
      </c>
      <c r="K18" s="559"/>
      <c r="L18" s="559" t="str">
        <f>E15</f>
        <v>PALKÓ</v>
      </c>
      <c r="M18" s="559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ht="18.75" customHeight="1" x14ac:dyDescent="0.25">
      <c r="A19" s="408" t="s">
        <v>67</v>
      </c>
      <c r="B19" s="558" t="str">
        <f>E7</f>
        <v>ÉRTÉKES</v>
      </c>
      <c r="C19" s="558"/>
      <c r="D19" s="561"/>
      <c r="E19" s="561"/>
      <c r="F19" s="560"/>
      <c r="G19" s="560"/>
      <c r="H19" s="560"/>
      <c r="I19" s="560"/>
      <c r="J19" s="559"/>
      <c r="K19" s="559"/>
      <c r="L19" s="559"/>
      <c r="M19" s="559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ht="18.75" customHeight="1" x14ac:dyDescent="0.25">
      <c r="A20" s="408" t="s">
        <v>68</v>
      </c>
      <c r="B20" s="558" t="str">
        <f>E9</f>
        <v>EGYED</v>
      </c>
      <c r="C20" s="558"/>
      <c r="D20" s="560"/>
      <c r="E20" s="560"/>
      <c r="F20" s="561"/>
      <c r="G20" s="561"/>
      <c r="H20" s="560"/>
      <c r="I20" s="560"/>
      <c r="J20" s="560"/>
      <c r="K20" s="560"/>
      <c r="L20" s="559"/>
      <c r="M20" s="559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ht="18.75" customHeight="1" x14ac:dyDescent="0.25">
      <c r="A21" s="408" t="s">
        <v>69</v>
      </c>
      <c r="B21" s="558" t="str">
        <f>E11</f>
        <v>OLÁH</v>
      </c>
      <c r="C21" s="558"/>
      <c r="D21" s="560"/>
      <c r="E21" s="560"/>
      <c r="F21" s="560"/>
      <c r="G21" s="560"/>
      <c r="H21" s="561"/>
      <c r="I21" s="561"/>
      <c r="J21" s="560"/>
      <c r="K21" s="560"/>
      <c r="L21" s="560"/>
      <c r="M21" s="560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ht="18.75" customHeight="1" x14ac:dyDescent="0.25">
      <c r="A22" s="408" t="s">
        <v>74</v>
      </c>
      <c r="B22" s="558" t="str">
        <f>E13</f>
        <v>KURUCZ</v>
      </c>
      <c r="C22" s="558"/>
      <c r="D22" s="560"/>
      <c r="E22" s="560"/>
      <c r="F22" s="560"/>
      <c r="G22" s="560"/>
      <c r="H22" s="559"/>
      <c r="I22" s="559"/>
      <c r="J22" s="561"/>
      <c r="K22" s="561"/>
      <c r="L22" s="560"/>
      <c r="M22" s="560"/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ht="18.75" customHeight="1" x14ac:dyDescent="0.25">
      <c r="A23" s="408" t="s">
        <v>75</v>
      </c>
      <c r="B23" s="558" t="str">
        <f>E15</f>
        <v>PALKÓ</v>
      </c>
      <c r="C23" s="558"/>
      <c r="D23" s="560"/>
      <c r="E23" s="560"/>
      <c r="F23" s="560"/>
      <c r="G23" s="560"/>
      <c r="H23" s="559"/>
      <c r="I23" s="559"/>
      <c r="J23" s="559"/>
      <c r="K23" s="559"/>
      <c r="L23" s="561"/>
      <c r="M23" s="561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x14ac:dyDescent="0.25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37" x14ac:dyDescent="0.25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37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37" x14ac:dyDescent="0.25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37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26"/>
      <c r="M32" s="348"/>
    </row>
    <row r="33" spans="1:18" x14ac:dyDescent="0.25">
      <c r="A33" s="182" t="s">
        <v>45</v>
      </c>
      <c r="B33" s="183"/>
      <c r="C33" s="271"/>
      <c r="D33" s="384" t="s">
        <v>5</v>
      </c>
      <c r="E33" s="385" t="s">
        <v>47</v>
      </c>
      <c r="F33" s="399"/>
      <c r="G33" s="384" t="s">
        <v>5</v>
      </c>
      <c r="H33" s="385" t="s">
        <v>56</v>
      </c>
      <c r="I33" s="222"/>
      <c r="J33" s="385" t="s">
        <v>57</v>
      </c>
      <c r="K33" s="221" t="s">
        <v>58</v>
      </c>
      <c r="L33" s="32"/>
      <c r="M33" s="399"/>
      <c r="P33" s="380"/>
      <c r="Q33" s="380"/>
      <c r="R33" s="381"/>
    </row>
    <row r="34" spans="1:18" x14ac:dyDescent="0.25">
      <c r="A34" s="359" t="s">
        <v>46</v>
      </c>
      <c r="B34" s="360"/>
      <c r="C34" s="362"/>
      <c r="D34" s="386"/>
      <c r="E34" s="562"/>
      <c r="F34" s="562"/>
      <c r="G34" s="393" t="s">
        <v>6</v>
      </c>
      <c r="H34" s="360"/>
      <c r="I34" s="387"/>
      <c r="J34" s="394"/>
      <c r="K34" s="354" t="s">
        <v>48</v>
      </c>
      <c r="L34" s="400"/>
      <c r="M34" s="388"/>
      <c r="P34" s="382"/>
      <c r="Q34" s="382"/>
      <c r="R34" s="197"/>
    </row>
    <row r="35" spans="1:18" x14ac:dyDescent="0.25">
      <c r="A35" s="363" t="s">
        <v>55</v>
      </c>
      <c r="B35" s="220"/>
      <c r="C35" s="365"/>
      <c r="D35" s="389"/>
      <c r="E35" s="563"/>
      <c r="F35" s="563"/>
      <c r="G35" s="395" t="s">
        <v>7</v>
      </c>
      <c r="H35" s="82"/>
      <c r="I35" s="352"/>
      <c r="J35" s="83"/>
      <c r="K35" s="397"/>
      <c r="L35" s="326"/>
      <c r="M35" s="392"/>
      <c r="P35" s="197"/>
      <c r="Q35" s="193"/>
      <c r="R35" s="197"/>
    </row>
    <row r="36" spans="1:18" x14ac:dyDescent="0.25">
      <c r="A36" s="236"/>
      <c r="B36" s="237"/>
      <c r="C36" s="238"/>
      <c r="D36" s="389"/>
      <c r="E36" s="84"/>
      <c r="F36" s="348"/>
      <c r="G36" s="395" t="s">
        <v>8</v>
      </c>
      <c r="H36" s="82"/>
      <c r="I36" s="352"/>
      <c r="J36" s="83"/>
      <c r="K36" s="354" t="s">
        <v>49</v>
      </c>
      <c r="L36" s="400"/>
      <c r="M36" s="388"/>
      <c r="P36" s="382"/>
      <c r="Q36" s="382"/>
      <c r="R36" s="197"/>
    </row>
    <row r="37" spans="1:18" x14ac:dyDescent="0.25">
      <c r="A37" s="208"/>
      <c r="B37" s="127"/>
      <c r="C37" s="209"/>
      <c r="D37" s="389"/>
      <c r="E37" s="84"/>
      <c r="F37" s="348"/>
      <c r="G37" s="395" t="s">
        <v>9</v>
      </c>
      <c r="H37" s="82"/>
      <c r="I37" s="352"/>
      <c r="J37" s="83"/>
      <c r="K37" s="398"/>
      <c r="L37" s="348"/>
      <c r="M37" s="390"/>
      <c r="P37" s="197"/>
      <c r="Q37" s="193"/>
      <c r="R37" s="197"/>
    </row>
    <row r="38" spans="1:18" x14ac:dyDescent="0.25">
      <c r="A38" s="224"/>
      <c r="B38" s="239"/>
      <c r="C38" s="270"/>
      <c r="D38" s="389"/>
      <c r="E38" s="84"/>
      <c r="F38" s="348"/>
      <c r="G38" s="395" t="s">
        <v>10</v>
      </c>
      <c r="H38" s="82"/>
      <c r="I38" s="352"/>
      <c r="J38" s="83"/>
      <c r="K38" s="363"/>
      <c r="L38" s="326"/>
      <c r="M38" s="392"/>
      <c r="P38" s="197"/>
      <c r="Q38" s="193"/>
      <c r="R38" s="197"/>
    </row>
    <row r="39" spans="1:18" x14ac:dyDescent="0.25">
      <c r="A39" s="225"/>
      <c r="B39" s="22"/>
      <c r="C39" s="209"/>
      <c r="D39" s="389"/>
      <c r="E39" s="84"/>
      <c r="F39" s="348"/>
      <c r="G39" s="395" t="s">
        <v>11</v>
      </c>
      <c r="H39" s="82"/>
      <c r="I39" s="352"/>
      <c r="J39" s="83"/>
      <c r="K39" s="354" t="s">
        <v>34</v>
      </c>
      <c r="L39" s="400"/>
      <c r="M39" s="388"/>
      <c r="P39" s="382"/>
      <c r="Q39" s="382"/>
      <c r="R39" s="197"/>
    </row>
    <row r="40" spans="1:18" x14ac:dyDescent="0.25">
      <c r="A40" s="225"/>
      <c r="B40" s="22"/>
      <c r="C40" s="234"/>
      <c r="D40" s="389"/>
      <c r="E40" s="84"/>
      <c r="F40" s="348"/>
      <c r="G40" s="395" t="s">
        <v>12</v>
      </c>
      <c r="H40" s="82"/>
      <c r="I40" s="352"/>
      <c r="J40" s="83"/>
      <c r="K40" s="398"/>
      <c r="L40" s="348"/>
      <c r="M40" s="390"/>
      <c r="P40" s="197"/>
      <c r="Q40" s="193"/>
      <c r="R40" s="197"/>
    </row>
    <row r="41" spans="1:18" x14ac:dyDescent="0.25">
      <c r="A41" s="226"/>
      <c r="B41" s="223"/>
      <c r="C41" s="235"/>
      <c r="D41" s="391"/>
      <c r="E41" s="211"/>
      <c r="F41" s="326"/>
      <c r="G41" s="396" t="s">
        <v>13</v>
      </c>
      <c r="H41" s="220"/>
      <c r="I41" s="356"/>
      <c r="J41" s="213"/>
      <c r="K41" s="363" t="str">
        <f>L4</f>
        <v>Dénes Tibor</v>
      </c>
      <c r="L41" s="326"/>
      <c r="M41" s="392"/>
      <c r="P41" s="197"/>
      <c r="Q41" s="193"/>
      <c r="R41" s="383"/>
    </row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L19:M19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21:M21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E34:F34"/>
    <mergeCell ref="E35:F35"/>
    <mergeCell ref="B23:C23"/>
    <mergeCell ref="D23:E23"/>
    <mergeCell ref="F23:G23"/>
  </mergeCells>
  <conditionalFormatting sqref="E7 E9 E11 E13 E15">
    <cfRule type="cellIs" dxfId="231" priority="1" stopIfTrue="1" operator="equal">
      <formula>"Bye"</formula>
    </cfRule>
  </conditionalFormatting>
  <conditionalFormatting sqref="R41">
    <cfRule type="expression" dxfId="23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23F2B-3186-4BF3-BD0D-B8484C92B57B}">
  <dimension ref="A2:K70"/>
  <sheetViews>
    <sheetView tabSelected="1" zoomScaleNormal="100" workbookViewId="0">
      <selection activeCell="A2" sqref="A2:F2"/>
    </sheetView>
  </sheetViews>
  <sheetFormatPr defaultRowHeight="13.2" x14ac:dyDescent="0.25"/>
  <cols>
    <col min="1" max="3" width="5.6640625" customWidth="1"/>
    <col min="4" max="5" width="24.6640625" customWidth="1"/>
    <col min="6" max="6" width="12" customWidth="1"/>
    <col min="15" max="15" width="8.5546875" customWidth="1"/>
  </cols>
  <sheetData>
    <row r="2" spans="1:6" ht="25.8" x14ac:dyDescent="0.25">
      <c r="A2" s="556" t="s">
        <v>356</v>
      </c>
      <c r="B2" s="556"/>
      <c r="C2" s="556"/>
      <c r="D2" s="556"/>
      <c r="E2" s="556"/>
      <c r="F2" s="556"/>
    </row>
    <row r="3" spans="1:6" ht="21" x14ac:dyDescent="0.25">
      <c r="A3" s="573" t="s">
        <v>515</v>
      </c>
      <c r="B3" s="573"/>
      <c r="C3" s="573"/>
      <c r="D3" s="573"/>
      <c r="E3" s="573"/>
      <c r="F3" s="573"/>
    </row>
    <row r="4" spans="1:6" ht="60.6" x14ac:dyDescent="0.25">
      <c r="A4" s="543" t="s">
        <v>357</v>
      </c>
      <c r="B4" s="543" t="s">
        <v>358</v>
      </c>
      <c r="C4" s="543" t="s">
        <v>359</v>
      </c>
    </row>
    <row r="5" spans="1:6" ht="21.9" customHeight="1" x14ac:dyDescent="0.3">
      <c r="A5" s="544">
        <v>0.375</v>
      </c>
      <c r="B5" s="549" t="s">
        <v>360</v>
      </c>
      <c r="C5" s="544" t="s">
        <v>361</v>
      </c>
      <c r="D5" s="545" t="s">
        <v>362</v>
      </c>
      <c r="E5" s="545" t="s">
        <v>363</v>
      </c>
      <c r="F5" s="545"/>
    </row>
    <row r="6" spans="1:6" ht="21.9" customHeight="1" x14ac:dyDescent="0.3">
      <c r="A6" s="544"/>
      <c r="B6" s="550" t="s">
        <v>364</v>
      </c>
      <c r="C6" s="544" t="s">
        <v>365</v>
      </c>
      <c r="D6" s="545" t="s">
        <v>366</v>
      </c>
      <c r="E6" s="545" t="s">
        <v>367</v>
      </c>
      <c r="F6" s="545"/>
    </row>
    <row r="7" spans="1:6" ht="21.9" customHeight="1" x14ac:dyDescent="0.3">
      <c r="A7" s="544"/>
      <c r="B7" s="550" t="s">
        <v>368</v>
      </c>
      <c r="C7" s="544"/>
      <c r="D7" s="545" t="s">
        <v>369</v>
      </c>
      <c r="E7" s="545" t="s">
        <v>370</v>
      </c>
      <c r="F7" s="545"/>
    </row>
    <row r="8" spans="1:6" ht="21.9" customHeight="1" x14ac:dyDescent="0.3">
      <c r="A8" s="544"/>
      <c r="B8" s="550" t="s">
        <v>371</v>
      </c>
      <c r="C8" s="544" t="s">
        <v>372</v>
      </c>
      <c r="D8" s="545" t="s">
        <v>397</v>
      </c>
      <c r="E8" s="545" t="s">
        <v>377</v>
      </c>
      <c r="F8" s="545"/>
    </row>
    <row r="9" spans="1:6" ht="21.9" customHeight="1" x14ac:dyDescent="0.3">
      <c r="A9" s="545"/>
      <c r="B9" s="550" t="s">
        <v>375</v>
      </c>
      <c r="C9" s="545"/>
      <c r="D9" s="545" t="s">
        <v>373</v>
      </c>
      <c r="E9" s="545" t="s">
        <v>376</v>
      </c>
      <c r="F9" s="545"/>
    </row>
    <row r="10" spans="1:6" ht="21.9" customHeight="1" x14ac:dyDescent="0.3">
      <c r="A10" s="544"/>
      <c r="B10" s="550" t="s">
        <v>378</v>
      </c>
      <c r="C10" s="544" t="s">
        <v>379</v>
      </c>
      <c r="D10" s="545" t="s">
        <v>380</v>
      </c>
      <c r="E10" s="545" t="s">
        <v>381</v>
      </c>
      <c r="F10" s="545"/>
    </row>
    <row r="11" spans="1:6" ht="21.9" customHeight="1" x14ac:dyDescent="0.3">
      <c r="A11" s="544">
        <v>0.40625</v>
      </c>
      <c r="B11" s="550"/>
      <c r="C11" s="544" t="s">
        <v>382</v>
      </c>
      <c r="D11" s="545" t="s">
        <v>383</v>
      </c>
      <c r="E11" s="545" t="s">
        <v>384</v>
      </c>
      <c r="F11" s="545"/>
    </row>
    <row r="12" spans="1:6" ht="21.9" customHeight="1" x14ac:dyDescent="0.3">
      <c r="A12" s="545"/>
      <c r="B12" s="550"/>
      <c r="C12" s="545" t="s">
        <v>385</v>
      </c>
      <c r="D12" s="545" t="s">
        <v>386</v>
      </c>
      <c r="E12" s="545" t="s">
        <v>387</v>
      </c>
      <c r="F12" s="545"/>
    </row>
    <row r="13" spans="1:6" ht="21.9" customHeight="1" x14ac:dyDescent="0.3">
      <c r="A13" s="545"/>
      <c r="B13" s="550"/>
      <c r="C13" s="545" t="s">
        <v>361</v>
      </c>
      <c r="D13" s="545" t="s">
        <v>363</v>
      </c>
      <c r="E13" s="545" t="s">
        <v>388</v>
      </c>
      <c r="F13" s="545"/>
    </row>
    <row r="14" spans="1:6" ht="21.9" customHeight="1" x14ac:dyDescent="0.3">
      <c r="A14" s="544"/>
      <c r="B14" s="551"/>
      <c r="C14" s="546" t="s">
        <v>379</v>
      </c>
      <c r="D14" s="545" t="s">
        <v>389</v>
      </c>
      <c r="E14" s="545" t="s">
        <v>390</v>
      </c>
      <c r="F14" s="545"/>
    </row>
    <row r="15" spans="1:6" ht="21.9" customHeight="1" x14ac:dyDescent="0.3">
      <c r="A15" s="544"/>
      <c r="B15" s="550"/>
      <c r="C15" s="544" t="s">
        <v>379</v>
      </c>
      <c r="D15" s="545" t="s">
        <v>353</v>
      </c>
      <c r="E15" s="545" t="s">
        <v>391</v>
      </c>
      <c r="F15" s="545"/>
    </row>
    <row r="16" spans="1:6" ht="21.9" customHeight="1" x14ac:dyDescent="0.3">
      <c r="A16" s="545"/>
      <c r="B16" s="550" t="s">
        <v>378</v>
      </c>
      <c r="C16" s="545" t="s">
        <v>379</v>
      </c>
      <c r="D16" s="545" t="s">
        <v>392</v>
      </c>
      <c r="E16" s="545" t="s">
        <v>393</v>
      </c>
      <c r="F16" s="545"/>
    </row>
    <row r="17" spans="1:6" ht="21.9" customHeight="1" x14ac:dyDescent="0.3">
      <c r="A17" s="544">
        <v>0.4375</v>
      </c>
      <c r="B17" s="550"/>
      <c r="C17" s="544" t="s">
        <v>365</v>
      </c>
      <c r="D17" s="545" t="s">
        <v>367</v>
      </c>
      <c r="E17" s="545" t="s">
        <v>369</v>
      </c>
      <c r="F17" s="545"/>
    </row>
    <row r="18" spans="1:6" ht="21.9" customHeight="1" x14ac:dyDescent="0.3">
      <c r="A18" s="544"/>
      <c r="B18" s="550"/>
      <c r="C18" s="544"/>
      <c r="D18" s="545" t="s">
        <v>370</v>
      </c>
      <c r="E18" s="545" t="s">
        <v>366</v>
      </c>
      <c r="F18" s="545"/>
    </row>
    <row r="19" spans="1:6" ht="21.9" customHeight="1" x14ac:dyDescent="0.3">
      <c r="A19" s="545"/>
      <c r="B19" s="550"/>
      <c r="C19" s="544" t="s">
        <v>382</v>
      </c>
      <c r="D19" s="545" t="s">
        <v>384</v>
      </c>
      <c r="E19" s="545" t="s">
        <v>394</v>
      </c>
      <c r="F19" s="545"/>
    </row>
    <row r="20" spans="1:6" ht="21.9" customHeight="1" x14ac:dyDescent="0.3">
      <c r="A20" s="545"/>
      <c r="B20" s="550"/>
      <c r="C20" s="544" t="s">
        <v>379</v>
      </c>
      <c r="D20" s="545" t="s">
        <v>395</v>
      </c>
      <c r="E20" s="545" t="s">
        <v>396</v>
      </c>
      <c r="F20" s="545"/>
    </row>
    <row r="21" spans="1:6" ht="21.9" customHeight="1" x14ac:dyDescent="0.3">
      <c r="A21" s="548">
        <v>0.5</v>
      </c>
      <c r="B21" s="550"/>
      <c r="C21" s="544" t="s">
        <v>372</v>
      </c>
      <c r="D21" s="545" t="s">
        <v>374</v>
      </c>
      <c r="E21" s="545" t="s">
        <v>376</v>
      </c>
      <c r="F21" s="545"/>
    </row>
    <row r="22" spans="1:6" ht="21.9" customHeight="1" x14ac:dyDescent="0.3">
      <c r="A22" s="545"/>
      <c r="B22" s="550" t="s">
        <v>378</v>
      </c>
      <c r="C22" s="544" t="s">
        <v>372</v>
      </c>
      <c r="D22" s="545" t="s">
        <v>397</v>
      </c>
      <c r="E22" s="545" t="s">
        <v>373</v>
      </c>
      <c r="F22" s="545"/>
    </row>
    <row r="23" spans="1:6" ht="21.9" customHeight="1" x14ac:dyDescent="0.3">
      <c r="A23" s="544">
        <v>0.47222222222222227</v>
      </c>
      <c r="B23" s="550"/>
      <c r="C23" s="544" t="s">
        <v>385</v>
      </c>
      <c r="D23" s="545" t="s">
        <v>387</v>
      </c>
      <c r="E23" s="545" t="s">
        <v>398</v>
      </c>
      <c r="F23" s="545"/>
    </row>
    <row r="24" spans="1:6" ht="21.9" customHeight="1" x14ac:dyDescent="0.3">
      <c r="A24" s="544"/>
      <c r="B24" s="550"/>
      <c r="C24" s="544" t="s">
        <v>361</v>
      </c>
      <c r="D24" s="545" t="s">
        <v>388</v>
      </c>
      <c r="E24" s="545" t="s">
        <v>362</v>
      </c>
      <c r="F24" s="545"/>
    </row>
    <row r="25" spans="1:6" ht="21.9" customHeight="1" x14ac:dyDescent="0.3">
      <c r="A25" s="544"/>
      <c r="B25" s="551"/>
      <c r="C25" s="544" t="s">
        <v>365</v>
      </c>
      <c r="D25" s="545" t="s">
        <v>369</v>
      </c>
      <c r="E25" s="545" t="s">
        <v>366</v>
      </c>
      <c r="F25" s="545"/>
    </row>
    <row r="26" spans="1:6" ht="21.9" customHeight="1" x14ac:dyDescent="0.3">
      <c r="A26" s="544"/>
      <c r="B26" s="550"/>
      <c r="C26" s="544" t="s">
        <v>379</v>
      </c>
      <c r="D26" s="545" t="s">
        <v>399</v>
      </c>
      <c r="E26" s="545" t="s">
        <v>400</v>
      </c>
      <c r="F26" s="545"/>
    </row>
    <row r="27" spans="1:6" ht="21.9" customHeight="1" x14ac:dyDescent="0.3">
      <c r="A27" s="545"/>
      <c r="B27" s="550"/>
      <c r="C27" s="544" t="s">
        <v>379</v>
      </c>
      <c r="D27" s="545" t="s">
        <v>401</v>
      </c>
      <c r="E27" s="545" t="s">
        <v>402</v>
      </c>
      <c r="F27" s="545"/>
    </row>
    <row r="28" spans="1:6" ht="21.9" customHeight="1" x14ac:dyDescent="0.3">
      <c r="A28" s="545"/>
      <c r="B28" s="550" t="s">
        <v>378</v>
      </c>
      <c r="C28" s="544" t="s">
        <v>372</v>
      </c>
      <c r="D28" s="545" t="s">
        <v>377</v>
      </c>
      <c r="E28" s="545" t="s">
        <v>373</v>
      </c>
      <c r="F28" s="545"/>
    </row>
    <row r="29" spans="1:6" ht="21.9" customHeight="1" x14ac:dyDescent="0.3">
      <c r="A29" s="544">
        <v>0.50694444444444442</v>
      </c>
      <c r="B29" s="550"/>
      <c r="C29" s="544" t="s">
        <v>372</v>
      </c>
      <c r="D29" s="545" t="s">
        <v>374</v>
      </c>
      <c r="E29" s="545" t="s">
        <v>397</v>
      </c>
      <c r="F29" s="545"/>
    </row>
    <row r="30" spans="1:6" ht="21.9" customHeight="1" x14ac:dyDescent="0.3">
      <c r="A30" s="545"/>
      <c r="B30" s="550"/>
      <c r="C30" s="544" t="s">
        <v>365</v>
      </c>
      <c r="D30" s="545" t="s">
        <v>367</v>
      </c>
      <c r="E30" s="545" t="s">
        <v>370</v>
      </c>
      <c r="F30" s="545"/>
    </row>
    <row r="31" spans="1:6" ht="21.9" customHeight="1" x14ac:dyDescent="0.3">
      <c r="A31" s="544"/>
      <c r="B31" s="550"/>
      <c r="C31" s="544" t="s">
        <v>382</v>
      </c>
      <c r="D31" s="545" t="s">
        <v>403</v>
      </c>
      <c r="E31" s="545" t="s">
        <v>383</v>
      </c>
      <c r="F31" s="545"/>
    </row>
    <row r="32" spans="1:6" ht="21.9" customHeight="1" x14ac:dyDescent="0.3">
      <c r="A32" s="544"/>
      <c r="B32" s="550"/>
      <c r="C32" s="544" t="s">
        <v>385</v>
      </c>
      <c r="D32" s="545" t="s">
        <v>398</v>
      </c>
      <c r="E32" s="545" t="s">
        <v>386</v>
      </c>
      <c r="F32" s="545"/>
    </row>
    <row r="33" spans="1:6" ht="21.9" customHeight="1" x14ac:dyDescent="0.3">
      <c r="A33" s="545"/>
      <c r="B33" s="550"/>
      <c r="C33" s="544" t="s">
        <v>379</v>
      </c>
      <c r="D33" s="545" t="s">
        <v>404</v>
      </c>
      <c r="E33" s="545"/>
      <c r="F33" s="545"/>
    </row>
    <row r="34" spans="1:6" ht="21.9" customHeight="1" x14ac:dyDescent="0.3">
      <c r="A34" s="544"/>
      <c r="B34" s="550" t="s">
        <v>378</v>
      </c>
      <c r="C34" s="544" t="s">
        <v>405</v>
      </c>
      <c r="D34" s="545" t="s">
        <v>406</v>
      </c>
      <c r="E34" s="545" t="s">
        <v>407</v>
      </c>
      <c r="F34" s="545"/>
    </row>
    <row r="35" spans="1:6" ht="21.9" customHeight="1" x14ac:dyDescent="0.3">
      <c r="A35" s="544">
        <v>0.54166666666666663</v>
      </c>
      <c r="B35" s="550"/>
      <c r="C35" s="544" t="s">
        <v>405</v>
      </c>
      <c r="D35" s="545" t="s">
        <v>408</v>
      </c>
      <c r="E35" s="555" t="s">
        <v>409</v>
      </c>
      <c r="F35" s="552" t="s">
        <v>509</v>
      </c>
    </row>
    <row r="36" spans="1:6" ht="21.9" customHeight="1" x14ac:dyDescent="0.3">
      <c r="A36" s="544"/>
      <c r="B36" s="550"/>
      <c r="C36" s="544" t="s">
        <v>410</v>
      </c>
      <c r="D36" s="545" t="s">
        <v>411</v>
      </c>
      <c r="E36" s="545" t="s">
        <v>412</v>
      </c>
      <c r="F36" s="545"/>
    </row>
    <row r="37" spans="1:6" ht="21.9" customHeight="1" x14ac:dyDescent="0.3">
      <c r="A37" s="544"/>
      <c r="B37" s="550"/>
      <c r="C37" s="544" t="s">
        <v>372</v>
      </c>
      <c r="D37" s="545" t="s">
        <v>373</v>
      </c>
      <c r="E37" s="545" t="s">
        <v>374</v>
      </c>
      <c r="F37" s="545"/>
    </row>
    <row r="38" spans="1:6" ht="21.9" customHeight="1" x14ac:dyDescent="0.3">
      <c r="A38" s="544"/>
      <c r="B38" s="550"/>
      <c r="C38" s="544" t="s">
        <v>372</v>
      </c>
      <c r="D38" s="545" t="s">
        <v>376</v>
      </c>
      <c r="E38" s="545" t="s">
        <v>377</v>
      </c>
      <c r="F38" s="545"/>
    </row>
    <row r="39" spans="1:6" ht="21.9" customHeight="1" x14ac:dyDescent="0.3">
      <c r="A39" s="545"/>
      <c r="B39" s="550"/>
      <c r="C39" s="544" t="s">
        <v>413</v>
      </c>
      <c r="D39" s="545"/>
      <c r="E39" s="545"/>
      <c r="F39" s="545"/>
    </row>
    <row r="40" spans="1:6" ht="21.9" customHeight="1" x14ac:dyDescent="0.3">
      <c r="A40" s="545"/>
      <c r="B40" s="550" t="s">
        <v>378</v>
      </c>
      <c r="C40" s="544" t="s">
        <v>413</v>
      </c>
      <c r="D40" s="545"/>
      <c r="E40" s="545"/>
      <c r="F40" s="545"/>
    </row>
    <row r="41" spans="1:6" ht="21.9" customHeight="1" x14ac:dyDescent="0.3">
      <c r="A41" s="544">
        <v>0.57638888888888895</v>
      </c>
      <c r="B41" s="550"/>
      <c r="C41" s="544" t="s">
        <v>413</v>
      </c>
      <c r="D41" s="545"/>
      <c r="E41" s="545"/>
      <c r="F41" s="545"/>
    </row>
    <row r="42" spans="1:6" ht="21.9" customHeight="1" x14ac:dyDescent="0.3">
      <c r="A42" s="545"/>
      <c r="B42" s="550"/>
      <c r="C42" s="544" t="s">
        <v>413</v>
      </c>
      <c r="D42" s="545"/>
      <c r="E42" s="545"/>
      <c r="F42" s="545"/>
    </row>
    <row r="43" spans="1:6" ht="21.9" customHeight="1" x14ac:dyDescent="0.3">
      <c r="A43" s="544"/>
      <c r="B43" s="550"/>
      <c r="C43" s="544" t="s">
        <v>410</v>
      </c>
      <c r="D43" s="555" t="s">
        <v>412</v>
      </c>
      <c r="E43" s="545" t="s">
        <v>414</v>
      </c>
      <c r="F43" s="552" t="s">
        <v>509</v>
      </c>
    </row>
    <row r="44" spans="1:6" ht="21.9" customHeight="1" x14ac:dyDescent="0.3">
      <c r="A44" s="545"/>
      <c r="B44" s="550"/>
      <c r="C44" s="544" t="s">
        <v>372</v>
      </c>
      <c r="D44" s="545" t="s">
        <v>377</v>
      </c>
      <c r="E44" s="545" t="s">
        <v>374</v>
      </c>
      <c r="F44" s="545"/>
    </row>
    <row r="45" spans="1:6" ht="21.9" customHeight="1" x14ac:dyDescent="0.3">
      <c r="A45" s="545"/>
      <c r="B45" s="550"/>
      <c r="C45" s="544" t="s">
        <v>372</v>
      </c>
      <c r="D45" s="545" t="s">
        <v>376</v>
      </c>
      <c r="E45" s="545" t="s">
        <v>397</v>
      </c>
      <c r="F45" s="545"/>
    </row>
    <row r="46" spans="1:6" ht="21.9" customHeight="1" x14ac:dyDescent="0.25">
      <c r="A46" s="545"/>
      <c r="B46" s="552" t="s">
        <v>378</v>
      </c>
      <c r="C46" s="545" t="s">
        <v>405</v>
      </c>
      <c r="D46" s="545" t="s">
        <v>409</v>
      </c>
      <c r="E46" s="545" t="s">
        <v>406</v>
      </c>
      <c r="F46" s="545"/>
    </row>
    <row r="47" spans="1:6" ht="21.9" customHeight="1" x14ac:dyDescent="0.25">
      <c r="A47" s="544">
        <v>0.61111111111111105</v>
      </c>
      <c r="B47" s="553"/>
      <c r="C47" s="545" t="s">
        <v>405</v>
      </c>
      <c r="D47" s="545" t="s">
        <v>407</v>
      </c>
      <c r="E47" s="545" t="s">
        <v>415</v>
      </c>
      <c r="F47" s="545"/>
    </row>
    <row r="48" spans="1:6" ht="21.9" customHeight="1" x14ac:dyDescent="0.25">
      <c r="A48" s="545"/>
      <c r="B48" s="552"/>
      <c r="C48" s="544" t="s">
        <v>416</v>
      </c>
      <c r="D48" s="545" t="s">
        <v>417</v>
      </c>
      <c r="E48" s="545" t="s">
        <v>418</v>
      </c>
      <c r="F48" s="545"/>
    </row>
    <row r="49" spans="1:8" ht="21.9" customHeight="1" x14ac:dyDescent="0.25">
      <c r="A49" s="545"/>
      <c r="B49" s="552"/>
      <c r="C49" s="545" t="s">
        <v>419</v>
      </c>
      <c r="D49" s="545" t="s">
        <v>420</v>
      </c>
      <c r="E49" s="545" t="s">
        <v>421</v>
      </c>
      <c r="F49" s="545"/>
    </row>
    <row r="50" spans="1:8" ht="21.9" customHeight="1" x14ac:dyDescent="0.25">
      <c r="A50" s="544"/>
      <c r="B50" s="553"/>
      <c r="C50" s="545" t="s">
        <v>419</v>
      </c>
      <c r="D50" s="545" t="s">
        <v>422</v>
      </c>
      <c r="E50" s="545" t="s">
        <v>423</v>
      </c>
      <c r="F50" s="545"/>
    </row>
    <row r="51" spans="1:8" ht="21.9" customHeight="1" x14ac:dyDescent="0.25">
      <c r="A51" s="545"/>
      <c r="B51" s="552"/>
      <c r="C51" s="544" t="s">
        <v>419</v>
      </c>
      <c r="D51" s="545" t="s">
        <v>424</v>
      </c>
      <c r="E51" s="545" t="s">
        <v>425</v>
      </c>
      <c r="F51" s="545"/>
    </row>
    <row r="52" spans="1:8" ht="21.9" customHeight="1" x14ac:dyDescent="0.25">
      <c r="A52" s="544"/>
      <c r="B52" s="553" t="s">
        <v>378</v>
      </c>
      <c r="C52" s="545" t="s">
        <v>419</v>
      </c>
      <c r="D52" s="545" t="s">
        <v>426</v>
      </c>
      <c r="E52" s="545" t="s">
        <v>427</v>
      </c>
      <c r="F52" s="545"/>
    </row>
    <row r="53" spans="1:8" ht="21.9" customHeight="1" x14ac:dyDescent="0.25">
      <c r="A53" s="544">
        <v>0.64583333333333337</v>
      </c>
      <c r="B53" s="552"/>
      <c r="C53" s="544" t="s">
        <v>410</v>
      </c>
      <c r="D53" s="545" t="s">
        <v>414</v>
      </c>
      <c r="E53" s="555" t="s">
        <v>411</v>
      </c>
      <c r="F53" s="552" t="s">
        <v>509</v>
      </c>
    </row>
    <row r="54" spans="1:8" ht="21.9" customHeight="1" x14ac:dyDescent="0.25">
      <c r="A54" s="545"/>
      <c r="B54" s="552"/>
      <c r="C54" s="545" t="s">
        <v>413</v>
      </c>
      <c r="D54" s="545"/>
      <c r="E54" s="545"/>
      <c r="F54" s="545"/>
    </row>
    <row r="55" spans="1:8" ht="21.9" customHeight="1" x14ac:dyDescent="0.25">
      <c r="A55" s="545"/>
      <c r="B55" s="552"/>
      <c r="C55" s="545" t="s">
        <v>413</v>
      </c>
      <c r="D55" s="545"/>
      <c r="E55" s="545"/>
      <c r="F55" s="545"/>
      <c r="H55" t="s">
        <v>378</v>
      </c>
    </row>
    <row r="56" spans="1:8" ht="21.9" customHeight="1" x14ac:dyDescent="0.25">
      <c r="A56" s="544"/>
      <c r="B56" s="553"/>
      <c r="C56" s="545" t="s">
        <v>405</v>
      </c>
      <c r="D56" s="545" t="s">
        <v>415</v>
      </c>
      <c r="E56" s="545" t="s">
        <v>409</v>
      </c>
      <c r="F56" s="545"/>
    </row>
    <row r="57" spans="1:8" ht="21.9" customHeight="1" x14ac:dyDescent="0.25">
      <c r="A57" s="545"/>
      <c r="B57" s="552"/>
      <c r="C57" s="544" t="s">
        <v>405</v>
      </c>
      <c r="D57" s="555" t="s">
        <v>406</v>
      </c>
      <c r="E57" s="545" t="s">
        <v>408</v>
      </c>
      <c r="F57" s="552" t="s">
        <v>509</v>
      </c>
    </row>
    <row r="58" spans="1:8" ht="21.9" customHeight="1" x14ac:dyDescent="0.25">
      <c r="A58" s="545"/>
      <c r="B58" s="552" t="s">
        <v>378</v>
      </c>
      <c r="C58" s="545" t="s">
        <v>419</v>
      </c>
      <c r="D58" s="547" t="s">
        <v>428</v>
      </c>
      <c r="E58" s="545" t="s">
        <v>429</v>
      </c>
      <c r="F58" s="545"/>
    </row>
    <row r="59" spans="1:8" ht="21.9" customHeight="1" x14ac:dyDescent="0.25">
      <c r="A59" s="544">
        <v>0.68055555555555547</v>
      </c>
      <c r="B59" s="553"/>
      <c r="C59" s="545" t="s">
        <v>419</v>
      </c>
      <c r="D59" s="545" t="s">
        <v>430</v>
      </c>
      <c r="E59" s="545" t="s">
        <v>431</v>
      </c>
      <c r="F59" s="545"/>
    </row>
    <row r="60" spans="1:8" ht="21.9" customHeight="1" x14ac:dyDescent="0.25">
      <c r="A60" s="545"/>
      <c r="B60" s="552"/>
      <c r="C60" s="544" t="s">
        <v>416</v>
      </c>
      <c r="D60" s="545" t="s">
        <v>418</v>
      </c>
      <c r="E60" s="545" t="s">
        <v>432</v>
      </c>
      <c r="F60" s="545"/>
    </row>
    <row r="61" spans="1:8" ht="21.9" customHeight="1" x14ac:dyDescent="0.25">
      <c r="A61" s="544"/>
      <c r="B61" s="553"/>
      <c r="C61" s="545" t="s">
        <v>433</v>
      </c>
      <c r="D61" s="545"/>
      <c r="E61" s="545"/>
      <c r="F61" s="545"/>
    </row>
    <row r="62" spans="1:8" ht="21.9" customHeight="1" x14ac:dyDescent="0.25">
      <c r="A62" s="545"/>
      <c r="B62" s="552"/>
      <c r="C62" s="544" t="s">
        <v>433</v>
      </c>
      <c r="D62" s="545"/>
      <c r="E62" s="545"/>
      <c r="F62" s="545"/>
    </row>
    <row r="63" spans="1:8" ht="21.9" customHeight="1" x14ac:dyDescent="0.25">
      <c r="A63" s="545"/>
      <c r="B63" s="552"/>
      <c r="C63" s="545" t="s">
        <v>405</v>
      </c>
      <c r="D63" s="545" t="s">
        <v>408</v>
      </c>
      <c r="E63" s="555" t="s">
        <v>415</v>
      </c>
      <c r="F63" s="552" t="s">
        <v>509</v>
      </c>
    </row>
    <row r="64" spans="1:8" ht="21.9" customHeight="1" x14ac:dyDescent="0.25">
      <c r="A64" s="545"/>
      <c r="B64" s="552"/>
      <c r="C64" s="545" t="s">
        <v>405</v>
      </c>
      <c r="D64" s="545" t="s">
        <v>409</v>
      </c>
      <c r="E64" s="545" t="s">
        <v>407</v>
      </c>
      <c r="F64" s="545"/>
    </row>
    <row r="65" spans="1:11" ht="21.9" customHeight="1" x14ac:dyDescent="0.25">
      <c r="A65" s="545"/>
      <c r="B65" s="552"/>
      <c r="C65" s="545" t="s">
        <v>416</v>
      </c>
      <c r="D65" s="545" t="s">
        <v>432</v>
      </c>
      <c r="E65" s="545" t="s">
        <v>434</v>
      </c>
      <c r="F65" s="545"/>
    </row>
    <row r="66" spans="1:11" ht="21.9" customHeight="1" x14ac:dyDescent="0.25">
      <c r="A66" s="545"/>
      <c r="B66" s="552"/>
      <c r="C66" s="545" t="s">
        <v>419</v>
      </c>
      <c r="D66" s="545" t="s">
        <v>404</v>
      </c>
      <c r="E66" s="545"/>
      <c r="F66" s="545"/>
    </row>
    <row r="67" spans="1:11" ht="21.9" customHeight="1" x14ac:dyDescent="0.25">
      <c r="A67" s="545"/>
      <c r="B67" s="552"/>
      <c r="C67" s="545" t="s">
        <v>405</v>
      </c>
      <c r="D67" s="545" t="s">
        <v>415</v>
      </c>
      <c r="E67" s="545" t="s">
        <v>406</v>
      </c>
      <c r="F67" s="545"/>
    </row>
    <row r="68" spans="1:11" ht="21.9" customHeight="1" x14ac:dyDescent="0.25">
      <c r="A68" s="545"/>
      <c r="B68" s="552"/>
      <c r="C68" s="545" t="s">
        <v>405</v>
      </c>
      <c r="D68" s="555" t="s">
        <v>407</v>
      </c>
      <c r="E68" s="545" t="s">
        <v>408</v>
      </c>
      <c r="F68" s="552" t="s">
        <v>509</v>
      </c>
    </row>
    <row r="69" spans="1:11" ht="21.9" customHeight="1" x14ac:dyDescent="0.25">
      <c r="A69" s="545"/>
      <c r="B69" s="552"/>
      <c r="C69" s="545" t="s">
        <v>433</v>
      </c>
      <c r="D69" s="545" t="s">
        <v>404</v>
      </c>
      <c r="E69" s="545"/>
      <c r="F69" s="545"/>
    </row>
    <row r="70" spans="1:11" ht="21.9" customHeight="1" x14ac:dyDescent="0.25">
      <c r="B70" s="523"/>
      <c r="C70" s="545"/>
      <c r="D70" s="545"/>
      <c r="E70" s="545"/>
      <c r="F70" s="545"/>
      <c r="G70" s="545"/>
      <c r="H70" s="545"/>
      <c r="I70" s="545"/>
      <c r="J70" s="545"/>
      <c r="K70" s="545"/>
    </row>
  </sheetData>
  <mergeCells count="2">
    <mergeCell ref="A2:F2"/>
    <mergeCell ref="A3:F3"/>
  </mergeCells>
  <pageMargins left="0.7" right="0.7" top="0.75" bottom="0.75" header="0.3" footer="0.3"/>
  <pageSetup paperSize="9"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884A7-778D-430D-BA47-5BB201E7B91B}">
  <sheetPr codeName="Sheet63">
    <tabColor indexed="42"/>
  </sheetPr>
  <dimension ref="A1:Q156"/>
  <sheetViews>
    <sheetView showGridLines="0" showZeros="0" workbookViewId="0">
      <pane ySplit="6" topLeftCell="A7" activePane="bottomLeft" state="frozen"/>
      <selection activeCell="M26" sqref="M26"/>
      <selection pane="bottomLeft" activeCell="M26" sqref="M26"/>
    </sheetView>
  </sheetViews>
  <sheetFormatPr defaultRowHeight="13.2" x14ac:dyDescent="0.25"/>
  <cols>
    <col min="1" max="1" width="3.88671875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256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246</v>
      </c>
      <c r="C7" s="93" t="s">
        <v>247</v>
      </c>
      <c r="D7" s="94"/>
      <c r="E7" s="93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 t="s">
        <v>252</v>
      </c>
      <c r="C8" s="93" t="s">
        <v>253</v>
      </c>
      <c r="D8" s="94"/>
      <c r="E8" s="93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 t="s">
        <v>254</v>
      </c>
      <c r="C9" s="93" t="s">
        <v>255</v>
      </c>
      <c r="D9" s="94"/>
      <c r="E9" s="93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/>
      <c r="C10" s="93"/>
      <c r="D10" s="94"/>
      <c r="E10" s="93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/>
      <c r="C11" s="93"/>
      <c r="D11" s="94"/>
      <c r="E11" s="93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/>
      <c r="C12" s="93"/>
      <c r="D12" s="94"/>
      <c r="E12" s="93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/>
      <c r="C13" s="93"/>
      <c r="D13" s="94"/>
      <c r="E13" s="93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93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93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93"/>
      <c r="C16" s="93"/>
      <c r="D16" s="94"/>
      <c r="E16" s="93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B8:C9">
    <cfRule type="expression" dxfId="229" priority="37" stopIfTrue="1">
      <formula>$Q7&gt;=1</formula>
    </cfRule>
  </conditionalFormatting>
  <conditionalFormatting sqref="B7:E16 A7:A9 A10:D156">
    <cfRule type="expression" dxfId="228" priority="18" stopIfTrue="1">
      <formula>$Q7&gt;=1</formula>
    </cfRule>
  </conditionalFormatting>
  <conditionalFormatting sqref="E7:E14">
    <cfRule type="expression" dxfId="227" priority="6" stopIfTrue="1">
      <formula>AND(ROUNDDOWN(($A$4-E7)/365.25,0)&lt;=13,G7&lt;&gt;"OK")</formula>
    </cfRule>
    <cfRule type="expression" dxfId="226" priority="7" stopIfTrue="1">
      <formula>AND(ROUNDDOWN(($A$4-E7)/365.25,0)&lt;=14,G7&lt;&gt;"OK")</formula>
    </cfRule>
    <cfRule type="expression" dxfId="225" priority="8" stopIfTrue="1">
      <formula>AND(ROUNDDOWN(($A$4-E7)/365.25,0)&lt;=17,G7&lt;&gt;"OK")</formula>
    </cfRule>
    <cfRule type="expression" dxfId="224" priority="11" stopIfTrue="1">
      <formula>AND(ROUNDDOWN(($A$4-E7)/365.25,0)&lt;=13,G7&lt;&gt;"OK")</formula>
    </cfRule>
    <cfRule type="expression" dxfId="223" priority="12" stopIfTrue="1">
      <formula>AND(ROUNDDOWN(($A$4-E7)/365.25,0)&lt;=14,G7&lt;&gt;"OK")</formula>
    </cfRule>
    <cfRule type="expression" dxfId="222" priority="13" stopIfTrue="1">
      <formula>AND(ROUNDDOWN(($A$4-E7)/365.25,0)&lt;=17,G7&lt;&gt;"OK")</formula>
    </cfRule>
  </conditionalFormatting>
  <conditionalFormatting sqref="E7:E27 E29:E37">
    <cfRule type="expression" dxfId="221" priority="2" stopIfTrue="1">
      <formula>AND(ROUNDDOWN(($A$4-E7)/365.25,0)&lt;=13,G7&lt;&gt;"OK")</formula>
    </cfRule>
    <cfRule type="expression" dxfId="220" priority="3" stopIfTrue="1">
      <formula>AND(ROUNDDOWN(($A$4-E7)/365.25,0)&lt;=14,G7&lt;&gt;"OK")</formula>
    </cfRule>
    <cfRule type="expression" dxfId="219" priority="4" stopIfTrue="1">
      <formula>AND(ROUNDDOWN(($A$4-E7)/365.25,0)&lt;=17,G7&lt;&gt;"OK")</formula>
    </cfRule>
  </conditionalFormatting>
  <conditionalFormatting sqref="E7:E156">
    <cfRule type="expression" dxfId="218" priority="14" stopIfTrue="1">
      <formula>AND(ROUNDDOWN(($A$4-E7)/365.25,0)&lt;=13,G7&lt;&gt;"OK")</formula>
    </cfRule>
    <cfRule type="expression" dxfId="217" priority="15" stopIfTrue="1">
      <formula>AND(ROUNDDOWN(($A$4-E7)/365.25,0)&lt;=14,G7&lt;&gt;"OK")</formula>
    </cfRule>
    <cfRule type="expression" dxfId="216" priority="16" stopIfTrue="1">
      <formula>AND(ROUNDDOWN(($A$4-E7)/365.25,0)&lt;=17,G7&lt;&gt;"OK")</formula>
    </cfRule>
  </conditionalFormatting>
  <conditionalFormatting sqref="J7:J156">
    <cfRule type="cellIs" dxfId="215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0896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72E6E-692E-4CE4-9E79-2CCD63B3930B}">
  <sheetPr codeName="Munka9">
    <tabColor indexed="11"/>
  </sheetPr>
  <dimension ref="A1:AK41"/>
  <sheetViews>
    <sheetView workbookViewId="0">
      <selection activeCell="D21" sqref="D21:E21"/>
    </sheetView>
  </sheetViews>
  <sheetFormatPr defaultRowHeight="13.2" x14ac:dyDescent="0.25"/>
  <cols>
    <col min="1" max="1" width="8.55468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65" t="s">
        <v>125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/>
      <c r="C2" s="304" t="s">
        <v>256</v>
      </c>
      <c r="D2" s="304"/>
      <c r="E2" s="304">
        <f>Altalanos!$A$8</f>
        <v>0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 t="s">
        <v>31</v>
      </c>
      <c r="M3" s="49"/>
      <c r="N3" s="374"/>
      <c r="O3" s="373"/>
      <c r="P3" s="374"/>
      <c r="Q3" s="416" t="s">
        <v>81</v>
      </c>
      <c r="R3" s="417" t="s">
        <v>87</v>
      </c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314" t="str">
        <f>Altalanos!$E$10</f>
        <v>Dénes Tibor</v>
      </c>
      <c r="M4" s="312"/>
      <c r="N4" s="376"/>
      <c r="O4" s="377"/>
      <c r="P4" s="376"/>
      <c r="Q4" s="418" t="s">
        <v>88</v>
      </c>
      <c r="R4" s="419" t="s">
        <v>83</v>
      </c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Q5" s="420" t="s">
        <v>89</v>
      </c>
      <c r="R5" s="421" t="s">
        <v>85</v>
      </c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378" t="s">
        <v>67</v>
      </c>
      <c r="B7" s="403">
        <v>1</v>
      </c>
      <c r="C7" s="371">
        <f>IF($B7="","",VLOOKUP($B7,'1MD ELO I.kcs U 8 F A'!$A$7:$O$22,5))</f>
        <v>0</v>
      </c>
      <c r="D7" s="371">
        <f>IF($B7="","",VLOOKUP($B7,'1MD ELO I.kcs U 8 F A'!$A$7:$O$22,15))</f>
        <v>0</v>
      </c>
      <c r="E7" s="367" t="str">
        <f>UPPER(IF($B7="","",VLOOKUP($B7,'1MD ELO V.kcs U 14 L B'!$A$7:$O$22,2)))</f>
        <v>POLGÁR</v>
      </c>
      <c r="F7" s="372"/>
      <c r="G7" s="367" t="str">
        <f>IF($B7="","",VLOOKUP($B7,'1MD ELO V.kcs U 14 L B'!$A$7:$O$22,3))</f>
        <v>Petra</v>
      </c>
      <c r="H7" s="372"/>
      <c r="I7" s="367">
        <f>IF($B7="","",VLOOKUP($B7,'1MD ELO I.kcs U 8 F A'!$A$7:$O$22,4))</f>
        <v>0</v>
      </c>
      <c r="J7" s="348"/>
      <c r="K7" s="432"/>
      <c r="L7" s="428" t="str">
        <f>IF(K7="","",CONCATENATE(VLOOKUP($Y$3,$AB$1:$AK$1,K7)," pont"))</f>
        <v/>
      </c>
      <c r="M7" s="433"/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04"/>
      <c r="C8" s="379"/>
      <c r="D8" s="379"/>
      <c r="E8" s="379"/>
      <c r="F8" s="379"/>
      <c r="G8" s="379"/>
      <c r="H8" s="379"/>
      <c r="I8" s="379"/>
      <c r="J8" s="348"/>
      <c r="K8" s="378"/>
      <c r="L8" s="378"/>
      <c r="M8" s="434"/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03">
        <v>2</v>
      </c>
      <c r="C9" s="371">
        <f>IF($B9="","",VLOOKUP($B9,'1MD ELO I.kcs U 8 F A'!$A$7:$O$22,5))</f>
        <v>0</v>
      </c>
      <c r="D9" s="371">
        <f>IF($B9="","",VLOOKUP($B9,'1MD ELO I.kcs U 8 F A'!$A$7:$O$22,15))</f>
        <v>0</v>
      </c>
      <c r="E9" s="367" t="str">
        <f>UPPER(IF($B9="","",VLOOKUP($B9,'1MD ELO V.kcs U 14 L B'!$A$7:$O$22,2)))</f>
        <v>HAJDU</v>
      </c>
      <c r="F9" s="372"/>
      <c r="G9" s="511" t="s">
        <v>355</v>
      </c>
      <c r="H9" s="372"/>
      <c r="I9" s="367">
        <f>IF($B9="","",VLOOKUP($B9,'1MD ELO I.kcs U 8 F A'!$A$7:$O$22,4))</f>
        <v>0</v>
      </c>
      <c r="J9" s="348"/>
      <c r="K9" s="432"/>
      <c r="L9" s="428" t="str">
        <f>IF(K9="","",CONCATENATE(VLOOKUP($Y$3,$AB$1:$AK$1,K9)," pont"))</f>
        <v/>
      </c>
      <c r="M9" s="433"/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04"/>
      <c r="C10" s="379"/>
      <c r="D10" s="379"/>
      <c r="E10" s="379"/>
      <c r="F10" s="379"/>
      <c r="G10" s="379"/>
      <c r="H10" s="379"/>
      <c r="I10" s="379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03">
        <v>3</v>
      </c>
      <c r="C11" s="371">
        <f>IF($B11="","",VLOOKUP($B11,'1MD ELO I.kcs U 8 F A'!$A$7:$O$22,5))</f>
        <v>0</v>
      </c>
      <c r="D11" s="371">
        <f>IF($B11="","",VLOOKUP($B11,'1MD ELO I.kcs U 8 F A'!$A$7:$O$22,15))</f>
        <v>0</v>
      </c>
      <c r="E11" s="367" t="str">
        <f>UPPER(IF($B11="","",VLOOKUP($B11,'1MD ELO V.kcs U 14 L B'!$A$7:$O$22,2)))</f>
        <v>BARA</v>
      </c>
      <c r="F11" s="372"/>
      <c r="G11" s="367" t="str">
        <f>IF($B11="","",VLOOKUP($B11,'1MD ELO V.kcs U 14 L B'!$A$7:$O$22,3))</f>
        <v>Hanna Ajsa</v>
      </c>
      <c r="H11" s="372"/>
      <c r="I11" s="367">
        <f>IF($B11="","",VLOOKUP($B11,'1MD ELO I.kcs U 8 F A'!$A$7:$O$22,4))</f>
        <v>0</v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48"/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348"/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ht="18.75" customHeight="1" x14ac:dyDescent="0.25">
      <c r="A18" s="348"/>
      <c r="B18" s="567"/>
      <c r="C18" s="567"/>
      <c r="D18" s="559" t="str">
        <f>E7</f>
        <v>POLGÁR</v>
      </c>
      <c r="E18" s="559"/>
      <c r="F18" s="559" t="str">
        <f>E9</f>
        <v>HAJDU</v>
      </c>
      <c r="G18" s="559"/>
      <c r="H18" s="559" t="str">
        <f>E11</f>
        <v>BARA</v>
      </c>
      <c r="I18" s="559"/>
      <c r="J18" s="348"/>
      <c r="K18" s="348"/>
      <c r="L18" s="348"/>
      <c r="M18" s="348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ht="18.75" customHeight="1" x14ac:dyDescent="0.25">
      <c r="A19" s="408" t="s">
        <v>67</v>
      </c>
      <c r="B19" s="558" t="str">
        <f>E7</f>
        <v>POLGÁR</v>
      </c>
      <c r="C19" s="558"/>
      <c r="D19" s="561"/>
      <c r="E19" s="561"/>
      <c r="F19" s="570" t="s">
        <v>513</v>
      </c>
      <c r="G19" s="560"/>
      <c r="H19" s="570" t="s">
        <v>513</v>
      </c>
      <c r="I19" s="560"/>
      <c r="J19" s="348"/>
      <c r="K19" s="348"/>
      <c r="L19" s="348"/>
      <c r="M19" s="348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ht="18.75" customHeight="1" x14ac:dyDescent="0.25">
      <c r="A20" s="408" t="s">
        <v>68</v>
      </c>
      <c r="B20" s="558" t="str">
        <f>E9</f>
        <v>HAJDU</v>
      </c>
      <c r="C20" s="558"/>
      <c r="D20" s="570" t="s">
        <v>511</v>
      </c>
      <c r="E20" s="560"/>
      <c r="F20" s="561"/>
      <c r="G20" s="561"/>
      <c r="H20" s="560"/>
      <c r="I20" s="560"/>
      <c r="J20" s="348"/>
      <c r="K20" s="348"/>
      <c r="L20" s="348"/>
      <c r="M20" s="348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ht="18.75" customHeight="1" x14ac:dyDescent="0.25">
      <c r="A21" s="408" t="s">
        <v>69</v>
      </c>
      <c r="B21" s="558" t="str">
        <f>E11</f>
        <v>BARA</v>
      </c>
      <c r="C21" s="558"/>
      <c r="D21" s="570" t="s">
        <v>514</v>
      </c>
      <c r="E21" s="560"/>
      <c r="F21" s="560"/>
      <c r="G21" s="560"/>
      <c r="H21" s="561"/>
      <c r="I21" s="561"/>
      <c r="J21" s="348"/>
      <c r="K21" s="348"/>
      <c r="L21" s="348"/>
      <c r="M21" s="348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x14ac:dyDescent="0.25">
      <c r="A22" s="348"/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x14ac:dyDescent="0.25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x14ac:dyDescent="0.25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37" x14ac:dyDescent="0.25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37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37" x14ac:dyDescent="0.25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37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26"/>
      <c r="M32" s="326"/>
    </row>
    <row r="33" spans="1:18" x14ac:dyDescent="0.25">
      <c r="A33" s="182" t="s">
        <v>45</v>
      </c>
      <c r="B33" s="183"/>
      <c r="C33" s="271"/>
      <c r="D33" s="384" t="s">
        <v>5</v>
      </c>
      <c r="E33" s="385" t="s">
        <v>47</v>
      </c>
      <c r="F33" s="399"/>
      <c r="G33" s="384" t="s">
        <v>5</v>
      </c>
      <c r="H33" s="385" t="s">
        <v>56</v>
      </c>
      <c r="I33" s="222"/>
      <c r="J33" s="385" t="s">
        <v>57</v>
      </c>
      <c r="K33" s="221" t="s">
        <v>58</v>
      </c>
      <c r="L33" s="32"/>
      <c r="M33" s="485"/>
      <c r="N33" s="484"/>
      <c r="P33" s="380"/>
      <c r="Q33" s="380"/>
      <c r="R33" s="381"/>
    </row>
    <row r="34" spans="1:18" x14ac:dyDescent="0.25">
      <c r="A34" s="359" t="s">
        <v>46</v>
      </c>
      <c r="B34" s="360"/>
      <c r="C34" s="362"/>
      <c r="D34" s="386"/>
      <c r="E34" s="562"/>
      <c r="F34" s="562"/>
      <c r="G34" s="393" t="s">
        <v>6</v>
      </c>
      <c r="H34" s="360"/>
      <c r="I34" s="387"/>
      <c r="J34" s="394"/>
      <c r="K34" s="354" t="s">
        <v>48</v>
      </c>
      <c r="L34" s="400"/>
      <c r="M34" s="390"/>
      <c r="P34" s="382"/>
      <c r="Q34" s="382"/>
      <c r="R34" s="197"/>
    </row>
    <row r="35" spans="1:18" x14ac:dyDescent="0.25">
      <c r="A35" s="363" t="s">
        <v>55</v>
      </c>
      <c r="B35" s="220"/>
      <c r="C35" s="365"/>
      <c r="D35" s="389"/>
      <c r="E35" s="563"/>
      <c r="F35" s="563"/>
      <c r="G35" s="395" t="s">
        <v>7</v>
      </c>
      <c r="H35" s="82"/>
      <c r="I35" s="352"/>
      <c r="J35" s="83"/>
      <c r="K35" s="397"/>
      <c r="L35" s="326"/>
      <c r="M35" s="392"/>
      <c r="P35" s="197"/>
      <c r="Q35" s="193"/>
      <c r="R35" s="197"/>
    </row>
    <row r="36" spans="1:18" x14ac:dyDescent="0.25">
      <c r="A36" s="236"/>
      <c r="B36" s="237"/>
      <c r="C36" s="238"/>
      <c r="D36" s="389"/>
      <c r="E36" s="84"/>
      <c r="F36" s="348"/>
      <c r="G36" s="395" t="s">
        <v>8</v>
      </c>
      <c r="H36" s="82"/>
      <c r="I36" s="352"/>
      <c r="J36" s="83"/>
      <c r="K36" s="354" t="s">
        <v>49</v>
      </c>
      <c r="L36" s="400"/>
      <c r="M36" s="388"/>
      <c r="P36" s="382"/>
      <c r="Q36" s="382"/>
      <c r="R36" s="197"/>
    </row>
    <row r="37" spans="1:18" x14ac:dyDescent="0.25">
      <c r="A37" s="208"/>
      <c r="B37" s="127"/>
      <c r="C37" s="209"/>
      <c r="D37" s="389"/>
      <c r="E37" s="84"/>
      <c r="F37" s="348"/>
      <c r="G37" s="395" t="s">
        <v>9</v>
      </c>
      <c r="H37" s="82"/>
      <c r="I37" s="352"/>
      <c r="J37" s="83"/>
      <c r="K37" s="398"/>
      <c r="L37" s="348"/>
      <c r="M37" s="390"/>
      <c r="P37" s="197"/>
      <c r="Q37" s="193"/>
      <c r="R37" s="197"/>
    </row>
    <row r="38" spans="1:18" x14ac:dyDescent="0.25">
      <c r="A38" s="224"/>
      <c r="B38" s="239"/>
      <c r="C38" s="270"/>
      <c r="D38" s="389"/>
      <c r="E38" s="84"/>
      <c r="F38" s="348"/>
      <c r="G38" s="395" t="s">
        <v>10</v>
      </c>
      <c r="H38" s="82"/>
      <c r="I38" s="352"/>
      <c r="J38" s="83"/>
      <c r="K38" s="363"/>
      <c r="L38" s="326"/>
      <c r="M38" s="392"/>
      <c r="P38" s="197"/>
      <c r="Q38" s="193"/>
      <c r="R38" s="197"/>
    </row>
    <row r="39" spans="1:18" x14ac:dyDescent="0.25">
      <c r="A39" s="225"/>
      <c r="B39" s="22"/>
      <c r="C39" s="209"/>
      <c r="D39" s="389"/>
      <c r="E39" s="84"/>
      <c r="F39" s="348"/>
      <c r="G39" s="395" t="s">
        <v>11</v>
      </c>
      <c r="H39" s="82"/>
      <c r="I39" s="352"/>
      <c r="J39" s="83"/>
      <c r="K39" s="354" t="s">
        <v>34</v>
      </c>
      <c r="L39" s="400"/>
      <c r="M39" s="388"/>
      <c r="P39" s="382"/>
      <c r="Q39" s="382"/>
      <c r="R39" s="197"/>
    </row>
    <row r="40" spans="1:18" x14ac:dyDescent="0.25">
      <c r="A40" s="225"/>
      <c r="B40" s="22"/>
      <c r="C40" s="234"/>
      <c r="D40" s="389"/>
      <c r="E40" s="84"/>
      <c r="F40" s="348"/>
      <c r="G40" s="395" t="s">
        <v>12</v>
      </c>
      <c r="H40" s="82"/>
      <c r="I40" s="352"/>
      <c r="J40" s="83"/>
      <c r="K40" s="398"/>
      <c r="L40" s="348"/>
      <c r="M40" s="390"/>
      <c r="P40" s="197"/>
      <c r="Q40" s="193"/>
      <c r="R40" s="197"/>
    </row>
    <row r="41" spans="1:18" x14ac:dyDescent="0.25">
      <c r="A41" s="226"/>
      <c r="B41" s="223"/>
      <c r="C41" s="235"/>
      <c r="D41" s="391"/>
      <c r="E41" s="211"/>
      <c r="F41" s="326"/>
      <c r="G41" s="396" t="s">
        <v>13</v>
      </c>
      <c r="H41" s="220"/>
      <c r="I41" s="356"/>
      <c r="J41" s="213"/>
      <c r="K41" s="363" t="str">
        <f>L4</f>
        <v>Dénes Tibor</v>
      </c>
      <c r="L41" s="326"/>
      <c r="M41" s="392"/>
      <c r="P41" s="197"/>
      <c r="Q41" s="193"/>
      <c r="R41" s="383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214" priority="1" stopIfTrue="1" operator="equal">
      <formula>"Bye"</formula>
    </cfRule>
  </conditionalFormatting>
  <conditionalFormatting sqref="R41">
    <cfRule type="expression" dxfId="213" priority="2" stopIfTrue="1">
      <formula>$O$1="CU"</formula>
    </cfRule>
  </conditionalFormatting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D3E1D-2324-4F12-9133-630E372D1CE1}">
  <sheetPr codeName="Munka41">
    <tabColor indexed="11"/>
  </sheetPr>
  <dimension ref="A1:Q156"/>
  <sheetViews>
    <sheetView workbookViewId="0">
      <selection activeCell="A6" sqref="A6"/>
    </sheetView>
  </sheetViews>
  <sheetFormatPr defaultRowHeight="13.2" x14ac:dyDescent="0.25"/>
  <cols>
    <col min="1" max="1" width="26" bestFit="1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258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212</v>
      </c>
      <c r="C7" s="93" t="s">
        <v>257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/>
      <c r="C8" s="93"/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/>
      <c r="C9" s="93"/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/>
      <c r="C10" s="93"/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/>
      <c r="C11" s="93"/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/>
      <c r="C12" s="93"/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/>
      <c r="C13" s="93"/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492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156">
    <cfRule type="expression" dxfId="212" priority="18" stopIfTrue="1">
      <formula>$Q7&gt;=1</formula>
    </cfRule>
  </conditionalFormatting>
  <conditionalFormatting sqref="B7:D37">
    <cfRule type="expression" dxfId="211" priority="1" stopIfTrue="1">
      <formula>$Q7&gt;=1</formula>
    </cfRule>
  </conditionalFormatting>
  <conditionalFormatting sqref="E7:E14">
    <cfRule type="expression" dxfId="210" priority="6" stopIfTrue="1">
      <formula>AND(ROUNDDOWN(($A$4-E7)/365.25,0)&lt;=13,G7&lt;&gt;"OK")</formula>
    </cfRule>
    <cfRule type="expression" dxfId="209" priority="7" stopIfTrue="1">
      <formula>AND(ROUNDDOWN(($A$4-E7)/365.25,0)&lt;=14,G7&lt;&gt;"OK")</formula>
    </cfRule>
    <cfRule type="expression" dxfId="208" priority="8" stopIfTrue="1">
      <formula>AND(ROUNDDOWN(($A$4-E7)/365.25,0)&lt;=17,G7&lt;&gt;"OK")</formula>
    </cfRule>
    <cfRule type="expression" dxfId="207" priority="11" stopIfTrue="1">
      <formula>AND(ROUNDDOWN(($A$4-E7)/365.25,0)&lt;=13,G7&lt;&gt;"OK")</formula>
    </cfRule>
    <cfRule type="expression" dxfId="206" priority="12" stopIfTrue="1">
      <formula>AND(ROUNDDOWN(($A$4-E7)/365.25,0)&lt;=14,G7&lt;&gt;"OK")</formula>
    </cfRule>
    <cfRule type="expression" dxfId="205" priority="13" stopIfTrue="1">
      <formula>AND(ROUNDDOWN(($A$4-E7)/365.25,0)&lt;=17,G7&lt;&gt;"OK")</formula>
    </cfRule>
  </conditionalFormatting>
  <conditionalFormatting sqref="E7:E27 E29:E37">
    <cfRule type="expression" dxfId="204" priority="2" stopIfTrue="1">
      <formula>AND(ROUNDDOWN(($A$4-E7)/365.25,0)&lt;=13,G7&lt;&gt;"OK")</formula>
    </cfRule>
    <cfRule type="expression" dxfId="203" priority="3" stopIfTrue="1">
      <formula>AND(ROUNDDOWN(($A$4-E7)/365.25,0)&lt;=14,G7&lt;&gt;"OK")</formula>
    </cfRule>
    <cfRule type="expression" dxfId="202" priority="4" stopIfTrue="1">
      <formula>AND(ROUNDDOWN(($A$4-E7)/365.25,0)&lt;=17,G7&lt;&gt;"OK")</formula>
    </cfRule>
  </conditionalFormatting>
  <conditionalFormatting sqref="E7:E156">
    <cfRule type="expression" dxfId="201" priority="14" stopIfTrue="1">
      <formula>AND(ROUNDDOWN(($A$4-E7)/365.25,0)&lt;=13,G7&lt;&gt;"OK")</formula>
    </cfRule>
    <cfRule type="expression" dxfId="200" priority="15" stopIfTrue="1">
      <formula>AND(ROUNDDOWN(($A$4-E7)/365.25,0)&lt;=14,G7&lt;&gt;"OK")</formula>
    </cfRule>
    <cfRule type="expression" dxfId="199" priority="16" stopIfTrue="1">
      <formula>AND(ROUNDDOWN(($A$4-E7)/365.25,0)&lt;=17,G7&lt;&gt;"OK")</formula>
    </cfRule>
  </conditionalFormatting>
  <conditionalFormatting sqref="J7:J156">
    <cfRule type="cellIs" dxfId="198" priority="10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1009" r:id="rId3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7CB7-342A-4D49-97DE-1A237B945380}">
  <sheetPr codeName="Munka42">
    <tabColor indexed="11"/>
  </sheetPr>
  <dimension ref="A1:AK41"/>
  <sheetViews>
    <sheetView workbookViewId="0">
      <selection activeCell="A5" sqref="A5"/>
    </sheetView>
  </sheetViews>
  <sheetFormatPr defaultRowHeight="13.2" x14ac:dyDescent="0.25"/>
  <cols>
    <col min="1" max="1" width="8.5546875" customWidth="1"/>
    <col min="2" max="2" width="4.77734375" bestFit="1" customWidth="1"/>
    <col min="3" max="3" width="24.109375" bestFit="1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65" t="s">
        <v>125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/>
      <c r="C2" s="304" t="s">
        <v>258</v>
      </c>
      <c r="D2" s="304"/>
      <c r="E2" s="304">
        <f>Altalanos!$A$8</f>
        <v>0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 t="s">
        <v>31</v>
      </c>
      <c r="M3" s="49"/>
      <c r="N3" s="374"/>
      <c r="O3" s="373"/>
      <c r="P3" s="374"/>
      <c r="Q3" s="416" t="s">
        <v>81</v>
      </c>
      <c r="R3" s="417" t="s">
        <v>87</v>
      </c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314" t="str">
        <f>Altalanos!$E$10</f>
        <v>Dénes Tibor</v>
      </c>
      <c r="M4" s="312"/>
      <c r="N4" s="376"/>
      <c r="O4" s="377"/>
      <c r="P4" s="376"/>
      <c r="Q4" s="418" t="s">
        <v>88</v>
      </c>
      <c r="R4" s="419" t="s">
        <v>83</v>
      </c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Q5" s="420" t="s">
        <v>89</v>
      </c>
      <c r="R5" s="421" t="s">
        <v>85</v>
      </c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378" t="s">
        <v>67</v>
      </c>
      <c r="B7" s="403">
        <v>1</v>
      </c>
      <c r="C7" s="371">
        <f>IF($B7="","",VLOOKUP($B7,'1MD ELO I.kcs U 8 F A'!$A$7:$O$22,5))</f>
        <v>0</v>
      </c>
      <c r="D7" s="371">
        <f>IF($B7="","",VLOOKUP($B7,'1MD ELO I.kcs U 8 F A'!$A$7:$O$22,15))</f>
        <v>0</v>
      </c>
      <c r="E7" s="367" t="str">
        <f>UPPER(IF($B7="","",VLOOKUP($B7,'1MD ELOVI kcs U 16 F A '!$A$7:$O$22,2)))</f>
        <v xml:space="preserve">PETHŐ </v>
      </c>
      <c r="F7" s="372"/>
      <c r="G7" s="367" t="str">
        <f>IF($B7="","",VLOOKUP($B7,'1MD ELOVI kcs U 16 F A '!$A$7:$O$22,3))</f>
        <v>Marcell  Zsolt</v>
      </c>
      <c r="H7" s="372"/>
      <c r="I7" s="367">
        <f>IF($B7="","",VLOOKUP($B7,'1MD ELO I.kcs U 8 F A'!$A$7:$O$22,4))</f>
        <v>0</v>
      </c>
      <c r="J7" s="348"/>
      <c r="K7" s="432"/>
      <c r="L7" s="428" t="str">
        <f>IF(K7="","",CONCATENATE(VLOOKUP($Y$3,$AB$1:$AK$1,K7)," pont"))</f>
        <v/>
      </c>
      <c r="M7" s="433"/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04"/>
      <c r="C8" s="379"/>
      <c r="D8" s="379"/>
      <c r="E8" s="379"/>
      <c r="F8" s="379"/>
      <c r="G8" s="379"/>
      <c r="H8" s="379"/>
      <c r="I8" s="379"/>
      <c r="J8" s="348"/>
      <c r="K8" s="378"/>
      <c r="L8" s="378"/>
      <c r="M8" s="434"/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03">
        <v>2</v>
      </c>
      <c r="C9" s="371">
        <f>IF($B9="","",VLOOKUP($B9,'1MD ELO I.kcs U 8 F A'!$A$7:$O$22,5))</f>
        <v>0</v>
      </c>
      <c r="D9" s="371">
        <f>IF($B9="","",VLOOKUP($B9,'1MD ELO I.kcs U 8 F A'!$A$7:$O$22,15))</f>
        <v>0</v>
      </c>
      <c r="E9" s="367" t="str">
        <f>UPPER(IF($B9="","",VLOOKUP($B9,'1MD ELOVI kcs U 16 F A '!$A$7:$O$22,2)))</f>
        <v/>
      </c>
      <c r="F9" s="372"/>
      <c r="G9" s="367">
        <f>IF($B9="","",VLOOKUP($B9,'1MD ELOVI kcs U 16 F A '!$A$7:$O$22,3))</f>
        <v>0</v>
      </c>
      <c r="H9" s="372"/>
      <c r="I9" s="367">
        <f>IF($B9="","",VLOOKUP($B9,'1MD ELO I.kcs U 8 F A'!$A$7:$O$22,4))</f>
        <v>0</v>
      </c>
      <c r="J9" s="348"/>
      <c r="K9" s="432"/>
      <c r="L9" s="428" t="str">
        <f>IF(K9="","",CONCATENATE(VLOOKUP($Y$3,$AB$1:$AK$1,K9)," pont"))</f>
        <v/>
      </c>
      <c r="M9" s="433"/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04"/>
      <c r="C10" s="379"/>
      <c r="D10" s="379"/>
      <c r="E10" s="379"/>
      <c r="F10" s="379"/>
      <c r="G10" s="379"/>
      <c r="H10" s="379"/>
      <c r="I10" s="379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03">
        <v>4</v>
      </c>
      <c r="C11" s="371">
        <f>IF($B11="","",VLOOKUP($B11,'1MD ELO I.kcs U 8 F A'!$A$7:$O$22,5))</f>
        <v>0</v>
      </c>
      <c r="D11" s="371">
        <f>IF($B11="","",VLOOKUP($B11,'1MD ELO I.kcs U 8 F A'!$A$7:$O$22,15))</f>
        <v>0</v>
      </c>
      <c r="E11" s="367" t="str">
        <f>UPPER(IF($B11="","",VLOOKUP($B11,'1MD ELOVI kcs U 16 F A '!$A$7:$O$22,2)))</f>
        <v/>
      </c>
      <c r="F11" s="372"/>
      <c r="G11" s="367">
        <f>IF($B11="","",VLOOKUP($B11,'1MD ELOVI kcs U 16 F A '!$A$7:$O$22,3))</f>
        <v>0</v>
      </c>
      <c r="H11" s="372"/>
      <c r="I11" s="367">
        <f>IF($B11="","",VLOOKUP($B11,'1MD ELO I.kcs U 8 F A'!$A$7:$O$22,4))</f>
        <v>0</v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48"/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348"/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ht="18.75" customHeight="1" x14ac:dyDescent="0.25">
      <c r="A18" s="348"/>
      <c r="B18" s="567"/>
      <c r="C18" s="567"/>
      <c r="D18" s="559" t="str">
        <f>E7</f>
        <v xml:space="preserve">PETHŐ </v>
      </c>
      <c r="E18" s="559"/>
      <c r="F18" s="559" t="str">
        <f>E9</f>
        <v/>
      </c>
      <c r="G18" s="559"/>
      <c r="H18" s="559" t="str">
        <f>E11</f>
        <v/>
      </c>
      <c r="I18" s="559"/>
      <c r="J18" s="348"/>
      <c r="K18" s="348"/>
      <c r="L18" s="348"/>
      <c r="M18" s="348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ht="18.75" customHeight="1" x14ac:dyDescent="0.25">
      <c r="A19" s="408" t="s">
        <v>67</v>
      </c>
      <c r="B19" s="558" t="str">
        <f>E7</f>
        <v xml:space="preserve">PETHŐ </v>
      </c>
      <c r="C19" s="558"/>
      <c r="D19" s="561"/>
      <c r="E19" s="561"/>
      <c r="F19" s="560"/>
      <c r="G19" s="560"/>
      <c r="H19" s="560"/>
      <c r="I19" s="560"/>
      <c r="J19" s="348"/>
      <c r="K19" s="348"/>
      <c r="L19" s="348"/>
      <c r="M19" s="348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ht="18.75" customHeight="1" x14ac:dyDescent="0.25">
      <c r="A20" s="408" t="s">
        <v>68</v>
      </c>
      <c r="B20" s="558" t="str">
        <f>E9</f>
        <v/>
      </c>
      <c r="C20" s="558"/>
      <c r="D20" s="560"/>
      <c r="E20" s="560"/>
      <c r="F20" s="561"/>
      <c r="G20" s="561"/>
      <c r="H20" s="560"/>
      <c r="I20" s="560"/>
      <c r="J20" s="348"/>
      <c r="K20" s="348"/>
      <c r="L20" s="348"/>
      <c r="M20" s="348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ht="18.75" customHeight="1" x14ac:dyDescent="0.25">
      <c r="A21" s="408" t="s">
        <v>69</v>
      </c>
      <c r="B21" s="558" t="str">
        <f>E11</f>
        <v/>
      </c>
      <c r="C21" s="558"/>
      <c r="D21" s="560"/>
      <c r="E21" s="560"/>
      <c r="F21" s="560"/>
      <c r="G21" s="560"/>
      <c r="H21" s="561"/>
      <c r="I21" s="561"/>
      <c r="J21" s="348"/>
      <c r="K21" s="348"/>
      <c r="L21" s="348"/>
      <c r="M21" s="348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x14ac:dyDescent="0.25">
      <c r="A22" s="348"/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x14ac:dyDescent="0.25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x14ac:dyDescent="0.25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37" x14ac:dyDescent="0.25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37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37" x14ac:dyDescent="0.25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37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26"/>
      <c r="M32" s="326"/>
    </row>
    <row r="33" spans="1:18" x14ac:dyDescent="0.25">
      <c r="A33" s="182" t="s">
        <v>45</v>
      </c>
      <c r="B33" s="183"/>
      <c r="C33" s="271"/>
      <c r="D33" s="384" t="s">
        <v>5</v>
      </c>
      <c r="E33" s="385" t="s">
        <v>47</v>
      </c>
      <c r="F33" s="399"/>
      <c r="G33" s="384" t="s">
        <v>5</v>
      </c>
      <c r="H33" s="385" t="s">
        <v>56</v>
      </c>
      <c r="I33" s="222"/>
      <c r="J33" s="385" t="s">
        <v>57</v>
      </c>
      <c r="K33" s="221" t="s">
        <v>58</v>
      </c>
      <c r="L33" s="32"/>
      <c r="M33" s="485"/>
      <c r="N33" s="484"/>
      <c r="P33" s="380"/>
      <c r="Q33" s="380"/>
      <c r="R33" s="381"/>
    </row>
    <row r="34" spans="1:18" x14ac:dyDescent="0.25">
      <c r="A34" s="359" t="s">
        <v>46</v>
      </c>
      <c r="B34" s="360"/>
      <c r="C34" s="362"/>
      <c r="D34" s="386"/>
      <c r="E34" s="562"/>
      <c r="F34" s="562"/>
      <c r="G34" s="393" t="s">
        <v>6</v>
      </c>
      <c r="H34" s="360"/>
      <c r="I34" s="387"/>
      <c r="J34" s="394"/>
      <c r="K34" s="354" t="s">
        <v>48</v>
      </c>
      <c r="L34" s="400"/>
      <c r="M34" s="390"/>
      <c r="P34" s="382"/>
      <c r="Q34" s="382"/>
      <c r="R34" s="197"/>
    </row>
    <row r="35" spans="1:18" x14ac:dyDescent="0.25">
      <c r="A35" s="363" t="s">
        <v>55</v>
      </c>
      <c r="B35" s="220"/>
      <c r="C35" s="365"/>
      <c r="D35" s="389"/>
      <c r="E35" s="563"/>
      <c r="F35" s="563"/>
      <c r="G35" s="395" t="s">
        <v>7</v>
      </c>
      <c r="H35" s="82"/>
      <c r="I35" s="352"/>
      <c r="J35" s="83"/>
      <c r="K35" s="397"/>
      <c r="L35" s="326"/>
      <c r="M35" s="392"/>
      <c r="P35" s="197"/>
      <c r="Q35" s="193"/>
      <c r="R35" s="197"/>
    </row>
    <row r="36" spans="1:18" x14ac:dyDescent="0.25">
      <c r="A36" s="236"/>
      <c r="B36" s="237"/>
      <c r="C36" s="238"/>
      <c r="D36" s="389"/>
      <c r="E36" s="84"/>
      <c r="F36" s="348"/>
      <c r="G36" s="395" t="s">
        <v>8</v>
      </c>
      <c r="H36" s="82"/>
      <c r="I36" s="352"/>
      <c r="J36" s="83"/>
      <c r="K36" s="354" t="s">
        <v>49</v>
      </c>
      <c r="L36" s="400"/>
      <c r="M36" s="388"/>
      <c r="P36" s="382"/>
      <c r="Q36" s="382"/>
      <c r="R36" s="197"/>
    </row>
    <row r="37" spans="1:18" x14ac:dyDescent="0.25">
      <c r="A37" s="208"/>
      <c r="B37" s="127"/>
      <c r="C37" s="209"/>
      <c r="D37" s="389"/>
      <c r="E37" s="84"/>
      <c r="F37" s="348"/>
      <c r="G37" s="395" t="s">
        <v>9</v>
      </c>
      <c r="H37" s="82"/>
      <c r="I37" s="352"/>
      <c r="J37" s="83"/>
      <c r="K37" s="398"/>
      <c r="L37" s="348"/>
      <c r="M37" s="390"/>
      <c r="P37" s="197"/>
      <c r="Q37" s="193"/>
      <c r="R37" s="197"/>
    </row>
    <row r="38" spans="1:18" x14ac:dyDescent="0.25">
      <c r="A38" s="224"/>
      <c r="B38" s="239"/>
      <c r="C38" s="270"/>
      <c r="D38" s="389"/>
      <c r="E38" s="84"/>
      <c r="F38" s="348"/>
      <c r="G38" s="395" t="s">
        <v>10</v>
      </c>
      <c r="H38" s="82"/>
      <c r="I38" s="352"/>
      <c r="J38" s="83"/>
      <c r="K38" s="363"/>
      <c r="L38" s="326"/>
      <c r="M38" s="392"/>
      <c r="P38" s="197"/>
      <c r="Q38" s="193"/>
      <c r="R38" s="197"/>
    </row>
    <row r="39" spans="1:18" x14ac:dyDescent="0.25">
      <c r="A39" s="225"/>
      <c r="B39" s="22"/>
      <c r="C39" s="209"/>
      <c r="D39" s="389"/>
      <c r="E39" s="84"/>
      <c r="F39" s="348"/>
      <c r="G39" s="395" t="s">
        <v>11</v>
      </c>
      <c r="H39" s="82"/>
      <c r="I39" s="352"/>
      <c r="J39" s="83"/>
      <c r="K39" s="354" t="s">
        <v>34</v>
      </c>
      <c r="L39" s="400"/>
      <c r="M39" s="388"/>
      <c r="P39" s="382"/>
      <c r="Q39" s="382"/>
      <c r="R39" s="197"/>
    </row>
    <row r="40" spans="1:18" x14ac:dyDescent="0.25">
      <c r="A40" s="225"/>
      <c r="B40" s="22"/>
      <c r="C40" s="234"/>
      <c r="D40" s="389"/>
      <c r="E40" s="84"/>
      <c r="F40" s="348"/>
      <c r="G40" s="395" t="s">
        <v>12</v>
      </c>
      <c r="H40" s="82"/>
      <c r="I40" s="352"/>
      <c r="J40" s="83"/>
      <c r="K40" s="398"/>
      <c r="L40" s="348"/>
      <c r="M40" s="390"/>
      <c r="P40" s="197"/>
      <c r="Q40" s="193"/>
      <c r="R40" s="197"/>
    </row>
    <row r="41" spans="1:18" x14ac:dyDescent="0.25">
      <c r="A41" s="226"/>
      <c r="B41" s="223"/>
      <c r="C41" s="235"/>
      <c r="D41" s="391"/>
      <c r="E41" s="211"/>
      <c r="F41" s="326"/>
      <c r="G41" s="396" t="s">
        <v>13</v>
      </c>
      <c r="H41" s="220"/>
      <c r="I41" s="356"/>
      <c r="J41" s="213"/>
      <c r="K41" s="363" t="str">
        <f>L4</f>
        <v>Dénes Tibor</v>
      </c>
      <c r="L41" s="326"/>
      <c r="M41" s="392"/>
      <c r="P41" s="197"/>
      <c r="Q41" s="193"/>
      <c r="R41" s="383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197" priority="1" stopIfTrue="1" operator="equal">
      <formula>"Bye"</formula>
    </cfRule>
  </conditionalFormatting>
  <conditionalFormatting sqref="R41">
    <cfRule type="expression" dxfId="196" priority="2" stopIfTrue="1">
      <formula>$O$1="CU"</formula>
    </cfRule>
  </conditionalFormatting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AA9D4-7EF3-40AA-8E93-2EDF11FC5387}">
  <sheetPr codeName="Munka53">
    <tabColor indexed="11"/>
  </sheetPr>
  <dimension ref="A1:Q156"/>
  <sheetViews>
    <sheetView workbookViewId="0">
      <selection activeCell="A6" sqref="A6"/>
    </sheetView>
  </sheetViews>
  <sheetFormatPr defaultRowHeight="13.2" x14ac:dyDescent="0.25"/>
  <cols>
    <col min="1" max="1" width="26" bestFit="1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259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260</v>
      </c>
      <c r="C7" s="93" t="s">
        <v>261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 t="s">
        <v>262</v>
      </c>
      <c r="C8" s="93" t="s">
        <v>263</v>
      </c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 t="s">
        <v>264</v>
      </c>
      <c r="C9" s="93" t="s">
        <v>265</v>
      </c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/>
      <c r="C10" s="93"/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/>
      <c r="C11" s="93"/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/>
      <c r="C12" s="93"/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/>
      <c r="C13" s="93"/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492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156">
    <cfRule type="expression" dxfId="195" priority="18" stopIfTrue="1">
      <formula>$Q7&gt;=1</formula>
    </cfRule>
  </conditionalFormatting>
  <conditionalFormatting sqref="B7:D37">
    <cfRule type="expression" dxfId="194" priority="1" stopIfTrue="1">
      <formula>$Q7&gt;=1</formula>
    </cfRule>
  </conditionalFormatting>
  <conditionalFormatting sqref="E7:E14">
    <cfRule type="expression" dxfId="193" priority="6" stopIfTrue="1">
      <formula>AND(ROUNDDOWN(($A$4-E7)/365.25,0)&lt;=13,G7&lt;&gt;"OK")</formula>
    </cfRule>
    <cfRule type="expression" dxfId="192" priority="7" stopIfTrue="1">
      <formula>AND(ROUNDDOWN(($A$4-E7)/365.25,0)&lt;=14,G7&lt;&gt;"OK")</formula>
    </cfRule>
    <cfRule type="expression" dxfId="191" priority="8" stopIfTrue="1">
      <formula>AND(ROUNDDOWN(($A$4-E7)/365.25,0)&lt;=17,G7&lt;&gt;"OK")</formula>
    </cfRule>
    <cfRule type="expression" dxfId="190" priority="11" stopIfTrue="1">
      <formula>AND(ROUNDDOWN(($A$4-E7)/365.25,0)&lt;=13,G7&lt;&gt;"OK")</formula>
    </cfRule>
    <cfRule type="expression" dxfId="189" priority="12" stopIfTrue="1">
      <formula>AND(ROUNDDOWN(($A$4-E7)/365.25,0)&lt;=14,G7&lt;&gt;"OK")</formula>
    </cfRule>
    <cfRule type="expression" dxfId="188" priority="13" stopIfTrue="1">
      <formula>AND(ROUNDDOWN(($A$4-E7)/365.25,0)&lt;=17,G7&lt;&gt;"OK")</formula>
    </cfRule>
  </conditionalFormatting>
  <conditionalFormatting sqref="E7:E27 E29:E37">
    <cfRule type="expression" dxfId="187" priority="2" stopIfTrue="1">
      <formula>AND(ROUNDDOWN(($A$4-E7)/365.25,0)&lt;=13,G7&lt;&gt;"OK")</formula>
    </cfRule>
    <cfRule type="expression" dxfId="186" priority="3" stopIfTrue="1">
      <formula>AND(ROUNDDOWN(($A$4-E7)/365.25,0)&lt;=14,G7&lt;&gt;"OK")</formula>
    </cfRule>
    <cfRule type="expression" dxfId="185" priority="4" stopIfTrue="1">
      <formula>AND(ROUNDDOWN(($A$4-E7)/365.25,0)&lt;=17,G7&lt;&gt;"OK")</formula>
    </cfRule>
  </conditionalFormatting>
  <conditionalFormatting sqref="E7:E156">
    <cfRule type="expression" dxfId="184" priority="14" stopIfTrue="1">
      <formula>AND(ROUNDDOWN(($A$4-E7)/365.25,0)&lt;=13,G7&lt;&gt;"OK")</formula>
    </cfRule>
    <cfRule type="expression" dxfId="183" priority="15" stopIfTrue="1">
      <formula>AND(ROUNDDOWN(($A$4-E7)/365.25,0)&lt;=14,G7&lt;&gt;"OK")</formula>
    </cfRule>
    <cfRule type="expression" dxfId="182" priority="16" stopIfTrue="1">
      <formula>AND(ROUNDDOWN(($A$4-E7)/365.25,0)&lt;=17,G7&lt;&gt;"OK")</formula>
    </cfRule>
  </conditionalFormatting>
  <conditionalFormatting sqref="J7:J156">
    <cfRule type="cellIs" dxfId="181" priority="10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3057" r:id="rId3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258BD-D9C9-4FFA-A916-37871654BEB1}">
  <sheetPr codeName="Munka54">
    <tabColor indexed="11"/>
  </sheetPr>
  <dimension ref="A1:AK41"/>
  <sheetViews>
    <sheetView workbookViewId="0">
      <selection activeCell="D25" sqref="D25:D27"/>
    </sheetView>
  </sheetViews>
  <sheetFormatPr defaultRowHeight="13.2" x14ac:dyDescent="0.25"/>
  <cols>
    <col min="1" max="1" width="8.55468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65" t="s">
        <v>125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/>
      <c r="C2" s="304" t="s">
        <v>259</v>
      </c>
      <c r="D2" s="304"/>
      <c r="E2" s="304">
        <f>Altalanos!$A$8</f>
        <v>0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 t="s">
        <v>31</v>
      </c>
      <c r="M3" s="49"/>
      <c r="N3" s="374"/>
      <c r="O3" s="373"/>
      <c r="P3" s="374"/>
      <c r="Q3" s="416" t="s">
        <v>81</v>
      </c>
      <c r="R3" s="417" t="s">
        <v>87</v>
      </c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314" t="str">
        <f>Altalanos!$E$10</f>
        <v>Dénes Tibor</v>
      </c>
      <c r="M4" s="312"/>
      <c r="N4" s="376"/>
      <c r="O4" s="377"/>
      <c r="P4" s="376"/>
      <c r="Q4" s="418" t="s">
        <v>88</v>
      </c>
      <c r="R4" s="419" t="s">
        <v>83</v>
      </c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Q5" s="420" t="s">
        <v>89</v>
      </c>
      <c r="R5" s="421" t="s">
        <v>85</v>
      </c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378" t="s">
        <v>67</v>
      </c>
      <c r="B7" s="403">
        <v>1</v>
      </c>
      <c r="C7" s="371">
        <f>IF($B7="","",VLOOKUP($B7,'1MD ELO I.kcs U 8 F A'!$A$7:$O$22,5))</f>
        <v>0</v>
      </c>
      <c r="D7" s="371">
        <f>IF($B7="","",VLOOKUP($B7,'1MD ELO I.kcs U 8 F A'!$A$7:$O$22,15))</f>
        <v>0</v>
      </c>
      <c r="E7" s="367" t="str">
        <f>UPPER(IF($B7="","",VLOOKUP($B7,'1MD ELOVI kcs U 16 F B'!$A$7:$O$22,2)))</f>
        <v>WEISZ</v>
      </c>
      <c r="F7" s="372"/>
      <c r="G7" s="367" t="str">
        <f>IF($B7="","",VLOOKUP($B7,'1MD ELOVI kcs U 16 F B'!$A$7:$O$22,3))</f>
        <v>Barnabás</v>
      </c>
      <c r="H7" s="372"/>
      <c r="I7" s="367">
        <f>IF($B7="","",VLOOKUP($B7,'1MD ELO I.kcs U 8 F A'!$A$7:$O$22,4))</f>
        <v>0</v>
      </c>
      <c r="J7" s="348"/>
      <c r="K7" s="432"/>
      <c r="L7" s="428" t="str">
        <f>IF(K7="","",CONCATENATE(VLOOKUP($Y$3,$AB$1:$AK$1,K7)," pont"))</f>
        <v/>
      </c>
      <c r="M7" s="433"/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04"/>
      <c r="C8" s="379"/>
      <c r="D8" s="379"/>
      <c r="E8" s="379"/>
      <c r="F8" s="379"/>
      <c r="G8" s="379"/>
      <c r="H8" s="379"/>
      <c r="I8" s="379"/>
      <c r="J8" s="348"/>
      <c r="K8" s="378"/>
      <c r="L8" s="378"/>
      <c r="M8" s="434"/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03">
        <v>2</v>
      </c>
      <c r="C9" s="371">
        <f>IF($B9="","",VLOOKUP($B9,'1MD ELO I.kcs U 8 F A'!$A$7:$O$22,5))</f>
        <v>0</v>
      </c>
      <c r="D9" s="371">
        <f>IF($B9="","",VLOOKUP($B9,'1MD ELO I.kcs U 8 F A'!$A$7:$O$22,15))</f>
        <v>0</v>
      </c>
      <c r="E9" s="367" t="str">
        <f>UPPER(IF($B9="","",VLOOKUP($B9,'1MD ELOVI kcs U 16 F B'!$A$7:$O$22,2)))</f>
        <v>LADOS - TÓTH</v>
      </c>
      <c r="F9" s="372"/>
      <c r="G9" s="367" t="str">
        <f>IF($B9="","",VLOOKUP($B9,'1MD ELOVI kcs U 16 F B'!$A$7:$O$22,3))</f>
        <v>Bence</v>
      </c>
      <c r="H9" s="372"/>
      <c r="I9" s="367">
        <f>IF($B9="","",VLOOKUP($B9,'1MD ELO I.kcs U 8 F A'!$A$7:$O$22,4))</f>
        <v>0</v>
      </c>
      <c r="J9" s="348"/>
      <c r="K9" s="432"/>
      <c r="L9" s="428" t="str">
        <f>IF(K9="","",CONCATENATE(VLOOKUP($Y$3,$AB$1:$AK$1,K9)," pont"))</f>
        <v/>
      </c>
      <c r="M9" s="433"/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04"/>
      <c r="C10" s="379"/>
      <c r="D10" s="379"/>
      <c r="E10" s="367" t="str">
        <f>UPPER(IF($B10="","",VLOOKUP($B10,'1MD ELOVI kcs U 16 F B'!$A$7:$O$22,2)))</f>
        <v/>
      </c>
      <c r="F10" s="379"/>
      <c r="G10" s="379"/>
      <c r="H10" s="379"/>
      <c r="I10" s="379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03">
        <v>3</v>
      </c>
      <c r="C11" s="371">
        <f>IF($B11="","",VLOOKUP($B11,'1MD ELO I.kcs U 8 F A'!$A$7:$O$22,5))</f>
        <v>0</v>
      </c>
      <c r="D11" s="371">
        <f>IF($B11="","",VLOOKUP($B11,'1MD ELO I.kcs U 8 F A'!$A$7:$O$22,15))</f>
        <v>0</v>
      </c>
      <c r="E11" s="367" t="str">
        <f>UPPER(IF($B11="","",VLOOKUP($B11,'1MD ELOVI kcs U 16 F B'!$A$7:$O$22,2)))</f>
        <v>DOBOS</v>
      </c>
      <c r="F11" s="372"/>
      <c r="G11" s="367" t="str">
        <f>IF($B11="","",VLOOKUP($B11,'1MD ELOVI kcs U 16 F B'!$A$7:$O$22,3))</f>
        <v>Gergő</v>
      </c>
      <c r="H11" s="372"/>
      <c r="I11" s="367">
        <f>IF($B11="","",VLOOKUP($B11,'1MD ELO I.kcs U 8 F A'!$A$7:$O$22,4))</f>
        <v>0</v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48"/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348"/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ht="18.75" customHeight="1" x14ac:dyDescent="0.25">
      <c r="A18" s="348"/>
      <c r="B18" s="567"/>
      <c r="C18" s="567"/>
      <c r="D18" s="559" t="str">
        <f>E7</f>
        <v>WEISZ</v>
      </c>
      <c r="E18" s="559"/>
      <c r="F18" s="559" t="str">
        <f>E9</f>
        <v>LADOS - TÓTH</v>
      </c>
      <c r="G18" s="559"/>
      <c r="H18" s="559" t="str">
        <f>E11</f>
        <v>DOBOS</v>
      </c>
      <c r="I18" s="559"/>
      <c r="J18" s="348"/>
      <c r="K18" s="348"/>
      <c r="L18" s="348"/>
      <c r="M18" s="348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ht="18.75" customHeight="1" x14ac:dyDescent="0.25">
      <c r="A19" s="408" t="s">
        <v>67</v>
      </c>
      <c r="B19" s="558" t="str">
        <f>E7</f>
        <v>WEISZ</v>
      </c>
      <c r="C19" s="558"/>
      <c r="D19" s="561"/>
      <c r="E19" s="561"/>
      <c r="F19" s="560"/>
      <c r="G19" s="560"/>
      <c r="H19" s="560"/>
      <c r="I19" s="560"/>
      <c r="J19" s="348"/>
      <c r="K19" s="348"/>
      <c r="L19" s="348"/>
      <c r="M19" s="348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ht="18.75" customHeight="1" x14ac:dyDescent="0.25">
      <c r="A20" s="408" t="s">
        <v>68</v>
      </c>
      <c r="B20" s="558" t="str">
        <f>E9</f>
        <v>LADOS - TÓTH</v>
      </c>
      <c r="C20" s="558"/>
      <c r="D20" s="560"/>
      <c r="E20" s="560"/>
      <c r="F20" s="561"/>
      <c r="G20" s="561"/>
      <c r="H20" s="560"/>
      <c r="I20" s="560"/>
      <c r="J20" s="348"/>
      <c r="K20" s="348"/>
      <c r="L20" s="348"/>
      <c r="M20" s="348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ht="18.75" customHeight="1" x14ac:dyDescent="0.25">
      <c r="A21" s="408" t="s">
        <v>69</v>
      </c>
      <c r="B21" s="558" t="str">
        <f>E11</f>
        <v>DOBOS</v>
      </c>
      <c r="C21" s="558"/>
      <c r="D21" s="560"/>
      <c r="E21" s="560"/>
      <c r="F21" s="560"/>
      <c r="G21" s="560"/>
      <c r="H21" s="561"/>
      <c r="I21" s="561"/>
      <c r="J21" s="348"/>
      <c r="K21" s="348"/>
      <c r="L21" s="348"/>
      <c r="M21" s="348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x14ac:dyDescent="0.25">
      <c r="A22" s="348"/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x14ac:dyDescent="0.25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x14ac:dyDescent="0.25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37" x14ac:dyDescent="0.25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37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37" x14ac:dyDescent="0.25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37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26"/>
      <c r="M32" s="326"/>
    </row>
    <row r="33" spans="1:18" x14ac:dyDescent="0.25">
      <c r="A33" s="182" t="s">
        <v>45</v>
      </c>
      <c r="B33" s="183"/>
      <c r="C33" s="271"/>
      <c r="D33" s="384" t="s">
        <v>5</v>
      </c>
      <c r="E33" s="385" t="s">
        <v>47</v>
      </c>
      <c r="F33" s="399"/>
      <c r="G33" s="384" t="s">
        <v>5</v>
      </c>
      <c r="H33" s="385" t="s">
        <v>56</v>
      </c>
      <c r="I33" s="222"/>
      <c r="J33" s="385" t="s">
        <v>57</v>
      </c>
      <c r="K33" s="221" t="s">
        <v>58</v>
      </c>
      <c r="L33" s="32"/>
      <c r="M33" s="485"/>
      <c r="N33" s="484"/>
      <c r="P33" s="380"/>
      <c r="Q33" s="380"/>
      <c r="R33" s="381"/>
    </row>
    <row r="34" spans="1:18" x14ac:dyDescent="0.25">
      <c r="A34" s="359" t="s">
        <v>46</v>
      </c>
      <c r="B34" s="360"/>
      <c r="C34" s="362"/>
      <c r="D34" s="386"/>
      <c r="E34" s="562"/>
      <c r="F34" s="562"/>
      <c r="G34" s="393" t="s">
        <v>6</v>
      </c>
      <c r="H34" s="360"/>
      <c r="I34" s="387"/>
      <c r="J34" s="394"/>
      <c r="K34" s="354" t="s">
        <v>48</v>
      </c>
      <c r="L34" s="400"/>
      <c r="M34" s="390"/>
      <c r="P34" s="382"/>
      <c r="Q34" s="382"/>
      <c r="R34" s="197"/>
    </row>
    <row r="35" spans="1:18" x14ac:dyDescent="0.25">
      <c r="A35" s="363" t="s">
        <v>55</v>
      </c>
      <c r="B35" s="220"/>
      <c r="C35" s="365"/>
      <c r="D35" s="389"/>
      <c r="E35" s="563"/>
      <c r="F35" s="563"/>
      <c r="G35" s="395" t="s">
        <v>7</v>
      </c>
      <c r="H35" s="82"/>
      <c r="I35" s="352"/>
      <c r="J35" s="83"/>
      <c r="K35" s="397"/>
      <c r="L35" s="326"/>
      <c r="M35" s="392"/>
      <c r="P35" s="197"/>
      <c r="Q35" s="193"/>
      <c r="R35" s="197"/>
    </row>
    <row r="36" spans="1:18" x14ac:dyDescent="0.25">
      <c r="A36" s="236"/>
      <c r="B36" s="237"/>
      <c r="C36" s="238"/>
      <c r="D36" s="389"/>
      <c r="E36" s="84"/>
      <c r="F36" s="348"/>
      <c r="G36" s="395" t="s">
        <v>8</v>
      </c>
      <c r="H36" s="82"/>
      <c r="I36" s="352"/>
      <c r="J36" s="83"/>
      <c r="K36" s="354" t="s">
        <v>49</v>
      </c>
      <c r="L36" s="400"/>
      <c r="M36" s="388"/>
      <c r="P36" s="382"/>
      <c r="Q36" s="382"/>
      <c r="R36" s="197"/>
    </row>
    <row r="37" spans="1:18" x14ac:dyDescent="0.25">
      <c r="A37" s="208"/>
      <c r="B37" s="127"/>
      <c r="C37" s="209"/>
      <c r="D37" s="389"/>
      <c r="E37" s="84"/>
      <c r="F37" s="348"/>
      <c r="G37" s="395" t="s">
        <v>9</v>
      </c>
      <c r="H37" s="82"/>
      <c r="I37" s="352"/>
      <c r="J37" s="83"/>
      <c r="K37" s="398"/>
      <c r="L37" s="348"/>
      <c r="M37" s="390"/>
      <c r="P37" s="197"/>
      <c r="Q37" s="193"/>
      <c r="R37" s="197"/>
    </row>
    <row r="38" spans="1:18" x14ac:dyDescent="0.25">
      <c r="A38" s="224"/>
      <c r="B38" s="239"/>
      <c r="C38" s="270"/>
      <c r="D38" s="389"/>
      <c r="E38" s="84"/>
      <c r="F38" s="348"/>
      <c r="G38" s="395" t="s">
        <v>10</v>
      </c>
      <c r="H38" s="82"/>
      <c r="I38" s="352"/>
      <c r="J38" s="83"/>
      <c r="K38" s="363"/>
      <c r="L38" s="326"/>
      <c r="M38" s="392"/>
      <c r="P38" s="197"/>
      <c r="Q38" s="193"/>
      <c r="R38" s="197"/>
    </row>
    <row r="39" spans="1:18" x14ac:dyDescent="0.25">
      <c r="A39" s="225"/>
      <c r="B39" s="22"/>
      <c r="C39" s="209"/>
      <c r="D39" s="389"/>
      <c r="E39" s="84"/>
      <c r="F39" s="348"/>
      <c r="G39" s="395" t="s">
        <v>11</v>
      </c>
      <c r="H39" s="82"/>
      <c r="I39" s="352"/>
      <c r="J39" s="83"/>
      <c r="K39" s="354" t="s">
        <v>34</v>
      </c>
      <c r="L39" s="400"/>
      <c r="M39" s="388"/>
      <c r="P39" s="382"/>
      <c r="Q39" s="382"/>
      <c r="R39" s="197"/>
    </row>
    <row r="40" spans="1:18" x14ac:dyDescent="0.25">
      <c r="A40" s="225"/>
      <c r="B40" s="22"/>
      <c r="C40" s="234"/>
      <c r="D40" s="389"/>
      <c r="E40" s="84"/>
      <c r="F40" s="348"/>
      <c r="G40" s="395" t="s">
        <v>12</v>
      </c>
      <c r="H40" s="82"/>
      <c r="I40" s="352"/>
      <c r="J40" s="83"/>
      <c r="K40" s="398"/>
      <c r="L40" s="348"/>
      <c r="M40" s="390"/>
      <c r="P40" s="197"/>
      <c r="Q40" s="193"/>
      <c r="R40" s="197"/>
    </row>
    <row r="41" spans="1:18" x14ac:dyDescent="0.25">
      <c r="A41" s="226"/>
      <c r="B41" s="223"/>
      <c r="C41" s="235"/>
      <c r="D41" s="391"/>
      <c r="E41" s="211"/>
      <c r="F41" s="326"/>
      <c r="G41" s="396" t="s">
        <v>13</v>
      </c>
      <c r="H41" s="220"/>
      <c r="I41" s="356"/>
      <c r="J41" s="213"/>
      <c r="K41" s="363" t="str">
        <f>L4</f>
        <v>Dénes Tibor</v>
      </c>
      <c r="L41" s="326"/>
      <c r="M41" s="392"/>
      <c r="P41" s="197"/>
      <c r="Q41" s="193"/>
      <c r="R41" s="383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:E11">
    <cfRule type="cellIs" dxfId="180" priority="1" stopIfTrue="1" operator="equal">
      <formula>"Bye"</formula>
    </cfRule>
  </conditionalFormatting>
  <conditionalFormatting sqref="R41">
    <cfRule type="expression" dxfId="179" priority="2" stopIfTrue="1">
      <formula>$O$1="CU"</formula>
    </cfRule>
  </conditionalFormatting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B29C3-23D9-4229-9756-F5DA5A043B0B}">
  <sheetPr codeName="Sheet64">
    <tabColor indexed="42"/>
  </sheetPr>
  <dimension ref="A1:O134"/>
  <sheetViews>
    <sheetView showGridLines="0" showZeros="0" workbookViewId="0">
      <pane ySplit="6" topLeftCell="A7" activePane="bottomLeft" state="frozen"/>
      <selection activeCell="M26" sqref="M26"/>
      <selection pane="bottomLeft" activeCell="M26" sqref="M26"/>
    </sheetView>
  </sheetViews>
  <sheetFormatPr defaultRowHeight="13.2" x14ac:dyDescent="0.25"/>
  <cols>
    <col min="1" max="1" width="6.33203125" customWidth="1"/>
    <col min="2" max="2" width="13.88671875" customWidth="1"/>
    <col min="3" max="3" width="14" customWidth="1"/>
    <col min="4" max="4" width="13.44140625" style="39" customWidth="1"/>
    <col min="5" max="5" width="11.88671875" style="467" customWidth="1"/>
    <col min="6" max="6" width="23.6640625" style="91" customWidth="1"/>
    <col min="7" max="7" width="8.6640625" style="475" customWidth="1"/>
    <col min="8" max="8" width="0.109375" style="39" customWidth="1"/>
    <col min="9" max="9" width="5.5546875" style="39" hidden="1" customWidth="1"/>
    <col min="10" max="10" width="8" style="39" hidden="1" customWidth="1"/>
    <col min="11" max="11" width="0.109375" style="39" hidden="1" customWidth="1"/>
    <col min="12" max="13" width="7.44140625" style="39" customWidth="1"/>
    <col min="14" max="14" width="7.44140625" style="39" hidden="1" customWidth="1"/>
    <col min="15" max="15" width="7.44140625" style="39" customWidth="1"/>
  </cols>
  <sheetData>
    <row r="1" spans="1:15" ht="24.6" x14ac:dyDescent="0.4">
      <c r="A1" s="245" t="str">
        <f>Altalanos!$A$6</f>
        <v xml:space="preserve">Diákolimpia </v>
      </c>
      <c r="B1" s="85"/>
      <c r="C1" s="85"/>
      <c r="D1" s="240"/>
      <c r="E1" s="261" t="s">
        <v>54</v>
      </c>
      <c r="F1" s="105"/>
      <c r="G1" s="468"/>
      <c r="H1" s="253"/>
      <c r="I1" s="253"/>
      <c r="J1" s="253"/>
      <c r="K1" s="253"/>
      <c r="L1" s="253"/>
      <c r="M1" s="253"/>
      <c r="N1" s="253"/>
      <c r="O1" s="254"/>
    </row>
    <row r="2" spans="1:15" ht="13.8" thickBot="1" x14ac:dyDescent="0.3">
      <c r="B2" s="87" t="s">
        <v>53</v>
      </c>
      <c r="C2" s="283" t="s">
        <v>339</v>
      </c>
      <c r="D2" s="105"/>
      <c r="E2" s="261"/>
      <c r="F2" s="452"/>
      <c r="G2" s="469"/>
      <c r="H2" s="86"/>
      <c r="I2" s="86"/>
      <c r="J2" s="86"/>
      <c r="K2" s="86"/>
      <c r="L2" s="98"/>
      <c r="M2" s="79"/>
      <c r="N2" s="79"/>
      <c r="O2" s="98"/>
    </row>
    <row r="3" spans="1:15" s="2" customFormat="1" ht="13.8" thickBot="1" x14ac:dyDescent="0.3">
      <c r="A3" s="481"/>
      <c r="B3" s="444"/>
      <c r="C3" s="444"/>
      <c r="D3" s="444"/>
      <c r="E3" s="466"/>
      <c r="F3" s="444"/>
      <c r="G3" s="470"/>
      <c r="H3" s="99"/>
      <c r="I3" s="106"/>
      <c r="J3" s="106"/>
      <c r="K3" s="106"/>
      <c r="L3" s="291" t="s">
        <v>34</v>
      </c>
      <c r="M3" s="100"/>
      <c r="N3" s="107"/>
      <c r="O3" s="262"/>
    </row>
    <row r="4" spans="1:15" s="2" customFormat="1" x14ac:dyDescent="0.25">
      <c r="A4" s="49" t="s">
        <v>25</v>
      </c>
      <c r="B4" s="49"/>
      <c r="C4" s="47" t="s">
        <v>22</v>
      </c>
      <c r="D4" s="49" t="s">
        <v>30</v>
      </c>
      <c r="E4" s="491"/>
      <c r="F4" s="482"/>
      <c r="G4" s="471" t="s">
        <v>31</v>
      </c>
      <c r="H4" s="109"/>
      <c r="I4" s="110"/>
      <c r="J4" s="110"/>
      <c r="K4" s="110"/>
      <c r="L4" s="109"/>
      <c r="M4" s="263"/>
      <c r="N4" s="263"/>
      <c r="O4" s="111"/>
    </row>
    <row r="5" spans="1:15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1"/>
      <c r="F5" s="89"/>
      <c r="G5" s="472" t="str">
        <f>Altalanos!$E$10</f>
        <v>Dénes Tibor</v>
      </c>
      <c r="H5" s="112"/>
      <c r="I5" s="81"/>
      <c r="J5" s="81"/>
      <c r="K5" s="81"/>
      <c r="L5" s="112"/>
      <c r="M5" s="89"/>
      <c r="N5" s="89"/>
      <c r="O5" s="483"/>
    </row>
    <row r="6" spans="1:15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449" t="s">
        <v>116</v>
      </c>
      <c r="G6" s="473" t="s">
        <v>38</v>
      </c>
      <c r="H6" s="247" t="s">
        <v>17</v>
      </c>
      <c r="I6" s="103" t="s">
        <v>15</v>
      </c>
      <c r="J6" s="249" t="s">
        <v>1</v>
      </c>
      <c r="K6" s="103" t="s">
        <v>16</v>
      </c>
      <c r="L6" s="241" t="s">
        <v>39</v>
      </c>
      <c r="M6" s="104" t="s">
        <v>40</v>
      </c>
      <c r="N6" s="113" t="s">
        <v>2</v>
      </c>
      <c r="O6" s="102" t="s">
        <v>41</v>
      </c>
    </row>
    <row r="7" spans="1:15" s="11" customFormat="1" ht="18.899999999999999" customHeight="1" x14ac:dyDescent="0.25">
      <c r="A7" s="251">
        <v>1</v>
      </c>
      <c r="B7" s="93" t="s">
        <v>131</v>
      </c>
      <c r="C7" s="93" t="s">
        <v>147</v>
      </c>
      <c r="D7" s="94"/>
      <c r="E7" s="264"/>
      <c r="F7" s="480"/>
      <c r="G7" s="493"/>
      <c r="H7" s="248"/>
      <c r="I7" s="246"/>
      <c r="J7" s="250"/>
      <c r="K7" s="246"/>
      <c r="L7" s="242"/>
      <c r="M7" s="94"/>
      <c r="N7" s="114"/>
      <c r="O7" s="480"/>
    </row>
    <row r="8" spans="1:15" s="11" customFormat="1" ht="18.899999999999999" customHeight="1" x14ac:dyDescent="0.25">
      <c r="A8" s="251">
        <v>2</v>
      </c>
      <c r="B8" s="93" t="s">
        <v>135</v>
      </c>
      <c r="C8" s="93" t="s">
        <v>136</v>
      </c>
      <c r="D8" s="94"/>
      <c r="E8" s="264"/>
      <c r="F8" s="278"/>
      <c r="G8" s="94"/>
      <c r="H8" s="248"/>
      <c r="I8" s="246"/>
      <c r="J8" s="250"/>
      <c r="K8" s="246"/>
      <c r="L8" s="242"/>
      <c r="M8" s="94"/>
      <c r="N8" s="114"/>
      <c r="O8" s="455"/>
    </row>
    <row r="9" spans="1:15" s="11" customFormat="1" ht="18.899999999999999" customHeight="1" x14ac:dyDescent="0.25">
      <c r="A9" s="251">
        <v>3</v>
      </c>
      <c r="B9" s="93" t="s">
        <v>266</v>
      </c>
      <c r="C9" s="93" t="s">
        <v>267</v>
      </c>
      <c r="D9" s="94"/>
      <c r="E9" s="264"/>
      <c r="F9" s="278"/>
      <c r="G9" s="94"/>
      <c r="H9" s="248"/>
      <c r="I9" s="246"/>
      <c r="J9" s="250"/>
      <c r="K9" s="246"/>
      <c r="L9" s="242"/>
      <c r="M9" s="94"/>
      <c r="N9" s="458"/>
      <c r="O9" s="278"/>
    </row>
    <row r="10" spans="1:15" s="11" customFormat="1" ht="18.899999999999999" customHeight="1" x14ac:dyDescent="0.25">
      <c r="A10" s="251">
        <v>4</v>
      </c>
      <c r="B10" s="93" t="s">
        <v>150</v>
      </c>
      <c r="C10" s="93" t="s">
        <v>268</v>
      </c>
      <c r="D10" s="94"/>
      <c r="E10" s="264"/>
      <c r="F10" s="278"/>
      <c r="G10" s="94"/>
      <c r="H10" s="248"/>
      <c r="I10" s="246"/>
      <c r="J10" s="250"/>
      <c r="K10" s="246"/>
      <c r="L10" s="242"/>
      <c r="M10" s="94"/>
      <c r="N10" s="457"/>
      <c r="O10" s="455"/>
    </row>
    <row r="11" spans="1:15" s="11" customFormat="1" ht="18.899999999999999" customHeight="1" x14ac:dyDescent="0.25">
      <c r="A11" s="251">
        <v>5</v>
      </c>
      <c r="B11" s="93" t="s">
        <v>131</v>
      </c>
      <c r="C11" s="93" t="s">
        <v>148</v>
      </c>
      <c r="D11" s="94"/>
      <c r="E11" s="264"/>
      <c r="F11" s="278"/>
      <c r="G11" s="493"/>
      <c r="H11" s="248"/>
      <c r="I11" s="246"/>
      <c r="J11" s="250"/>
      <c r="K11" s="246"/>
      <c r="L11" s="242"/>
      <c r="M11" s="94"/>
      <c r="N11" s="458"/>
      <c r="O11" s="455"/>
    </row>
    <row r="12" spans="1:15" s="11" customFormat="1" ht="18.899999999999999" customHeight="1" x14ac:dyDescent="0.25">
      <c r="A12" s="251">
        <v>6</v>
      </c>
      <c r="B12" s="93" t="s">
        <v>270</v>
      </c>
      <c r="C12" s="93" t="s">
        <v>271</v>
      </c>
      <c r="D12" s="94"/>
      <c r="E12" s="264"/>
      <c r="F12" s="278"/>
      <c r="G12" s="94"/>
      <c r="H12" s="248"/>
      <c r="I12" s="246"/>
      <c r="J12" s="250"/>
      <c r="K12" s="246"/>
      <c r="L12" s="242"/>
      <c r="M12" s="94"/>
      <c r="N12" s="458"/>
      <c r="O12" s="455"/>
    </row>
    <row r="13" spans="1:15" s="11" customFormat="1" ht="18.899999999999999" customHeight="1" x14ac:dyDescent="0.25">
      <c r="A13" s="251">
        <v>7</v>
      </c>
      <c r="B13" s="93" t="s">
        <v>272</v>
      </c>
      <c r="C13" s="93" t="s">
        <v>146</v>
      </c>
      <c r="D13" s="94"/>
      <c r="E13" s="264"/>
      <c r="F13" s="278"/>
      <c r="G13" s="94"/>
      <c r="H13" s="248"/>
      <c r="I13" s="246"/>
      <c r="J13" s="250"/>
      <c r="K13" s="246"/>
      <c r="L13" s="242"/>
      <c r="M13" s="94"/>
      <c r="N13" s="458"/>
      <c r="O13" s="455"/>
    </row>
    <row r="14" spans="1:15" s="11" customFormat="1" ht="18.899999999999999" customHeight="1" x14ac:dyDescent="0.25">
      <c r="A14" s="251">
        <v>8</v>
      </c>
      <c r="B14" s="93"/>
      <c r="C14" s="93"/>
      <c r="D14" s="94"/>
      <c r="E14" s="264"/>
      <c r="F14" s="278"/>
      <c r="G14" s="94"/>
      <c r="H14" s="248"/>
      <c r="I14" s="246"/>
      <c r="J14" s="250"/>
      <c r="K14" s="246"/>
      <c r="L14" s="242"/>
      <c r="M14" s="94"/>
      <c r="N14" s="458"/>
      <c r="O14" s="455"/>
    </row>
    <row r="15" spans="1:15" s="11" customFormat="1" ht="18.899999999999999" customHeight="1" x14ac:dyDescent="0.25">
      <c r="A15" s="251">
        <v>9</v>
      </c>
      <c r="B15" s="93"/>
      <c r="C15" s="93"/>
      <c r="D15" s="94"/>
      <c r="E15" s="264"/>
      <c r="F15" s="278"/>
      <c r="G15" s="94"/>
      <c r="H15" s="248"/>
      <c r="I15" s="246"/>
      <c r="J15" s="250"/>
      <c r="K15" s="246"/>
      <c r="L15" s="242"/>
      <c r="M15" s="94"/>
      <c r="N15" s="459"/>
      <c r="O15" s="455"/>
    </row>
    <row r="16" spans="1:15" s="11" customFormat="1" ht="18.899999999999999" customHeight="1" x14ac:dyDescent="0.25">
      <c r="A16" s="251">
        <v>10</v>
      </c>
      <c r="B16" s="93"/>
      <c r="C16" s="93"/>
      <c r="D16" s="94"/>
      <c r="E16" s="264"/>
      <c r="F16" s="278"/>
      <c r="G16" s="94"/>
      <c r="H16" s="248"/>
      <c r="I16" s="246"/>
      <c r="J16" s="250"/>
      <c r="K16" s="246"/>
      <c r="L16" s="242"/>
      <c r="M16" s="94"/>
      <c r="N16" s="114"/>
      <c r="O16" s="455"/>
    </row>
    <row r="17" spans="1:15" s="11" customFormat="1" ht="18.899999999999999" customHeight="1" x14ac:dyDescent="0.25">
      <c r="A17" s="251">
        <v>11</v>
      </c>
      <c r="B17" s="93"/>
      <c r="C17" s="93"/>
      <c r="D17" s="94"/>
      <c r="E17" s="264"/>
      <c r="F17" s="278"/>
      <c r="G17" s="94"/>
      <c r="H17" s="248"/>
      <c r="I17" s="246"/>
      <c r="J17" s="250"/>
      <c r="K17" s="246"/>
      <c r="L17" s="242"/>
      <c r="M17" s="94"/>
      <c r="N17" s="114"/>
      <c r="O17" s="455"/>
    </row>
    <row r="18" spans="1:15" s="11" customFormat="1" ht="18.899999999999999" customHeight="1" x14ac:dyDescent="0.25">
      <c r="A18" s="251">
        <v>12</v>
      </c>
      <c r="B18" s="93"/>
      <c r="C18" s="93"/>
      <c r="D18" s="94"/>
      <c r="E18" s="264"/>
      <c r="F18" s="278"/>
      <c r="G18" s="94"/>
      <c r="H18" s="248"/>
      <c r="I18" s="246"/>
      <c r="J18" s="250"/>
      <c r="K18" s="246"/>
      <c r="L18" s="242"/>
      <c r="M18" s="94"/>
      <c r="N18" s="114"/>
      <c r="O18" s="455"/>
    </row>
    <row r="19" spans="1:15" s="11" customFormat="1" ht="18.899999999999999" customHeight="1" x14ac:dyDescent="0.25">
      <c r="A19" s="251">
        <v>13</v>
      </c>
      <c r="B19" s="93"/>
      <c r="C19" s="93"/>
      <c r="D19" s="94"/>
      <c r="E19" s="264"/>
      <c r="F19" s="278"/>
      <c r="G19" s="94"/>
      <c r="H19" s="248"/>
      <c r="I19" s="246"/>
      <c r="J19" s="250"/>
      <c r="K19" s="246"/>
      <c r="L19" s="242"/>
      <c r="M19" s="94"/>
      <c r="N19" s="95"/>
      <c r="O19" s="455"/>
    </row>
    <row r="20" spans="1:15" s="11" customFormat="1" ht="18.899999999999999" customHeight="1" x14ac:dyDescent="0.25">
      <c r="A20" s="251">
        <v>14</v>
      </c>
      <c r="B20" s="93"/>
      <c r="C20" s="93"/>
      <c r="D20" s="94"/>
      <c r="E20" s="264"/>
      <c r="F20" s="278"/>
      <c r="G20" s="94"/>
      <c r="H20" s="248"/>
      <c r="I20" s="246"/>
      <c r="J20" s="250"/>
      <c r="K20" s="246"/>
      <c r="L20" s="242"/>
      <c r="M20" s="94"/>
      <c r="N20" s="95"/>
      <c r="O20" s="455"/>
    </row>
    <row r="21" spans="1:15" s="11" customFormat="1" ht="18.899999999999999" customHeight="1" x14ac:dyDescent="0.25">
      <c r="A21" s="251">
        <v>15</v>
      </c>
      <c r="B21" s="93"/>
      <c r="C21" s="93"/>
      <c r="D21" s="94"/>
      <c r="E21" s="264"/>
      <c r="F21" s="278"/>
      <c r="G21" s="94"/>
      <c r="H21" s="248"/>
      <c r="I21" s="246"/>
      <c r="J21" s="250"/>
      <c r="K21" s="246"/>
      <c r="L21" s="242"/>
      <c r="M21" s="94"/>
      <c r="N21" s="114"/>
      <c r="O21" s="455"/>
    </row>
    <row r="22" spans="1:15" s="11" customFormat="1" ht="18.899999999999999" customHeight="1" x14ac:dyDescent="0.25">
      <c r="A22" s="251">
        <v>16</v>
      </c>
      <c r="B22" s="93"/>
      <c r="C22" s="93"/>
      <c r="D22" s="94"/>
      <c r="E22" s="264"/>
      <c r="F22" s="278"/>
      <c r="G22" s="94"/>
      <c r="H22" s="248"/>
      <c r="I22" s="246"/>
      <c r="J22" s="250"/>
      <c r="K22" s="246"/>
      <c r="L22" s="242"/>
      <c r="M22" s="94"/>
      <c r="N22" s="114"/>
      <c r="O22" s="455"/>
    </row>
    <row r="23" spans="1:15" s="11" customFormat="1" ht="18.899999999999999" customHeight="1" x14ac:dyDescent="0.25">
      <c r="A23" s="251">
        <v>17</v>
      </c>
      <c r="B23" s="93"/>
      <c r="C23" s="93"/>
      <c r="D23" s="94"/>
      <c r="E23" s="264"/>
      <c r="F23" s="278"/>
      <c r="G23" s="94"/>
      <c r="H23" s="248"/>
      <c r="I23" s="246"/>
      <c r="J23" s="250"/>
      <c r="K23" s="246"/>
      <c r="L23" s="242"/>
      <c r="M23" s="94"/>
      <c r="N23" s="114"/>
      <c r="O23" s="455"/>
    </row>
    <row r="24" spans="1:15" s="11" customFormat="1" ht="18.899999999999999" customHeight="1" x14ac:dyDescent="0.25">
      <c r="A24" s="251">
        <v>18</v>
      </c>
      <c r="B24" s="93"/>
      <c r="C24" s="93"/>
      <c r="D24" s="94"/>
      <c r="E24" s="264"/>
      <c r="F24" s="278"/>
      <c r="G24" s="94"/>
      <c r="H24" s="248"/>
      <c r="I24" s="246"/>
      <c r="J24" s="250"/>
      <c r="K24" s="246"/>
      <c r="L24" s="242"/>
      <c r="M24" s="94"/>
      <c r="N24" s="114"/>
      <c r="O24" s="455"/>
    </row>
    <row r="25" spans="1:15" s="11" customFormat="1" ht="18.899999999999999" customHeight="1" x14ac:dyDescent="0.25">
      <c r="A25" s="251">
        <v>19</v>
      </c>
      <c r="B25" s="93"/>
      <c r="C25" s="93"/>
      <c r="D25" s="94"/>
      <c r="E25" s="264"/>
      <c r="F25" s="278"/>
      <c r="G25" s="94"/>
      <c r="H25" s="248"/>
      <c r="I25" s="246"/>
      <c r="J25" s="250"/>
      <c r="K25" s="246"/>
      <c r="L25" s="242"/>
      <c r="M25" s="94"/>
      <c r="N25" s="114"/>
      <c r="O25" s="455"/>
    </row>
    <row r="26" spans="1:15" s="11" customFormat="1" ht="18.899999999999999" customHeight="1" x14ac:dyDescent="0.25">
      <c r="A26" s="251">
        <v>20</v>
      </c>
      <c r="B26" s="93"/>
      <c r="C26" s="93"/>
      <c r="D26" s="94"/>
      <c r="E26" s="264"/>
      <c r="F26" s="278"/>
      <c r="G26" s="94"/>
      <c r="H26" s="248"/>
      <c r="I26" s="246"/>
      <c r="J26" s="250"/>
      <c r="K26" s="246"/>
      <c r="L26" s="242"/>
      <c r="M26" s="94"/>
      <c r="N26" s="114"/>
      <c r="O26" s="455"/>
    </row>
    <row r="27" spans="1:15" s="11" customFormat="1" ht="18.899999999999999" customHeight="1" x14ac:dyDescent="0.25">
      <c r="A27" s="251">
        <v>21</v>
      </c>
      <c r="B27" s="93"/>
      <c r="C27" s="93"/>
      <c r="D27" s="94"/>
      <c r="E27" s="264"/>
      <c r="F27" s="278"/>
      <c r="G27" s="94"/>
      <c r="H27" s="248"/>
      <c r="I27" s="246"/>
      <c r="J27" s="250"/>
      <c r="K27" s="246"/>
      <c r="L27" s="242"/>
      <c r="M27" s="94"/>
      <c r="N27" s="95"/>
      <c r="O27" s="278"/>
    </row>
    <row r="28" spans="1:15" s="11" customFormat="1" ht="18.899999999999999" customHeight="1" x14ac:dyDescent="0.25">
      <c r="A28" s="251">
        <v>22</v>
      </c>
      <c r="B28" s="93"/>
      <c r="C28" s="93"/>
      <c r="D28" s="94"/>
      <c r="E28" s="264"/>
      <c r="F28" s="447"/>
      <c r="G28" s="447"/>
      <c r="H28" s="248"/>
      <c r="I28" s="246"/>
      <c r="J28" s="250"/>
      <c r="K28" s="246"/>
      <c r="L28" s="242"/>
      <c r="M28" s="95"/>
      <c r="N28" s="95"/>
      <c r="O28" s="95"/>
    </row>
    <row r="29" spans="1:15" s="11" customFormat="1" ht="18.899999999999999" customHeight="1" x14ac:dyDescent="0.25">
      <c r="A29" s="251">
        <v>23</v>
      </c>
      <c r="B29" s="93"/>
      <c r="C29" s="93"/>
      <c r="D29" s="94"/>
      <c r="E29" s="264"/>
      <c r="F29" s="447"/>
      <c r="G29" s="447"/>
      <c r="H29" s="248"/>
      <c r="I29" s="246"/>
      <c r="J29" s="250"/>
      <c r="K29" s="246"/>
      <c r="L29" s="242"/>
      <c r="M29" s="95"/>
      <c r="N29" s="114"/>
      <c r="O29" s="95"/>
    </row>
    <row r="30" spans="1:15" s="11" customFormat="1" ht="18.899999999999999" customHeight="1" x14ac:dyDescent="0.25">
      <c r="A30" s="251">
        <v>24</v>
      </c>
      <c r="B30" s="93"/>
      <c r="C30" s="93"/>
      <c r="D30" s="94"/>
      <c r="E30" s="264"/>
      <c r="F30" s="447"/>
      <c r="G30" s="474"/>
      <c r="H30" s="248"/>
      <c r="I30" s="246"/>
      <c r="J30" s="250"/>
      <c r="K30" s="246"/>
      <c r="L30" s="242"/>
      <c r="M30" s="95"/>
      <c r="N30" s="114">
        <f t="shared" ref="N30:N93" si="0">IF(L30="DA",1,IF(L30="WC",2,IF(L30="SE",3,IF(L30="Q",4,IF(L30="LL",5,999)))))</f>
        <v>999</v>
      </c>
      <c r="O30" s="95"/>
    </row>
    <row r="31" spans="1:15" s="11" customFormat="1" ht="18.899999999999999" customHeight="1" x14ac:dyDescent="0.25">
      <c r="A31" s="251">
        <v>25</v>
      </c>
      <c r="B31" s="93"/>
      <c r="C31" s="93"/>
      <c r="D31" s="94"/>
      <c r="E31" s="264"/>
      <c r="F31" s="447"/>
      <c r="G31" s="474"/>
      <c r="H31" s="248"/>
      <c r="I31" s="246"/>
      <c r="J31" s="250"/>
      <c r="K31" s="246"/>
      <c r="L31" s="242"/>
      <c r="M31" s="95"/>
      <c r="N31" s="114">
        <f t="shared" si="0"/>
        <v>999</v>
      </c>
      <c r="O31" s="95"/>
    </row>
    <row r="32" spans="1:15" s="11" customFormat="1" ht="18.899999999999999" customHeight="1" x14ac:dyDescent="0.25">
      <c r="A32" s="251">
        <v>26</v>
      </c>
      <c r="B32" s="93"/>
      <c r="C32" s="93"/>
      <c r="D32" s="94"/>
      <c r="E32" s="264"/>
      <c r="F32" s="447"/>
      <c r="G32" s="474"/>
      <c r="H32" s="248"/>
      <c r="I32" s="246"/>
      <c r="J32" s="250"/>
      <c r="K32" s="246"/>
      <c r="L32" s="242"/>
      <c r="M32" s="95"/>
      <c r="N32" s="114">
        <f t="shared" si="0"/>
        <v>999</v>
      </c>
      <c r="O32" s="95"/>
    </row>
    <row r="33" spans="1:15" s="11" customFormat="1" ht="18.899999999999999" customHeight="1" x14ac:dyDescent="0.25">
      <c r="A33" s="251">
        <v>27</v>
      </c>
      <c r="B33" s="93"/>
      <c r="C33" s="93"/>
      <c r="D33" s="94"/>
      <c r="E33" s="264"/>
      <c r="F33" s="447"/>
      <c r="G33" s="474"/>
      <c r="H33" s="248" t="e">
        <f>IF(AND(O33="",#REF!&gt;0,#REF!&lt;5),I33,)</f>
        <v>#REF!</v>
      </c>
      <c r="I33" s="246" t="str">
        <f>IF(D33="","ZZZ9",IF(AND(#REF!&gt;0,#REF!&lt;5),D33&amp;#REF!,D33&amp;"9"))</f>
        <v>ZZZ9</v>
      </c>
      <c r="J33" s="250">
        <f t="shared" ref="J33:J64" si="1">IF(O33="",999,O33)</f>
        <v>999</v>
      </c>
      <c r="K33" s="246">
        <f t="shared" ref="K33:K64" si="2">IF(N33=999,999,1)</f>
        <v>999</v>
      </c>
      <c r="L33" s="242"/>
      <c r="M33" s="95"/>
      <c r="N33" s="114">
        <f t="shared" si="0"/>
        <v>999</v>
      </c>
      <c r="O33" s="95"/>
    </row>
    <row r="34" spans="1:15" s="11" customFormat="1" ht="18.899999999999999" customHeight="1" x14ac:dyDescent="0.25">
      <c r="A34" s="251">
        <v>28</v>
      </c>
      <c r="B34" s="93"/>
      <c r="C34" s="93"/>
      <c r="D34" s="94"/>
      <c r="E34" s="264"/>
      <c r="F34" s="447"/>
      <c r="G34" s="474"/>
      <c r="H34" s="248" t="e">
        <f>IF(AND(O34="",#REF!&gt;0,#REF!&lt;5),I34,)</f>
        <v>#REF!</v>
      </c>
      <c r="I34" s="246" t="str">
        <f>IF(D34="","ZZZ9",IF(AND(#REF!&gt;0,#REF!&lt;5),D34&amp;#REF!,D34&amp;"9"))</f>
        <v>ZZZ9</v>
      </c>
      <c r="J34" s="250">
        <f t="shared" si="1"/>
        <v>999</v>
      </c>
      <c r="K34" s="246">
        <f t="shared" si="2"/>
        <v>999</v>
      </c>
      <c r="L34" s="242"/>
      <c r="M34" s="95"/>
      <c r="N34" s="114">
        <f t="shared" si="0"/>
        <v>999</v>
      </c>
      <c r="O34" s="95"/>
    </row>
    <row r="35" spans="1:15" s="11" customFormat="1" ht="18.899999999999999" customHeight="1" x14ac:dyDescent="0.25">
      <c r="A35" s="251">
        <v>29</v>
      </c>
      <c r="B35" s="93"/>
      <c r="C35" s="93"/>
      <c r="D35" s="94"/>
      <c r="E35" s="264"/>
      <c r="F35" s="447"/>
      <c r="G35" s="474"/>
      <c r="H35" s="248" t="e">
        <f>IF(AND(O35="",#REF!&gt;0,#REF!&lt;5),I35,)</f>
        <v>#REF!</v>
      </c>
      <c r="I35" s="246" t="str">
        <f>IF(D35="","ZZZ9",IF(AND(#REF!&gt;0,#REF!&lt;5),D35&amp;#REF!,D35&amp;"9"))</f>
        <v>ZZZ9</v>
      </c>
      <c r="J35" s="250">
        <f t="shared" si="1"/>
        <v>999</v>
      </c>
      <c r="K35" s="246">
        <f t="shared" si="2"/>
        <v>999</v>
      </c>
      <c r="L35" s="242"/>
      <c r="M35" s="95"/>
      <c r="N35" s="114">
        <f t="shared" si="0"/>
        <v>999</v>
      </c>
      <c r="O35" s="95"/>
    </row>
    <row r="36" spans="1:15" s="11" customFormat="1" ht="18.899999999999999" customHeight="1" x14ac:dyDescent="0.25">
      <c r="A36" s="251">
        <v>30</v>
      </c>
      <c r="B36" s="93"/>
      <c r="C36" s="93"/>
      <c r="D36" s="94"/>
      <c r="E36" s="264"/>
      <c r="F36" s="447"/>
      <c r="G36" s="474"/>
      <c r="H36" s="248" t="e">
        <f>IF(AND(O36="",#REF!&gt;0,#REF!&lt;5),I36,)</f>
        <v>#REF!</v>
      </c>
      <c r="I36" s="246" t="str">
        <f>IF(D36="","ZZZ9",IF(AND(#REF!&gt;0,#REF!&lt;5),D36&amp;#REF!,D36&amp;"9"))</f>
        <v>ZZZ9</v>
      </c>
      <c r="J36" s="250">
        <f t="shared" si="1"/>
        <v>999</v>
      </c>
      <c r="K36" s="246">
        <f t="shared" si="2"/>
        <v>999</v>
      </c>
      <c r="L36" s="242"/>
      <c r="M36" s="95"/>
      <c r="N36" s="114">
        <f t="shared" si="0"/>
        <v>999</v>
      </c>
      <c r="O36" s="95"/>
    </row>
    <row r="37" spans="1:15" s="11" customFormat="1" ht="18.899999999999999" customHeight="1" x14ac:dyDescent="0.25">
      <c r="A37" s="251">
        <v>31</v>
      </c>
      <c r="B37" s="93"/>
      <c r="C37" s="93"/>
      <c r="D37" s="94"/>
      <c r="E37" s="264"/>
      <c r="F37" s="447"/>
      <c r="G37" s="474"/>
      <c r="H37" s="248" t="e">
        <f>IF(AND(O37="",#REF!&gt;0,#REF!&lt;5),I37,)</f>
        <v>#REF!</v>
      </c>
      <c r="I37" s="246" t="str">
        <f>IF(D37="","ZZZ9",IF(AND(#REF!&gt;0,#REF!&lt;5),D37&amp;#REF!,D37&amp;"9"))</f>
        <v>ZZZ9</v>
      </c>
      <c r="J37" s="250">
        <f t="shared" si="1"/>
        <v>999</v>
      </c>
      <c r="K37" s="246">
        <f t="shared" si="2"/>
        <v>999</v>
      </c>
      <c r="L37" s="242"/>
      <c r="M37" s="95"/>
      <c r="N37" s="114">
        <f t="shared" si="0"/>
        <v>999</v>
      </c>
      <c r="O37" s="95"/>
    </row>
    <row r="38" spans="1:15" s="11" customFormat="1" ht="18.899999999999999" customHeight="1" x14ac:dyDescent="0.25">
      <c r="A38" s="251">
        <v>32</v>
      </c>
      <c r="B38" s="93"/>
      <c r="C38" s="93"/>
      <c r="D38" s="94"/>
      <c r="E38" s="264"/>
      <c r="F38" s="447"/>
      <c r="G38" s="474"/>
      <c r="H38" s="248" t="e">
        <f>IF(AND(O38="",#REF!&gt;0,#REF!&lt;5),I38,)</f>
        <v>#REF!</v>
      </c>
      <c r="I38" s="246" t="str">
        <f>IF(D38="","ZZZ9",IF(AND(#REF!&gt;0,#REF!&lt;5),D38&amp;#REF!,D38&amp;"9"))</f>
        <v>ZZZ9</v>
      </c>
      <c r="J38" s="250">
        <f t="shared" si="1"/>
        <v>999</v>
      </c>
      <c r="K38" s="246">
        <f t="shared" si="2"/>
        <v>999</v>
      </c>
      <c r="L38" s="242"/>
      <c r="M38" s="95"/>
      <c r="N38" s="114">
        <f t="shared" si="0"/>
        <v>999</v>
      </c>
      <c r="O38" s="95"/>
    </row>
    <row r="39" spans="1:15" s="11" customFormat="1" ht="18.899999999999999" customHeight="1" x14ac:dyDescent="0.25">
      <c r="A39" s="251">
        <v>33</v>
      </c>
      <c r="B39" s="93"/>
      <c r="C39" s="93"/>
      <c r="D39" s="94"/>
      <c r="E39" s="264"/>
      <c r="F39" s="447"/>
      <c r="G39" s="474"/>
      <c r="H39" s="248" t="e">
        <f>IF(AND(O39="",#REF!&gt;0,#REF!&lt;5),I39,)</f>
        <v>#REF!</v>
      </c>
      <c r="I39" s="246" t="str">
        <f>IF(D39="","ZZZ9",IF(AND(#REF!&gt;0,#REF!&lt;5),D39&amp;#REF!,D39&amp;"9"))</f>
        <v>ZZZ9</v>
      </c>
      <c r="J39" s="250">
        <f t="shared" si="1"/>
        <v>999</v>
      </c>
      <c r="K39" s="246">
        <f t="shared" si="2"/>
        <v>999</v>
      </c>
      <c r="L39" s="242"/>
      <c r="M39" s="95"/>
      <c r="N39" s="114">
        <f t="shared" si="0"/>
        <v>999</v>
      </c>
      <c r="O39" s="95"/>
    </row>
    <row r="40" spans="1:15" s="11" customFormat="1" ht="18.899999999999999" customHeight="1" x14ac:dyDescent="0.25">
      <c r="A40" s="251">
        <v>34</v>
      </c>
      <c r="B40" s="93"/>
      <c r="C40" s="93"/>
      <c r="D40" s="94"/>
      <c r="E40" s="264"/>
      <c r="F40" s="447"/>
      <c r="G40" s="474"/>
      <c r="H40" s="248" t="e">
        <f>IF(AND(O40="",#REF!&gt;0,#REF!&lt;5),I40,)</f>
        <v>#REF!</v>
      </c>
      <c r="I40" s="246" t="str">
        <f>IF(D40="","ZZZ9",IF(AND(#REF!&gt;0,#REF!&lt;5),D40&amp;#REF!,D40&amp;"9"))</f>
        <v>ZZZ9</v>
      </c>
      <c r="J40" s="250">
        <f t="shared" si="1"/>
        <v>999</v>
      </c>
      <c r="K40" s="246">
        <f t="shared" si="2"/>
        <v>999</v>
      </c>
      <c r="L40" s="242"/>
      <c r="M40" s="95"/>
      <c r="N40" s="114">
        <f t="shared" si="0"/>
        <v>999</v>
      </c>
      <c r="O40" s="95"/>
    </row>
    <row r="41" spans="1:15" s="11" customFormat="1" ht="18.899999999999999" customHeight="1" x14ac:dyDescent="0.25">
      <c r="A41" s="251">
        <v>35</v>
      </c>
      <c r="B41" s="93"/>
      <c r="C41" s="93"/>
      <c r="D41" s="94"/>
      <c r="E41" s="264"/>
      <c r="F41" s="447"/>
      <c r="G41" s="474"/>
      <c r="H41" s="248" t="e">
        <f>IF(AND(O41="",#REF!&gt;0,#REF!&lt;5),I41,)</f>
        <v>#REF!</v>
      </c>
      <c r="I41" s="246" t="str">
        <f>IF(D41="","ZZZ9",IF(AND(#REF!&gt;0,#REF!&lt;5),D41&amp;#REF!,D41&amp;"9"))</f>
        <v>ZZZ9</v>
      </c>
      <c r="J41" s="250">
        <f t="shared" si="1"/>
        <v>999</v>
      </c>
      <c r="K41" s="246">
        <f t="shared" si="2"/>
        <v>999</v>
      </c>
      <c r="L41" s="242"/>
      <c r="M41" s="95"/>
      <c r="N41" s="114">
        <f t="shared" si="0"/>
        <v>999</v>
      </c>
      <c r="O41" s="95"/>
    </row>
    <row r="42" spans="1:15" s="11" customFormat="1" ht="18.899999999999999" customHeight="1" x14ac:dyDescent="0.25">
      <c r="A42" s="251">
        <v>36</v>
      </c>
      <c r="B42" s="93"/>
      <c r="C42" s="93"/>
      <c r="D42" s="94"/>
      <c r="E42" s="264"/>
      <c r="F42" s="447"/>
      <c r="G42" s="474"/>
      <c r="H42" s="248" t="e">
        <f>IF(AND(O42="",#REF!&gt;0,#REF!&lt;5),I42,)</f>
        <v>#REF!</v>
      </c>
      <c r="I42" s="246" t="str">
        <f>IF(D42="","ZZZ9",IF(AND(#REF!&gt;0,#REF!&lt;5),D42&amp;#REF!,D42&amp;"9"))</f>
        <v>ZZZ9</v>
      </c>
      <c r="J42" s="250">
        <f t="shared" si="1"/>
        <v>999</v>
      </c>
      <c r="K42" s="246">
        <f t="shared" si="2"/>
        <v>999</v>
      </c>
      <c r="L42" s="242"/>
      <c r="M42" s="95"/>
      <c r="N42" s="114">
        <f t="shared" si="0"/>
        <v>999</v>
      </c>
      <c r="O42" s="95"/>
    </row>
    <row r="43" spans="1:15" s="11" customFormat="1" ht="18.899999999999999" customHeight="1" x14ac:dyDescent="0.25">
      <c r="A43" s="251">
        <v>37</v>
      </c>
      <c r="B43" s="93"/>
      <c r="C43" s="93"/>
      <c r="D43" s="94"/>
      <c r="E43" s="264"/>
      <c r="F43" s="447"/>
      <c r="G43" s="474"/>
      <c r="H43" s="248" t="e">
        <f>IF(AND(O43="",#REF!&gt;0,#REF!&lt;5),I43,)</f>
        <v>#REF!</v>
      </c>
      <c r="I43" s="246" t="str">
        <f>IF(D43="","ZZZ9",IF(AND(#REF!&gt;0,#REF!&lt;5),D43&amp;#REF!,D43&amp;"9"))</f>
        <v>ZZZ9</v>
      </c>
      <c r="J43" s="250">
        <f t="shared" si="1"/>
        <v>999</v>
      </c>
      <c r="K43" s="246">
        <f t="shared" si="2"/>
        <v>999</v>
      </c>
      <c r="L43" s="242"/>
      <c r="M43" s="95"/>
      <c r="N43" s="114">
        <f t="shared" si="0"/>
        <v>999</v>
      </c>
      <c r="O43" s="95"/>
    </row>
    <row r="44" spans="1:15" s="11" customFormat="1" ht="18.899999999999999" customHeight="1" x14ac:dyDescent="0.25">
      <c r="A44" s="251">
        <v>38</v>
      </c>
      <c r="B44" s="93"/>
      <c r="C44" s="93"/>
      <c r="D44" s="94"/>
      <c r="E44" s="264"/>
      <c r="F44" s="447"/>
      <c r="G44" s="474"/>
      <c r="H44" s="248" t="e">
        <f>IF(AND(O44="",#REF!&gt;0,#REF!&lt;5),I44,)</f>
        <v>#REF!</v>
      </c>
      <c r="I44" s="246" t="str">
        <f>IF(D44="","ZZZ9",IF(AND(#REF!&gt;0,#REF!&lt;5),D44&amp;#REF!,D44&amp;"9"))</f>
        <v>ZZZ9</v>
      </c>
      <c r="J44" s="250">
        <f t="shared" si="1"/>
        <v>999</v>
      </c>
      <c r="K44" s="246">
        <f t="shared" si="2"/>
        <v>999</v>
      </c>
      <c r="L44" s="242"/>
      <c r="M44" s="95"/>
      <c r="N44" s="114">
        <f t="shared" si="0"/>
        <v>999</v>
      </c>
      <c r="O44" s="95"/>
    </row>
    <row r="45" spans="1:15" s="11" customFormat="1" ht="18.899999999999999" customHeight="1" x14ac:dyDescent="0.25">
      <c r="A45" s="251">
        <v>39</v>
      </c>
      <c r="B45" s="93"/>
      <c r="C45" s="93"/>
      <c r="D45" s="94"/>
      <c r="E45" s="264"/>
      <c r="F45" s="447"/>
      <c r="G45" s="474"/>
      <c r="H45" s="248" t="e">
        <f>IF(AND(O45="",#REF!&gt;0,#REF!&lt;5),I45,)</f>
        <v>#REF!</v>
      </c>
      <c r="I45" s="246" t="str">
        <f>IF(D45="","ZZZ9",IF(AND(#REF!&gt;0,#REF!&lt;5),D45&amp;#REF!,D45&amp;"9"))</f>
        <v>ZZZ9</v>
      </c>
      <c r="J45" s="250">
        <f t="shared" si="1"/>
        <v>999</v>
      </c>
      <c r="K45" s="246">
        <f t="shared" si="2"/>
        <v>999</v>
      </c>
      <c r="L45" s="242"/>
      <c r="M45" s="95"/>
      <c r="N45" s="114">
        <f t="shared" si="0"/>
        <v>999</v>
      </c>
      <c r="O45" s="95"/>
    </row>
    <row r="46" spans="1:15" s="11" customFormat="1" ht="18.899999999999999" customHeight="1" x14ac:dyDescent="0.25">
      <c r="A46" s="251">
        <v>40</v>
      </c>
      <c r="B46" s="93"/>
      <c r="C46" s="93"/>
      <c r="D46" s="94"/>
      <c r="E46" s="264"/>
      <c r="F46" s="447"/>
      <c r="G46" s="474"/>
      <c r="H46" s="248" t="e">
        <f>IF(AND(O46="",#REF!&gt;0,#REF!&lt;5),I46,)</f>
        <v>#REF!</v>
      </c>
      <c r="I46" s="246" t="str">
        <f>IF(D46="","ZZZ9",IF(AND(#REF!&gt;0,#REF!&lt;5),D46&amp;#REF!,D46&amp;"9"))</f>
        <v>ZZZ9</v>
      </c>
      <c r="J46" s="250">
        <f t="shared" si="1"/>
        <v>999</v>
      </c>
      <c r="K46" s="246">
        <f t="shared" si="2"/>
        <v>999</v>
      </c>
      <c r="L46" s="242"/>
      <c r="M46" s="95"/>
      <c r="N46" s="114">
        <f t="shared" si="0"/>
        <v>999</v>
      </c>
      <c r="O46" s="95"/>
    </row>
    <row r="47" spans="1:15" s="11" customFormat="1" ht="18.899999999999999" customHeight="1" x14ac:dyDescent="0.25">
      <c r="A47" s="251">
        <v>41</v>
      </c>
      <c r="B47" s="93"/>
      <c r="C47" s="93"/>
      <c r="D47" s="94"/>
      <c r="E47" s="264"/>
      <c r="F47" s="447"/>
      <c r="G47" s="474"/>
      <c r="H47" s="248" t="e">
        <f>IF(AND(O47="",#REF!&gt;0,#REF!&lt;5),I47,)</f>
        <v>#REF!</v>
      </c>
      <c r="I47" s="246" t="str">
        <f>IF(D47="","ZZZ9",IF(AND(#REF!&gt;0,#REF!&lt;5),D47&amp;#REF!,D47&amp;"9"))</f>
        <v>ZZZ9</v>
      </c>
      <c r="J47" s="250">
        <f t="shared" si="1"/>
        <v>999</v>
      </c>
      <c r="K47" s="246">
        <f t="shared" si="2"/>
        <v>999</v>
      </c>
      <c r="L47" s="242"/>
      <c r="M47" s="95"/>
      <c r="N47" s="114">
        <f t="shared" si="0"/>
        <v>999</v>
      </c>
      <c r="O47" s="95"/>
    </row>
    <row r="48" spans="1:15" s="11" customFormat="1" ht="18.899999999999999" customHeight="1" x14ac:dyDescent="0.25">
      <c r="A48" s="251">
        <v>42</v>
      </c>
      <c r="B48" s="93"/>
      <c r="C48" s="93"/>
      <c r="D48" s="94"/>
      <c r="E48" s="264"/>
      <c r="F48" s="447"/>
      <c r="G48" s="474"/>
      <c r="H48" s="248" t="e">
        <f>IF(AND(O48="",#REF!&gt;0,#REF!&lt;5),I48,)</f>
        <v>#REF!</v>
      </c>
      <c r="I48" s="246" t="str">
        <f>IF(D48="","ZZZ9",IF(AND(#REF!&gt;0,#REF!&lt;5),D48&amp;#REF!,D48&amp;"9"))</f>
        <v>ZZZ9</v>
      </c>
      <c r="J48" s="250">
        <f t="shared" si="1"/>
        <v>999</v>
      </c>
      <c r="K48" s="246">
        <f t="shared" si="2"/>
        <v>999</v>
      </c>
      <c r="L48" s="242"/>
      <c r="M48" s="95"/>
      <c r="N48" s="114">
        <f t="shared" si="0"/>
        <v>999</v>
      </c>
      <c r="O48" s="95"/>
    </row>
    <row r="49" spans="1:15" s="11" customFormat="1" ht="18.899999999999999" customHeight="1" x14ac:dyDescent="0.25">
      <c r="A49" s="251">
        <v>43</v>
      </c>
      <c r="B49" s="93"/>
      <c r="C49" s="93"/>
      <c r="D49" s="94"/>
      <c r="E49" s="264"/>
      <c r="F49" s="447"/>
      <c r="G49" s="474"/>
      <c r="H49" s="248" t="e">
        <f>IF(AND(O49="",#REF!&gt;0,#REF!&lt;5),I49,)</f>
        <v>#REF!</v>
      </c>
      <c r="I49" s="246" t="str">
        <f>IF(D49="","ZZZ9",IF(AND(#REF!&gt;0,#REF!&lt;5),D49&amp;#REF!,D49&amp;"9"))</f>
        <v>ZZZ9</v>
      </c>
      <c r="J49" s="250">
        <f t="shared" si="1"/>
        <v>999</v>
      </c>
      <c r="K49" s="246">
        <f t="shared" si="2"/>
        <v>999</v>
      </c>
      <c r="L49" s="242"/>
      <c r="M49" s="95"/>
      <c r="N49" s="114">
        <f t="shared" si="0"/>
        <v>999</v>
      </c>
      <c r="O49" s="95"/>
    </row>
    <row r="50" spans="1:15" s="11" customFormat="1" ht="18.899999999999999" customHeight="1" x14ac:dyDescent="0.25">
      <c r="A50" s="251">
        <v>44</v>
      </c>
      <c r="B50" s="93"/>
      <c r="C50" s="93"/>
      <c r="D50" s="94"/>
      <c r="E50" s="264"/>
      <c r="F50" s="447"/>
      <c r="G50" s="474"/>
      <c r="H50" s="248" t="e">
        <f>IF(AND(O50="",#REF!&gt;0,#REF!&lt;5),I50,)</f>
        <v>#REF!</v>
      </c>
      <c r="I50" s="246" t="str">
        <f>IF(D50="","ZZZ9",IF(AND(#REF!&gt;0,#REF!&lt;5),D50&amp;#REF!,D50&amp;"9"))</f>
        <v>ZZZ9</v>
      </c>
      <c r="J50" s="250">
        <f t="shared" si="1"/>
        <v>999</v>
      </c>
      <c r="K50" s="246">
        <f t="shared" si="2"/>
        <v>999</v>
      </c>
      <c r="L50" s="242"/>
      <c r="M50" s="95"/>
      <c r="N50" s="114">
        <f t="shared" si="0"/>
        <v>999</v>
      </c>
      <c r="O50" s="95"/>
    </row>
    <row r="51" spans="1:15" s="11" customFormat="1" ht="18.899999999999999" customHeight="1" x14ac:dyDescent="0.25">
      <c r="A51" s="251">
        <v>45</v>
      </c>
      <c r="B51" s="93"/>
      <c r="C51" s="93"/>
      <c r="D51" s="94"/>
      <c r="E51" s="264"/>
      <c r="F51" s="447"/>
      <c r="G51" s="474"/>
      <c r="H51" s="248" t="e">
        <f>IF(AND(O51="",#REF!&gt;0,#REF!&lt;5),I51,)</f>
        <v>#REF!</v>
      </c>
      <c r="I51" s="246" t="str">
        <f>IF(D51="","ZZZ9",IF(AND(#REF!&gt;0,#REF!&lt;5),D51&amp;#REF!,D51&amp;"9"))</f>
        <v>ZZZ9</v>
      </c>
      <c r="J51" s="250">
        <f t="shared" si="1"/>
        <v>999</v>
      </c>
      <c r="K51" s="246">
        <f t="shared" si="2"/>
        <v>999</v>
      </c>
      <c r="L51" s="242"/>
      <c r="M51" s="95"/>
      <c r="N51" s="114">
        <f t="shared" si="0"/>
        <v>999</v>
      </c>
      <c r="O51" s="95"/>
    </row>
    <row r="52" spans="1:15" s="11" customFormat="1" ht="18.899999999999999" customHeight="1" x14ac:dyDescent="0.25">
      <c r="A52" s="251">
        <v>46</v>
      </c>
      <c r="B52" s="93"/>
      <c r="C52" s="93"/>
      <c r="D52" s="94"/>
      <c r="E52" s="264"/>
      <c r="F52" s="447"/>
      <c r="G52" s="474"/>
      <c r="H52" s="248" t="e">
        <f>IF(AND(O52="",#REF!&gt;0,#REF!&lt;5),I52,)</f>
        <v>#REF!</v>
      </c>
      <c r="I52" s="246" t="str">
        <f>IF(D52="","ZZZ9",IF(AND(#REF!&gt;0,#REF!&lt;5),D52&amp;#REF!,D52&amp;"9"))</f>
        <v>ZZZ9</v>
      </c>
      <c r="J52" s="250">
        <f t="shared" si="1"/>
        <v>999</v>
      </c>
      <c r="K52" s="246">
        <f t="shared" si="2"/>
        <v>999</v>
      </c>
      <c r="L52" s="242"/>
      <c r="M52" s="95"/>
      <c r="N52" s="114">
        <f t="shared" si="0"/>
        <v>999</v>
      </c>
      <c r="O52" s="95"/>
    </row>
    <row r="53" spans="1:15" s="11" customFormat="1" ht="18.899999999999999" customHeight="1" x14ac:dyDescent="0.25">
      <c r="A53" s="251">
        <v>47</v>
      </c>
      <c r="B53" s="93"/>
      <c r="C53" s="93"/>
      <c r="D53" s="94"/>
      <c r="E53" s="264"/>
      <c r="F53" s="447"/>
      <c r="G53" s="474"/>
      <c r="H53" s="248" t="e">
        <f>IF(AND(O53="",#REF!&gt;0,#REF!&lt;5),I53,)</f>
        <v>#REF!</v>
      </c>
      <c r="I53" s="246" t="str">
        <f>IF(D53="","ZZZ9",IF(AND(#REF!&gt;0,#REF!&lt;5),D53&amp;#REF!,D53&amp;"9"))</f>
        <v>ZZZ9</v>
      </c>
      <c r="J53" s="250">
        <f t="shared" si="1"/>
        <v>999</v>
      </c>
      <c r="K53" s="246">
        <f t="shared" si="2"/>
        <v>999</v>
      </c>
      <c r="L53" s="242"/>
      <c r="M53" s="95"/>
      <c r="N53" s="114">
        <f t="shared" si="0"/>
        <v>999</v>
      </c>
      <c r="O53" s="95"/>
    </row>
    <row r="54" spans="1:15" s="11" customFormat="1" ht="18.899999999999999" customHeight="1" x14ac:dyDescent="0.25">
      <c r="A54" s="251">
        <v>48</v>
      </c>
      <c r="B54" s="93"/>
      <c r="C54" s="93"/>
      <c r="D54" s="94"/>
      <c r="E54" s="264"/>
      <c r="F54" s="447"/>
      <c r="G54" s="474"/>
      <c r="H54" s="248" t="e">
        <f>IF(AND(O54="",#REF!&gt;0,#REF!&lt;5),I54,)</f>
        <v>#REF!</v>
      </c>
      <c r="I54" s="246" t="str">
        <f>IF(D54="","ZZZ9",IF(AND(#REF!&gt;0,#REF!&lt;5),D54&amp;#REF!,D54&amp;"9"))</f>
        <v>ZZZ9</v>
      </c>
      <c r="J54" s="250">
        <f t="shared" si="1"/>
        <v>999</v>
      </c>
      <c r="K54" s="246">
        <f t="shared" si="2"/>
        <v>999</v>
      </c>
      <c r="L54" s="242"/>
      <c r="M54" s="95"/>
      <c r="N54" s="114">
        <f t="shared" si="0"/>
        <v>999</v>
      </c>
      <c r="O54" s="95"/>
    </row>
    <row r="55" spans="1:15" s="11" customFormat="1" ht="18.899999999999999" customHeight="1" x14ac:dyDescent="0.25">
      <c r="A55" s="251">
        <v>49</v>
      </c>
      <c r="B55" s="93"/>
      <c r="C55" s="93"/>
      <c r="D55" s="94"/>
      <c r="E55" s="264"/>
      <c r="F55" s="447"/>
      <c r="G55" s="474"/>
      <c r="H55" s="248" t="e">
        <f>IF(AND(O55="",#REF!&gt;0,#REF!&lt;5),I55,)</f>
        <v>#REF!</v>
      </c>
      <c r="I55" s="246" t="str">
        <f>IF(D55="","ZZZ9",IF(AND(#REF!&gt;0,#REF!&lt;5),D55&amp;#REF!,D55&amp;"9"))</f>
        <v>ZZZ9</v>
      </c>
      <c r="J55" s="250">
        <f t="shared" si="1"/>
        <v>999</v>
      </c>
      <c r="K55" s="246">
        <f t="shared" si="2"/>
        <v>999</v>
      </c>
      <c r="L55" s="242"/>
      <c r="M55" s="95"/>
      <c r="N55" s="114">
        <f t="shared" si="0"/>
        <v>999</v>
      </c>
      <c r="O55" s="95"/>
    </row>
    <row r="56" spans="1:15" s="11" customFormat="1" ht="18.899999999999999" customHeight="1" x14ac:dyDescent="0.25">
      <c r="A56" s="251">
        <v>50</v>
      </c>
      <c r="B56" s="93"/>
      <c r="C56" s="93"/>
      <c r="D56" s="94"/>
      <c r="E56" s="264"/>
      <c r="F56" s="447"/>
      <c r="G56" s="474"/>
      <c r="H56" s="248" t="e">
        <f>IF(AND(O56="",#REF!&gt;0,#REF!&lt;5),I56,)</f>
        <v>#REF!</v>
      </c>
      <c r="I56" s="246" t="str">
        <f>IF(D56="","ZZZ9",IF(AND(#REF!&gt;0,#REF!&lt;5),D56&amp;#REF!,D56&amp;"9"))</f>
        <v>ZZZ9</v>
      </c>
      <c r="J56" s="250">
        <f t="shared" si="1"/>
        <v>999</v>
      </c>
      <c r="K56" s="246">
        <f t="shared" si="2"/>
        <v>999</v>
      </c>
      <c r="L56" s="242"/>
      <c r="M56" s="95"/>
      <c r="N56" s="114">
        <f t="shared" si="0"/>
        <v>999</v>
      </c>
      <c r="O56" s="95"/>
    </row>
    <row r="57" spans="1:15" s="11" customFormat="1" ht="18.899999999999999" customHeight="1" x14ac:dyDescent="0.25">
      <c r="A57" s="251">
        <v>51</v>
      </c>
      <c r="B57" s="93"/>
      <c r="C57" s="93"/>
      <c r="D57" s="94"/>
      <c r="E57" s="264"/>
      <c r="F57" s="447"/>
      <c r="G57" s="474"/>
      <c r="H57" s="248" t="e">
        <f>IF(AND(O57="",#REF!&gt;0,#REF!&lt;5),I57,)</f>
        <v>#REF!</v>
      </c>
      <c r="I57" s="246" t="str">
        <f>IF(D57="","ZZZ9",IF(AND(#REF!&gt;0,#REF!&lt;5),D57&amp;#REF!,D57&amp;"9"))</f>
        <v>ZZZ9</v>
      </c>
      <c r="J57" s="250">
        <f t="shared" si="1"/>
        <v>999</v>
      </c>
      <c r="K57" s="246">
        <f t="shared" si="2"/>
        <v>999</v>
      </c>
      <c r="L57" s="242"/>
      <c r="M57" s="95"/>
      <c r="N57" s="114">
        <f t="shared" si="0"/>
        <v>999</v>
      </c>
      <c r="O57" s="95"/>
    </row>
    <row r="58" spans="1:15" s="11" customFormat="1" ht="18.899999999999999" customHeight="1" x14ac:dyDescent="0.25">
      <c r="A58" s="251">
        <v>52</v>
      </c>
      <c r="B58" s="93"/>
      <c r="C58" s="93"/>
      <c r="D58" s="94"/>
      <c r="E58" s="264"/>
      <c r="F58" s="447"/>
      <c r="G58" s="474"/>
      <c r="H58" s="248" t="e">
        <f>IF(AND(O58="",#REF!&gt;0,#REF!&lt;5),I58,)</f>
        <v>#REF!</v>
      </c>
      <c r="I58" s="246" t="str">
        <f>IF(D58="","ZZZ9",IF(AND(#REF!&gt;0,#REF!&lt;5),D58&amp;#REF!,D58&amp;"9"))</f>
        <v>ZZZ9</v>
      </c>
      <c r="J58" s="250">
        <f t="shared" si="1"/>
        <v>999</v>
      </c>
      <c r="K58" s="246">
        <f t="shared" si="2"/>
        <v>999</v>
      </c>
      <c r="L58" s="242"/>
      <c r="M58" s="95"/>
      <c r="N58" s="114">
        <f t="shared" si="0"/>
        <v>999</v>
      </c>
      <c r="O58" s="95"/>
    </row>
    <row r="59" spans="1:15" s="11" customFormat="1" ht="18.899999999999999" customHeight="1" x14ac:dyDescent="0.25">
      <c r="A59" s="251">
        <v>53</v>
      </c>
      <c r="B59" s="93"/>
      <c r="C59" s="93"/>
      <c r="D59" s="94"/>
      <c r="E59" s="264"/>
      <c r="F59" s="447"/>
      <c r="G59" s="474"/>
      <c r="H59" s="248" t="e">
        <f>IF(AND(O59="",#REF!&gt;0,#REF!&lt;5),I59,)</f>
        <v>#REF!</v>
      </c>
      <c r="I59" s="246" t="str">
        <f>IF(D59="","ZZZ9",IF(AND(#REF!&gt;0,#REF!&lt;5),D59&amp;#REF!,D59&amp;"9"))</f>
        <v>ZZZ9</v>
      </c>
      <c r="J59" s="250">
        <f t="shared" si="1"/>
        <v>999</v>
      </c>
      <c r="K59" s="246">
        <f t="shared" si="2"/>
        <v>999</v>
      </c>
      <c r="L59" s="242"/>
      <c r="M59" s="95"/>
      <c r="N59" s="114">
        <f t="shared" si="0"/>
        <v>999</v>
      </c>
      <c r="O59" s="95"/>
    </row>
    <row r="60" spans="1:15" s="11" customFormat="1" ht="18.899999999999999" customHeight="1" x14ac:dyDescent="0.25">
      <c r="A60" s="251">
        <v>54</v>
      </c>
      <c r="B60" s="93"/>
      <c r="C60" s="93"/>
      <c r="D60" s="94"/>
      <c r="E60" s="264"/>
      <c r="F60" s="447"/>
      <c r="G60" s="474"/>
      <c r="H60" s="248" t="e">
        <f>IF(AND(O60="",#REF!&gt;0,#REF!&lt;5),I60,)</f>
        <v>#REF!</v>
      </c>
      <c r="I60" s="246" t="str">
        <f>IF(D60="","ZZZ9",IF(AND(#REF!&gt;0,#REF!&lt;5),D60&amp;#REF!,D60&amp;"9"))</f>
        <v>ZZZ9</v>
      </c>
      <c r="J60" s="250">
        <f t="shared" si="1"/>
        <v>999</v>
      </c>
      <c r="K60" s="246">
        <f t="shared" si="2"/>
        <v>999</v>
      </c>
      <c r="L60" s="242"/>
      <c r="M60" s="95"/>
      <c r="N60" s="114">
        <f t="shared" si="0"/>
        <v>999</v>
      </c>
      <c r="O60" s="95"/>
    </row>
    <row r="61" spans="1:15" s="11" customFormat="1" ht="18.899999999999999" customHeight="1" x14ac:dyDescent="0.25">
      <c r="A61" s="251">
        <v>55</v>
      </c>
      <c r="B61" s="93"/>
      <c r="C61" s="93"/>
      <c r="D61" s="94"/>
      <c r="E61" s="264"/>
      <c r="F61" s="447"/>
      <c r="G61" s="474"/>
      <c r="H61" s="248" t="e">
        <f>IF(AND(O61="",#REF!&gt;0,#REF!&lt;5),I61,)</f>
        <v>#REF!</v>
      </c>
      <c r="I61" s="246" t="str">
        <f>IF(D61="","ZZZ9",IF(AND(#REF!&gt;0,#REF!&lt;5),D61&amp;#REF!,D61&amp;"9"))</f>
        <v>ZZZ9</v>
      </c>
      <c r="J61" s="250">
        <f t="shared" si="1"/>
        <v>999</v>
      </c>
      <c r="K61" s="246">
        <f t="shared" si="2"/>
        <v>999</v>
      </c>
      <c r="L61" s="242"/>
      <c r="M61" s="95"/>
      <c r="N61" s="114">
        <f t="shared" si="0"/>
        <v>999</v>
      </c>
      <c r="O61" s="95"/>
    </row>
    <row r="62" spans="1:15" s="11" customFormat="1" ht="18.899999999999999" customHeight="1" x14ac:dyDescent="0.25">
      <c r="A62" s="251">
        <v>56</v>
      </c>
      <c r="B62" s="93"/>
      <c r="C62" s="93"/>
      <c r="D62" s="94"/>
      <c r="E62" s="264"/>
      <c r="F62" s="447"/>
      <c r="G62" s="474"/>
      <c r="H62" s="248" t="e">
        <f>IF(AND(O62="",#REF!&gt;0,#REF!&lt;5),I62,)</f>
        <v>#REF!</v>
      </c>
      <c r="I62" s="246" t="str">
        <f>IF(D62="","ZZZ9",IF(AND(#REF!&gt;0,#REF!&lt;5),D62&amp;#REF!,D62&amp;"9"))</f>
        <v>ZZZ9</v>
      </c>
      <c r="J62" s="250">
        <f t="shared" si="1"/>
        <v>999</v>
      </c>
      <c r="K62" s="246">
        <f t="shared" si="2"/>
        <v>999</v>
      </c>
      <c r="L62" s="242"/>
      <c r="M62" s="95"/>
      <c r="N62" s="114">
        <f t="shared" si="0"/>
        <v>999</v>
      </c>
      <c r="O62" s="95"/>
    </row>
    <row r="63" spans="1:15" s="11" customFormat="1" ht="18.899999999999999" customHeight="1" x14ac:dyDescent="0.25">
      <c r="A63" s="251">
        <v>57</v>
      </c>
      <c r="B63" s="93"/>
      <c r="C63" s="93"/>
      <c r="D63" s="94"/>
      <c r="E63" s="264"/>
      <c r="F63" s="447"/>
      <c r="G63" s="474"/>
      <c r="H63" s="248" t="e">
        <f>IF(AND(O63="",#REF!&gt;0,#REF!&lt;5),I63,)</f>
        <v>#REF!</v>
      </c>
      <c r="I63" s="246" t="str">
        <f>IF(D63="","ZZZ9",IF(AND(#REF!&gt;0,#REF!&lt;5),D63&amp;#REF!,D63&amp;"9"))</f>
        <v>ZZZ9</v>
      </c>
      <c r="J63" s="250">
        <f t="shared" si="1"/>
        <v>999</v>
      </c>
      <c r="K63" s="246">
        <f t="shared" si="2"/>
        <v>999</v>
      </c>
      <c r="L63" s="242"/>
      <c r="M63" s="95"/>
      <c r="N63" s="114">
        <f t="shared" si="0"/>
        <v>999</v>
      </c>
      <c r="O63" s="95"/>
    </row>
    <row r="64" spans="1:15" s="11" customFormat="1" ht="18.899999999999999" customHeight="1" x14ac:dyDescent="0.25">
      <c r="A64" s="251">
        <v>58</v>
      </c>
      <c r="B64" s="93"/>
      <c r="C64" s="93"/>
      <c r="D64" s="94"/>
      <c r="E64" s="264"/>
      <c r="F64" s="447"/>
      <c r="G64" s="474"/>
      <c r="H64" s="248" t="e">
        <f>IF(AND(O64="",#REF!&gt;0,#REF!&lt;5),I64,)</f>
        <v>#REF!</v>
      </c>
      <c r="I64" s="246" t="str">
        <f>IF(D64="","ZZZ9",IF(AND(#REF!&gt;0,#REF!&lt;5),D64&amp;#REF!,D64&amp;"9"))</f>
        <v>ZZZ9</v>
      </c>
      <c r="J64" s="250">
        <f t="shared" si="1"/>
        <v>999</v>
      </c>
      <c r="K64" s="246">
        <f t="shared" si="2"/>
        <v>999</v>
      </c>
      <c r="L64" s="242"/>
      <c r="M64" s="95"/>
      <c r="N64" s="114">
        <f t="shared" si="0"/>
        <v>999</v>
      </c>
      <c r="O64" s="95"/>
    </row>
    <row r="65" spans="1:15" s="11" customFormat="1" ht="18.899999999999999" customHeight="1" x14ac:dyDescent="0.25">
      <c r="A65" s="251">
        <v>59</v>
      </c>
      <c r="B65" s="93"/>
      <c r="C65" s="93"/>
      <c r="D65" s="94"/>
      <c r="E65" s="264"/>
      <c r="F65" s="447"/>
      <c r="G65" s="474"/>
      <c r="H65" s="248" t="e">
        <f>IF(AND(O65="",#REF!&gt;0,#REF!&lt;5),I65,)</f>
        <v>#REF!</v>
      </c>
      <c r="I65" s="246" t="str">
        <f>IF(D65="","ZZZ9",IF(AND(#REF!&gt;0,#REF!&lt;5),D65&amp;#REF!,D65&amp;"9"))</f>
        <v>ZZZ9</v>
      </c>
      <c r="J65" s="250">
        <f t="shared" ref="J65:J100" si="3">IF(O65="",999,O65)</f>
        <v>999</v>
      </c>
      <c r="K65" s="246">
        <f t="shared" ref="K65:K100" si="4">IF(N65=999,999,1)</f>
        <v>999</v>
      </c>
      <c r="L65" s="242"/>
      <c r="M65" s="95"/>
      <c r="N65" s="114">
        <f t="shared" si="0"/>
        <v>999</v>
      </c>
      <c r="O65" s="95"/>
    </row>
    <row r="66" spans="1:15" s="11" customFormat="1" ht="18.899999999999999" customHeight="1" x14ac:dyDescent="0.25">
      <c r="A66" s="251">
        <v>60</v>
      </c>
      <c r="B66" s="93"/>
      <c r="C66" s="93"/>
      <c r="D66" s="94"/>
      <c r="E66" s="264"/>
      <c r="F66" s="447"/>
      <c r="G66" s="474"/>
      <c r="H66" s="248" t="e">
        <f>IF(AND(O66="",#REF!&gt;0,#REF!&lt;5),I66,)</f>
        <v>#REF!</v>
      </c>
      <c r="I66" s="246" t="str">
        <f>IF(D66="","ZZZ9",IF(AND(#REF!&gt;0,#REF!&lt;5),D66&amp;#REF!,D66&amp;"9"))</f>
        <v>ZZZ9</v>
      </c>
      <c r="J66" s="250">
        <f t="shared" si="3"/>
        <v>999</v>
      </c>
      <c r="K66" s="246">
        <f t="shared" si="4"/>
        <v>999</v>
      </c>
      <c r="L66" s="242"/>
      <c r="M66" s="95"/>
      <c r="N66" s="114">
        <f t="shared" si="0"/>
        <v>999</v>
      </c>
      <c r="O66" s="95"/>
    </row>
    <row r="67" spans="1:15" s="11" customFormat="1" ht="18.899999999999999" customHeight="1" x14ac:dyDescent="0.25">
      <c r="A67" s="251">
        <v>61</v>
      </c>
      <c r="B67" s="93"/>
      <c r="C67" s="93"/>
      <c r="D67" s="94"/>
      <c r="E67" s="264"/>
      <c r="F67" s="447"/>
      <c r="G67" s="474"/>
      <c r="H67" s="248" t="e">
        <f>IF(AND(O67="",#REF!&gt;0,#REF!&lt;5),I67,)</f>
        <v>#REF!</v>
      </c>
      <c r="I67" s="246" t="str">
        <f>IF(D67="","ZZZ9",IF(AND(#REF!&gt;0,#REF!&lt;5),D67&amp;#REF!,D67&amp;"9"))</f>
        <v>ZZZ9</v>
      </c>
      <c r="J67" s="250">
        <f t="shared" si="3"/>
        <v>999</v>
      </c>
      <c r="K67" s="246">
        <f t="shared" si="4"/>
        <v>999</v>
      </c>
      <c r="L67" s="242"/>
      <c r="M67" s="95"/>
      <c r="N67" s="114">
        <f t="shared" si="0"/>
        <v>999</v>
      </c>
      <c r="O67" s="95"/>
    </row>
    <row r="68" spans="1:15" s="11" customFormat="1" ht="18.899999999999999" customHeight="1" x14ac:dyDescent="0.25">
      <c r="A68" s="251">
        <v>62</v>
      </c>
      <c r="B68" s="93"/>
      <c r="C68" s="93"/>
      <c r="D68" s="94"/>
      <c r="E68" s="264"/>
      <c r="F68" s="447"/>
      <c r="G68" s="474"/>
      <c r="H68" s="248" t="e">
        <f>IF(AND(O68="",#REF!&gt;0,#REF!&lt;5),I68,)</f>
        <v>#REF!</v>
      </c>
      <c r="I68" s="246" t="str">
        <f>IF(D68="","ZZZ9",IF(AND(#REF!&gt;0,#REF!&lt;5),D68&amp;#REF!,D68&amp;"9"))</f>
        <v>ZZZ9</v>
      </c>
      <c r="J68" s="250">
        <f t="shared" si="3"/>
        <v>999</v>
      </c>
      <c r="K68" s="246">
        <f t="shared" si="4"/>
        <v>999</v>
      </c>
      <c r="L68" s="242"/>
      <c r="M68" s="95"/>
      <c r="N68" s="114">
        <f t="shared" si="0"/>
        <v>999</v>
      </c>
      <c r="O68" s="95"/>
    </row>
    <row r="69" spans="1:15" s="11" customFormat="1" ht="18.899999999999999" customHeight="1" x14ac:dyDescent="0.25">
      <c r="A69" s="251">
        <v>63</v>
      </c>
      <c r="B69" s="93"/>
      <c r="C69" s="93"/>
      <c r="D69" s="94"/>
      <c r="E69" s="264"/>
      <c r="F69" s="447"/>
      <c r="G69" s="474"/>
      <c r="H69" s="248" t="e">
        <f>IF(AND(O69="",#REF!&gt;0,#REF!&lt;5),I69,)</f>
        <v>#REF!</v>
      </c>
      <c r="I69" s="246" t="str">
        <f>IF(D69="","ZZZ9",IF(AND(#REF!&gt;0,#REF!&lt;5),D69&amp;#REF!,D69&amp;"9"))</f>
        <v>ZZZ9</v>
      </c>
      <c r="J69" s="250">
        <f t="shared" si="3"/>
        <v>999</v>
      </c>
      <c r="K69" s="246">
        <f t="shared" si="4"/>
        <v>999</v>
      </c>
      <c r="L69" s="242"/>
      <c r="M69" s="95"/>
      <c r="N69" s="114">
        <f t="shared" si="0"/>
        <v>999</v>
      </c>
      <c r="O69" s="95"/>
    </row>
    <row r="70" spans="1:15" s="11" customFormat="1" ht="18.899999999999999" customHeight="1" x14ac:dyDescent="0.25">
      <c r="A70" s="251">
        <v>64</v>
      </c>
      <c r="B70" s="93"/>
      <c r="C70" s="93"/>
      <c r="D70" s="94"/>
      <c r="E70" s="264"/>
      <c r="F70" s="447"/>
      <c r="G70" s="474"/>
      <c r="H70" s="248" t="e">
        <f>IF(AND(O70="",#REF!&gt;0,#REF!&lt;5),I70,)</f>
        <v>#REF!</v>
      </c>
      <c r="I70" s="246" t="str">
        <f>IF(D70="","ZZZ9",IF(AND(#REF!&gt;0,#REF!&lt;5),D70&amp;#REF!,D70&amp;"9"))</f>
        <v>ZZZ9</v>
      </c>
      <c r="J70" s="250">
        <f t="shared" si="3"/>
        <v>999</v>
      </c>
      <c r="K70" s="246">
        <f t="shared" si="4"/>
        <v>999</v>
      </c>
      <c r="L70" s="242"/>
      <c r="M70" s="95"/>
      <c r="N70" s="114">
        <f t="shared" si="0"/>
        <v>999</v>
      </c>
      <c r="O70" s="95"/>
    </row>
    <row r="71" spans="1:15" s="11" customFormat="1" ht="18.899999999999999" customHeight="1" x14ac:dyDescent="0.25">
      <c r="A71" s="251">
        <v>65</v>
      </c>
      <c r="B71" s="93"/>
      <c r="C71" s="93"/>
      <c r="D71" s="94"/>
      <c r="E71" s="264"/>
      <c r="F71" s="447"/>
      <c r="G71" s="474"/>
      <c r="H71" s="248" t="e">
        <f>IF(AND(O71="",#REF!&gt;0,#REF!&lt;5),I71,)</f>
        <v>#REF!</v>
      </c>
      <c r="I71" s="246" t="str">
        <f>IF(D71="","ZZZ9",IF(AND(#REF!&gt;0,#REF!&lt;5),D71&amp;#REF!,D71&amp;"9"))</f>
        <v>ZZZ9</v>
      </c>
      <c r="J71" s="250">
        <f t="shared" si="3"/>
        <v>999</v>
      </c>
      <c r="K71" s="246">
        <f t="shared" si="4"/>
        <v>999</v>
      </c>
      <c r="L71" s="242"/>
      <c r="M71" s="95"/>
      <c r="N71" s="114">
        <f t="shared" si="0"/>
        <v>999</v>
      </c>
      <c r="O71" s="95"/>
    </row>
    <row r="72" spans="1:15" s="11" customFormat="1" ht="18.899999999999999" customHeight="1" x14ac:dyDescent="0.25">
      <c r="A72" s="251">
        <v>66</v>
      </c>
      <c r="B72" s="93"/>
      <c r="C72" s="93"/>
      <c r="D72" s="94"/>
      <c r="E72" s="264"/>
      <c r="F72" s="447"/>
      <c r="G72" s="474"/>
      <c r="H72" s="248" t="e">
        <f>IF(AND(O72="",#REF!&gt;0,#REF!&lt;5),I72,)</f>
        <v>#REF!</v>
      </c>
      <c r="I72" s="246" t="str">
        <f>IF(D72="","ZZZ9",IF(AND(#REF!&gt;0,#REF!&lt;5),D72&amp;#REF!,D72&amp;"9"))</f>
        <v>ZZZ9</v>
      </c>
      <c r="J72" s="250">
        <f t="shared" si="3"/>
        <v>999</v>
      </c>
      <c r="K72" s="246">
        <f t="shared" si="4"/>
        <v>999</v>
      </c>
      <c r="L72" s="242"/>
      <c r="M72" s="95"/>
      <c r="N72" s="114">
        <f t="shared" si="0"/>
        <v>999</v>
      </c>
      <c r="O72" s="95"/>
    </row>
    <row r="73" spans="1:15" s="11" customFormat="1" ht="18.899999999999999" customHeight="1" x14ac:dyDescent="0.25">
      <c r="A73" s="251">
        <v>67</v>
      </c>
      <c r="B73" s="93"/>
      <c r="C73" s="93"/>
      <c r="D73" s="94"/>
      <c r="E73" s="264"/>
      <c r="F73" s="447"/>
      <c r="G73" s="474"/>
      <c r="H73" s="248" t="e">
        <f>IF(AND(O73="",#REF!&gt;0,#REF!&lt;5),I73,)</f>
        <v>#REF!</v>
      </c>
      <c r="I73" s="246" t="str">
        <f>IF(D73="","ZZZ9",IF(AND(#REF!&gt;0,#REF!&lt;5),D73&amp;#REF!,D73&amp;"9"))</f>
        <v>ZZZ9</v>
      </c>
      <c r="J73" s="250">
        <f t="shared" si="3"/>
        <v>999</v>
      </c>
      <c r="K73" s="246">
        <f t="shared" si="4"/>
        <v>999</v>
      </c>
      <c r="L73" s="242"/>
      <c r="M73" s="95"/>
      <c r="N73" s="114">
        <f t="shared" si="0"/>
        <v>999</v>
      </c>
      <c r="O73" s="95"/>
    </row>
    <row r="74" spans="1:15" s="11" customFormat="1" ht="18.899999999999999" customHeight="1" x14ac:dyDescent="0.25">
      <c r="A74" s="251">
        <v>68</v>
      </c>
      <c r="B74" s="93"/>
      <c r="C74" s="93"/>
      <c r="D74" s="94"/>
      <c r="E74" s="264"/>
      <c r="F74" s="447"/>
      <c r="G74" s="474"/>
      <c r="H74" s="248" t="e">
        <f>IF(AND(O74="",#REF!&gt;0,#REF!&lt;5),I74,)</f>
        <v>#REF!</v>
      </c>
      <c r="I74" s="246" t="str">
        <f>IF(D74="","ZZZ9",IF(AND(#REF!&gt;0,#REF!&lt;5),D74&amp;#REF!,D74&amp;"9"))</f>
        <v>ZZZ9</v>
      </c>
      <c r="J74" s="250">
        <f t="shared" si="3"/>
        <v>999</v>
      </c>
      <c r="K74" s="246">
        <f t="shared" si="4"/>
        <v>999</v>
      </c>
      <c r="L74" s="242"/>
      <c r="M74" s="95"/>
      <c r="N74" s="114">
        <f t="shared" si="0"/>
        <v>999</v>
      </c>
      <c r="O74" s="95"/>
    </row>
    <row r="75" spans="1:15" s="11" customFormat="1" ht="18.899999999999999" customHeight="1" x14ac:dyDescent="0.25">
      <c r="A75" s="251">
        <v>69</v>
      </c>
      <c r="B75" s="93"/>
      <c r="C75" s="93"/>
      <c r="D75" s="94"/>
      <c r="E75" s="264"/>
      <c r="F75" s="447"/>
      <c r="G75" s="474"/>
      <c r="H75" s="248" t="e">
        <f>IF(AND(O75="",#REF!&gt;0,#REF!&lt;5),I75,)</f>
        <v>#REF!</v>
      </c>
      <c r="I75" s="246" t="str">
        <f>IF(D75="","ZZZ9",IF(AND(#REF!&gt;0,#REF!&lt;5),D75&amp;#REF!,D75&amp;"9"))</f>
        <v>ZZZ9</v>
      </c>
      <c r="J75" s="250">
        <f t="shared" si="3"/>
        <v>999</v>
      </c>
      <c r="K75" s="246">
        <f t="shared" si="4"/>
        <v>999</v>
      </c>
      <c r="L75" s="242"/>
      <c r="M75" s="95"/>
      <c r="N75" s="114">
        <f t="shared" si="0"/>
        <v>999</v>
      </c>
      <c r="O75" s="95"/>
    </row>
    <row r="76" spans="1:15" s="11" customFormat="1" ht="18.899999999999999" customHeight="1" x14ac:dyDescent="0.25">
      <c r="A76" s="251">
        <v>70</v>
      </c>
      <c r="B76" s="93"/>
      <c r="C76" s="93"/>
      <c r="D76" s="94"/>
      <c r="E76" s="264"/>
      <c r="F76" s="447"/>
      <c r="G76" s="474"/>
      <c r="H76" s="248" t="e">
        <f>IF(AND(O76="",#REF!&gt;0,#REF!&lt;5),I76,)</f>
        <v>#REF!</v>
      </c>
      <c r="I76" s="246" t="str">
        <f>IF(D76="","ZZZ9",IF(AND(#REF!&gt;0,#REF!&lt;5),D76&amp;#REF!,D76&amp;"9"))</f>
        <v>ZZZ9</v>
      </c>
      <c r="J76" s="250">
        <f t="shared" si="3"/>
        <v>999</v>
      </c>
      <c r="K76" s="246">
        <f t="shared" si="4"/>
        <v>999</v>
      </c>
      <c r="L76" s="242"/>
      <c r="M76" s="95"/>
      <c r="N76" s="114">
        <f t="shared" si="0"/>
        <v>999</v>
      </c>
      <c r="O76" s="95"/>
    </row>
    <row r="77" spans="1:15" s="11" customFormat="1" ht="18.899999999999999" customHeight="1" x14ac:dyDescent="0.25">
      <c r="A77" s="251">
        <v>71</v>
      </c>
      <c r="B77" s="93"/>
      <c r="C77" s="93"/>
      <c r="D77" s="94"/>
      <c r="E77" s="264"/>
      <c r="F77" s="447"/>
      <c r="G77" s="474"/>
      <c r="H77" s="248" t="e">
        <f>IF(AND(O77="",#REF!&gt;0,#REF!&lt;5),I77,)</f>
        <v>#REF!</v>
      </c>
      <c r="I77" s="246" t="str">
        <f>IF(D77="","ZZZ9",IF(AND(#REF!&gt;0,#REF!&lt;5),D77&amp;#REF!,D77&amp;"9"))</f>
        <v>ZZZ9</v>
      </c>
      <c r="J77" s="250">
        <f t="shared" si="3"/>
        <v>999</v>
      </c>
      <c r="K77" s="246">
        <f t="shared" si="4"/>
        <v>999</v>
      </c>
      <c r="L77" s="242"/>
      <c r="M77" s="95"/>
      <c r="N77" s="114">
        <f t="shared" si="0"/>
        <v>999</v>
      </c>
      <c r="O77" s="95"/>
    </row>
    <row r="78" spans="1:15" s="11" customFormat="1" ht="18.899999999999999" customHeight="1" x14ac:dyDescent="0.25">
      <c r="A78" s="251">
        <v>72</v>
      </c>
      <c r="B78" s="93"/>
      <c r="C78" s="93"/>
      <c r="D78" s="94"/>
      <c r="E78" s="264"/>
      <c r="F78" s="447"/>
      <c r="G78" s="474"/>
      <c r="H78" s="248" t="e">
        <f>IF(AND(O78="",#REF!&gt;0,#REF!&lt;5),I78,)</f>
        <v>#REF!</v>
      </c>
      <c r="I78" s="246" t="str">
        <f>IF(D78="","ZZZ9",IF(AND(#REF!&gt;0,#REF!&lt;5),D78&amp;#REF!,D78&amp;"9"))</f>
        <v>ZZZ9</v>
      </c>
      <c r="J78" s="250">
        <f t="shared" si="3"/>
        <v>999</v>
      </c>
      <c r="K78" s="246">
        <f t="shared" si="4"/>
        <v>999</v>
      </c>
      <c r="L78" s="242"/>
      <c r="M78" s="95"/>
      <c r="N78" s="114">
        <f t="shared" si="0"/>
        <v>999</v>
      </c>
      <c r="O78" s="95"/>
    </row>
    <row r="79" spans="1:15" s="11" customFormat="1" ht="18.899999999999999" customHeight="1" x14ac:dyDescent="0.25">
      <c r="A79" s="251">
        <v>73</v>
      </c>
      <c r="B79" s="93"/>
      <c r="C79" s="93"/>
      <c r="D79" s="94"/>
      <c r="E79" s="264"/>
      <c r="F79" s="447"/>
      <c r="G79" s="474"/>
      <c r="H79" s="248" t="e">
        <f>IF(AND(O79="",#REF!&gt;0,#REF!&lt;5),I79,)</f>
        <v>#REF!</v>
      </c>
      <c r="I79" s="246" t="str">
        <f>IF(D79="","ZZZ9",IF(AND(#REF!&gt;0,#REF!&lt;5),D79&amp;#REF!,D79&amp;"9"))</f>
        <v>ZZZ9</v>
      </c>
      <c r="J79" s="250">
        <f t="shared" si="3"/>
        <v>999</v>
      </c>
      <c r="K79" s="246">
        <f t="shared" si="4"/>
        <v>999</v>
      </c>
      <c r="L79" s="242"/>
      <c r="M79" s="95"/>
      <c r="N79" s="114">
        <f t="shared" si="0"/>
        <v>999</v>
      </c>
      <c r="O79" s="95"/>
    </row>
    <row r="80" spans="1:15" s="11" customFormat="1" ht="18.899999999999999" customHeight="1" x14ac:dyDescent="0.25">
      <c r="A80" s="251">
        <v>74</v>
      </c>
      <c r="B80" s="93"/>
      <c r="C80" s="93"/>
      <c r="D80" s="94"/>
      <c r="E80" s="264"/>
      <c r="F80" s="447"/>
      <c r="G80" s="474"/>
      <c r="H80" s="248" t="e">
        <f>IF(AND(O80="",#REF!&gt;0,#REF!&lt;5),I80,)</f>
        <v>#REF!</v>
      </c>
      <c r="I80" s="246" t="str">
        <f>IF(D80="","ZZZ9",IF(AND(#REF!&gt;0,#REF!&lt;5),D80&amp;#REF!,D80&amp;"9"))</f>
        <v>ZZZ9</v>
      </c>
      <c r="J80" s="250">
        <f t="shared" si="3"/>
        <v>999</v>
      </c>
      <c r="K80" s="246">
        <f t="shared" si="4"/>
        <v>999</v>
      </c>
      <c r="L80" s="242"/>
      <c r="M80" s="95"/>
      <c r="N80" s="114">
        <f t="shared" si="0"/>
        <v>999</v>
      </c>
      <c r="O80" s="95"/>
    </row>
    <row r="81" spans="1:15" s="11" customFormat="1" ht="18.899999999999999" customHeight="1" x14ac:dyDescent="0.25">
      <c r="A81" s="251">
        <v>75</v>
      </c>
      <c r="B81" s="93"/>
      <c r="C81" s="93"/>
      <c r="D81" s="94"/>
      <c r="E81" s="264"/>
      <c r="F81" s="447"/>
      <c r="G81" s="474"/>
      <c r="H81" s="248" t="e">
        <f>IF(AND(O81="",#REF!&gt;0,#REF!&lt;5),I81,)</f>
        <v>#REF!</v>
      </c>
      <c r="I81" s="246" t="str">
        <f>IF(D81="","ZZZ9",IF(AND(#REF!&gt;0,#REF!&lt;5),D81&amp;#REF!,D81&amp;"9"))</f>
        <v>ZZZ9</v>
      </c>
      <c r="J81" s="250">
        <f t="shared" si="3"/>
        <v>999</v>
      </c>
      <c r="K81" s="246">
        <f t="shared" si="4"/>
        <v>999</v>
      </c>
      <c r="L81" s="242"/>
      <c r="M81" s="95"/>
      <c r="N81" s="114">
        <f t="shared" si="0"/>
        <v>999</v>
      </c>
      <c r="O81" s="95"/>
    </row>
    <row r="82" spans="1:15" s="11" customFormat="1" ht="18.899999999999999" customHeight="1" x14ac:dyDescent="0.25">
      <c r="A82" s="251">
        <v>76</v>
      </c>
      <c r="B82" s="93"/>
      <c r="C82" s="93"/>
      <c r="D82" s="94"/>
      <c r="E82" s="264"/>
      <c r="F82" s="447"/>
      <c r="G82" s="474"/>
      <c r="H82" s="248" t="e">
        <f>IF(AND(O82="",#REF!&gt;0,#REF!&lt;5),I82,)</f>
        <v>#REF!</v>
      </c>
      <c r="I82" s="246" t="str">
        <f>IF(D82="","ZZZ9",IF(AND(#REF!&gt;0,#REF!&lt;5),D82&amp;#REF!,D82&amp;"9"))</f>
        <v>ZZZ9</v>
      </c>
      <c r="J82" s="250">
        <f t="shared" si="3"/>
        <v>999</v>
      </c>
      <c r="K82" s="246">
        <f t="shared" si="4"/>
        <v>999</v>
      </c>
      <c r="L82" s="242"/>
      <c r="M82" s="95"/>
      <c r="N82" s="114">
        <f t="shared" si="0"/>
        <v>999</v>
      </c>
      <c r="O82" s="95"/>
    </row>
    <row r="83" spans="1:15" s="11" customFormat="1" ht="18.899999999999999" customHeight="1" x14ac:dyDescent="0.25">
      <c r="A83" s="251">
        <v>77</v>
      </c>
      <c r="B83" s="93"/>
      <c r="C83" s="93"/>
      <c r="D83" s="94"/>
      <c r="E83" s="264"/>
      <c r="F83" s="447"/>
      <c r="G83" s="474"/>
      <c r="H83" s="248" t="e">
        <f>IF(AND(O83="",#REF!&gt;0,#REF!&lt;5),I83,)</f>
        <v>#REF!</v>
      </c>
      <c r="I83" s="246" t="str">
        <f>IF(D83="","ZZZ9",IF(AND(#REF!&gt;0,#REF!&lt;5),D83&amp;#REF!,D83&amp;"9"))</f>
        <v>ZZZ9</v>
      </c>
      <c r="J83" s="250">
        <f t="shared" si="3"/>
        <v>999</v>
      </c>
      <c r="K83" s="246">
        <f t="shared" si="4"/>
        <v>999</v>
      </c>
      <c r="L83" s="242"/>
      <c r="M83" s="95"/>
      <c r="N83" s="114">
        <f t="shared" si="0"/>
        <v>999</v>
      </c>
      <c r="O83" s="95"/>
    </row>
    <row r="84" spans="1:15" s="11" customFormat="1" ht="18.899999999999999" customHeight="1" x14ac:dyDescent="0.25">
      <c r="A84" s="251">
        <v>78</v>
      </c>
      <c r="B84" s="93"/>
      <c r="C84" s="93"/>
      <c r="D84" s="94"/>
      <c r="E84" s="264"/>
      <c r="F84" s="447"/>
      <c r="G84" s="474"/>
      <c r="H84" s="248" t="e">
        <f>IF(AND(O84="",#REF!&gt;0,#REF!&lt;5),I84,)</f>
        <v>#REF!</v>
      </c>
      <c r="I84" s="246" t="str">
        <f>IF(D84="","ZZZ9",IF(AND(#REF!&gt;0,#REF!&lt;5),D84&amp;#REF!,D84&amp;"9"))</f>
        <v>ZZZ9</v>
      </c>
      <c r="J84" s="250">
        <f t="shared" si="3"/>
        <v>999</v>
      </c>
      <c r="K84" s="246">
        <f t="shared" si="4"/>
        <v>999</v>
      </c>
      <c r="L84" s="242"/>
      <c r="M84" s="95"/>
      <c r="N84" s="114">
        <f t="shared" si="0"/>
        <v>999</v>
      </c>
      <c r="O84" s="95"/>
    </row>
    <row r="85" spans="1:15" s="11" customFormat="1" ht="18.899999999999999" customHeight="1" x14ac:dyDescent="0.25">
      <c r="A85" s="251">
        <v>79</v>
      </c>
      <c r="B85" s="93"/>
      <c r="C85" s="93"/>
      <c r="D85" s="94"/>
      <c r="E85" s="264"/>
      <c r="F85" s="447"/>
      <c r="G85" s="474"/>
      <c r="H85" s="248" t="e">
        <f>IF(AND(O85="",#REF!&gt;0,#REF!&lt;5),I85,)</f>
        <v>#REF!</v>
      </c>
      <c r="I85" s="246" t="str">
        <f>IF(D85="","ZZZ9",IF(AND(#REF!&gt;0,#REF!&lt;5),D85&amp;#REF!,D85&amp;"9"))</f>
        <v>ZZZ9</v>
      </c>
      <c r="J85" s="250">
        <f t="shared" si="3"/>
        <v>999</v>
      </c>
      <c r="K85" s="246">
        <f t="shared" si="4"/>
        <v>999</v>
      </c>
      <c r="L85" s="242"/>
      <c r="M85" s="95"/>
      <c r="N85" s="114">
        <f t="shared" si="0"/>
        <v>999</v>
      </c>
      <c r="O85" s="95"/>
    </row>
    <row r="86" spans="1:15" s="11" customFormat="1" ht="18.899999999999999" customHeight="1" x14ac:dyDescent="0.25">
      <c r="A86" s="251">
        <v>80</v>
      </c>
      <c r="B86" s="93"/>
      <c r="C86" s="93"/>
      <c r="D86" s="94"/>
      <c r="E86" s="264"/>
      <c r="F86" s="447"/>
      <c r="G86" s="474"/>
      <c r="H86" s="248" t="e">
        <f>IF(AND(O86="",#REF!&gt;0,#REF!&lt;5),I86,)</f>
        <v>#REF!</v>
      </c>
      <c r="I86" s="246" t="str">
        <f>IF(D86="","ZZZ9",IF(AND(#REF!&gt;0,#REF!&lt;5),D86&amp;#REF!,D86&amp;"9"))</f>
        <v>ZZZ9</v>
      </c>
      <c r="J86" s="250">
        <f t="shared" si="3"/>
        <v>999</v>
      </c>
      <c r="K86" s="246">
        <f t="shared" si="4"/>
        <v>999</v>
      </c>
      <c r="L86" s="242"/>
      <c r="M86" s="95"/>
      <c r="N86" s="114">
        <f t="shared" si="0"/>
        <v>999</v>
      </c>
      <c r="O86" s="95"/>
    </row>
    <row r="87" spans="1:15" s="11" customFormat="1" ht="18.899999999999999" customHeight="1" x14ac:dyDescent="0.25">
      <c r="A87" s="251">
        <v>81</v>
      </c>
      <c r="B87" s="93"/>
      <c r="C87" s="93"/>
      <c r="D87" s="94"/>
      <c r="E87" s="264"/>
      <c r="F87" s="447"/>
      <c r="G87" s="474"/>
      <c r="H87" s="248" t="e">
        <f>IF(AND(O87="",#REF!&gt;0,#REF!&lt;5),I87,)</f>
        <v>#REF!</v>
      </c>
      <c r="I87" s="246" t="str">
        <f>IF(D87="","ZZZ9",IF(AND(#REF!&gt;0,#REF!&lt;5),D87&amp;#REF!,D87&amp;"9"))</f>
        <v>ZZZ9</v>
      </c>
      <c r="J87" s="250">
        <f t="shared" si="3"/>
        <v>999</v>
      </c>
      <c r="K87" s="246">
        <f t="shared" si="4"/>
        <v>999</v>
      </c>
      <c r="L87" s="242"/>
      <c r="M87" s="95"/>
      <c r="N87" s="114">
        <f t="shared" si="0"/>
        <v>999</v>
      </c>
      <c r="O87" s="95"/>
    </row>
    <row r="88" spans="1:15" s="11" customFormat="1" ht="18.899999999999999" customHeight="1" x14ac:dyDescent="0.25">
      <c r="A88" s="251">
        <v>82</v>
      </c>
      <c r="B88" s="93"/>
      <c r="C88" s="93"/>
      <c r="D88" s="94"/>
      <c r="E88" s="264"/>
      <c r="F88" s="447"/>
      <c r="G88" s="474"/>
      <c r="H88" s="248" t="e">
        <f>IF(AND(O88="",#REF!&gt;0,#REF!&lt;5),I88,)</f>
        <v>#REF!</v>
      </c>
      <c r="I88" s="246" t="str">
        <f>IF(D88="","ZZZ9",IF(AND(#REF!&gt;0,#REF!&lt;5),D88&amp;#REF!,D88&amp;"9"))</f>
        <v>ZZZ9</v>
      </c>
      <c r="J88" s="250">
        <f t="shared" si="3"/>
        <v>999</v>
      </c>
      <c r="K88" s="246">
        <f t="shared" si="4"/>
        <v>999</v>
      </c>
      <c r="L88" s="242"/>
      <c r="M88" s="95"/>
      <c r="N88" s="114">
        <f t="shared" si="0"/>
        <v>999</v>
      </c>
      <c r="O88" s="95"/>
    </row>
    <row r="89" spans="1:15" s="11" customFormat="1" ht="18.899999999999999" customHeight="1" x14ac:dyDescent="0.25">
      <c r="A89" s="251">
        <v>83</v>
      </c>
      <c r="B89" s="93"/>
      <c r="C89" s="93"/>
      <c r="D89" s="94"/>
      <c r="E89" s="264"/>
      <c r="F89" s="447"/>
      <c r="G89" s="474"/>
      <c r="H89" s="248" t="e">
        <f>IF(AND(O89="",#REF!&gt;0,#REF!&lt;5),I89,)</f>
        <v>#REF!</v>
      </c>
      <c r="I89" s="246" t="str">
        <f>IF(D89="","ZZZ9",IF(AND(#REF!&gt;0,#REF!&lt;5),D89&amp;#REF!,D89&amp;"9"))</f>
        <v>ZZZ9</v>
      </c>
      <c r="J89" s="250">
        <f t="shared" si="3"/>
        <v>999</v>
      </c>
      <c r="K89" s="246">
        <f t="shared" si="4"/>
        <v>999</v>
      </c>
      <c r="L89" s="242"/>
      <c r="M89" s="95"/>
      <c r="N89" s="114">
        <f t="shared" si="0"/>
        <v>999</v>
      </c>
      <c r="O89" s="95"/>
    </row>
    <row r="90" spans="1:15" s="11" customFormat="1" ht="18.899999999999999" customHeight="1" x14ac:dyDescent="0.25">
      <c r="A90" s="251">
        <v>84</v>
      </c>
      <c r="B90" s="93"/>
      <c r="C90" s="93"/>
      <c r="D90" s="94"/>
      <c r="E90" s="264"/>
      <c r="F90" s="447"/>
      <c r="G90" s="474"/>
      <c r="H90" s="248" t="e">
        <f>IF(AND(O90="",#REF!&gt;0,#REF!&lt;5),I90,)</f>
        <v>#REF!</v>
      </c>
      <c r="I90" s="246" t="str">
        <f>IF(D90="","ZZZ9",IF(AND(#REF!&gt;0,#REF!&lt;5),D90&amp;#REF!,D90&amp;"9"))</f>
        <v>ZZZ9</v>
      </c>
      <c r="J90" s="250">
        <f t="shared" si="3"/>
        <v>999</v>
      </c>
      <c r="K90" s="246">
        <f t="shared" si="4"/>
        <v>999</v>
      </c>
      <c r="L90" s="242"/>
      <c r="M90" s="95"/>
      <c r="N90" s="114">
        <f t="shared" si="0"/>
        <v>999</v>
      </c>
      <c r="O90" s="95"/>
    </row>
    <row r="91" spans="1:15" s="11" customFormat="1" ht="18.899999999999999" customHeight="1" x14ac:dyDescent="0.25">
      <c r="A91" s="251">
        <v>85</v>
      </c>
      <c r="B91" s="93"/>
      <c r="C91" s="93"/>
      <c r="D91" s="94"/>
      <c r="E91" s="264"/>
      <c r="F91" s="447"/>
      <c r="G91" s="474"/>
      <c r="H91" s="248" t="e">
        <f>IF(AND(O91="",#REF!&gt;0,#REF!&lt;5),I91,)</f>
        <v>#REF!</v>
      </c>
      <c r="I91" s="246" t="str">
        <f>IF(D91="","ZZZ9",IF(AND(#REF!&gt;0,#REF!&lt;5),D91&amp;#REF!,D91&amp;"9"))</f>
        <v>ZZZ9</v>
      </c>
      <c r="J91" s="250">
        <f t="shared" si="3"/>
        <v>999</v>
      </c>
      <c r="K91" s="246">
        <f t="shared" si="4"/>
        <v>999</v>
      </c>
      <c r="L91" s="242"/>
      <c r="M91" s="95"/>
      <c r="N91" s="114">
        <f t="shared" si="0"/>
        <v>999</v>
      </c>
      <c r="O91" s="95"/>
    </row>
    <row r="92" spans="1:15" s="11" customFormat="1" ht="18.899999999999999" customHeight="1" x14ac:dyDescent="0.25">
      <c r="A92" s="251">
        <v>86</v>
      </c>
      <c r="B92" s="93"/>
      <c r="C92" s="93"/>
      <c r="D92" s="94"/>
      <c r="E92" s="264"/>
      <c r="F92" s="447"/>
      <c r="G92" s="474"/>
      <c r="H92" s="248" t="e">
        <f>IF(AND(O92="",#REF!&gt;0,#REF!&lt;5),I92,)</f>
        <v>#REF!</v>
      </c>
      <c r="I92" s="246" t="str">
        <f>IF(D92="","ZZZ9",IF(AND(#REF!&gt;0,#REF!&lt;5),D92&amp;#REF!,D92&amp;"9"))</f>
        <v>ZZZ9</v>
      </c>
      <c r="J92" s="250">
        <f t="shared" si="3"/>
        <v>999</v>
      </c>
      <c r="K92" s="246">
        <f t="shared" si="4"/>
        <v>999</v>
      </c>
      <c r="L92" s="242"/>
      <c r="M92" s="95"/>
      <c r="N92" s="114">
        <f t="shared" si="0"/>
        <v>999</v>
      </c>
      <c r="O92" s="95"/>
    </row>
    <row r="93" spans="1:15" s="11" customFormat="1" ht="18.899999999999999" customHeight="1" x14ac:dyDescent="0.25">
      <c r="A93" s="251">
        <v>87</v>
      </c>
      <c r="B93" s="93"/>
      <c r="C93" s="93"/>
      <c r="D93" s="94"/>
      <c r="E93" s="264"/>
      <c r="F93" s="447"/>
      <c r="G93" s="474"/>
      <c r="H93" s="248" t="e">
        <f>IF(AND(O93="",#REF!&gt;0,#REF!&lt;5),I93,)</f>
        <v>#REF!</v>
      </c>
      <c r="I93" s="246" t="str">
        <f>IF(D93="","ZZZ9",IF(AND(#REF!&gt;0,#REF!&lt;5),D93&amp;#REF!,D93&amp;"9"))</f>
        <v>ZZZ9</v>
      </c>
      <c r="J93" s="250">
        <f t="shared" si="3"/>
        <v>999</v>
      </c>
      <c r="K93" s="246">
        <f t="shared" si="4"/>
        <v>999</v>
      </c>
      <c r="L93" s="242"/>
      <c r="M93" s="95"/>
      <c r="N93" s="114">
        <f t="shared" si="0"/>
        <v>999</v>
      </c>
      <c r="O93" s="95"/>
    </row>
    <row r="94" spans="1:15" s="11" customFormat="1" ht="18.899999999999999" customHeight="1" x14ac:dyDescent="0.25">
      <c r="A94" s="251">
        <v>88</v>
      </c>
      <c r="B94" s="93"/>
      <c r="C94" s="93"/>
      <c r="D94" s="94"/>
      <c r="E94" s="264"/>
      <c r="F94" s="447"/>
      <c r="G94" s="474"/>
      <c r="H94" s="248" t="e">
        <f>IF(AND(O94="",#REF!&gt;0,#REF!&lt;5),I94,)</f>
        <v>#REF!</v>
      </c>
      <c r="I94" s="246" t="str">
        <f>IF(D94="","ZZZ9",IF(AND(#REF!&gt;0,#REF!&lt;5),D94&amp;#REF!,D94&amp;"9"))</f>
        <v>ZZZ9</v>
      </c>
      <c r="J94" s="250">
        <f t="shared" si="3"/>
        <v>999</v>
      </c>
      <c r="K94" s="246">
        <f t="shared" si="4"/>
        <v>999</v>
      </c>
      <c r="L94" s="242"/>
      <c r="M94" s="95"/>
      <c r="N94" s="114">
        <f t="shared" ref="N94:N122" si="5">IF(L94="DA",1,IF(L94="WC",2,IF(L94="SE",3,IF(L94="Q",4,IF(L94="LL",5,999)))))</f>
        <v>999</v>
      </c>
      <c r="O94" s="95"/>
    </row>
    <row r="95" spans="1:15" s="11" customFormat="1" ht="18.899999999999999" customHeight="1" x14ac:dyDescent="0.25">
      <c r="A95" s="251">
        <v>89</v>
      </c>
      <c r="B95" s="93"/>
      <c r="C95" s="93"/>
      <c r="D95" s="94"/>
      <c r="E95" s="264"/>
      <c r="F95" s="447"/>
      <c r="G95" s="474"/>
      <c r="H95" s="248" t="e">
        <f>IF(AND(O95="",#REF!&gt;0,#REF!&lt;5),I95,)</f>
        <v>#REF!</v>
      </c>
      <c r="I95" s="246" t="str">
        <f>IF(D95="","ZZZ9",IF(AND(#REF!&gt;0,#REF!&lt;5),D95&amp;#REF!,D95&amp;"9"))</f>
        <v>ZZZ9</v>
      </c>
      <c r="J95" s="250">
        <f t="shared" si="3"/>
        <v>999</v>
      </c>
      <c r="K95" s="246">
        <f t="shared" si="4"/>
        <v>999</v>
      </c>
      <c r="L95" s="242"/>
      <c r="M95" s="95"/>
      <c r="N95" s="114">
        <f t="shared" si="5"/>
        <v>999</v>
      </c>
      <c r="O95" s="95"/>
    </row>
    <row r="96" spans="1:15" s="11" customFormat="1" ht="18.899999999999999" customHeight="1" x14ac:dyDescent="0.25">
      <c r="A96" s="251">
        <v>90</v>
      </c>
      <c r="B96" s="93"/>
      <c r="C96" s="93"/>
      <c r="D96" s="94"/>
      <c r="E96" s="264"/>
      <c r="F96" s="447"/>
      <c r="G96" s="474"/>
      <c r="H96" s="248" t="e">
        <f>IF(AND(O96="",#REF!&gt;0,#REF!&lt;5),I96,)</f>
        <v>#REF!</v>
      </c>
      <c r="I96" s="246" t="str">
        <f>IF(D96="","ZZZ9",IF(AND(#REF!&gt;0,#REF!&lt;5),D96&amp;#REF!,D96&amp;"9"))</f>
        <v>ZZZ9</v>
      </c>
      <c r="J96" s="250">
        <f t="shared" si="3"/>
        <v>999</v>
      </c>
      <c r="K96" s="246">
        <f t="shared" si="4"/>
        <v>999</v>
      </c>
      <c r="L96" s="242"/>
      <c r="M96" s="95"/>
      <c r="N96" s="114">
        <f t="shared" si="5"/>
        <v>999</v>
      </c>
      <c r="O96" s="95"/>
    </row>
    <row r="97" spans="1:15" s="11" customFormat="1" ht="18.899999999999999" customHeight="1" x14ac:dyDescent="0.25">
      <c r="A97" s="251">
        <v>91</v>
      </c>
      <c r="B97" s="93"/>
      <c r="C97" s="93"/>
      <c r="D97" s="94"/>
      <c r="E97" s="264"/>
      <c r="F97" s="447"/>
      <c r="G97" s="474"/>
      <c r="H97" s="248" t="e">
        <f>IF(AND(O97="",#REF!&gt;0,#REF!&lt;5),I97,)</f>
        <v>#REF!</v>
      </c>
      <c r="I97" s="246" t="str">
        <f>IF(D97="","ZZZ9",IF(AND(#REF!&gt;0,#REF!&lt;5),D97&amp;#REF!,D97&amp;"9"))</f>
        <v>ZZZ9</v>
      </c>
      <c r="J97" s="250">
        <f t="shared" si="3"/>
        <v>999</v>
      </c>
      <c r="K97" s="246">
        <f t="shared" si="4"/>
        <v>999</v>
      </c>
      <c r="L97" s="242"/>
      <c r="M97" s="95"/>
      <c r="N97" s="114">
        <f t="shared" si="5"/>
        <v>999</v>
      </c>
      <c r="O97" s="95"/>
    </row>
    <row r="98" spans="1:15" s="11" customFormat="1" ht="18.899999999999999" customHeight="1" x14ac:dyDescent="0.25">
      <c r="A98" s="251">
        <v>92</v>
      </c>
      <c r="B98" s="93"/>
      <c r="C98" s="93"/>
      <c r="D98" s="94"/>
      <c r="E98" s="264"/>
      <c r="F98" s="447"/>
      <c r="G98" s="474"/>
      <c r="H98" s="248" t="e">
        <f>IF(AND(O98="",#REF!&gt;0,#REF!&lt;5),I98,)</f>
        <v>#REF!</v>
      </c>
      <c r="I98" s="246" t="str">
        <f>IF(D98="","ZZZ9",IF(AND(#REF!&gt;0,#REF!&lt;5),D98&amp;#REF!,D98&amp;"9"))</f>
        <v>ZZZ9</v>
      </c>
      <c r="J98" s="250">
        <f t="shared" si="3"/>
        <v>999</v>
      </c>
      <c r="K98" s="246">
        <f t="shared" si="4"/>
        <v>999</v>
      </c>
      <c r="L98" s="242"/>
      <c r="M98" s="95"/>
      <c r="N98" s="114">
        <f t="shared" si="5"/>
        <v>999</v>
      </c>
      <c r="O98" s="95"/>
    </row>
    <row r="99" spans="1:15" s="11" customFormat="1" ht="18.899999999999999" customHeight="1" x14ac:dyDescent="0.25">
      <c r="A99" s="251">
        <v>93</v>
      </c>
      <c r="B99" s="93"/>
      <c r="C99" s="93"/>
      <c r="D99" s="94"/>
      <c r="E99" s="264"/>
      <c r="F99" s="447"/>
      <c r="G99" s="474"/>
      <c r="H99" s="248" t="e">
        <f>IF(AND(O99="",#REF!&gt;0,#REF!&lt;5),I99,)</f>
        <v>#REF!</v>
      </c>
      <c r="I99" s="246" t="str">
        <f>IF(D99="","ZZZ9",IF(AND(#REF!&gt;0,#REF!&lt;5),D99&amp;#REF!,D99&amp;"9"))</f>
        <v>ZZZ9</v>
      </c>
      <c r="J99" s="250">
        <f t="shared" si="3"/>
        <v>999</v>
      </c>
      <c r="K99" s="246">
        <f t="shared" si="4"/>
        <v>999</v>
      </c>
      <c r="L99" s="242"/>
      <c r="M99" s="95"/>
      <c r="N99" s="114">
        <f t="shared" si="5"/>
        <v>999</v>
      </c>
      <c r="O99" s="95"/>
    </row>
    <row r="100" spans="1:15" s="11" customFormat="1" ht="18.899999999999999" customHeight="1" x14ac:dyDescent="0.25">
      <c r="A100" s="251">
        <v>94</v>
      </c>
      <c r="B100" s="93"/>
      <c r="C100" s="93"/>
      <c r="D100" s="94"/>
      <c r="E100" s="264"/>
      <c r="F100" s="447"/>
      <c r="G100" s="474"/>
      <c r="H100" s="248" t="e">
        <f>IF(AND(O100="",#REF!&gt;0,#REF!&lt;5),I100,)</f>
        <v>#REF!</v>
      </c>
      <c r="I100" s="246" t="str">
        <f>IF(D100="","ZZZ9",IF(AND(#REF!&gt;0,#REF!&lt;5),D100&amp;#REF!,D100&amp;"9"))</f>
        <v>ZZZ9</v>
      </c>
      <c r="J100" s="250">
        <f t="shared" si="3"/>
        <v>999</v>
      </c>
      <c r="K100" s="246">
        <f t="shared" si="4"/>
        <v>999</v>
      </c>
      <c r="L100" s="242"/>
      <c r="M100" s="95"/>
      <c r="N100" s="114">
        <f t="shared" si="5"/>
        <v>999</v>
      </c>
      <c r="O100" s="95"/>
    </row>
    <row r="101" spans="1:15" s="11" customFormat="1" ht="18.899999999999999" customHeight="1" x14ac:dyDescent="0.25">
      <c r="A101" s="251">
        <v>95</v>
      </c>
      <c r="B101" s="93"/>
      <c r="C101" s="93"/>
      <c r="D101" s="94"/>
      <c r="E101" s="264"/>
      <c r="F101" s="447"/>
      <c r="G101" s="474"/>
      <c r="H101" s="248" t="e">
        <f>IF(AND(O101="",#REF!&gt;0,#REF!&lt;5),I101,)</f>
        <v>#REF!</v>
      </c>
      <c r="I101" s="246" t="str">
        <f>IF(D101="","ZZZ9",IF(AND(#REF!&gt;0,#REF!&lt;5),D101&amp;#REF!,D101&amp;"9"))</f>
        <v>ZZZ9</v>
      </c>
      <c r="J101" s="250">
        <f t="shared" ref="J101:J122" si="6">IF(O101="",999,O101)</f>
        <v>999</v>
      </c>
      <c r="K101" s="246">
        <f t="shared" ref="K101:K122" si="7">IF(N101=999,999,1)</f>
        <v>999</v>
      </c>
      <c r="L101" s="242"/>
      <c r="M101" s="95"/>
      <c r="N101" s="114">
        <f t="shared" si="5"/>
        <v>999</v>
      </c>
      <c r="O101" s="95"/>
    </row>
    <row r="102" spans="1:15" s="11" customFormat="1" ht="18.899999999999999" customHeight="1" x14ac:dyDescent="0.25">
      <c r="A102" s="251">
        <v>96</v>
      </c>
      <c r="B102" s="93"/>
      <c r="C102" s="93"/>
      <c r="D102" s="94"/>
      <c r="E102" s="264"/>
      <c r="F102" s="447"/>
      <c r="G102" s="474"/>
      <c r="H102" s="248" t="e">
        <f>IF(AND(O102="",#REF!&gt;0,#REF!&lt;5),I102,)</f>
        <v>#REF!</v>
      </c>
      <c r="I102" s="246" t="str">
        <f>IF(D102="","ZZZ9",IF(AND(#REF!&gt;0,#REF!&lt;5),D102&amp;#REF!,D102&amp;"9"))</f>
        <v>ZZZ9</v>
      </c>
      <c r="J102" s="250">
        <f t="shared" si="6"/>
        <v>999</v>
      </c>
      <c r="K102" s="246">
        <f t="shared" si="7"/>
        <v>999</v>
      </c>
      <c r="L102" s="242"/>
      <c r="M102" s="95"/>
      <c r="N102" s="114">
        <f t="shared" si="5"/>
        <v>999</v>
      </c>
      <c r="O102" s="95"/>
    </row>
    <row r="103" spans="1:15" s="11" customFormat="1" ht="18.899999999999999" customHeight="1" x14ac:dyDescent="0.25">
      <c r="A103" s="251">
        <v>97</v>
      </c>
      <c r="B103" s="93"/>
      <c r="C103" s="93"/>
      <c r="D103" s="94"/>
      <c r="E103" s="264"/>
      <c r="F103" s="447"/>
      <c r="G103" s="474"/>
      <c r="H103" s="248" t="e">
        <f>IF(AND(O103="",#REF!&gt;0,#REF!&lt;5),I103,)</f>
        <v>#REF!</v>
      </c>
      <c r="I103" s="246" t="str">
        <f>IF(D103="","ZZZ9",IF(AND(#REF!&gt;0,#REF!&lt;5),D103&amp;#REF!,D103&amp;"9"))</f>
        <v>ZZZ9</v>
      </c>
      <c r="J103" s="250">
        <f t="shared" si="6"/>
        <v>999</v>
      </c>
      <c r="K103" s="246">
        <f t="shared" si="7"/>
        <v>999</v>
      </c>
      <c r="L103" s="242"/>
      <c r="M103" s="95"/>
      <c r="N103" s="114">
        <f t="shared" si="5"/>
        <v>999</v>
      </c>
      <c r="O103" s="95"/>
    </row>
    <row r="104" spans="1:15" s="11" customFormat="1" ht="18.899999999999999" customHeight="1" x14ac:dyDescent="0.25">
      <c r="A104" s="251">
        <v>98</v>
      </c>
      <c r="B104" s="93"/>
      <c r="C104" s="93"/>
      <c r="D104" s="94"/>
      <c r="E104" s="264"/>
      <c r="F104" s="447"/>
      <c r="G104" s="474"/>
      <c r="H104" s="248" t="e">
        <f>IF(AND(O104="",#REF!&gt;0,#REF!&lt;5),I104,)</f>
        <v>#REF!</v>
      </c>
      <c r="I104" s="246" t="str">
        <f>IF(D104="","ZZZ9",IF(AND(#REF!&gt;0,#REF!&lt;5),D104&amp;#REF!,D104&amp;"9"))</f>
        <v>ZZZ9</v>
      </c>
      <c r="J104" s="250">
        <f t="shared" si="6"/>
        <v>999</v>
      </c>
      <c r="K104" s="246">
        <f t="shared" si="7"/>
        <v>999</v>
      </c>
      <c r="L104" s="242"/>
      <c r="M104" s="95"/>
      <c r="N104" s="114">
        <f t="shared" si="5"/>
        <v>999</v>
      </c>
      <c r="O104" s="95"/>
    </row>
    <row r="105" spans="1:15" s="11" customFormat="1" ht="18.899999999999999" customHeight="1" x14ac:dyDescent="0.25">
      <c r="A105" s="251">
        <v>99</v>
      </c>
      <c r="B105" s="93"/>
      <c r="C105" s="93"/>
      <c r="D105" s="94"/>
      <c r="E105" s="264"/>
      <c r="F105" s="447"/>
      <c r="G105" s="474"/>
      <c r="H105" s="248" t="e">
        <f>IF(AND(O105="",#REF!&gt;0,#REF!&lt;5),I105,)</f>
        <v>#REF!</v>
      </c>
      <c r="I105" s="246" t="str">
        <f>IF(D105="","ZZZ9",IF(AND(#REF!&gt;0,#REF!&lt;5),D105&amp;#REF!,D105&amp;"9"))</f>
        <v>ZZZ9</v>
      </c>
      <c r="J105" s="250">
        <f t="shared" si="6"/>
        <v>999</v>
      </c>
      <c r="K105" s="246">
        <f t="shared" si="7"/>
        <v>999</v>
      </c>
      <c r="L105" s="242"/>
      <c r="M105" s="95"/>
      <c r="N105" s="114">
        <f t="shared" si="5"/>
        <v>999</v>
      </c>
      <c r="O105" s="95"/>
    </row>
    <row r="106" spans="1:15" s="11" customFormat="1" ht="18.899999999999999" customHeight="1" x14ac:dyDescent="0.25">
      <c r="A106" s="251">
        <v>100</v>
      </c>
      <c r="B106" s="93"/>
      <c r="C106" s="93"/>
      <c r="D106" s="94"/>
      <c r="E106" s="264"/>
      <c r="F106" s="447"/>
      <c r="G106" s="474"/>
      <c r="H106" s="248" t="e">
        <f>IF(AND(O106="",#REF!&gt;0,#REF!&lt;5),I106,)</f>
        <v>#REF!</v>
      </c>
      <c r="I106" s="246" t="str">
        <f>IF(D106="","ZZZ9",IF(AND(#REF!&gt;0,#REF!&lt;5),D106&amp;#REF!,D106&amp;"9"))</f>
        <v>ZZZ9</v>
      </c>
      <c r="J106" s="250">
        <f t="shared" si="6"/>
        <v>999</v>
      </c>
      <c r="K106" s="246">
        <f t="shared" si="7"/>
        <v>999</v>
      </c>
      <c r="L106" s="242"/>
      <c r="M106" s="95"/>
      <c r="N106" s="114">
        <f t="shared" si="5"/>
        <v>999</v>
      </c>
      <c r="O106" s="95"/>
    </row>
    <row r="107" spans="1:15" s="11" customFormat="1" ht="18.899999999999999" customHeight="1" x14ac:dyDescent="0.25">
      <c r="A107" s="251">
        <v>101</v>
      </c>
      <c r="B107" s="93"/>
      <c r="C107" s="93"/>
      <c r="D107" s="94"/>
      <c r="E107" s="264"/>
      <c r="F107" s="447"/>
      <c r="G107" s="474"/>
      <c r="H107" s="248" t="e">
        <f>IF(AND(O107="",#REF!&gt;0,#REF!&lt;5),I107,)</f>
        <v>#REF!</v>
      </c>
      <c r="I107" s="246" t="str">
        <f>IF(D107="","ZZZ9",IF(AND(#REF!&gt;0,#REF!&lt;5),D107&amp;#REF!,D107&amp;"9"))</f>
        <v>ZZZ9</v>
      </c>
      <c r="J107" s="250">
        <f t="shared" si="6"/>
        <v>999</v>
      </c>
      <c r="K107" s="246">
        <f t="shared" si="7"/>
        <v>999</v>
      </c>
      <c r="L107" s="242"/>
      <c r="M107" s="95"/>
      <c r="N107" s="114">
        <f t="shared" si="5"/>
        <v>999</v>
      </c>
      <c r="O107" s="95"/>
    </row>
    <row r="108" spans="1:15" s="11" customFormat="1" ht="18.899999999999999" customHeight="1" x14ac:dyDescent="0.25">
      <c r="A108" s="251">
        <v>102</v>
      </c>
      <c r="B108" s="93"/>
      <c r="C108" s="93"/>
      <c r="D108" s="94"/>
      <c r="E108" s="264"/>
      <c r="F108" s="447"/>
      <c r="G108" s="474"/>
      <c r="H108" s="248" t="e">
        <f>IF(AND(O108="",#REF!&gt;0,#REF!&lt;5),I108,)</f>
        <v>#REF!</v>
      </c>
      <c r="I108" s="246" t="str">
        <f>IF(D108="","ZZZ9",IF(AND(#REF!&gt;0,#REF!&lt;5),D108&amp;#REF!,D108&amp;"9"))</f>
        <v>ZZZ9</v>
      </c>
      <c r="J108" s="250">
        <f t="shared" si="6"/>
        <v>999</v>
      </c>
      <c r="K108" s="246">
        <f t="shared" si="7"/>
        <v>999</v>
      </c>
      <c r="L108" s="242"/>
      <c r="M108" s="95"/>
      <c r="N108" s="114">
        <f t="shared" si="5"/>
        <v>999</v>
      </c>
      <c r="O108" s="95"/>
    </row>
    <row r="109" spans="1:15" s="11" customFormat="1" ht="18.899999999999999" customHeight="1" x14ac:dyDescent="0.25">
      <c r="A109" s="251">
        <v>103</v>
      </c>
      <c r="B109" s="93"/>
      <c r="C109" s="93"/>
      <c r="D109" s="94"/>
      <c r="E109" s="264"/>
      <c r="F109" s="447"/>
      <c r="G109" s="474"/>
      <c r="H109" s="248" t="e">
        <f>IF(AND(O109="",#REF!&gt;0,#REF!&lt;5),I109,)</f>
        <v>#REF!</v>
      </c>
      <c r="I109" s="246" t="str">
        <f>IF(D109="","ZZZ9",IF(AND(#REF!&gt;0,#REF!&lt;5),D109&amp;#REF!,D109&amp;"9"))</f>
        <v>ZZZ9</v>
      </c>
      <c r="J109" s="250">
        <f t="shared" si="6"/>
        <v>999</v>
      </c>
      <c r="K109" s="246">
        <f t="shared" si="7"/>
        <v>999</v>
      </c>
      <c r="L109" s="242"/>
      <c r="M109" s="95"/>
      <c r="N109" s="114">
        <f t="shared" si="5"/>
        <v>999</v>
      </c>
      <c r="O109" s="95"/>
    </row>
    <row r="110" spans="1:15" s="11" customFormat="1" ht="18.899999999999999" customHeight="1" x14ac:dyDescent="0.25">
      <c r="A110" s="251">
        <v>104</v>
      </c>
      <c r="B110" s="93"/>
      <c r="C110" s="93"/>
      <c r="D110" s="94"/>
      <c r="E110" s="264"/>
      <c r="F110" s="447"/>
      <c r="G110" s="474"/>
      <c r="H110" s="248" t="e">
        <f>IF(AND(O110="",#REF!&gt;0,#REF!&lt;5),I110,)</f>
        <v>#REF!</v>
      </c>
      <c r="I110" s="246" t="str">
        <f>IF(D110="","ZZZ9",IF(AND(#REF!&gt;0,#REF!&lt;5),D110&amp;#REF!,D110&amp;"9"))</f>
        <v>ZZZ9</v>
      </c>
      <c r="J110" s="250">
        <f t="shared" si="6"/>
        <v>999</v>
      </c>
      <c r="K110" s="246">
        <f t="shared" si="7"/>
        <v>999</v>
      </c>
      <c r="L110" s="242"/>
      <c r="M110" s="95"/>
      <c r="N110" s="114">
        <f t="shared" si="5"/>
        <v>999</v>
      </c>
      <c r="O110" s="95"/>
    </row>
    <row r="111" spans="1:15" s="11" customFormat="1" ht="18.899999999999999" customHeight="1" x14ac:dyDescent="0.25">
      <c r="A111" s="251">
        <v>105</v>
      </c>
      <c r="B111" s="93"/>
      <c r="C111" s="93"/>
      <c r="D111" s="94"/>
      <c r="E111" s="264"/>
      <c r="F111" s="447"/>
      <c r="G111" s="474"/>
      <c r="H111" s="248" t="e">
        <f>IF(AND(O111="",#REF!&gt;0,#REF!&lt;5),I111,)</f>
        <v>#REF!</v>
      </c>
      <c r="I111" s="246" t="str">
        <f>IF(D111="","ZZZ9",IF(AND(#REF!&gt;0,#REF!&lt;5),D111&amp;#REF!,D111&amp;"9"))</f>
        <v>ZZZ9</v>
      </c>
      <c r="J111" s="250">
        <f t="shared" si="6"/>
        <v>999</v>
      </c>
      <c r="K111" s="246">
        <f t="shared" si="7"/>
        <v>999</v>
      </c>
      <c r="L111" s="242"/>
      <c r="M111" s="95"/>
      <c r="N111" s="114">
        <f t="shared" si="5"/>
        <v>999</v>
      </c>
      <c r="O111" s="95"/>
    </row>
    <row r="112" spans="1:15" s="11" customFormat="1" ht="18.899999999999999" customHeight="1" x14ac:dyDescent="0.25">
      <c r="A112" s="251">
        <v>106</v>
      </c>
      <c r="B112" s="93"/>
      <c r="C112" s="93"/>
      <c r="D112" s="94"/>
      <c r="E112" s="264"/>
      <c r="F112" s="447"/>
      <c r="G112" s="474"/>
      <c r="H112" s="248" t="e">
        <f>IF(AND(O112="",#REF!&gt;0,#REF!&lt;5),I112,)</f>
        <v>#REF!</v>
      </c>
      <c r="I112" s="246" t="str">
        <f>IF(D112="","ZZZ9",IF(AND(#REF!&gt;0,#REF!&lt;5),D112&amp;#REF!,D112&amp;"9"))</f>
        <v>ZZZ9</v>
      </c>
      <c r="J112" s="250">
        <f t="shared" si="6"/>
        <v>999</v>
      </c>
      <c r="K112" s="246">
        <f t="shared" si="7"/>
        <v>999</v>
      </c>
      <c r="L112" s="242"/>
      <c r="M112" s="95"/>
      <c r="N112" s="114">
        <f t="shared" si="5"/>
        <v>999</v>
      </c>
      <c r="O112" s="95"/>
    </row>
    <row r="113" spans="1:15" s="11" customFormat="1" ht="18.899999999999999" customHeight="1" x14ac:dyDescent="0.25">
      <c r="A113" s="251">
        <v>107</v>
      </c>
      <c r="B113" s="93"/>
      <c r="C113" s="93"/>
      <c r="D113" s="94"/>
      <c r="E113" s="264"/>
      <c r="F113" s="447"/>
      <c r="G113" s="474"/>
      <c r="H113" s="248" t="e">
        <f>IF(AND(O113="",#REF!&gt;0,#REF!&lt;5),I113,)</f>
        <v>#REF!</v>
      </c>
      <c r="I113" s="246" t="str">
        <f>IF(D113="","ZZZ9",IF(AND(#REF!&gt;0,#REF!&lt;5),D113&amp;#REF!,D113&amp;"9"))</f>
        <v>ZZZ9</v>
      </c>
      <c r="J113" s="250">
        <f t="shared" si="6"/>
        <v>999</v>
      </c>
      <c r="K113" s="246">
        <f t="shared" si="7"/>
        <v>999</v>
      </c>
      <c r="L113" s="242"/>
      <c r="M113" s="95"/>
      <c r="N113" s="114">
        <f t="shared" si="5"/>
        <v>999</v>
      </c>
      <c r="O113" s="95"/>
    </row>
    <row r="114" spans="1:15" s="11" customFormat="1" ht="18.899999999999999" customHeight="1" x14ac:dyDescent="0.25">
      <c r="A114" s="251">
        <v>108</v>
      </c>
      <c r="B114" s="93"/>
      <c r="C114" s="93"/>
      <c r="D114" s="94"/>
      <c r="E114" s="264"/>
      <c r="F114" s="447"/>
      <c r="G114" s="474"/>
      <c r="H114" s="248" t="e">
        <f>IF(AND(O114="",#REF!&gt;0,#REF!&lt;5),I114,)</f>
        <v>#REF!</v>
      </c>
      <c r="I114" s="246" t="str">
        <f>IF(D114="","ZZZ9",IF(AND(#REF!&gt;0,#REF!&lt;5),D114&amp;#REF!,D114&amp;"9"))</f>
        <v>ZZZ9</v>
      </c>
      <c r="J114" s="250">
        <f t="shared" si="6"/>
        <v>999</v>
      </c>
      <c r="K114" s="246">
        <f t="shared" si="7"/>
        <v>999</v>
      </c>
      <c r="L114" s="242"/>
      <c r="M114" s="95"/>
      <c r="N114" s="114">
        <f t="shared" si="5"/>
        <v>999</v>
      </c>
      <c r="O114" s="95"/>
    </row>
    <row r="115" spans="1:15" s="11" customFormat="1" ht="18.899999999999999" customHeight="1" x14ac:dyDescent="0.25">
      <c r="A115" s="251">
        <v>109</v>
      </c>
      <c r="B115" s="93"/>
      <c r="C115" s="93"/>
      <c r="D115" s="94"/>
      <c r="E115" s="264"/>
      <c r="F115" s="447"/>
      <c r="G115" s="474"/>
      <c r="H115" s="248" t="e">
        <f>IF(AND(O115="",#REF!&gt;0,#REF!&lt;5),I115,)</f>
        <v>#REF!</v>
      </c>
      <c r="I115" s="246" t="str">
        <f>IF(D115="","ZZZ9",IF(AND(#REF!&gt;0,#REF!&lt;5),D115&amp;#REF!,D115&amp;"9"))</f>
        <v>ZZZ9</v>
      </c>
      <c r="J115" s="250">
        <f t="shared" si="6"/>
        <v>999</v>
      </c>
      <c r="K115" s="246">
        <f t="shared" si="7"/>
        <v>999</v>
      </c>
      <c r="L115" s="242"/>
      <c r="M115" s="95"/>
      <c r="N115" s="114">
        <f t="shared" si="5"/>
        <v>999</v>
      </c>
      <c r="O115" s="95"/>
    </row>
    <row r="116" spans="1:15" s="11" customFormat="1" ht="18.899999999999999" customHeight="1" x14ac:dyDescent="0.25">
      <c r="A116" s="251">
        <v>110</v>
      </c>
      <c r="B116" s="93"/>
      <c r="C116" s="93"/>
      <c r="D116" s="94"/>
      <c r="E116" s="264"/>
      <c r="F116" s="447"/>
      <c r="G116" s="474"/>
      <c r="H116" s="248" t="e">
        <f>IF(AND(O116="",#REF!&gt;0,#REF!&lt;5),I116,)</f>
        <v>#REF!</v>
      </c>
      <c r="I116" s="246" t="str">
        <f>IF(D116="","ZZZ9",IF(AND(#REF!&gt;0,#REF!&lt;5),D116&amp;#REF!,D116&amp;"9"))</f>
        <v>ZZZ9</v>
      </c>
      <c r="J116" s="250">
        <f t="shared" si="6"/>
        <v>999</v>
      </c>
      <c r="K116" s="246">
        <f t="shared" si="7"/>
        <v>999</v>
      </c>
      <c r="L116" s="242"/>
      <c r="M116" s="95"/>
      <c r="N116" s="114">
        <f t="shared" si="5"/>
        <v>999</v>
      </c>
      <c r="O116" s="95"/>
    </row>
    <row r="117" spans="1:15" s="11" customFormat="1" ht="18.899999999999999" customHeight="1" x14ac:dyDescent="0.25">
      <c r="A117" s="251">
        <v>111</v>
      </c>
      <c r="B117" s="93"/>
      <c r="C117" s="93"/>
      <c r="D117" s="94"/>
      <c r="E117" s="264"/>
      <c r="F117" s="447"/>
      <c r="G117" s="474"/>
      <c r="H117" s="248" t="e">
        <f>IF(AND(O117="",#REF!&gt;0,#REF!&lt;5),I117,)</f>
        <v>#REF!</v>
      </c>
      <c r="I117" s="246" t="str">
        <f>IF(D117="","ZZZ9",IF(AND(#REF!&gt;0,#REF!&lt;5),D117&amp;#REF!,D117&amp;"9"))</f>
        <v>ZZZ9</v>
      </c>
      <c r="J117" s="250">
        <f t="shared" si="6"/>
        <v>999</v>
      </c>
      <c r="K117" s="246">
        <f t="shared" si="7"/>
        <v>999</v>
      </c>
      <c r="L117" s="242"/>
      <c r="M117" s="95"/>
      <c r="N117" s="114">
        <f t="shared" si="5"/>
        <v>999</v>
      </c>
      <c r="O117" s="95"/>
    </row>
    <row r="118" spans="1:15" s="11" customFormat="1" ht="18.899999999999999" customHeight="1" x14ac:dyDescent="0.25">
      <c r="A118" s="251">
        <v>112</v>
      </c>
      <c r="B118" s="93"/>
      <c r="C118" s="93"/>
      <c r="D118" s="94"/>
      <c r="E118" s="264"/>
      <c r="F118" s="447"/>
      <c r="G118" s="474"/>
      <c r="H118" s="248" t="e">
        <f>IF(AND(O118="",#REF!&gt;0,#REF!&lt;5),I118,)</f>
        <v>#REF!</v>
      </c>
      <c r="I118" s="246" t="str">
        <f>IF(D118="","ZZZ9",IF(AND(#REF!&gt;0,#REF!&lt;5),D118&amp;#REF!,D118&amp;"9"))</f>
        <v>ZZZ9</v>
      </c>
      <c r="J118" s="250">
        <f t="shared" si="6"/>
        <v>999</v>
      </c>
      <c r="K118" s="246">
        <f t="shared" si="7"/>
        <v>999</v>
      </c>
      <c r="L118" s="242"/>
      <c r="M118" s="95"/>
      <c r="N118" s="114">
        <f t="shared" si="5"/>
        <v>999</v>
      </c>
      <c r="O118" s="95"/>
    </row>
    <row r="119" spans="1:15" s="11" customFormat="1" ht="18.899999999999999" customHeight="1" x14ac:dyDescent="0.25">
      <c r="A119" s="251">
        <v>113</v>
      </c>
      <c r="B119" s="93"/>
      <c r="C119" s="93"/>
      <c r="D119" s="94"/>
      <c r="E119" s="264"/>
      <c r="F119" s="447"/>
      <c r="G119" s="474"/>
      <c r="H119" s="248" t="e">
        <f>IF(AND(O119="",#REF!&gt;0,#REF!&lt;5),I119,)</f>
        <v>#REF!</v>
      </c>
      <c r="I119" s="246" t="str">
        <f>IF(D119="","ZZZ9",IF(AND(#REF!&gt;0,#REF!&lt;5),D119&amp;#REF!,D119&amp;"9"))</f>
        <v>ZZZ9</v>
      </c>
      <c r="J119" s="250">
        <f t="shared" si="6"/>
        <v>999</v>
      </c>
      <c r="K119" s="246">
        <f t="shared" si="7"/>
        <v>999</v>
      </c>
      <c r="L119" s="242"/>
      <c r="M119" s="95"/>
      <c r="N119" s="114">
        <f t="shared" si="5"/>
        <v>999</v>
      </c>
      <c r="O119" s="95"/>
    </row>
    <row r="120" spans="1:15" s="11" customFormat="1" ht="18.899999999999999" customHeight="1" x14ac:dyDescent="0.25">
      <c r="A120" s="251">
        <v>114</v>
      </c>
      <c r="B120" s="93"/>
      <c r="C120" s="93"/>
      <c r="D120" s="94"/>
      <c r="E120" s="264"/>
      <c r="F120" s="447"/>
      <c r="G120" s="474"/>
      <c r="H120" s="248" t="e">
        <f>IF(AND(O120="",#REF!&gt;0,#REF!&lt;5),I120,)</f>
        <v>#REF!</v>
      </c>
      <c r="I120" s="246" t="str">
        <f>IF(D120="","ZZZ9",IF(AND(#REF!&gt;0,#REF!&lt;5),D120&amp;#REF!,D120&amp;"9"))</f>
        <v>ZZZ9</v>
      </c>
      <c r="J120" s="250">
        <f t="shared" si="6"/>
        <v>999</v>
      </c>
      <c r="K120" s="246">
        <f t="shared" si="7"/>
        <v>999</v>
      </c>
      <c r="L120" s="242"/>
      <c r="M120" s="95"/>
      <c r="N120" s="114">
        <f t="shared" si="5"/>
        <v>999</v>
      </c>
      <c r="O120" s="95"/>
    </row>
    <row r="121" spans="1:15" s="11" customFormat="1" ht="18.899999999999999" customHeight="1" x14ac:dyDescent="0.25">
      <c r="A121" s="251">
        <v>115</v>
      </c>
      <c r="B121" s="93"/>
      <c r="C121" s="93"/>
      <c r="D121" s="94"/>
      <c r="E121" s="264"/>
      <c r="F121" s="447"/>
      <c r="G121" s="474"/>
      <c r="H121" s="248" t="e">
        <f>IF(AND(O121="",#REF!&gt;0,#REF!&lt;5),I121,)</f>
        <v>#REF!</v>
      </c>
      <c r="I121" s="246" t="str">
        <f>IF(D121="","ZZZ9",IF(AND(#REF!&gt;0,#REF!&lt;5),D121&amp;#REF!,D121&amp;"9"))</f>
        <v>ZZZ9</v>
      </c>
      <c r="J121" s="250">
        <f t="shared" si="6"/>
        <v>999</v>
      </c>
      <c r="K121" s="246">
        <f t="shared" si="7"/>
        <v>999</v>
      </c>
      <c r="L121" s="242"/>
      <c r="M121" s="95"/>
      <c r="N121" s="114">
        <f t="shared" si="5"/>
        <v>999</v>
      </c>
      <c r="O121" s="95"/>
    </row>
    <row r="122" spans="1:15" s="11" customFormat="1" ht="18.899999999999999" customHeight="1" x14ac:dyDescent="0.25">
      <c r="A122" s="251">
        <v>116</v>
      </c>
      <c r="B122" s="93"/>
      <c r="C122" s="93"/>
      <c r="D122" s="94"/>
      <c r="E122" s="264"/>
      <c r="F122" s="447"/>
      <c r="G122" s="474"/>
      <c r="H122" s="248" t="e">
        <f>IF(AND(O122="",#REF!&gt;0,#REF!&lt;5),I122,)</f>
        <v>#REF!</v>
      </c>
      <c r="I122" s="246" t="str">
        <f>IF(D122="","ZZZ9",IF(AND(#REF!&gt;0,#REF!&lt;5),D122&amp;#REF!,D122&amp;"9"))</f>
        <v>ZZZ9</v>
      </c>
      <c r="J122" s="250">
        <f t="shared" si="6"/>
        <v>999</v>
      </c>
      <c r="K122" s="246">
        <f t="shared" si="7"/>
        <v>999</v>
      </c>
      <c r="L122" s="242"/>
      <c r="M122" s="95"/>
      <c r="N122" s="114">
        <f t="shared" si="5"/>
        <v>999</v>
      </c>
      <c r="O122" s="95"/>
    </row>
    <row r="123" spans="1:15" s="11" customFormat="1" ht="18.899999999999999" customHeight="1" x14ac:dyDescent="0.25">
      <c r="A123" s="251">
        <v>117</v>
      </c>
      <c r="B123" s="93"/>
      <c r="C123" s="93"/>
      <c r="D123" s="94"/>
      <c r="E123" s="264"/>
      <c r="F123" s="447"/>
      <c r="G123" s="474"/>
      <c r="H123" s="248"/>
      <c r="I123" s="246"/>
      <c r="J123" s="250"/>
      <c r="K123" s="246"/>
      <c r="L123" s="242"/>
      <c r="M123" s="95"/>
      <c r="N123" s="114"/>
      <c r="O123" s="95"/>
    </row>
    <row r="124" spans="1:15" s="11" customFormat="1" ht="18.899999999999999" customHeight="1" x14ac:dyDescent="0.25">
      <c r="A124" s="251">
        <v>118</v>
      </c>
      <c r="B124" s="93"/>
      <c r="C124" s="93"/>
      <c r="D124" s="94"/>
      <c r="E124" s="264"/>
      <c r="F124" s="447"/>
      <c r="G124" s="474"/>
      <c r="H124" s="248"/>
      <c r="I124" s="246"/>
      <c r="J124" s="250"/>
      <c r="K124" s="246"/>
      <c r="L124" s="242"/>
      <c r="M124" s="95"/>
      <c r="N124" s="114"/>
      <c r="O124" s="95"/>
    </row>
    <row r="125" spans="1:15" s="11" customFormat="1" ht="18.899999999999999" customHeight="1" x14ac:dyDescent="0.25">
      <c r="A125" s="251">
        <v>119</v>
      </c>
      <c r="B125" s="93"/>
      <c r="C125" s="93"/>
      <c r="D125" s="94"/>
      <c r="E125" s="264"/>
      <c r="F125" s="447"/>
      <c r="G125" s="474"/>
      <c r="H125" s="248"/>
      <c r="I125" s="246"/>
      <c r="J125" s="250"/>
      <c r="K125" s="246"/>
      <c r="L125" s="242"/>
      <c r="M125" s="95"/>
      <c r="N125" s="114"/>
      <c r="O125" s="95"/>
    </row>
    <row r="126" spans="1:15" s="11" customFormat="1" ht="18.899999999999999" customHeight="1" x14ac:dyDescent="0.25">
      <c r="A126" s="251">
        <v>120</v>
      </c>
      <c r="B126" s="93"/>
      <c r="C126" s="93"/>
      <c r="D126" s="94"/>
      <c r="E126" s="264"/>
      <c r="F126" s="447"/>
      <c r="G126" s="474"/>
      <c r="H126" s="248"/>
      <c r="I126" s="246"/>
      <c r="J126" s="250"/>
      <c r="K126" s="246"/>
      <c r="L126" s="242"/>
      <c r="M126" s="95"/>
      <c r="N126" s="114"/>
      <c r="O126" s="95"/>
    </row>
    <row r="127" spans="1:15" s="11" customFormat="1" ht="18.899999999999999" customHeight="1" x14ac:dyDescent="0.25">
      <c r="A127" s="251">
        <v>121</v>
      </c>
      <c r="B127" s="93"/>
      <c r="C127" s="93"/>
      <c r="D127" s="94"/>
      <c r="E127" s="264"/>
      <c r="F127" s="447"/>
      <c r="G127" s="474"/>
      <c r="H127" s="248"/>
      <c r="I127" s="246"/>
      <c r="J127" s="250"/>
      <c r="K127" s="246"/>
      <c r="L127" s="242"/>
      <c r="M127" s="95"/>
      <c r="N127" s="114"/>
      <c r="O127" s="95"/>
    </row>
    <row r="128" spans="1:15" s="11" customFormat="1" ht="18.899999999999999" customHeight="1" x14ac:dyDescent="0.25">
      <c r="A128" s="251">
        <v>122</v>
      </c>
      <c r="B128" s="93"/>
      <c r="C128" s="93"/>
      <c r="D128" s="94"/>
      <c r="E128" s="264"/>
      <c r="F128" s="447"/>
      <c r="G128" s="474"/>
      <c r="H128" s="248"/>
      <c r="I128" s="246"/>
      <c r="J128" s="250"/>
      <c r="K128" s="246"/>
      <c r="L128" s="242"/>
      <c r="M128" s="95"/>
      <c r="N128" s="114"/>
      <c r="O128" s="95"/>
    </row>
    <row r="129" spans="1:15" s="11" customFormat="1" ht="18.899999999999999" customHeight="1" x14ac:dyDescent="0.25">
      <c r="A129" s="251">
        <v>123</v>
      </c>
      <c r="B129" s="93"/>
      <c r="C129" s="93"/>
      <c r="D129" s="94"/>
      <c r="E129" s="264"/>
      <c r="F129" s="447"/>
      <c r="G129" s="474"/>
      <c r="H129" s="248"/>
      <c r="I129" s="246"/>
      <c r="J129" s="250"/>
      <c r="K129" s="246"/>
      <c r="L129" s="242"/>
      <c r="M129" s="95"/>
      <c r="N129" s="114"/>
      <c r="O129" s="95"/>
    </row>
    <row r="130" spans="1:15" s="11" customFormat="1" ht="18.899999999999999" customHeight="1" x14ac:dyDescent="0.25">
      <c r="A130" s="251">
        <v>124</v>
      </c>
      <c r="B130" s="93"/>
      <c r="C130" s="93"/>
      <c r="D130" s="94"/>
      <c r="E130" s="264"/>
      <c r="F130" s="447"/>
      <c r="G130" s="474"/>
      <c r="H130" s="248"/>
      <c r="I130" s="246"/>
      <c r="J130" s="250"/>
      <c r="K130" s="246"/>
      <c r="L130" s="242"/>
      <c r="M130" s="95"/>
      <c r="N130" s="114"/>
      <c r="O130" s="95"/>
    </row>
    <row r="131" spans="1:15" s="11" customFormat="1" ht="18.899999999999999" customHeight="1" x14ac:dyDescent="0.25">
      <c r="A131" s="251">
        <v>125</v>
      </c>
      <c r="B131" s="93"/>
      <c r="C131" s="93"/>
      <c r="D131" s="94"/>
      <c r="E131" s="264"/>
      <c r="F131" s="447"/>
      <c r="G131" s="474"/>
      <c r="H131" s="248"/>
      <c r="I131" s="246"/>
      <c r="J131" s="250"/>
      <c r="K131" s="246"/>
      <c r="L131" s="242"/>
      <c r="M131" s="95"/>
      <c r="N131" s="114"/>
      <c r="O131" s="95"/>
    </row>
    <row r="132" spans="1:15" s="11" customFormat="1" ht="18.899999999999999" customHeight="1" x14ac:dyDescent="0.25">
      <c r="A132" s="251">
        <v>126</v>
      </c>
      <c r="B132" s="93"/>
      <c r="C132" s="93"/>
      <c r="D132" s="94"/>
      <c r="E132" s="264"/>
      <c r="F132" s="447"/>
      <c r="G132" s="474"/>
      <c r="H132" s="248"/>
      <c r="I132" s="246"/>
      <c r="J132" s="250"/>
      <c r="K132" s="246"/>
      <c r="L132" s="242"/>
      <c r="M132" s="95"/>
      <c r="N132" s="114"/>
      <c r="O132" s="95"/>
    </row>
    <row r="133" spans="1:15" s="11" customFormat="1" ht="18.899999999999999" customHeight="1" x14ac:dyDescent="0.25">
      <c r="A133" s="251">
        <v>127</v>
      </c>
      <c r="B133" s="93"/>
      <c r="C133" s="93"/>
      <c r="D133" s="94"/>
      <c r="E133" s="264"/>
      <c r="F133" s="447"/>
      <c r="G133" s="474"/>
      <c r="H133" s="248"/>
      <c r="I133" s="246"/>
      <c r="J133" s="250"/>
      <c r="K133" s="246"/>
      <c r="L133" s="242"/>
      <c r="M133" s="95"/>
      <c r="N133" s="114"/>
      <c r="O133" s="95"/>
    </row>
    <row r="134" spans="1:15" s="11" customFormat="1" ht="18.899999999999999" customHeight="1" x14ac:dyDescent="0.25">
      <c r="A134" s="251">
        <v>128</v>
      </c>
      <c r="B134" s="93"/>
      <c r="C134" s="93"/>
      <c r="D134" s="94"/>
      <c r="E134" s="264"/>
      <c r="F134" s="447"/>
      <c r="G134" s="474"/>
      <c r="H134" s="248"/>
      <c r="I134" s="246"/>
      <c r="J134" s="250"/>
      <c r="K134" s="246"/>
      <c r="L134" s="242"/>
      <c r="M134" s="95"/>
      <c r="N134" s="114"/>
      <c r="O134" s="95"/>
    </row>
  </sheetData>
  <conditionalFormatting sqref="A7:D10 D11:D13 B14:D15 A16:D134 A11:A15">
    <cfRule type="expression" dxfId="178" priority="7" stopIfTrue="1">
      <formula>$O7&gt;=1</formula>
    </cfRule>
  </conditionalFormatting>
  <conditionalFormatting sqref="B11:C13">
    <cfRule type="expression" dxfId="177" priority="39" stopIfTrue="1">
      <formula>$O12&gt;=1</formula>
    </cfRule>
    <cfRule type="expression" dxfId="176" priority="45" stopIfTrue="1">
      <formula>$Q12&gt;=1</formula>
    </cfRule>
  </conditionalFormatting>
  <conditionalFormatting sqref="B7:D10 D11:D13 B14:D27">
    <cfRule type="expression" dxfId="175" priority="1" stopIfTrue="1">
      <formula>$Q7&gt;=1</formula>
    </cfRule>
  </conditionalFormatting>
  <conditionalFormatting sqref="E7:E27">
    <cfRule type="expression" dxfId="174" priority="2" stopIfTrue="1">
      <formula>AND(ROUNDDOWN(($A$4-E7)/365.25,0)&lt;=13,G7&lt;&gt;"OK")</formula>
    </cfRule>
    <cfRule type="expression" dxfId="173" priority="3" stopIfTrue="1">
      <formula>AND(ROUNDDOWN(($A$4-E7)/365.25,0)&lt;=14,G7&lt;&gt;"OK")</formula>
    </cfRule>
    <cfRule type="expression" dxfId="172" priority="4" stopIfTrue="1">
      <formula>AND(ROUNDDOWN(($A$4-E7)/365.25,0)&lt;=17,G7&lt;&gt;"OK")</formula>
    </cfRule>
  </conditionalFormatting>
  <conditionalFormatting sqref="E7:E134">
    <cfRule type="expression" dxfId="171" priority="8" stopIfTrue="1">
      <formula>AND(ROUNDDOWN(($A$4-E7)/365.25,0)&lt;=13,#REF!&lt;&gt;"OK")</formula>
    </cfRule>
    <cfRule type="expression" dxfId="170" priority="9" stopIfTrue="1">
      <formula>AND(ROUNDDOWN(($A$4-E7)/365.25,0)&lt;=14,#REF!&lt;&gt;"OK")</formula>
    </cfRule>
    <cfRule type="expression" dxfId="169" priority="10" stopIfTrue="1">
      <formula>AND(ROUNDDOWN(($A$4-E7)/365.25,0)&lt;=17,#REF!&lt;&gt;"OK")</formula>
    </cfRule>
  </conditionalFormatting>
  <conditionalFormatting sqref="H7:H134">
    <cfRule type="cellIs" dxfId="168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5105" r:id="rId4" name="Button 1">
              <controlPr defaultSize="0" print="0" autoFill="0" autoPict="0" macro="[0]!egyéni_rangsor">
                <anchor moveWithCells="1" sizeWithCells="1">
                  <from>
                    <xdr:col>5</xdr:col>
                    <xdr:colOff>906780</xdr:colOff>
                    <xdr:row>0</xdr:row>
                    <xdr:rowOff>152400</xdr:rowOff>
                  </from>
                  <to>
                    <xdr:col>11</xdr:col>
                    <xdr:colOff>22860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3115E-D978-4D04-8FF1-AEFA1BFEB55A}">
  <sheetPr codeName="Munka40">
    <tabColor indexed="11"/>
  </sheetPr>
  <dimension ref="A1:AK49"/>
  <sheetViews>
    <sheetView workbookViewId="0">
      <selection activeCell="M26" sqref="M26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565" t="str">
        <f>Altalanos!$A$6</f>
        <v xml:space="preserve">Diákolimpia 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/>
      <c r="C2" s="304"/>
      <c r="D2" s="304"/>
      <c r="E2" s="496" t="s">
        <v>330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 t="s">
        <v>31</v>
      </c>
      <c r="M3" s="49"/>
      <c r="N3" s="374"/>
      <c r="O3" s="373"/>
      <c r="P3" s="374"/>
      <c r="Q3" s="416" t="s">
        <v>81</v>
      </c>
      <c r="R3" s="417" t="s">
        <v>87</v>
      </c>
      <c r="S3" s="417" t="s">
        <v>82</v>
      </c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314" t="str">
        <f>Altalanos!$E$10</f>
        <v>Dénes Tibor</v>
      </c>
      <c r="M4" s="312"/>
      <c r="N4" s="376"/>
      <c r="O4" s="377"/>
      <c r="P4" s="376"/>
      <c r="Q4" s="418" t="s">
        <v>88</v>
      </c>
      <c r="R4" s="419" t="s">
        <v>83</v>
      </c>
      <c r="S4" s="419" t="s">
        <v>84</v>
      </c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Q5" s="420" t="s">
        <v>89</v>
      </c>
      <c r="R5" s="421" t="s">
        <v>85</v>
      </c>
      <c r="S5" s="421" t="s">
        <v>86</v>
      </c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409" t="s">
        <v>67</v>
      </c>
      <c r="B7" s="422">
        <v>2</v>
      </c>
      <c r="C7" s="371">
        <f>IF($B7="","",VLOOKUP($B7,'1MD VI kcs U 16 L A'!$A$7:$O$22,5))</f>
        <v>0</v>
      </c>
      <c r="D7" s="371" t="e">
        <f>IF($B7="","",VLOOKUP($B7,#REF!,15))</f>
        <v>#REF!</v>
      </c>
      <c r="E7" s="368" t="str">
        <f>UPPER(IF($B7="","",VLOOKUP($B7,'1MD VI kcs U 16 L A'!$A$7:$O$22,2)))</f>
        <v>JÁSZFAI</v>
      </c>
      <c r="F7" s="370"/>
      <c r="G7" s="368" t="str">
        <f>IF($B7="","",VLOOKUP($B7,'1MD VI kcs U 16 L A'!$A$7:$O$22,3))</f>
        <v>Fanni Léna</v>
      </c>
      <c r="H7" s="370"/>
      <c r="I7" s="368" t="e">
        <f>IF($B7="","",VLOOKUP($B7,#REF!,4))</f>
        <v>#REF!</v>
      </c>
      <c r="J7" s="348"/>
      <c r="K7" s="432"/>
      <c r="L7" s="428" t="str">
        <f>IF(K7="","",CONCATENATE(VLOOKUP($Y$3,$AB$1:$AK$1,K7)," pont"))</f>
        <v/>
      </c>
      <c r="M7" s="433"/>
      <c r="Q7" s="416" t="s">
        <v>81</v>
      </c>
      <c r="R7" s="486" t="s">
        <v>117</v>
      </c>
      <c r="S7" s="486" t="s">
        <v>119</v>
      </c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23"/>
      <c r="C8" s="379"/>
      <c r="D8" s="379"/>
      <c r="E8" s="379"/>
      <c r="F8" s="379"/>
      <c r="G8" s="379"/>
      <c r="H8" s="379"/>
      <c r="I8" s="379"/>
      <c r="J8" s="348"/>
      <c r="K8" s="378"/>
      <c r="L8" s="378"/>
      <c r="M8" s="434"/>
      <c r="Q8" s="418" t="s">
        <v>88</v>
      </c>
      <c r="R8" s="487" t="s">
        <v>118</v>
      </c>
      <c r="S8" s="487" t="s">
        <v>120</v>
      </c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24">
        <v>1</v>
      </c>
      <c r="C9" s="371" t="e">
        <f>IF($B9="","",VLOOKUP($B9,#REF!,5))</f>
        <v>#REF!</v>
      </c>
      <c r="D9" s="371" t="e">
        <f>IF($B9="","",VLOOKUP($B9,#REF!,15))</f>
        <v>#REF!</v>
      </c>
      <c r="E9" s="367" t="str">
        <f>UPPER(IF($B9="","",VLOOKUP($B9,'1MD VI kcs U 16 L A'!$A$7:$O$22,2)))</f>
        <v>JUHÁSZ</v>
      </c>
      <c r="F9" s="372"/>
      <c r="G9" s="367" t="str">
        <f>IF($B9="","",VLOOKUP($B9,'1MD VI kcs U 16 L A'!$A$7:$O$22,3))</f>
        <v>Lili</v>
      </c>
      <c r="H9" s="372"/>
      <c r="I9" s="367" t="e">
        <f>IF($B9="","",VLOOKUP($B9,#REF!,4))</f>
        <v>#REF!</v>
      </c>
      <c r="J9" s="348"/>
      <c r="K9" s="432"/>
      <c r="L9" s="428" t="str">
        <f>IF(K9="","",CONCATENATE(VLOOKUP($Y$3,$AB$1:$AK$1,K9)," pont"))</f>
        <v/>
      </c>
      <c r="M9" s="433"/>
      <c r="Q9" s="420" t="s">
        <v>89</v>
      </c>
      <c r="R9" s="488" t="s">
        <v>93</v>
      </c>
      <c r="S9" s="488" t="s">
        <v>121</v>
      </c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23"/>
      <c r="C10" s="379"/>
      <c r="D10" s="379"/>
      <c r="E10" s="379"/>
      <c r="F10" s="379"/>
      <c r="G10" s="379"/>
      <c r="H10" s="379"/>
      <c r="I10" s="379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24">
        <v>3</v>
      </c>
      <c r="C11" s="371" t="e">
        <f>IF($B11="","",VLOOKUP($B11,#REF!,5))</f>
        <v>#REF!</v>
      </c>
      <c r="D11" s="371" t="e">
        <f>IF($B11="","",VLOOKUP($B11,#REF!,15))</f>
        <v>#REF!</v>
      </c>
      <c r="E11" s="367" t="str">
        <f>UPPER(IF($B11="","",VLOOKUP($B11,'1MD VI kcs U 16 L A'!$A$7:$O$22,2)))</f>
        <v>KERCSMÁR</v>
      </c>
      <c r="F11" s="372"/>
      <c r="G11" s="367" t="str">
        <f>IF($B11="","",VLOOKUP($B11,'1MD VI kcs U 16 L A'!$A$7:$O$22,3))</f>
        <v>Míra</v>
      </c>
      <c r="H11" s="372"/>
      <c r="I11" s="367" t="e">
        <f>IF($B11="","",VLOOKUP($B11,#REF!,4))</f>
        <v>#REF!</v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48"/>
      <c r="B12" s="409"/>
      <c r="C12" s="401"/>
      <c r="D12" s="348"/>
      <c r="E12" s="348"/>
      <c r="F12" s="348"/>
      <c r="G12" s="348"/>
      <c r="H12" s="348"/>
      <c r="I12" s="348"/>
      <c r="J12" s="348"/>
      <c r="K12" s="401"/>
      <c r="L12" s="401"/>
      <c r="M12" s="434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409" t="s">
        <v>74</v>
      </c>
      <c r="B13" s="422">
        <v>6</v>
      </c>
      <c r="C13" s="371" t="e">
        <f>IF($B13="","",VLOOKUP($B13,#REF!,5))</f>
        <v>#REF!</v>
      </c>
      <c r="D13" s="371">
        <f>IF($B13="","",VLOOKUP($B13,'1MD VI kcs U 16 L A'!$A$7:$O$22,15))</f>
        <v>0</v>
      </c>
      <c r="E13" s="368" t="str">
        <f>UPPER(IF($B13="","",VLOOKUP($B13,'1MD VI kcs U 16 L A'!$A$7:$O$22,2)))</f>
        <v>BOCSÁK</v>
      </c>
      <c r="F13" s="370"/>
      <c r="G13" s="368" t="str">
        <f>IF($B13="","",VLOOKUP($B13,'1MD VI kcs U 16 L A'!$A$7:$O$22,3))</f>
        <v>Henriett Anna</v>
      </c>
      <c r="H13" s="370"/>
      <c r="I13" s="368" t="e">
        <f>IF($B13="","",VLOOKUP($B13,#REF!,4))</f>
        <v>#REF!</v>
      </c>
      <c r="J13" s="348"/>
      <c r="K13" s="432"/>
      <c r="L13" s="428" t="str">
        <f>IF(K13="","",CONCATENATE(VLOOKUP($Y$3,$AB$1:$AK$1,K13)," pont"))</f>
        <v/>
      </c>
      <c r="M13" s="433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78"/>
      <c r="B14" s="423"/>
      <c r="C14" s="379"/>
      <c r="D14" s="379"/>
      <c r="E14" s="379"/>
      <c r="F14" s="379"/>
      <c r="G14" s="379"/>
      <c r="H14" s="379"/>
      <c r="I14" s="379"/>
      <c r="J14" s="348"/>
      <c r="K14" s="378"/>
      <c r="L14" s="378"/>
      <c r="M14" s="434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78" t="s">
        <v>75</v>
      </c>
      <c r="B15" s="424">
        <v>7</v>
      </c>
      <c r="C15" s="371" t="e">
        <f>IF($B15="","",VLOOKUP($B15,#REF!,5))</f>
        <v>#REF!</v>
      </c>
      <c r="D15" s="371" t="e">
        <f>IF($B15="","",VLOOKUP($B15,#REF!,15))</f>
        <v>#REF!</v>
      </c>
      <c r="E15" s="367" t="str">
        <f>UPPER(IF($B15="","",VLOOKUP($B15,'1MD VI kcs U 16 L A'!$A$7:$O$22,2)))</f>
        <v>ÁRGYELÁNY</v>
      </c>
      <c r="F15" s="372"/>
      <c r="G15" s="367" t="str">
        <f>IF($B15="","",VLOOKUP($B15,'1MD VI kcs U 16 L A'!$A$7:$O$22,3))</f>
        <v>Szonja</v>
      </c>
      <c r="H15" s="372"/>
      <c r="I15" s="367" t="e">
        <f>IF($B15="","",VLOOKUP($B15,#REF!,4))</f>
        <v>#REF!</v>
      </c>
      <c r="J15" s="348"/>
      <c r="K15" s="432"/>
      <c r="L15" s="428" t="str">
        <f>IF(K15="","",CONCATENATE(VLOOKUP($Y$3,$AB$1:$AK$1,K15)," pont"))</f>
        <v/>
      </c>
      <c r="M15" s="433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78"/>
      <c r="B16" s="423"/>
      <c r="C16" s="379"/>
      <c r="D16" s="379"/>
      <c r="E16" s="379"/>
      <c r="F16" s="379"/>
      <c r="G16" s="379"/>
      <c r="H16" s="379"/>
      <c r="I16" s="379"/>
      <c r="J16" s="348"/>
      <c r="K16" s="378"/>
      <c r="L16" s="378"/>
      <c r="M16" s="434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78" t="s">
        <v>76</v>
      </c>
      <c r="B17" s="424">
        <v>4</v>
      </c>
      <c r="C17" s="371" t="e">
        <f>IF($B17="","",VLOOKUP($B17,#REF!,5))</f>
        <v>#REF!</v>
      </c>
      <c r="D17" s="371" t="e">
        <f>IF($B17="","",VLOOKUP($B17,#REF!,15))</f>
        <v>#REF!</v>
      </c>
      <c r="E17" s="367" t="str">
        <f>UPPER(IF($B17="","",VLOOKUP($B17,'1MD VI kcs U 16 L A'!$A$7:$O$22,2)))</f>
        <v>PAPP</v>
      </c>
      <c r="F17" s="372"/>
      <c r="G17" s="367" t="str">
        <f>IF($B17="","",VLOOKUP($B17,'1MD VI kcs U 16 L A'!$A$7:$O$22,3))</f>
        <v>Zsófia</v>
      </c>
      <c r="H17" s="372"/>
      <c r="I17" s="367" t="e">
        <f>IF($B17="","",VLOOKUP($B17,#REF!,4))</f>
        <v>#REF!</v>
      </c>
      <c r="J17" s="348"/>
      <c r="K17" s="432"/>
      <c r="L17" s="428" t="str">
        <f>IF(K17="","",CONCATENATE(VLOOKUP($Y$3,$AB$1:$AK$1,K17)," pont"))</f>
        <v/>
      </c>
      <c r="M17" s="433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x14ac:dyDescent="0.25">
      <c r="A18" s="378"/>
      <c r="B18" s="423"/>
      <c r="C18" s="379"/>
      <c r="D18" s="379"/>
      <c r="E18" s="379"/>
      <c r="F18" s="379"/>
      <c r="G18" s="379"/>
      <c r="H18" s="379"/>
      <c r="I18" s="379"/>
      <c r="J18" s="348"/>
      <c r="K18" s="378"/>
      <c r="L18" s="378"/>
      <c r="M18" s="434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x14ac:dyDescent="0.25">
      <c r="A19" s="526" t="s">
        <v>80</v>
      </c>
      <c r="B19" s="424">
        <v>5</v>
      </c>
      <c r="C19" s="371" t="e">
        <f>IF($B19="","",VLOOKUP($B19,#REF!,5))</f>
        <v>#REF!</v>
      </c>
      <c r="D19" s="371" t="e">
        <f>IF($B19="","",VLOOKUP($B19,#REF!,15))</f>
        <v>#REF!</v>
      </c>
      <c r="E19" s="367" t="str">
        <f>UPPER(IF($B19="","",VLOOKUP($B19,'1MD VI kcs U 16 L A'!$A$7:$O$22,2)))</f>
        <v>JUHÁSZ</v>
      </c>
      <c r="F19" s="372"/>
      <c r="G19" s="367" t="str">
        <f>IF($B19="","",VLOOKUP($B19,'1MD VI kcs U 16 L A'!$A$7:$O$22,3))</f>
        <v>Tamara</v>
      </c>
      <c r="H19" s="372"/>
      <c r="I19" s="367" t="e">
        <f>IF($B19="","",VLOOKUP($B19,#REF!,4))</f>
        <v>#REF!</v>
      </c>
      <c r="J19" s="348"/>
      <c r="K19" s="432"/>
      <c r="L19" s="428" t="str">
        <f>IF(K19="","",CONCATENATE(VLOOKUP($Y$3,$AB$1:$AK$1,K19)," pont"))</f>
        <v/>
      </c>
      <c r="M19" s="433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x14ac:dyDescent="0.25">
      <c r="A20" s="348"/>
      <c r="B20" s="348"/>
      <c r="C20" s="348"/>
      <c r="D20" s="348"/>
      <c r="E20" s="348"/>
      <c r="F20" s="348"/>
      <c r="G20" s="348"/>
      <c r="H20" s="348"/>
      <c r="I20" s="348"/>
      <c r="J20" s="348"/>
      <c r="K20" s="348"/>
      <c r="L20" s="348"/>
      <c r="M20" s="348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x14ac:dyDescent="0.25">
      <c r="A21" s="348"/>
      <c r="B21" s="348"/>
      <c r="C21" s="348"/>
      <c r="D21" s="348"/>
      <c r="E21" s="348"/>
      <c r="F21" s="348"/>
      <c r="G21" s="348"/>
      <c r="H21" s="348"/>
      <c r="I21" s="348"/>
      <c r="J21" s="348"/>
      <c r="K21" s="348"/>
      <c r="L21" s="348"/>
      <c r="M21" s="348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ht="18.75" customHeight="1" x14ac:dyDescent="0.25">
      <c r="A22" s="348"/>
      <c r="B22" s="567"/>
      <c r="C22" s="567"/>
      <c r="D22" s="559" t="str">
        <f>E7</f>
        <v>JÁSZFAI</v>
      </c>
      <c r="E22" s="559"/>
      <c r="F22" s="559" t="str">
        <f>E9</f>
        <v>JUHÁSZ</v>
      </c>
      <c r="G22" s="559"/>
      <c r="H22" s="559" t="str">
        <f>E11</f>
        <v>KERCSMÁR</v>
      </c>
      <c r="I22" s="559"/>
      <c r="J22" s="348"/>
      <c r="K22" s="348"/>
      <c r="L22" s="348"/>
      <c r="M22" s="410" t="s">
        <v>71</v>
      </c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ht="18.75" customHeight="1" x14ac:dyDescent="0.25">
      <c r="A23" s="408" t="s">
        <v>67</v>
      </c>
      <c r="B23" s="558" t="str">
        <f>E7</f>
        <v>JÁSZFAI</v>
      </c>
      <c r="C23" s="558"/>
      <c r="D23" s="561"/>
      <c r="E23" s="561"/>
      <c r="F23" s="560"/>
      <c r="G23" s="560"/>
      <c r="H23" s="560"/>
      <c r="I23" s="560"/>
      <c r="J23" s="348"/>
      <c r="K23" s="348"/>
      <c r="L23" s="348"/>
      <c r="M23" s="411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ht="18.75" customHeight="1" x14ac:dyDescent="0.25">
      <c r="A24" s="408" t="s">
        <v>68</v>
      </c>
      <c r="B24" s="558" t="str">
        <f>E9</f>
        <v>JUHÁSZ</v>
      </c>
      <c r="C24" s="558"/>
      <c r="D24" s="560"/>
      <c r="E24" s="560"/>
      <c r="F24" s="561"/>
      <c r="G24" s="561"/>
      <c r="H24" s="560"/>
      <c r="I24" s="560"/>
      <c r="J24" s="348"/>
      <c r="K24" s="348"/>
      <c r="L24" s="348"/>
      <c r="M24" s="411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ht="18.75" customHeight="1" x14ac:dyDescent="0.25">
      <c r="A25" s="408" t="s">
        <v>69</v>
      </c>
      <c r="B25" s="558" t="str">
        <f>E11</f>
        <v>KERCSMÁR</v>
      </c>
      <c r="C25" s="558"/>
      <c r="D25" s="560"/>
      <c r="E25" s="560"/>
      <c r="F25" s="560"/>
      <c r="G25" s="560"/>
      <c r="H25" s="561"/>
      <c r="I25" s="561"/>
      <c r="J25" s="348"/>
      <c r="K25" s="348"/>
      <c r="L25" s="348"/>
      <c r="M25" s="411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412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ht="18.75" customHeight="1" x14ac:dyDescent="0.25">
      <c r="A27" s="348"/>
      <c r="B27" s="567"/>
      <c r="C27" s="567"/>
      <c r="D27" s="559" t="str">
        <f>E13</f>
        <v>BOCSÁK</v>
      </c>
      <c r="E27" s="559"/>
      <c r="F27" s="559" t="str">
        <f>E15</f>
        <v>ÁRGYELÁNY</v>
      </c>
      <c r="G27" s="559"/>
      <c r="H27" s="559" t="str">
        <f>E17</f>
        <v>PAPP</v>
      </c>
      <c r="I27" s="559"/>
      <c r="J27" s="559" t="str">
        <f>E19</f>
        <v>JUHÁSZ</v>
      </c>
      <c r="K27" s="559"/>
      <c r="L27" s="348"/>
      <c r="M27" s="412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ht="18.75" customHeight="1" x14ac:dyDescent="0.25">
      <c r="A28" s="408" t="s">
        <v>74</v>
      </c>
      <c r="B28" s="558" t="str">
        <f>E13</f>
        <v>BOCSÁK</v>
      </c>
      <c r="C28" s="558"/>
      <c r="D28" s="561"/>
      <c r="E28" s="561"/>
      <c r="F28" s="560"/>
      <c r="G28" s="560"/>
      <c r="H28" s="560"/>
      <c r="I28" s="560"/>
      <c r="J28" s="559"/>
      <c r="K28" s="559"/>
      <c r="L28" s="348"/>
      <c r="M28" s="411"/>
    </row>
    <row r="29" spans="1:37" ht="18.75" customHeight="1" x14ac:dyDescent="0.25">
      <c r="A29" s="408" t="s">
        <v>75</v>
      </c>
      <c r="B29" s="558" t="str">
        <f>E15</f>
        <v>ÁRGYELÁNY</v>
      </c>
      <c r="C29" s="558"/>
      <c r="D29" s="560"/>
      <c r="E29" s="560"/>
      <c r="F29" s="561"/>
      <c r="G29" s="561"/>
      <c r="H29" s="560"/>
      <c r="I29" s="560"/>
      <c r="J29" s="560"/>
      <c r="K29" s="560"/>
      <c r="L29" s="348"/>
      <c r="M29" s="411"/>
    </row>
    <row r="30" spans="1:37" ht="18.75" customHeight="1" x14ac:dyDescent="0.25">
      <c r="A30" s="408" t="s">
        <v>76</v>
      </c>
      <c r="B30" s="558" t="str">
        <f>E17</f>
        <v>PAPP</v>
      </c>
      <c r="C30" s="558"/>
      <c r="D30" s="560"/>
      <c r="E30" s="560"/>
      <c r="F30" s="560"/>
      <c r="G30" s="560"/>
      <c r="H30" s="561"/>
      <c r="I30" s="561"/>
      <c r="J30" s="560"/>
      <c r="K30" s="560"/>
      <c r="L30" s="348"/>
      <c r="M30" s="411"/>
    </row>
    <row r="31" spans="1:37" ht="18.75" customHeight="1" x14ac:dyDescent="0.25">
      <c r="A31" s="408" t="s">
        <v>80</v>
      </c>
      <c r="B31" s="558" t="str">
        <f>E19</f>
        <v>JUHÁSZ</v>
      </c>
      <c r="C31" s="558"/>
      <c r="D31" s="560"/>
      <c r="E31" s="560"/>
      <c r="F31" s="560"/>
      <c r="G31" s="560"/>
      <c r="H31" s="559"/>
      <c r="I31" s="559"/>
      <c r="J31" s="561"/>
      <c r="K31" s="561"/>
      <c r="L31" s="348"/>
      <c r="M31" s="411"/>
    </row>
    <row r="32" spans="1:37" ht="18.75" customHeight="1" x14ac:dyDescent="0.25">
      <c r="A32" s="413"/>
      <c r="B32" s="414"/>
      <c r="C32" s="414"/>
      <c r="D32" s="413"/>
      <c r="E32" s="413"/>
      <c r="F32" s="413"/>
      <c r="G32" s="413"/>
      <c r="H32" s="413"/>
      <c r="I32" s="413"/>
      <c r="J32" s="348"/>
      <c r="K32" s="348"/>
      <c r="L32" s="348"/>
      <c r="M32" s="415"/>
    </row>
    <row r="33" spans="1:18" x14ac:dyDescent="0.25">
      <c r="A33" s="348"/>
      <c r="B33" s="348"/>
      <c r="C33" s="348"/>
      <c r="D33" s="348"/>
      <c r="E33" s="348"/>
      <c r="F33" s="348"/>
      <c r="G33" s="348"/>
      <c r="H33" s="348"/>
      <c r="I33" s="348"/>
      <c r="J33" s="348"/>
      <c r="K33" s="348"/>
      <c r="L33" s="348"/>
      <c r="M33" s="348"/>
    </row>
    <row r="34" spans="1:18" x14ac:dyDescent="0.25">
      <c r="A34" s="348" t="s">
        <v>60</v>
      </c>
      <c r="B34" s="348"/>
      <c r="C34" s="572" t="str">
        <f>IF(M23=1,B23,IF(M24=1,B24,IF(M25=1,B25,"")))</f>
        <v/>
      </c>
      <c r="D34" s="572"/>
      <c r="E34" s="378" t="s">
        <v>78</v>
      </c>
      <c r="F34" s="572" t="str">
        <f>IF(M28=1,B28,IF(M29=1,B29,IF(M30=1,B30,IF(M31=1,B31,""))))</f>
        <v/>
      </c>
      <c r="G34" s="572"/>
      <c r="H34" s="348"/>
      <c r="I34" s="326"/>
      <c r="J34" s="348"/>
      <c r="K34" s="348"/>
      <c r="L34" s="348"/>
      <c r="M34" s="348"/>
    </row>
    <row r="35" spans="1:18" x14ac:dyDescent="0.25">
      <c r="A35" s="348"/>
      <c r="B35" s="348"/>
      <c r="C35" s="348"/>
      <c r="D35" s="348"/>
      <c r="E35" s="348"/>
      <c r="F35" s="378"/>
      <c r="G35" s="378"/>
      <c r="H35" s="348"/>
      <c r="I35" s="348"/>
      <c r="J35" s="348"/>
      <c r="K35" s="348"/>
      <c r="L35" s="348"/>
      <c r="M35" s="348"/>
    </row>
    <row r="36" spans="1:18" x14ac:dyDescent="0.25">
      <c r="A36" s="348" t="s">
        <v>77</v>
      </c>
      <c r="B36" s="348"/>
      <c r="C36" s="572" t="str">
        <f>IF(M23=2,B23,IF(M24=2,B24,IF(M25=2,B25,"")))</f>
        <v/>
      </c>
      <c r="D36" s="572"/>
      <c r="E36" s="378" t="s">
        <v>78</v>
      </c>
      <c r="F36" s="572" t="str">
        <f>IF(M28=2,B28,IF(M29=2,B29,IF(M30=2,B30,IF(M31=2,B31,""))))</f>
        <v/>
      </c>
      <c r="G36" s="572"/>
      <c r="H36" s="348"/>
      <c r="I36" s="326"/>
      <c r="J36" s="348"/>
      <c r="K36" s="348"/>
      <c r="L36" s="348"/>
      <c r="M36" s="348"/>
    </row>
    <row r="37" spans="1:18" x14ac:dyDescent="0.25">
      <c r="A37" s="348"/>
      <c r="B37" s="348"/>
      <c r="C37" s="378"/>
      <c r="D37" s="378"/>
      <c r="E37" s="378"/>
      <c r="F37" s="378"/>
      <c r="G37" s="378"/>
      <c r="H37" s="348"/>
      <c r="I37" s="348"/>
      <c r="J37" s="348"/>
      <c r="K37" s="348"/>
      <c r="L37" s="348"/>
      <c r="M37" s="348"/>
    </row>
    <row r="38" spans="1:18" x14ac:dyDescent="0.25">
      <c r="A38" s="348" t="s">
        <v>79</v>
      </c>
      <c r="B38" s="348"/>
      <c r="C38" s="572" t="str">
        <f>IF(M23=3,B23,IF(M24=3,B24,IF(M25=3,B25,"")))</f>
        <v/>
      </c>
      <c r="D38" s="572"/>
      <c r="E38" s="378" t="s">
        <v>78</v>
      </c>
      <c r="F38" s="572" t="str">
        <f>IF(M28=3,B28,IF(M29=3,B29,IF(M30=3,B30,IF(M31=3,B31,""))))</f>
        <v/>
      </c>
      <c r="G38" s="572"/>
      <c r="H38" s="348"/>
      <c r="I38" s="326"/>
      <c r="J38" s="348"/>
      <c r="K38" s="348"/>
      <c r="L38" s="348"/>
      <c r="M38" s="348"/>
    </row>
    <row r="39" spans="1:18" x14ac:dyDescent="0.25">
      <c r="A39" s="348"/>
      <c r="B39" s="348"/>
      <c r="C39" s="348"/>
      <c r="D39" s="348"/>
      <c r="E39" s="348"/>
      <c r="F39" s="348"/>
      <c r="G39" s="348"/>
      <c r="H39" s="348"/>
      <c r="I39" s="348"/>
      <c r="J39" s="348"/>
      <c r="K39" s="348"/>
      <c r="L39" s="348"/>
      <c r="M39" s="348"/>
    </row>
    <row r="40" spans="1:18" x14ac:dyDescent="0.25">
      <c r="A40" s="348"/>
      <c r="B40" s="348"/>
      <c r="C40" s="348"/>
      <c r="D40" s="348"/>
      <c r="E40" s="348"/>
      <c r="F40" s="348"/>
      <c r="G40" s="348"/>
      <c r="H40" s="348"/>
      <c r="I40" s="348"/>
      <c r="J40" s="348"/>
      <c r="K40" s="348"/>
      <c r="L40" s="326"/>
      <c r="M40" s="348"/>
    </row>
    <row r="41" spans="1:18" x14ac:dyDescent="0.25">
      <c r="A41" s="182" t="s">
        <v>45</v>
      </c>
      <c r="B41" s="183"/>
      <c r="C41" s="271"/>
      <c r="D41" s="384" t="s">
        <v>5</v>
      </c>
      <c r="E41" s="385" t="s">
        <v>47</v>
      </c>
      <c r="F41" s="399"/>
      <c r="G41" s="384" t="s">
        <v>5</v>
      </c>
      <c r="H41" s="385" t="s">
        <v>56</v>
      </c>
      <c r="I41" s="222"/>
      <c r="J41" s="385" t="s">
        <v>57</v>
      </c>
      <c r="K41" s="221" t="s">
        <v>58</v>
      </c>
      <c r="L41" s="32"/>
      <c r="M41" s="399"/>
      <c r="P41" s="380"/>
      <c r="Q41" s="380"/>
      <c r="R41" s="381"/>
    </row>
    <row r="42" spans="1:18" x14ac:dyDescent="0.25">
      <c r="A42" s="359" t="s">
        <v>46</v>
      </c>
      <c r="B42" s="360"/>
      <c r="C42" s="362"/>
      <c r="D42" s="386">
        <v>1</v>
      </c>
      <c r="E42" s="562" t="e">
        <f>IF(D42&gt;$R$44,,UPPER(VLOOKUP(D42,#REF!,2)))</f>
        <v>#REF!</v>
      </c>
      <c r="F42" s="562"/>
      <c r="G42" s="393" t="s">
        <v>6</v>
      </c>
      <c r="H42" s="360"/>
      <c r="I42" s="387"/>
      <c r="J42" s="394"/>
      <c r="K42" s="354" t="s">
        <v>48</v>
      </c>
      <c r="L42" s="400"/>
      <c r="M42" s="388"/>
      <c r="P42" s="382"/>
      <c r="Q42" s="382"/>
      <c r="R42" s="197"/>
    </row>
    <row r="43" spans="1:18" x14ac:dyDescent="0.25">
      <c r="A43" s="363" t="s">
        <v>55</v>
      </c>
      <c r="B43" s="220"/>
      <c r="C43" s="365"/>
      <c r="D43" s="389">
        <v>2</v>
      </c>
      <c r="E43" s="563" t="e">
        <f>IF(D43&gt;$R$44,,UPPER(VLOOKUP(D43,#REF!,2)))</f>
        <v>#REF!</v>
      </c>
      <c r="F43" s="563"/>
      <c r="G43" s="395" t="s">
        <v>7</v>
      </c>
      <c r="H43" s="82"/>
      <c r="I43" s="352"/>
      <c r="J43" s="83"/>
      <c r="K43" s="397"/>
      <c r="L43" s="326"/>
      <c r="M43" s="392"/>
      <c r="P43" s="197"/>
      <c r="Q43" s="193"/>
      <c r="R43" s="197"/>
    </row>
    <row r="44" spans="1:18" x14ac:dyDescent="0.25">
      <c r="A44" s="236"/>
      <c r="B44" s="237"/>
      <c r="C44" s="238"/>
      <c r="D44" s="389"/>
      <c r="E44" s="84"/>
      <c r="F44" s="348"/>
      <c r="G44" s="395" t="s">
        <v>8</v>
      </c>
      <c r="H44" s="82"/>
      <c r="I44" s="352"/>
      <c r="J44" s="83"/>
      <c r="K44" s="354" t="s">
        <v>49</v>
      </c>
      <c r="L44" s="400"/>
      <c r="M44" s="388"/>
      <c r="P44" s="382"/>
      <c r="Q44" s="382"/>
      <c r="R44" s="383" t="e">
        <f>MIN(4,#REF!)</f>
        <v>#REF!</v>
      </c>
    </row>
    <row r="45" spans="1:18" x14ac:dyDescent="0.25">
      <c r="A45" s="208"/>
      <c r="B45" s="127"/>
      <c r="C45" s="209"/>
      <c r="D45" s="389"/>
      <c r="E45" s="84"/>
      <c r="F45" s="348"/>
      <c r="G45" s="395" t="s">
        <v>9</v>
      </c>
      <c r="H45" s="82"/>
      <c r="I45" s="352"/>
      <c r="J45" s="83"/>
      <c r="K45" s="398"/>
      <c r="L45" s="348"/>
      <c r="M45" s="390"/>
      <c r="P45" s="197"/>
      <c r="Q45" s="193"/>
      <c r="R45" s="197"/>
    </row>
    <row r="46" spans="1:18" x14ac:dyDescent="0.25">
      <c r="A46" s="224"/>
      <c r="B46" s="239"/>
      <c r="C46" s="270"/>
      <c r="D46" s="389"/>
      <c r="E46" s="84"/>
      <c r="F46" s="348"/>
      <c r="G46" s="395" t="s">
        <v>10</v>
      </c>
      <c r="H46" s="82"/>
      <c r="I46" s="352"/>
      <c r="J46" s="83"/>
      <c r="K46" s="363"/>
      <c r="L46" s="326"/>
      <c r="M46" s="392"/>
      <c r="P46" s="197"/>
      <c r="Q46" s="193"/>
      <c r="R46" s="197"/>
    </row>
    <row r="47" spans="1:18" x14ac:dyDescent="0.25">
      <c r="A47" s="225"/>
      <c r="B47" s="22"/>
      <c r="C47" s="209"/>
      <c r="D47" s="389"/>
      <c r="E47" s="84"/>
      <c r="F47" s="348"/>
      <c r="G47" s="395" t="s">
        <v>11</v>
      </c>
      <c r="H47" s="82"/>
      <c r="I47" s="352"/>
      <c r="J47" s="83"/>
      <c r="K47" s="354" t="s">
        <v>34</v>
      </c>
      <c r="L47" s="400"/>
      <c r="M47" s="388"/>
      <c r="P47" s="382"/>
      <c r="Q47" s="382"/>
      <c r="R47" s="197"/>
    </row>
    <row r="48" spans="1:18" x14ac:dyDescent="0.25">
      <c r="A48" s="225"/>
      <c r="B48" s="22"/>
      <c r="C48" s="234"/>
      <c r="D48" s="389"/>
      <c r="E48" s="84"/>
      <c r="F48" s="348"/>
      <c r="G48" s="395" t="s">
        <v>12</v>
      </c>
      <c r="H48" s="82"/>
      <c r="I48" s="352"/>
      <c r="J48" s="83"/>
      <c r="K48" s="398"/>
      <c r="L48" s="348"/>
      <c r="M48" s="390"/>
      <c r="P48" s="197"/>
      <c r="Q48" s="193"/>
      <c r="R48" s="197"/>
    </row>
    <row r="49" spans="1:18" x14ac:dyDescent="0.25">
      <c r="A49" s="226"/>
      <c r="B49" s="223"/>
      <c r="C49" s="235"/>
      <c r="D49" s="391"/>
      <c r="E49" s="211"/>
      <c r="F49" s="326"/>
      <c r="G49" s="396" t="s">
        <v>13</v>
      </c>
      <c r="H49" s="220"/>
      <c r="I49" s="356"/>
      <c r="J49" s="213"/>
      <c r="K49" s="363" t="str">
        <f>L4</f>
        <v>Dénes Tibor</v>
      </c>
      <c r="L49" s="326"/>
      <c r="M49" s="392"/>
      <c r="P49" s="197"/>
      <c r="Q49" s="193"/>
      <c r="R49" s="383"/>
    </row>
  </sheetData>
  <mergeCells count="51">
    <mergeCell ref="E42:F42"/>
    <mergeCell ref="E43:F43"/>
    <mergeCell ref="C34:D34"/>
    <mergeCell ref="F34:G34"/>
    <mergeCell ref="C36:D36"/>
    <mergeCell ref="F36:G36"/>
    <mergeCell ref="C38:D38"/>
    <mergeCell ref="F38:G38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B29:C29"/>
    <mergeCell ref="D29:E29"/>
    <mergeCell ref="F29:G29"/>
    <mergeCell ref="H29:I29"/>
    <mergeCell ref="J29:K29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E7 E9 E11 E13 E15 E17 E19">
    <cfRule type="cellIs" dxfId="167" priority="1" stopIfTrue="1" operator="equal">
      <formula>"Bye"</formula>
    </cfRule>
  </conditionalFormatting>
  <conditionalFormatting sqref="R44 R49">
    <cfRule type="expression" dxfId="16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5FE6E-264C-4983-A0C1-473DA3997B71}">
  <sheetPr codeName="Munka55">
    <tabColor indexed="11"/>
  </sheetPr>
  <dimension ref="A1:Q156"/>
  <sheetViews>
    <sheetView workbookViewId="0">
      <selection activeCell="A6" sqref="A6"/>
    </sheetView>
  </sheetViews>
  <sheetFormatPr defaultRowHeight="13.2" x14ac:dyDescent="0.25"/>
  <cols>
    <col min="1" max="1" width="26" bestFit="1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273</v>
      </c>
      <c r="D2" s="105"/>
      <c r="E2" s="261"/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274</v>
      </c>
      <c r="C7" s="93" t="s">
        <v>275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 t="s">
        <v>276</v>
      </c>
      <c r="C8" s="93" t="s">
        <v>277</v>
      </c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 t="s">
        <v>278</v>
      </c>
      <c r="C9" s="93" t="s">
        <v>279</v>
      </c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 t="s">
        <v>280</v>
      </c>
      <c r="C10" s="93" t="s">
        <v>281</v>
      </c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 t="s">
        <v>122</v>
      </c>
      <c r="C11" s="93" t="s">
        <v>146</v>
      </c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 t="s">
        <v>282</v>
      </c>
      <c r="C12" s="93" t="s">
        <v>283</v>
      </c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 t="s">
        <v>284</v>
      </c>
      <c r="C13" s="93" t="s">
        <v>285</v>
      </c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 t="s">
        <v>269</v>
      </c>
      <c r="C14" s="93" t="s">
        <v>202</v>
      </c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492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156">
    <cfRule type="expression" dxfId="165" priority="18" stopIfTrue="1">
      <formula>$Q7&gt;=1</formula>
    </cfRule>
  </conditionalFormatting>
  <conditionalFormatting sqref="B7:D37">
    <cfRule type="expression" dxfId="164" priority="1" stopIfTrue="1">
      <formula>$Q7&gt;=1</formula>
    </cfRule>
  </conditionalFormatting>
  <conditionalFormatting sqref="E7:E14">
    <cfRule type="expression" dxfId="163" priority="6" stopIfTrue="1">
      <formula>AND(ROUNDDOWN(($A$4-E7)/365.25,0)&lt;=13,G7&lt;&gt;"OK")</formula>
    </cfRule>
    <cfRule type="expression" dxfId="162" priority="7" stopIfTrue="1">
      <formula>AND(ROUNDDOWN(($A$4-E7)/365.25,0)&lt;=14,G7&lt;&gt;"OK")</formula>
    </cfRule>
    <cfRule type="expression" dxfId="161" priority="8" stopIfTrue="1">
      <formula>AND(ROUNDDOWN(($A$4-E7)/365.25,0)&lt;=17,G7&lt;&gt;"OK")</formula>
    </cfRule>
    <cfRule type="expression" dxfId="160" priority="11" stopIfTrue="1">
      <formula>AND(ROUNDDOWN(($A$4-E7)/365.25,0)&lt;=13,G7&lt;&gt;"OK")</formula>
    </cfRule>
    <cfRule type="expression" dxfId="159" priority="12" stopIfTrue="1">
      <formula>AND(ROUNDDOWN(($A$4-E7)/365.25,0)&lt;=14,G7&lt;&gt;"OK")</formula>
    </cfRule>
    <cfRule type="expression" dxfId="158" priority="13" stopIfTrue="1">
      <formula>AND(ROUNDDOWN(($A$4-E7)/365.25,0)&lt;=17,G7&lt;&gt;"OK")</formula>
    </cfRule>
  </conditionalFormatting>
  <conditionalFormatting sqref="E7:E27 E29:E37">
    <cfRule type="expression" dxfId="157" priority="2" stopIfTrue="1">
      <formula>AND(ROUNDDOWN(($A$4-E7)/365.25,0)&lt;=13,G7&lt;&gt;"OK")</formula>
    </cfRule>
    <cfRule type="expression" dxfId="156" priority="3" stopIfTrue="1">
      <formula>AND(ROUNDDOWN(($A$4-E7)/365.25,0)&lt;=14,G7&lt;&gt;"OK")</formula>
    </cfRule>
    <cfRule type="expression" dxfId="155" priority="4" stopIfTrue="1">
      <formula>AND(ROUNDDOWN(($A$4-E7)/365.25,0)&lt;=17,G7&lt;&gt;"OK")</formula>
    </cfRule>
  </conditionalFormatting>
  <conditionalFormatting sqref="E7:E156">
    <cfRule type="expression" dxfId="154" priority="14" stopIfTrue="1">
      <formula>AND(ROUNDDOWN(($A$4-E7)/365.25,0)&lt;=13,G7&lt;&gt;"OK")</formula>
    </cfRule>
    <cfRule type="expression" dxfId="153" priority="15" stopIfTrue="1">
      <formula>AND(ROUNDDOWN(($A$4-E7)/365.25,0)&lt;=14,G7&lt;&gt;"OK")</formula>
    </cfRule>
    <cfRule type="expression" dxfId="152" priority="16" stopIfTrue="1">
      <formula>AND(ROUNDDOWN(($A$4-E7)/365.25,0)&lt;=17,G7&lt;&gt;"OK")</formula>
    </cfRule>
  </conditionalFormatting>
  <conditionalFormatting sqref="J7:J156">
    <cfRule type="cellIs" dxfId="151" priority="10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7153" r:id="rId3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6D536-731A-46E8-A269-26B8B460A5AC}">
  <sheetPr codeName="Munka81">
    <tabColor indexed="11"/>
  </sheetPr>
  <dimension ref="A1:AS140"/>
  <sheetViews>
    <sheetView topLeftCell="A5" zoomScale="150" zoomScaleNormal="150" workbookViewId="0">
      <selection activeCell="K9" sqref="K9"/>
    </sheetView>
  </sheetViews>
  <sheetFormatPr defaultRowHeight="13.2" x14ac:dyDescent="0.25"/>
  <cols>
    <col min="1" max="2" width="3.33203125" customWidth="1"/>
    <col min="3" max="3" width="4.6640625" customWidth="1"/>
    <col min="4" max="4" width="6.8867187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440" customWidth="1"/>
  </cols>
  <sheetData>
    <row r="1" spans="1:45" s="117" customFormat="1" ht="21.75" customHeight="1" x14ac:dyDescent="0.25">
      <c r="A1" s="296" t="str">
        <f>Altalanos!$A$6</f>
        <v xml:space="preserve">Diákolimpia </v>
      </c>
      <c r="B1" s="296"/>
      <c r="C1" s="297"/>
      <c r="D1" s="297"/>
      <c r="E1" s="297"/>
      <c r="F1" s="297"/>
      <c r="G1" s="297"/>
      <c r="H1" s="296"/>
      <c r="I1" s="298"/>
      <c r="J1" s="299"/>
      <c r="K1" s="300" t="s">
        <v>54</v>
      </c>
      <c r="L1" s="301"/>
      <c r="M1" s="302"/>
      <c r="N1" s="299"/>
      <c r="O1" s="299" t="s">
        <v>14</v>
      </c>
      <c r="P1" s="299"/>
      <c r="Q1" s="297"/>
      <c r="R1" s="299"/>
      <c r="T1" s="349"/>
      <c r="U1" s="349"/>
      <c r="V1" s="349"/>
      <c r="W1" s="349"/>
      <c r="X1" s="349"/>
      <c r="Y1" s="349"/>
      <c r="Z1" s="349"/>
      <c r="AA1" s="349"/>
      <c r="AB1" s="431" t="e">
        <f>IF($Y$5=1,CONCATENATE(VLOOKUP($Y$3,$AA$2:$AH$14,2)),CONCATENATE(VLOOKUP($Y$3,$AA$16:$AH$25,2)))</f>
        <v>#N/A</v>
      </c>
      <c r="AC1" s="431" t="e">
        <f>IF($Y$5=1,CONCATENATE(VLOOKUP($Y$3,$AA$2:$AH$14,3)),CONCATENATE(VLOOKUP($Y$3,$AA$16:$AH$25,3)))</f>
        <v>#N/A</v>
      </c>
      <c r="AD1" s="431" t="e">
        <f>IF($Y$5=1,CONCATENATE(VLOOKUP($Y$3,$AA$2:$AH$14,4)),CONCATENATE(VLOOKUP($Y$3,$AA$16:$AH$25,4)))</f>
        <v>#N/A</v>
      </c>
      <c r="AE1" s="431" t="e">
        <f>IF($Y$5=1,CONCATENATE(VLOOKUP($Y$3,$AA$2:$AH$14,5)),CONCATENATE(VLOOKUP($Y$3,$AA$16:$AH$25,5)))</f>
        <v>#N/A</v>
      </c>
      <c r="AF1" s="431" t="e">
        <f>IF($Y$5=1,CONCATENATE(VLOOKUP($Y$3,$AA$2:$AH$14,6)),CONCATENATE(VLOOKUP($Y$3,$AA$16:$AH$25,6)))</f>
        <v>#N/A</v>
      </c>
      <c r="AG1" s="431" t="e">
        <f>IF($Y$5=1,CONCATENATE(VLOOKUP($Y$3,$AA$2:$AH$14,7)),CONCATENATE(VLOOKUP($Y$3,$AA$16:$AH$25,7)))</f>
        <v>#N/A</v>
      </c>
      <c r="AH1" s="431" t="e">
        <f>IF($Y$5=1,CONCATENATE(VLOOKUP($Y$3,$AA$2:$AH$14,8)),CONCATENATE(VLOOKUP($Y$3,$AA$16:$AH$25,8)))</f>
        <v>#N/A</v>
      </c>
      <c r="AI1" s="437"/>
      <c r="AJ1" s="437"/>
      <c r="AK1" s="437"/>
    </row>
    <row r="2" spans="1:45" s="96" customFormat="1" x14ac:dyDescent="0.25">
      <c r="A2" s="303" t="s">
        <v>53</v>
      </c>
      <c r="B2" s="304"/>
      <c r="C2" s="304"/>
      <c r="D2" s="304"/>
      <c r="E2" s="496" t="s">
        <v>273</v>
      </c>
      <c r="F2" s="304"/>
      <c r="G2" s="305"/>
      <c r="H2" s="306"/>
      <c r="I2" s="306"/>
      <c r="J2" s="307"/>
      <c r="K2" s="301"/>
      <c r="L2" s="301"/>
      <c r="M2" s="301"/>
      <c r="N2" s="307"/>
      <c r="O2" s="306"/>
      <c r="P2" s="307"/>
      <c r="Q2" s="306"/>
      <c r="R2" s="307"/>
      <c r="T2" s="342"/>
      <c r="U2" s="342"/>
      <c r="V2" s="342"/>
      <c r="W2" s="342"/>
      <c r="X2" s="342"/>
      <c r="Y2" s="427"/>
      <c r="Z2" s="426"/>
      <c r="AA2" s="426" t="s">
        <v>67</v>
      </c>
      <c r="AB2" s="417">
        <v>300</v>
      </c>
      <c r="AC2" s="417">
        <v>250</v>
      </c>
      <c r="AD2" s="417">
        <v>200</v>
      </c>
      <c r="AE2" s="417">
        <v>150</v>
      </c>
      <c r="AF2" s="417">
        <v>120</v>
      </c>
      <c r="AG2" s="417">
        <v>90</v>
      </c>
      <c r="AH2" s="417">
        <v>40</v>
      </c>
      <c r="AI2" s="401"/>
      <c r="AJ2" s="401"/>
      <c r="AK2" s="401"/>
      <c r="AL2" s="342"/>
      <c r="AM2" s="342"/>
      <c r="AN2" s="342"/>
      <c r="AO2" s="342"/>
      <c r="AP2" s="342"/>
      <c r="AQ2" s="342"/>
      <c r="AR2" s="342"/>
      <c r="AS2" s="342"/>
    </row>
    <row r="3" spans="1:45" s="19" customFormat="1" ht="11.25" customHeight="1" x14ac:dyDescent="0.25">
      <c r="A3" s="49" t="s">
        <v>25</v>
      </c>
      <c r="B3" s="49"/>
      <c r="C3" s="49"/>
      <c r="D3" s="49"/>
      <c r="E3" s="48"/>
      <c r="F3" s="49"/>
      <c r="G3" s="49" t="s">
        <v>22</v>
      </c>
      <c r="H3" s="49"/>
      <c r="I3" s="49"/>
      <c r="J3" s="122"/>
      <c r="K3" s="49" t="s">
        <v>30</v>
      </c>
      <c r="L3" s="122"/>
      <c r="M3" s="49"/>
      <c r="N3" s="122"/>
      <c r="O3" s="49"/>
      <c r="P3" s="122"/>
      <c r="Q3" s="49"/>
      <c r="R3" s="50" t="s">
        <v>31</v>
      </c>
      <c r="T3" s="343"/>
      <c r="U3" s="343"/>
      <c r="V3" s="343"/>
      <c r="W3" s="343"/>
      <c r="X3" s="343"/>
      <c r="Y3" s="426" t="str">
        <f>IF(K4="OB","A",IF(K4="IX","W",IF(K4="","",K4)))</f>
        <v/>
      </c>
      <c r="Z3" s="426"/>
      <c r="AA3" s="426" t="s">
        <v>68</v>
      </c>
      <c r="AB3" s="417">
        <v>280</v>
      </c>
      <c r="AC3" s="417">
        <v>230</v>
      </c>
      <c r="AD3" s="417">
        <v>180</v>
      </c>
      <c r="AE3" s="417">
        <v>140</v>
      </c>
      <c r="AF3" s="417">
        <v>80</v>
      </c>
      <c r="AG3" s="417">
        <v>0</v>
      </c>
      <c r="AH3" s="417">
        <v>0</v>
      </c>
      <c r="AI3" s="401"/>
      <c r="AJ3" s="401"/>
      <c r="AK3" s="401"/>
      <c r="AL3" s="343"/>
      <c r="AM3" s="343"/>
      <c r="AN3" s="343"/>
      <c r="AO3" s="343"/>
      <c r="AP3" s="343"/>
      <c r="AQ3" s="343"/>
      <c r="AR3" s="343"/>
      <c r="AS3" s="343"/>
    </row>
    <row r="4" spans="1:45" s="28" customFormat="1" ht="11.25" customHeight="1" thickBot="1" x14ac:dyDescent="0.3">
      <c r="A4" s="566" t="str">
        <f>Altalanos!$A$10</f>
        <v>2026.05.12-13.</v>
      </c>
      <c r="B4" s="566"/>
      <c r="C4" s="566"/>
      <c r="D4" s="308"/>
      <c r="E4" s="309"/>
      <c r="F4" s="309"/>
      <c r="G4" s="309" t="str">
        <f>Altalanos!$C$10</f>
        <v>Százhalombatta</v>
      </c>
      <c r="H4" s="310"/>
      <c r="I4" s="309"/>
      <c r="J4" s="311"/>
      <c r="K4" s="312"/>
      <c r="L4" s="311"/>
      <c r="M4" s="313"/>
      <c r="N4" s="311"/>
      <c r="O4" s="309"/>
      <c r="P4" s="311"/>
      <c r="Q4" s="309"/>
      <c r="R4" s="314" t="str">
        <f>Altalanos!$E$10</f>
        <v>Dénes Tibor</v>
      </c>
      <c r="T4" s="344"/>
      <c r="U4" s="344"/>
      <c r="V4" s="344"/>
      <c r="W4" s="344"/>
      <c r="X4" s="344"/>
      <c r="Y4" s="426"/>
      <c r="Z4" s="426"/>
      <c r="AA4" s="426" t="s">
        <v>97</v>
      </c>
      <c r="AB4" s="417">
        <v>250</v>
      </c>
      <c r="AC4" s="417">
        <v>200</v>
      </c>
      <c r="AD4" s="417">
        <v>150</v>
      </c>
      <c r="AE4" s="417">
        <v>120</v>
      </c>
      <c r="AF4" s="417">
        <v>90</v>
      </c>
      <c r="AG4" s="417">
        <v>60</v>
      </c>
      <c r="AH4" s="417">
        <v>25</v>
      </c>
      <c r="AI4" s="401"/>
      <c r="AJ4" s="401"/>
      <c r="AK4" s="401"/>
      <c r="AL4" s="344"/>
      <c r="AM4" s="344"/>
      <c r="AN4" s="344"/>
      <c r="AO4" s="344"/>
      <c r="AP4" s="344"/>
      <c r="AQ4" s="344"/>
      <c r="AR4" s="344"/>
      <c r="AS4" s="344"/>
    </row>
    <row r="5" spans="1:45" s="19" customFormat="1" x14ac:dyDescent="0.25">
      <c r="A5" s="127"/>
      <c r="B5" s="128" t="s">
        <v>4</v>
      </c>
      <c r="C5" s="279" t="s">
        <v>45</v>
      </c>
      <c r="D5" s="128" t="s">
        <v>44</v>
      </c>
      <c r="E5" s="128" t="s">
        <v>42</v>
      </c>
      <c r="F5" s="129" t="s">
        <v>28</v>
      </c>
      <c r="G5" s="129" t="s">
        <v>29</v>
      </c>
      <c r="H5" s="129"/>
      <c r="I5" s="129" t="s">
        <v>32</v>
      </c>
      <c r="J5" s="129"/>
      <c r="K5" s="128" t="s">
        <v>43</v>
      </c>
      <c r="L5" s="130"/>
      <c r="M5" s="128" t="s">
        <v>60</v>
      </c>
      <c r="N5" s="130"/>
      <c r="O5" s="128" t="s">
        <v>59</v>
      </c>
      <c r="P5" s="130"/>
      <c r="Q5" s="128"/>
      <c r="R5" s="131"/>
      <c r="T5" s="343"/>
      <c r="U5" s="343"/>
      <c r="V5" s="343"/>
      <c r="W5" s="343"/>
      <c r="X5" s="343"/>
      <c r="Y5" s="426">
        <f>IF(OR(Altalanos!$A$8="F1",Altalanos!$A$8="F2",Altalanos!$A$8="N1",Altalanos!$A$8="N2"),1,2)</f>
        <v>2</v>
      </c>
      <c r="Z5" s="426"/>
      <c r="AA5" s="426" t="s">
        <v>98</v>
      </c>
      <c r="AB5" s="417">
        <v>200</v>
      </c>
      <c r="AC5" s="417">
        <v>150</v>
      </c>
      <c r="AD5" s="417">
        <v>120</v>
      </c>
      <c r="AE5" s="417">
        <v>90</v>
      </c>
      <c r="AF5" s="417">
        <v>60</v>
      </c>
      <c r="AG5" s="417">
        <v>40</v>
      </c>
      <c r="AH5" s="417">
        <v>15</v>
      </c>
      <c r="AI5" s="401"/>
      <c r="AJ5" s="401"/>
      <c r="AK5" s="401"/>
      <c r="AL5" s="343"/>
      <c r="AM5" s="343"/>
      <c r="AN5" s="343"/>
      <c r="AO5" s="343"/>
      <c r="AP5" s="343"/>
      <c r="AQ5" s="343"/>
      <c r="AR5" s="343"/>
      <c r="AS5" s="343"/>
    </row>
    <row r="6" spans="1:45" s="498" customFormat="1" ht="11.1" customHeight="1" thickBot="1" x14ac:dyDescent="0.3">
      <c r="A6" s="499"/>
      <c r="B6" s="500"/>
      <c r="C6" s="500"/>
      <c r="D6" s="500"/>
      <c r="E6" s="500"/>
      <c r="F6" s="499" t="str">
        <f>IF(Y3="","",CONCATENATE(VLOOKUP(Y3,AB1:AH1,4)," pont"))</f>
        <v/>
      </c>
      <c r="G6" s="501"/>
      <c r="H6" s="502"/>
      <c r="I6" s="501"/>
      <c r="J6" s="503"/>
      <c r="K6" s="500" t="str">
        <f>IF(Y3="","",CONCATENATE(VLOOKUP(Y3,AB1:AH1,3)," pont"))</f>
        <v/>
      </c>
      <c r="L6" s="503"/>
      <c r="M6" s="500" t="str">
        <f>IF(Y3="","",CONCATENATE(VLOOKUP(Y3,AB1:AH1,2)," pont"))</f>
        <v/>
      </c>
      <c r="N6" s="503"/>
      <c r="O6" s="500" t="str">
        <f>IF(Y3="","",CONCATENATE(VLOOKUP(Y3,AB1:AH1,1)," pont"))</f>
        <v/>
      </c>
      <c r="P6" s="503"/>
      <c r="Q6" s="500"/>
      <c r="R6" s="504"/>
      <c r="T6" s="505"/>
      <c r="U6" s="505"/>
      <c r="V6" s="505"/>
      <c r="W6" s="505"/>
      <c r="X6" s="505"/>
      <c r="Y6" s="506"/>
      <c r="Z6" s="506"/>
      <c r="AA6" s="506" t="s">
        <v>99</v>
      </c>
      <c r="AB6" s="507">
        <v>150</v>
      </c>
      <c r="AC6" s="507">
        <v>120</v>
      </c>
      <c r="AD6" s="507">
        <v>90</v>
      </c>
      <c r="AE6" s="507">
        <v>60</v>
      </c>
      <c r="AF6" s="507">
        <v>40</v>
      </c>
      <c r="AG6" s="507">
        <v>25</v>
      </c>
      <c r="AH6" s="507">
        <v>10</v>
      </c>
      <c r="AI6" s="508"/>
      <c r="AJ6" s="508"/>
      <c r="AK6" s="508"/>
      <c r="AL6" s="505"/>
      <c r="AM6" s="505"/>
      <c r="AN6" s="505"/>
      <c r="AO6" s="505"/>
      <c r="AP6" s="505"/>
      <c r="AQ6" s="505"/>
      <c r="AR6" s="505"/>
      <c r="AS6" s="505"/>
    </row>
    <row r="7" spans="1:45" s="33" customFormat="1" ht="12.9" customHeight="1" x14ac:dyDescent="0.25">
      <c r="A7" s="132">
        <v>1</v>
      </c>
      <c r="B7" s="315" t="str">
        <f>IF($E7="","",VLOOKUP($E7,#REF!,14))</f>
        <v/>
      </c>
      <c r="C7" s="316" t="str">
        <f>IF($E7="","",VLOOKUP($E7,#REF!,15))</f>
        <v/>
      </c>
      <c r="D7" s="316" t="str">
        <f>IF($E7="","",VLOOKUP($E7,#REF!,5))</f>
        <v/>
      </c>
      <c r="E7" s="317"/>
      <c r="F7" s="511" t="s">
        <v>280</v>
      </c>
      <c r="G7" s="511" t="s">
        <v>340</v>
      </c>
      <c r="H7" s="318"/>
      <c r="I7" s="318" t="str">
        <f>IF($E7="","",VLOOKUP($E7,#REF!,4))</f>
        <v/>
      </c>
      <c r="J7" s="319"/>
      <c r="K7" s="320"/>
      <c r="L7" s="320"/>
      <c r="M7" s="320"/>
      <c r="N7" s="320"/>
      <c r="O7" s="138"/>
      <c r="P7" s="139"/>
      <c r="Q7" s="140"/>
      <c r="R7" s="141"/>
      <c r="S7" s="142"/>
      <c r="T7" s="142"/>
      <c r="U7" s="345" t="str">
        <f>Birók!P21</f>
        <v>Bíró</v>
      </c>
      <c r="V7" s="142"/>
      <c r="W7" s="142"/>
      <c r="X7" s="142"/>
      <c r="Y7" s="426"/>
      <c r="Z7" s="426"/>
      <c r="AA7" s="426" t="s">
        <v>100</v>
      </c>
      <c r="AB7" s="417">
        <v>120</v>
      </c>
      <c r="AC7" s="417">
        <v>90</v>
      </c>
      <c r="AD7" s="417">
        <v>60</v>
      </c>
      <c r="AE7" s="417">
        <v>40</v>
      </c>
      <c r="AF7" s="417">
        <v>25</v>
      </c>
      <c r="AG7" s="417">
        <v>10</v>
      </c>
      <c r="AH7" s="417">
        <v>5</v>
      </c>
      <c r="AI7" s="401"/>
      <c r="AJ7" s="401"/>
      <c r="AK7" s="401"/>
      <c r="AL7" s="142"/>
      <c r="AM7" s="142"/>
      <c r="AN7" s="142"/>
      <c r="AO7" s="142"/>
      <c r="AP7" s="142"/>
      <c r="AQ7" s="142"/>
      <c r="AR7" s="142"/>
      <c r="AS7" s="142"/>
    </row>
    <row r="8" spans="1:45" s="33" customFormat="1" ht="12.9" customHeight="1" x14ac:dyDescent="0.25">
      <c r="A8" s="144"/>
      <c r="B8" s="321"/>
      <c r="C8" s="322"/>
      <c r="D8" s="322"/>
      <c r="E8" s="218"/>
      <c r="F8" s="323"/>
      <c r="G8" s="323"/>
      <c r="H8" s="324"/>
      <c r="I8" s="479" t="s">
        <v>0</v>
      </c>
      <c r="J8" s="149"/>
      <c r="K8" s="325" t="s">
        <v>280</v>
      </c>
      <c r="L8" s="325"/>
      <c r="M8" s="320"/>
      <c r="N8" s="320"/>
      <c r="O8" s="138"/>
      <c r="P8" s="139"/>
      <c r="Q8" s="140"/>
      <c r="R8" s="141"/>
      <c r="S8" s="142"/>
      <c r="T8" s="142"/>
      <c r="U8" s="346" t="str">
        <f>Birók!P22</f>
        <v xml:space="preserve"> </v>
      </c>
      <c r="V8" s="142"/>
      <c r="W8" s="142"/>
      <c r="X8" s="142"/>
      <c r="Y8" s="426"/>
      <c r="Z8" s="426"/>
      <c r="AA8" s="426" t="s">
        <v>101</v>
      </c>
      <c r="AB8" s="417">
        <v>90</v>
      </c>
      <c r="AC8" s="417">
        <v>60</v>
      </c>
      <c r="AD8" s="417">
        <v>40</v>
      </c>
      <c r="AE8" s="417">
        <v>25</v>
      </c>
      <c r="AF8" s="417">
        <v>10</v>
      </c>
      <c r="AG8" s="417">
        <v>5</v>
      </c>
      <c r="AH8" s="417">
        <v>2</v>
      </c>
      <c r="AI8" s="401"/>
      <c r="AJ8" s="401"/>
      <c r="AK8" s="401"/>
      <c r="AL8" s="142"/>
      <c r="AM8" s="142"/>
      <c r="AN8" s="142"/>
      <c r="AO8" s="142"/>
      <c r="AP8" s="142"/>
      <c r="AQ8" s="142"/>
      <c r="AR8" s="142"/>
      <c r="AS8" s="142"/>
    </row>
    <row r="9" spans="1:45" s="33" customFormat="1" ht="12.9" customHeight="1" x14ac:dyDescent="0.25">
      <c r="A9" s="144">
        <v>2</v>
      </c>
      <c r="B9" s="315" t="str">
        <f>IF($E9="","",VLOOKUP($E9,#REF!,14))</f>
        <v/>
      </c>
      <c r="C9" s="316" t="str">
        <f>IF($E9="","",VLOOKUP($E9,#REF!,15))</f>
        <v/>
      </c>
      <c r="D9" s="316" t="str">
        <f>IF($E9="","",VLOOKUP($E9,#REF!,5))</f>
        <v/>
      </c>
      <c r="E9" s="462"/>
      <c r="F9" s="511" t="s">
        <v>269</v>
      </c>
      <c r="G9" s="511" t="s">
        <v>202</v>
      </c>
      <c r="H9" s="367"/>
      <c r="I9" s="367" t="str">
        <f>IF($E9="","",VLOOKUP($E9,#REF!,4))</f>
        <v/>
      </c>
      <c r="J9" s="327"/>
      <c r="K9" s="320" t="s">
        <v>512</v>
      </c>
      <c r="L9" s="328"/>
      <c r="M9" s="320"/>
      <c r="N9" s="320"/>
      <c r="O9" s="138"/>
      <c r="P9" s="139"/>
      <c r="Q9" s="140"/>
      <c r="R9" s="141"/>
      <c r="S9" s="142"/>
      <c r="T9" s="142"/>
      <c r="U9" s="346" t="str">
        <f>Birók!P23</f>
        <v xml:space="preserve"> </v>
      </c>
      <c r="V9" s="142"/>
      <c r="W9" s="142"/>
      <c r="X9" s="142"/>
      <c r="Y9" s="426"/>
      <c r="Z9" s="426"/>
      <c r="AA9" s="426" t="s">
        <v>102</v>
      </c>
      <c r="AB9" s="417">
        <v>60</v>
      </c>
      <c r="AC9" s="417">
        <v>40</v>
      </c>
      <c r="AD9" s="417">
        <v>25</v>
      </c>
      <c r="AE9" s="417">
        <v>10</v>
      </c>
      <c r="AF9" s="417">
        <v>5</v>
      </c>
      <c r="AG9" s="417">
        <v>2</v>
      </c>
      <c r="AH9" s="417">
        <v>1</v>
      </c>
      <c r="AI9" s="401"/>
      <c r="AJ9" s="401"/>
      <c r="AK9" s="401"/>
      <c r="AL9" s="142"/>
      <c r="AM9" s="142"/>
      <c r="AN9" s="142"/>
      <c r="AO9" s="142"/>
      <c r="AP9" s="142"/>
      <c r="AQ9" s="142"/>
      <c r="AR9" s="142"/>
      <c r="AS9" s="142"/>
    </row>
    <row r="10" spans="1:45" s="33" customFormat="1" ht="12.9" customHeight="1" x14ac:dyDescent="0.25">
      <c r="A10" s="144"/>
      <c r="B10" s="321"/>
      <c r="C10" s="322"/>
      <c r="D10" s="322"/>
      <c r="E10" s="463"/>
      <c r="F10" s="464"/>
      <c r="G10" s="464"/>
      <c r="H10" s="465"/>
      <c r="I10" s="464"/>
      <c r="J10" s="329"/>
      <c r="K10" s="479" t="s">
        <v>0</v>
      </c>
      <c r="L10" s="157"/>
      <c r="M10" s="325" t="str">
        <f>UPPER(IF(OR(L10="a",L10="as"),K8,IF(OR(L10="b",L10="bs"),K12,)))</f>
        <v/>
      </c>
      <c r="N10" s="330"/>
      <c r="O10" s="331"/>
      <c r="P10" s="331"/>
      <c r="Q10" s="140"/>
      <c r="R10" s="141"/>
      <c r="S10" s="142"/>
      <c r="T10" s="142"/>
      <c r="U10" s="346" t="str">
        <f>Birók!P24</f>
        <v xml:space="preserve"> </v>
      </c>
      <c r="V10" s="142"/>
      <c r="W10" s="142"/>
      <c r="X10" s="142"/>
      <c r="Y10" s="426"/>
      <c r="Z10" s="426"/>
      <c r="AA10" s="426" t="s">
        <v>103</v>
      </c>
      <c r="AB10" s="417">
        <v>40</v>
      </c>
      <c r="AC10" s="417">
        <v>25</v>
      </c>
      <c r="AD10" s="417">
        <v>15</v>
      </c>
      <c r="AE10" s="417">
        <v>7</v>
      </c>
      <c r="AF10" s="417">
        <v>4</v>
      </c>
      <c r="AG10" s="417">
        <v>1</v>
      </c>
      <c r="AH10" s="417">
        <v>0</v>
      </c>
      <c r="AI10" s="401"/>
      <c r="AJ10" s="401"/>
      <c r="AK10" s="401"/>
      <c r="AL10" s="142"/>
      <c r="AM10" s="142"/>
      <c r="AN10" s="142"/>
      <c r="AO10" s="142"/>
      <c r="AP10" s="142"/>
      <c r="AQ10" s="142"/>
      <c r="AR10" s="142"/>
      <c r="AS10" s="142"/>
    </row>
    <row r="11" spans="1:45" s="33" customFormat="1" ht="12.9" customHeight="1" x14ac:dyDescent="0.25">
      <c r="A11" s="144">
        <v>3</v>
      </c>
      <c r="B11" s="315" t="str">
        <f>IF($E11="","",VLOOKUP($E11,#REF!,14))</f>
        <v/>
      </c>
      <c r="C11" s="316" t="str">
        <f>IF($E11="","",VLOOKUP($E11,#REF!,15))</f>
        <v/>
      </c>
      <c r="D11" s="316" t="str">
        <f>IF($E11="","",VLOOKUP($E11,#REF!,5))</f>
        <v/>
      </c>
      <c r="E11" s="462"/>
      <c r="F11" s="511" t="s">
        <v>274</v>
      </c>
      <c r="G11" s="511" t="s">
        <v>275</v>
      </c>
      <c r="H11" s="367"/>
      <c r="I11" s="367" t="str">
        <f>IF($E11="","",VLOOKUP($E11,#REF!,4))</f>
        <v/>
      </c>
      <c r="J11" s="319"/>
      <c r="K11" s="320"/>
      <c r="L11" s="332"/>
      <c r="M11" s="320"/>
      <c r="N11" s="333"/>
      <c r="O11" s="331"/>
      <c r="P11" s="331"/>
      <c r="Q11" s="140"/>
      <c r="R11" s="141"/>
      <c r="S11" s="142"/>
      <c r="T11" s="142"/>
      <c r="U11" s="346" t="str">
        <f>Birók!P25</f>
        <v xml:space="preserve"> </v>
      </c>
      <c r="V11" s="142"/>
      <c r="W11" s="142"/>
      <c r="X11" s="142"/>
      <c r="Y11" s="426"/>
      <c r="Z11" s="426"/>
      <c r="AA11" s="426" t="s">
        <v>104</v>
      </c>
      <c r="AB11" s="417">
        <v>25</v>
      </c>
      <c r="AC11" s="417">
        <v>15</v>
      </c>
      <c r="AD11" s="417">
        <v>10</v>
      </c>
      <c r="AE11" s="417">
        <v>6</v>
      </c>
      <c r="AF11" s="417">
        <v>3</v>
      </c>
      <c r="AG11" s="417">
        <v>1</v>
      </c>
      <c r="AH11" s="417">
        <v>0</v>
      </c>
      <c r="AI11" s="401"/>
      <c r="AJ11" s="401"/>
      <c r="AK11" s="401"/>
      <c r="AL11" s="142"/>
      <c r="AM11" s="142"/>
      <c r="AN11" s="142"/>
      <c r="AO11" s="142"/>
      <c r="AP11" s="142"/>
      <c r="AQ11" s="142"/>
      <c r="AR11" s="142"/>
      <c r="AS11" s="142"/>
    </row>
    <row r="12" spans="1:45" s="33" customFormat="1" ht="12.9" customHeight="1" x14ac:dyDescent="0.25">
      <c r="A12" s="144"/>
      <c r="B12" s="321"/>
      <c r="C12" s="322"/>
      <c r="D12" s="322"/>
      <c r="E12" s="463"/>
      <c r="F12" s="464"/>
      <c r="G12" s="464"/>
      <c r="H12" s="465"/>
      <c r="I12" s="479" t="s">
        <v>0</v>
      </c>
      <c r="J12" s="149"/>
      <c r="K12" s="325" t="str">
        <f>UPPER(IF(OR(J12="a",J12="as"),F11,IF(OR(J12="b",J12="bs"),F13,)))</f>
        <v/>
      </c>
      <c r="L12" s="334"/>
      <c r="M12" s="320"/>
      <c r="N12" s="333"/>
      <c r="O12" s="331"/>
      <c r="P12" s="331"/>
      <c r="Q12" s="140"/>
      <c r="R12" s="141"/>
      <c r="S12" s="142"/>
      <c r="T12" s="142"/>
      <c r="U12" s="346" t="str">
        <f>Birók!P26</f>
        <v xml:space="preserve"> </v>
      </c>
      <c r="V12" s="142"/>
      <c r="W12" s="142"/>
      <c r="X12" s="142"/>
      <c r="Y12" s="426"/>
      <c r="Z12" s="426"/>
      <c r="AA12" s="426" t="s">
        <v>109</v>
      </c>
      <c r="AB12" s="417">
        <v>15</v>
      </c>
      <c r="AC12" s="417">
        <v>10</v>
      </c>
      <c r="AD12" s="417">
        <v>6</v>
      </c>
      <c r="AE12" s="417">
        <v>3</v>
      </c>
      <c r="AF12" s="417">
        <v>1</v>
      </c>
      <c r="AG12" s="417">
        <v>0</v>
      </c>
      <c r="AH12" s="417">
        <v>0</v>
      </c>
      <c r="AI12" s="401"/>
      <c r="AJ12" s="401"/>
      <c r="AK12" s="401"/>
      <c r="AL12" s="142"/>
      <c r="AM12" s="142"/>
      <c r="AN12" s="142"/>
      <c r="AO12" s="142"/>
      <c r="AP12" s="142"/>
      <c r="AQ12" s="142"/>
      <c r="AR12" s="142"/>
      <c r="AS12" s="142"/>
    </row>
    <row r="13" spans="1:45" s="33" customFormat="1" ht="12.9" customHeight="1" x14ac:dyDescent="0.25">
      <c r="A13" s="144">
        <v>4</v>
      </c>
      <c r="B13" s="315" t="str">
        <f>IF($E13="","",VLOOKUP($E13,#REF!,14))</f>
        <v/>
      </c>
      <c r="C13" s="316" t="str">
        <f>IF($E13="","",VLOOKUP($E13,#REF!,15))</f>
        <v/>
      </c>
      <c r="D13" s="316" t="str">
        <f>IF($E13="","",VLOOKUP($E13,#REF!,5))</f>
        <v/>
      </c>
      <c r="E13" s="462"/>
      <c r="F13" s="511" t="s">
        <v>122</v>
      </c>
      <c r="G13" s="511" t="s">
        <v>146</v>
      </c>
      <c r="H13" s="367"/>
      <c r="I13" s="367" t="str">
        <f>IF($E13="","",VLOOKUP($E13,#REF!,4))</f>
        <v/>
      </c>
      <c r="J13" s="335"/>
      <c r="K13" s="320"/>
      <c r="L13" s="320"/>
      <c r="M13" s="320"/>
      <c r="N13" s="333"/>
      <c r="O13" s="331"/>
      <c r="P13" s="331"/>
      <c r="Q13" s="140"/>
      <c r="R13" s="141"/>
      <c r="S13" s="142"/>
      <c r="T13" s="142"/>
      <c r="U13" s="346" t="str">
        <f>Birók!P27</f>
        <v xml:space="preserve"> </v>
      </c>
      <c r="V13" s="142"/>
      <c r="W13" s="142"/>
      <c r="X13" s="142"/>
      <c r="Y13" s="426"/>
      <c r="Z13" s="426"/>
      <c r="AA13" s="426" t="s">
        <v>105</v>
      </c>
      <c r="AB13" s="417">
        <v>10</v>
      </c>
      <c r="AC13" s="417">
        <v>6</v>
      </c>
      <c r="AD13" s="417">
        <v>3</v>
      </c>
      <c r="AE13" s="417">
        <v>1</v>
      </c>
      <c r="AF13" s="417">
        <v>0</v>
      </c>
      <c r="AG13" s="417">
        <v>0</v>
      </c>
      <c r="AH13" s="417">
        <v>0</v>
      </c>
      <c r="AI13" s="401"/>
      <c r="AJ13" s="401"/>
      <c r="AK13" s="401"/>
      <c r="AL13" s="142"/>
      <c r="AM13" s="142"/>
      <c r="AN13" s="142"/>
      <c r="AO13" s="142"/>
      <c r="AP13" s="142"/>
      <c r="AQ13" s="142"/>
      <c r="AR13" s="142"/>
      <c r="AS13" s="142"/>
    </row>
    <row r="14" spans="1:45" s="33" customFormat="1" ht="12.9" customHeight="1" x14ac:dyDescent="0.25">
      <c r="A14" s="144"/>
      <c r="B14" s="321"/>
      <c r="C14" s="322"/>
      <c r="D14" s="322"/>
      <c r="E14" s="463"/>
      <c r="F14" s="464"/>
      <c r="G14" s="464"/>
      <c r="H14" s="465"/>
      <c r="I14" s="464"/>
      <c r="J14" s="329"/>
      <c r="K14" s="320"/>
      <c r="L14" s="320"/>
      <c r="M14" s="479" t="s">
        <v>0</v>
      </c>
      <c r="N14" s="157"/>
      <c r="O14" s="325" t="str">
        <f>UPPER(IF(OR(N14="a",N14="as"),M10,IF(OR(N14="b",N14="bs"),M18,)))</f>
        <v/>
      </c>
      <c r="P14" s="330"/>
      <c r="Q14" s="140"/>
      <c r="R14" s="141"/>
      <c r="S14" s="142"/>
      <c r="T14" s="142"/>
      <c r="U14" s="346" t="str">
        <f>Birók!P28</f>
        <v xml:space="preserve"> </v>
      </c>
      <c r="V14" s="142"/>
      <c r="W14" s="142"/>
      <c r="X14" s="142"/>
      <c r="Y14" s="426"/>
      <c r="Z14" s="426"/>
      <c r="AA14" s="426" t="s">
        <v>106</v>
      </c>
      <c r="AB14" s="417">
        <v>3</v>
      </c>
      <c r="AC14" s="417">
        <v>2</v>
      </c>
      <c r="AD14" s="417">
        <v>1</v>
      </c>
      <c r="AE14" s="417">
        <v>0</v>
      </c>
      <c r="AF14" s="417">
        <v>0</v>
      </c>
      <c r="AG14" s="417">
        <v>0</v>
      </c>
      <c r="AH14" s="417">
        <v>0</v>
      </c>
      <c r="AI14" s="401"/>
      <c r="AJ14" s="401"/>
      <c r="AK14" s="401"/>
      <c r="AL14" s="142"/>
      <c r="AM14" s="142"/>
      <c r="AN14" s="142"/>
      <c r="AO14" s="142"/>
      <c r="AP14" s="142"/>
      <c r="AQ14" s="142"/>
      <c r="AR14" s="142"/>
      <c r="AS14" s="142"/>
    </row>
    <row r="15" spans="1:45" s="33" customFormat="1" ht="12.9" customHeight="1" x14ac:dyDescent="0.25">
      <c r="A15" s="366">
        <v>5</v>
      </c>
      <c r="B15" s="315" t="str">
        <f>IF($E15="","",VLOOKUP($E15,#REF!,14))</f>
        <v/>
      </c>
      <c r="C15" s="316" t="str">
        <f>IF($E15="","",VLOOKUP($E15,#REF!,15))</f>
        <v/>
      </c>
      <c r="D15" s="316" t="str">
        <f>IF($E15="","",VLOOKUP($E15,#REF!,5))</f>
        <v/>
      </c>
      <c r="E15" s="462"/>
      <c r="F15" s="511" t="s">
        <v>341</v>
      </c>
      <c r="G15" s="511" t="s">
        <v>342</v>
      </c>
      <c r="H15" s="367"/>
      <c r="I15" s="367" t="str">
        <f>IF($E15="","",VLOOKUP($E15,#REF!,4))</f>
        <v/>
      </c>
      <c r="J15" s="337"/>
      <c r="K15" s="320"/>
      <c r="L15" s="320"/>
      <c r="M15" s="320"/>
      <c r="N15" s="333"/>
      <c r="O15" s="320"/>
      <c r="P15" s="331"/>
      <c r="Q15" s="140"/>
      <c r="R15" s="141"/>
      <c r="S15" s="142"/>
      <c r="T15" s="142"/>
      <c r="U15" s="346" t="str">
        <f>Birók!P29</f>
        <v xml:space="preserve"> </v>
      </c>
      <c r="V15" s="142"/>
      <c r="W15" s="142"/>
      <c r="X15" s="142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01"/>
      <c r="AJ15" s="401"/>
      <c r="AK15" s="401"/>
      <c r="AL15" s="142"/>
      <c r="AM15" s="142"/>
      <c r="AN15" s="142"/>
      <c r="AO15" s="142"/>
      <c r="AP15" s="142"/>
      <c r="AQ15" s="142"/>
      <c r="AR15" s="142"/>
      <c r="AS15" s="142"/>
    </row>
    <row r="16" spans="1:45" s="33" customFormat="1" ht="12.9" customHeight="1" thickBot="1" x14ac:dyDescent="0.3">
      <c r="A16" s="144"/>
      <c r="B16" s="321"/>
      <c r="C16" s="322"/>
      <c r="D16" s="322"/>
      <c r="E16" s="463"/>
      <c r="F16" s="464"/>
      <c r="G16" s="464"/>
      <c r="H16" s="465"/>
      <c r="I16" s="479" t="s">
        <v>0</v>
      </c>
      <c r="J16" s="149"/>
      <c r="K16" s="325" t="str">
        <f>UPPER(IF(OR(J16="a",J16="as"),F15,IF(OR(J16="b",J16="bs"),F17,)))</f>
        <v/>
      </c>
      <c r="L16" s="325"/>
      <c r="M16" s="320"/>
      <c r="N16" s="333"/>
      <c r="O16" s="479"/>
      <c r="P16" s="331"/>
      <c r="Q16" s="140"/>
      <c r="R16" s="141"/>
      <c r="S16" s="142"/>
      <c r="T16" s="142"/>
      <c r="U16" s="347" t="str">
        <f>Birók!P30</f>
        <v>Egyik sem</v>
      </c>
      <c r="V16" s="142"/>
      <c r="W16" s="142"/>
      <c r="X16" s="142"/>
      <c r="Y16" s="426"/>
      <c r="Z16" s="426"/>
      <c r="AA16" s="426" t="s">
        <v>67</v>
      </c>
      <c r="AB16" s="417">
        <v>150</v>
      </c>
      <c r="AC16" s="417">
        <v>120</v>
      </c>
      <c r="AD16" s="417">
        <v>90</v>
      </c>
      <c r="AE16" s="417">
        <v>60</v>
      </c>
      <c r="AF16" s="417">
        <v>40</v>
      </c>
      <c r="AG16" s="417">
        <v>25</v>
      </c>
      <c r="AH16" s="417">
        <v>15</v>
      </c>
      <c r="AI16" s="401"/>
      <c r="AJ16" s="401"/>
      <c r="AK16" s="401"/>
      <c r="AL16" s="142"/>
      <c r="AM16" s="142"/>
      <c r="AN16" s="142"/>
      <c r="AO16" s="142"/>
      <c r="AP16" s="142"/>
      <c r="AQ16" s="142"/>
      <c r="AR16" s="142"/>
      <c r="AS16" s="142"/>
    </row>
    <row r="17" spans="1:45" s="33" customFormat="1" ht="12.9" customHeight="1" x14ac:dyDescent="0.25">
      <c r="A17" s="144">
        <v>6</v>
      </c>
      <c r="B17" s="315" t="str">
        <f>IF($E17="","",VLOOKUP($E17,#REF!,14))</f>
        <v/>
      </c>
      <c r="C17" s="316" t="str">
        <f>IF($E17="","",VLOOKUP($E17,#REF!,15))</f>
        <v/>
      </c>
      <c r="D17" s="316" t="str">
        <f>IF($E17="","",VLOOKUP($E17,#REF!,5))</f>
        <v/>
      </c>
      <c r="E17" s="462"/>
      <c r="F17" s="511" t="s">
        <v>282</v>
      </c>
      <c r="G17" s="511" t="s">
        <v>283</v>
      </c>
      <c r="H17" s="367"/>
      <c r="I17" s="367" t="str">
        <f>IF($E17="","",VLOOKUP($E17,#REF!,4))</f>
        <v/>
      </c>
      <c r="J17" s="327"/>
      <c r="K17" s="320"/>
      <c r="L17" s="328"/>
      <c r="M17" s="320"/>
      <c r="N17" s="333"/>
      <c r="O17" s="331"/>
      <c r="P17" s="331"/>
      <c r="Q17" s="140"/>
      <c r="R17" s="141"/>
      <c r="S17" s="142"/>
      <c r="T17" s="142"/>
      <c r="U17" s="142"/>
      <c r="V17" s="142"/>
      <c r="W17" s="142"/>
      <c r="X17" s="142"/>
      <c r="Y17" s="426"/>
      <c r="Z17" s="426"/>
      <c r="AA17" s="426" t="s">
        <v>97</v>
      </c>
      <c r="AB17" s="417">
        <v>120</v>
      </c>
      <c r="AC17" s="417">
        <v>90</v>
      </c>
      <c r="AD17" s="417">
        <v>60</v>
      </c>
      <c r="AE17" s="417">
        <v>40</v>
      </c>
      <c r="AF17" s="417">
        <v>25</v>
      </c>
      <c r="AG17" s="417">
        <v>15</v>
      </c>
      <c r="AH17" s="417">
        <v>8</v>
      </c>
      <c r="AI17" s="401"/>
      <c r="AJ17" s="401"/>
      <c r="AK17" s="401"/>
      <c r="AL17" s="142"/>
      <c r="AM17" s="142"/>
      <c r="AN17" s="142"/>
      <c r="AO17" s="142"/>
      <c r="AP17" s="142"/>
      <c r="AQ17" s="142"/>
      <c r="AR17" s="142"/>
      <c r="AS17" s="142"/>
    </row>
    <row r="18" spans="1:45" s="33" customFormat="1" ht="12.9" customHeight="1" x14ac:dyDescent="0.25">
      <c r="A18" s="144"/>
      <c r="B18" s="321"/>
      <c r="C18" s="322"/>
      <c r="D18" s="322"/>
      <c r="E18" s="463"/>
      <c r="F18" s="464"/>
      <c r="G18" s="464"/>
      <c r="H18" s="465"/>
      <c r="I18" s="464"/>
      <c r="J18" s="329"/>
      <c r="K18" s="479" t="s">
        <v>0</v>
      </c>
      <c r="L18" s="157"/>
      <c r="M18" s="325" t="str">
        <f>UPPER(IF(OR(L18="a",L18="as"),K16,IF(OR(L18="b",L18="bs"),K20,)))</f>
        <v/>
      </c>
      <c r="N18" s="338"/>
      <c r="O18" s="331"/>
      <c r="P18" s="331"/>
      <c r="Q18" s="140"/>
      <c r="R18" s="141"/>
      <c r="S18" s="142"/>
      <c r="T18" s="142"/>
      <c r="U18" s="142"/>
      <c r="V18" s="142"/>
      <c r="W18" s="142"/>
      <c r="X18" s="142"/>
      <c r="Y18" s="426"/>
      <c r="Z18" s="426"/>
      <c r="AA18" s="426" t="s">
        <v>98</v>
      </c>
      <c r="AB18" s="417">
        <v>90</v>
      </c>
      <c r="AC18" s="417">
        <v>60</v>
      </c>
      <c r="AD18" s="417">
        <v>40</v>
      </c>
      <c r="AE18" s="417">
        <v>25</v>
      </c>
      <c r="AF18" s="417">
        <v>15</v>
      </c>
      <c r="AG18" s="417">
        <v>8</v>
      </c>
      <c r="AH18" s="417">
        <v>4</v>
      </c>
      <c r="AI18" s="401"/>
      <c r="AJ18" s="401"/>
      <c r="AK18" s="401"/>
      <c r="AL18" s="142"/>
      <c r="AM18" s="142"/>
      <c r="AN18" s="142"/>
      <c r="AO18" s="142"/>
      <c r="AP18" s="142"/>
      <c r="AQ18" s="142"/>
      <c r="AR18" s="142"/>
      <c r="AS18" s="142"/>
    </row>
    <row r="19" spans="1:45" s="33" customFormat="1" ht="12.9" customHeight="1" x14ac:dyDescent="0.25">
      <c r="A19" s="144">
        <v>7</v>
      </c>
      <c r="B19" s="315" t="str">
        <f>IF($E19="","",VLOOKUP($E19,#REF!,14))</f>
        <v/>
      </c>
      <c r="C19" s="316" t="str">
        <f>IF($E19="","",VLOOKUP($E19,#REF!,15))</f>
        <v/>
      </c>
      <c r="D19" s="316" t="str">
        <f>IF($E19="","",VLOOKUP($E19,#REF!,5))</f>
        <v/>
      </c>
      <c r="E19" s="462"/>
      <c r="F19" s="511" t="s">
        <v>278</v>
      </c>
      <c r="G19" s="511" t="s">
        <v>279</v>
      </c>
      <c r="H19" s="367"/>
      <c r="I19" s="367" t="str">
        <f>IF($E19="","",VLOOKUP($E19,#REF!,4))</f>
        <v/>
      </c>
      <c r="J19" s="319"/>
      <c r="K19" s="320"/>
      <c r="L19" s="332"/>
      <c r="M19" s="320"/>
      <c r="N19" s="331"/>
      <c r="O19" s="331"/>
      <c r="P19" s="331"/>
      <c r="Q19" s="140"/>
      <c r="R19" s="141"/>
      <c r="S19" s="142"/>
      <c r="T19" s="142"/>
      <c r="U19" s="142"/>
      <c r="V19" s="142"/>
      <c r="W19" s="142"/>
      <c r="X19" s="142"/>
      <c r="Y19" s="426"/>
      <c r="Z19" s="426"/>
      <c r="AA19" s="426" t="s">
        <v>99</v>
      </c>
      <c r="AB19" s="417">
        <v>60</v>
      </c>
      <c r="AC19" s="417">
        <v>40</v>
      </c>
      <c r="AD19" s="417">
        <v>25</v>
      </c>
      <c r="AE19" s="417">
        <v>15</v>
      </c>
      <c r="AF19" s="417">
        <v>8</v>
      </c>
      <c r="AG19" s="417">
        <v>4</v>
      </c>
      <c r="AH19" s="417">
        <v>2</v>
      </c>
      <c r="AI19" s="401"/>
      <c r="AJ19" s="401"/>
      <c r="AK19" s="401"/>
      <c r="AL19" s="142"/>
      <c r="AM19" s="142"/>
      <c r="AN19" s="142"/>
      <c r="AO19" s="142"/>
      <c r="AP19" s="142"/>
      <c r="AQ19" s="142"/>
      <c r="AR19" s="142"/>
      <c r="AS19" s="142"/>
    </row>
    <row r="20" spans="1:45" s="33" customFormat="1" ht="12.9" customHeight="1" x14ac:dyDescent="0.25">
      <c r="A20" s="144"/>
      <c r="B20" s="321"/>
      <c r="C20" s="322"/>
      <c r="D20" s="322"/>
      <c r="E20" s="218"/>
      <c r="F20" s="323"/>
      <c r="G20" s="323"/>
      <c r="H20" s="324"/>
      <c r="I20" s="479" t="s">
        <v>0</v>
      </c>
      <c r="J20" s="149"/>
      <c r="K20" s="325" t="str">
        <f>UPPER(IF(OR(J20="a",J20="as"),F19,IF(OR(J20="b",J20="bs"),F21,)))</f>
        <v/>
      </c>
      <c r="L20" s="334"/>
      <c r="M20" s="320"/>
      <c r="N20" s="331"/>
      <c r="O20" s="331"/>
      <c r="P20" s="331"/>
      <c r="Q20" s="140"/>
      <c r="R20" s="141"/>
      <c r="S20" s="142"/>
      <c r="T20" s="142"/>
      <c r="U20" s="142"/>
      <c r="V20" s="142"/>
      <c r="W20" s="142"/>
      <c r="X20" s="142"/>
      <c r="Y20" s="426"/>
      <c r="Z20" s="426"/>
      <c r="AA20" s="426" t="s">
        <v>100</v>
      </c>
      <c r="AB20" s="417">
        <v>40</v>
      </c>
      <c r="AC20" s="417">
        <v>25</v>
      </c>
      <c r="AD20" s="417">
        <v>15</v>
      </c>
      <c r="AE20" s="417">
        <v>8</v>
      </c>
      <c r="AF20" s="417">
        <v>4</v>
      </c>
      <c r="AG20" s="417">
        <v>2</v>
      </c>
      <c r="AH20" s="417">
        <v>1</v>
      </c>
      <c r="AI20" s="401"/>
      <c r="AJ20" s="401"/>
      <c r="AK20" s="401"/>
      <c r="AL20" s="142"/>
      <c r="AM20" s="142"/>
      <c r="AN20" s="142"/>
      <c r="AO20" s="142"/>
      <c r="AP20" s="142"/>
      <c r="AQ20" s="142"/>
      <c r="AR20" s="142"/>
      <c r="AS20" s="142"/>
    </row>
    <row r="21" spans="1:45" s="519" customFormat="1" ht="12.9" customHeight="1" x14ac:dyDescent="0.25">
      <c r="A21" s="216">
        <v>8</v>
      </c>
      <c r="B21" s="315" t="str">
        <f>IF($E21="","",VLOOKUP($E21,#REF!,14))</f>
        <v/>
      </c>
      <c r="C21" s="316" t="str">
        <f>IF($E21="","",VLOOKUP($E21,#REF!,15))</f>
        <v/>
      </c>
      <c r="D21" s="316" t="str">
        <f>IF($E21="","",VLOOKUP($E21,#REF!,5))</f>
        <v/>
      </c>
      <c r="E21" s="462"/>
      <c r="F21" s="511" t="s">
        <v>284</v>
      </c>
      <c r="G21" s="511" t="s">
        <v>343</v>
      </c>
      <c r="H21" s="511"/>
      <c r="I21" s="511" t="str">
        <f>IF($E21="","",VLOOKUP($E21,#REF!,4))</f>
        <v/>
      </c>
      <c r="J21" s="527"/>
      <c r="K21" s="323"/>
      <c r="L21" s="323"/>
      <c r="M21" s="323"/>
      <c r="N21" s="528"/>
      <c r="O21" s="528"/>
      <c r="P21" s="528"/>
      <c r="Q21" s="516"/>
      <c r="R21" s="517"/>
      <c r="S21" s="518"/>
      <c r="T21" s="518"/>
      <c r="U21" s="518"/>
      <c r="V21" s="518"/>
      <c r="W21" s="518"/>
      <c r="X21" s="518"/>
      <c r="Y21" s="522"/>
      <c r="Z21" s="522"/>
      <c r="AA21" s="522" t="s">
        <v>101</v>
      </c>
      <c r="AB21" s="529">
        <v>25</v>
      </c>
      <c r="AC21" s="529">
        <v>15</v>
      </c>
      <c r="AD21" s="529">
        <v>10</v>
      </c>
      <c r="AE21" s="529">
        <v>6</v>
      </c>
      <c r="AF21" s="529">
        <v>3</v>
      </c>
      <c r="AG21" s="529">
        <v>1</v>
      </c>
      <c r="AH21" s="529">
        <v>0</v>
      </c>
      <c r="AI21" s="512"/>
      <c r="AJ21" s="512"/>
      <c r="AK21" s="512"/>
      <c r="AL21" s="518"/>
      <c r="AM21" s="518"/>
      <c r="AN21" s="518"/>
      <c r="AO21" s="518"/>
      <c r="AP21" s="518"/>
      <c r="AQ21" s="518"/>
      <c r="AR21" s="518"/>
      <c r="AS21" s="518"/>
    </row>
    <row r="22" spans="1:45" s="33" customFormat="1" ht="9.6" customHeight="1" x14ac:dyDescent="0.25">
      <c r="A22" s="350"/>
      <c r="B22" s="138"/>
      <c r="C22" s="138"/>
      <c r="D22" s="138"/>
      <c r="E22" s="218"/>
      <c r="F22" s="138"/>
      <c r="G22" s="138"/>
      <c r="H22" s="138"/>
      <c r="I22" s="138"/>
      <c r="J22" s="218"/>
      <c r="K22" s="138"/>
      <c r="L22" s="138"/>
      <c r="M22" s="138"/>
      <c r="N22" s="140"/>
      <c r="O22" s="140"/>
      <c r="P22" s="140"/>
      <c r="Q22" s="140"/>
      <c r="R22" s="141"/>
      <c r="S22" s="142"/>
      <c r="T22" s="142"/>
      <c r="U22" s="142"/>
      <c r="V22" s="142"/>
      <c r="W22" s="142"/>
      <c r="X22" s="142"/>
      <c r="Y22" s="426"/>
      <c r="Z22" s="426"/>
      <c r="AA22" s="426" t="s">
        <v>102</v>
      </c>
      <c r="AB22" s="417">
        <v>15</v>
      </c>
      <c r="AC22" s="417">
        <v>10</v>
      </c>
      <c r="AD22" s="417">
        <v>6</v>
      </c>
      <c r="AE22" s="417">
        <v>3</v>
      </c>
      <c r="AF22" s="417">
        <v>1</v>
      </c>
      <c r="AG22" s="417">
        <v>0</v>
      </c>
      <c r="AH22" s="417">
        <v>0</v>
      </c>
      <c r="AI22" s="401"/>
      <c r="AJ22" s="401"/>
      <c r="AK22" s="401"/>
      <c r="AL22" s="142"/>
      <c r="AM22" s="142"/>
      <c r="AN22" s="142"/>
      <c r="AO22" s="142"/>
      <c r="AP22" s="142"/>
      <c r="AQ22" s="142"/>
      <c r="AR22" s="142"/>
      <c r="AS22" s="142"/>
    </row>
    <row r="23" spans="1:45" s="33" customFormat="1" ht="9.6" customHeight="1" x14ac:dyDescent="0.25">
      <c r="A23" s="219"/>
      <c r="B23" s="218"/>
      <c r="C23" s="218"/>
      <c r="D23" s="218"/>
      <c r="E23" s="218"/>
      <c r="F23" s="138"/>
      <c r="G23" s="138"/>
      <c r="H23" s="142"/>
      <c r="I23" s="340"/>
      <c r="J23" s="218"/>
      <c r="K23" s="138"/>
      <c r="L23" s="138"/>
      <c r="M23" s="138"/>
      <c r="N23" s="140"/>
      <c r="O23" s="140"/>
      <c r="P23" s="140"/>
      <c r="Q23" s="140"/>
      <c r="R23" s="141"/>
      <c r="S23" s="142"/>
      <c r="T23" s="142"/>
      <c r="U23" s="142"/>
      <c r="V23" s="142"/>
      <c r="W23" s="142"/>
      <c r="X23" s="142"/>
      <c r="Y23" s="426"/>
      <c r="Z23" s="426"/>
      <c r="AA23" s="426" t="s">
        <v>103</v>
      </c>
      <c r="AB23" s="417">
        <v>10</v>
      </c>
      <c r="AC23" s="417">
        <v>6</v>
      </c>
      <c r="AD23" s="417">
        <v>3</v>
      </c>
      <c r="AE23" s="417">
        <v>1</v>
      </c>
      <c r="AF23" s="417">
        <v>0</v>
      </c>
      <c r="AG23" s="417">
        <v>0</v>
      </c>
      <c r="AH23" s="417">
        <v>0</v>
      </c>
      <c r="AI23" s="401"/>
      <c r="AJ23" s="401"/>
      <c r="AK23" s="401"/>
      <c r="AL23" s="142"/>
      <c r="AM23" s="142"/>
      <c r="AN23" s="142"/>
      <c r="AO23" s="142"/>
      <c r="AP23" s="142"/>
      <c r="AQ23" s="142"/>
      <c r="AR23" s="142"/>
      <c r="AS23" s="142"/>
    </row>
    <row r="24" spans="1:45" s="33" customFormat="1" ht="9.6" customHeight="1" x14ac:dyDescent="0.25">
      <c r="A24" s="219"/>
      <c r="B24" s="138"/>
      <c r="C24" s="138"/>
      <c r="D24" s="138"/>
      <c r="E24" s="218"/>
      <c r="F24" s="138"/>
      <c r="G24" s="138"/>
      <c r="H24" s="138"/>
      <c r="I24" s="138"/>
      <c r="J24" s="218"/>
      <c r="K24" s="138"/>
      <c r="L24" s="341"/>
      <c r="M24" s="138"/>
      <c r="N24" s="140"/>
      <c r="O24" s="140"/>
      <c r="P24" s="140"/>
      <c r="Q24" s="140"/>
      <c r="R24" s="141"/>
      <c r="S24" s="142"/>
      <c r="T24" s="142"/>
      <c r="U24" s="142"/>
      <c r="V24" s="142"/>
      <c r="W24" s="142"/>
      <c r="X24" s="142"/>
      <c r="Y24" s="426"/>
      <c r="Z24" s="426"/>
      <c r="AA24" s="426" t="s">
        <v>104</v>
      </c>
      <c r="AB24" s="417">
        <v>6</v>
      </c>
      <c r="AC24" s="417">
        <v>3</v>
      </c>
      <c r="AD24" s="417">
        <v>1</v>
      </c>
      <c r="AE24" s="417">
        <v>0</v>
      </c>
      <c r="AF24" s="417">
        <v>0</v>
      </c>
      <c r="AG24" s="417">
        <v>0</v>
      </c>
      <c r="AH24" s="417">
        <v>0</v>
      </c>
      <c r="AI24" s="401"/>
      <c r="AJ24" s="401"/>
      <c r="AK24" s="401"/>
      <c r="AL24" s="142"/>
      <c r="AM24" s="142"/>
      <c r="AN24" s="142"/>
      <c r="AO24" s="142"/>
      <c r="AP24" s="142"/>
      <c r="AQ24" s="142"/>
      <c r="AR24" s="142"/>
      <c r="AS24" s="142"/>
    </row>
    <row r="25" spans="1:45" s="33" customFormat="1" ht="9.6" customHeight="1" x14ac:dyDescent="0.25">
      <c r="A25" s="219"/>
      <c r="B25" s="218"/>
      <c r="C25" s="218"/>
      <c r="D25" s="218"/>
      <c r="E25" s="218"/>
      <c r="F25" s="138"/>
      <c r="G25" s="138"/>
      <c r="H25" s="142"/>
      <c r="I25" s="138"/>
      <c r="J25" s="218"/>
      <c r="K25" s="340"/>
      <c r="L25" s="218"/>
      <c r="M25" s="138"/>
      <c r="N25" s="140"/>
      <c r="O25" s="140"/>
      <c r="P25" s="140"/>
      <c r="Q25" s="140"/>
      <c r="R25" s="141"/>
      <c r="S25" s="142"/>
      <c r="T25" s="142"/>
      <c r="U25" s="142"/>
      <c r="V25" s="142"/>
      <c r="W25" s="142"/>
      <c r="X25" s="142"/>
      <c r="Y25" s="426"/>
      <c r="Z25" s="426"/>
      <c r="AA25" s="426" t="s">
        <v>109</v>
      </c>
      <c r="AB25" s="417">
        <v>3</v>
      </c>
      <c r="AC25" s="417">
        <v>2</v>
      </c>
      <c r="AD25" s="417">
        <v>1</v>
      </c>
      <c r="AE25" s="417">
        <v>0</v>
      </c>
      <c r="AF25" s="417">
        <v>0</v>
      </c>
      <c r="AG25" s="417">
        <v>0</v>
      </c>
      <c r="AH25" s="417">
        <v>0</v>
      </c>
      <c r="AI25" s="401"/>
      <c r="AJ25" s="401"/>
      <c r="AK25" s="401"/>
      <c r="AL25" s="142"/>
      <c r="AM25" s="142"/>
      <c r="AN25" s="142"/>
      <c r="AO25" s="142"/>
      <c r="AP25" s="142"/>
      <c r="AQ25" s="142"/>
      <c r="AR25" s="142"/>
      <c r="AS25" s="142"/>
    </row>
    <row r="26" spans="1:45" s="33" customFormat="1" ht="9.6" customHeight="1" x14ac:dyDescent="0.25">
      <c r="A26" s="219"/>
      <c r="B26" s="138"/>
      <c r="C26" s="138"/>
      <c r="D26" s="138"/>
      <c r="E26" s="218"/>
      <c r="F26" s="138"/>
      <c r="G26" s="138"/>
      <c r="H26" s="138"/>
      <c r="I26" s="138"/>
      <c r="J26" s="218"/>
      <c r="K26" s="138"/>
      <c r="L26" s="138"/>
      <c r="M26" s="138"/>
      <c r="N26" s="140"/>
      <c r="O26" s="140"/>
      <c r="P26" s="140"/>
      <c r="Q26" s="140"/>
      <c r="R26" s="141"/>
      <c r="S26" s="175"/>
      <c r="T26" s="142"/>
      <c r="U26" s="142"/>
      <c r="V26" s="142"/>
      <c r="W26" s="142"/>
      <c r="X26" s="142"/>
      <c r="Y26"/>
      <c r="Z26"/>
      <c r="AA26"/>
      <c r="AB26"/>
      <c r="AC26"/>
      <c r="AD26"/>
      <c r="AE26"/>
      <c r="AF26"/>
      <c r="AG26"/>
      <c r="AH26"/>
      <c r="AI26" s="401"/>
      <c r="AJ26" s="401"/>
      <c r="AK26" s="401"/>
      <c r="AL26" s="142"/>
      <c r="AM26" s="142"/>
      <c r="AN26" s="142"/>
      <c r="AO26" s="142"/>
      <c r="AP26" s="142"/>
      <c r="AQ26" s="142"/>
      <c r="AR26" s="142"/>
      <c r="AS26" s="142"/>
    </row>
    <row r="27" spans="1:45" s="33" customFormat="1" ht="9.6" customHeight="1" x14ac:dyDescent="0.25">
      <c r="A27" s="219"/>
      <c r="B27" s="218"/>
      <c r="C27" s="218"/>
      <c r="D27" s="218"/>
      <c r="E27" s="218"/>
      <c r="F27" s="138"/>
      <c r="G27" s="138"/>
      <c r="H27" s="142"/>
      <c r="I27" s="340"/>
      <c r="J27" s="218"/>
      <c r="K27" s="138"/>
      <c r="L27" s="138"/>
      <c r="M27" s="138"/>
      <c r="N27" s="140"/>
      <c r="O27" s="140"/>
      <c r="P27" s="140"/>
      <c r="Q27" s="140"/>
      <c r="R27" s="141"/>
      <c r="S27" s="142"/>
      <c r="T27" s="142"/>
      <c r="U27" s="142"/>
      <c r="V27" s="142"/>
      <c r="W27" s="142"/>
      <c r="X27" s="142"/>
      <c r="Y27"/>
      <c r="Z27"/>
      <c r="AA27"/>
      <c r="AB27"/>
      <c r="AC27"/>
      <c r="AD27"/>
      <c r="AE27"/>
      <c r="AF27"/>
      <c r="AG27"/>
      <c r="AH27"/>
      <c r="AI27" s="401"/>
      <c r="AJ27" s="401"/>
      <c r="AK27" s="401"/>
      <c r="AL27" s="142"/>
      <c r="AM27" s="142"/>
      <c r="AN27" s="142"/>
      <c r="AO27" s="142"/>
      <c r="AP27" s="142"/>
      <c r="AQ27" s="142"/>
      <c r="AR27" s="142"/>
      <c r="AS27" s="142"/>
    </row>
    <row r="28" spans="1:45" s="33" customFormat="1" ht="9.6" customHeight="1" x14ac:dyDescent="0.25">
      <c r="A28" s="219"/>
      <c r="B28" s="138"/>
      <c r="C28" s="138"/>
      <c r="D28" s="138"/>
      <c r="E28" s="218"/>
      <c r="F28" s="138"/>
      <c r="G28" s="138"/>
      <c r="H28" s="138"/>
      <c r="I28" s="138"/>
      <c r="J28" s="218"/>
      <c r="K28" s="138"/>
      <c r="L28" s="138"/>
      <c r="M28" s="138"/>
      <c r="N28" s="140"/>
      <c r="O28" s="140"/>
      <c r="P28" s="140"/>
      <c r="Q28" s="140"/>
      <c r="R28" s="141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438"/>
      <c r="AJ28" s="438"/>
      <c r="AK28" s="438"/>
      <c r="AL28" s="142"/>
      <c r="AM28" s="142"/>
      <c r="AN28" s="142"/>
      <c r="AO28" s="142"/>
      <c r="AP28" s="142"/>
      <c r="AQ28" s="142"/>
      <c r="AR28" s="142"/>
      <c r="AS28" s="142"/>
    </row>
    <row r="29" spans="1:45" s="33" customFormat="1" ht="9.6" customHeight="1" x14ac:dyDescent="0.25">
      <c r="A29" s="219"/>
      <c r="B29" s="218"/>
      <c r="C29" s="218"/>
      <c r="D29" s="218"/>
      <c r="E29" s="218"/>
      <c r="F29" s="138"/>
      <c r="G29" s="138"/>
      <c r="H29" s="142"/>
      <c r="I29" s="138"/>
      <c r="J29" s="218"/>
      <c r="K29" s="138"/>
      <c r="L29" s="138"/>
      <c r="M29" s="340"/>
      <c r="N29" s="218"/>
      <c r="O29" s="138"/>
      <c r="P29" s="140"/>
      <c r="Q29" s="140"/>
      <c r="R29" s="141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438"/>
      <c r="AJ29" s="438"/>
      <c r="AK29" s="438"/>
      <c r="AL29" s="142"/>
      <c r="AM29" s="142"/>
      <c r="AN29" s="142"/>
      <c r="AO29" s="142"/>
      <c r="AP29" s="142"/>
      <c r="AQ29" s="142"/>
      <c r="AR29" s="142"/>
      <c r="AS29" s="142"/>
    </row>
    <row r="30" spans="1:45" s="33" customFormat="1" ht="9.6" customHeight="1" x14ac:dyDescent="0.25">
      <c r="A30" s="219"/>
      <c r="B30" s="138"/>
      <c r="C30" s="138"/>
      <c r="D30" s="138"/>
      <c r="E30" s="218"/>
      <c r="F30" s="138"/>
      <c r="G30" s="138"/>
      <c r="H30" s="138"/>
      <c r="I30" s="138"/>
      <c r="J30" s="218"/>
      <c r="K30" s="138"/>
      <c r="L30" s="138"/>
      <c r="M30" s="138"/>
      <c r="N30" s="140"/>
      <c r="O30" s="138"/>
      <c r="P30" s="140"/>
      <c r="Q30" s="140"/>
      <c r="R30" s="141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438"/>
      <c r="AJ30" s="438"/>
      <c r="AK30" s="438"/>
      <c r="AL30" s="142"/>
      <c r="AM30" s="142"/>
      <c r="AN30" s="142"/>
      <c r="AO30" s="142"/>
      <c r="AP30" s="142"/>
      <c r="AQ30" s="142"/>
      <c r="AR30" s="142"/>
      <c r="AS30" s="142"/>
    </row>
    <row r="31" spans="1:45" s="33" customFormat="1" ht="9.6" customHeight="1" x14ac:dyDescent="0.25">
      <c r="A31" s="219"/>
      <c r="B31" s="218"/>
      <c r="C31" s="218"/>
      <c r="D31" s="218"/>
      <c r="E31" s="218"/>
      <c r="F31" s="138"/>
      <c r="G31" s="138"/>
      <c r="H31" s="142"/>
      <c r="I31" s="340"/>
      <c r="J31" s="218"/>
      <c r="K31" s="138"/>
      <c r="L31" s="138"/>
      <c r="M31" s="138"/>
      <c r="N31" s="140"/>
      <c r="O31" s="140"/>
      <c r="P31" s="140"/>
      <c r="Q31" s="140"/>
      <c r="R31" s="141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438"/>
      <c r="AJ31" s="438"/>
      <c r="AK31" s="438"/>
      <c r="AL31" s="142"/>
      <c r="AM31" s="142"/>
      <c r="AN31" s="142"/>
      <c r="AO31" s="142"/>
      <c r="AP31" s="142"/>
      <c r="AQ31" s="142"/>
      <c r="AR31" s="142"/>
      <c r="AS31" s="142"/>
    </row>
    <row r="32" spans="1:45" s="33" customFormat="1" ht="9.6" customHeight="1" x14ac:dyDescent="0.25">
      <c r="A32" s="219"/>
      <c r="B32" s="138"/>
      <c r="C32" s="138"/>
      <c r="D32" s="138"/>
      <c r="E32" s="218"/>
      <c r="F32" s="138"/>
      <c r="G32" s="138"/>
      <c r="H32" s="138"/>
      <c r="I32" s="138"/>
      <c r="J32" s="218"/>
      <c r="K32" s="138"/>
      <c r="L32" s="341"/>
      <c r="M32" s="138"/>
      <c r="N32" s="140"/>
      <c r="O32" s="140"/>
      <c r="P32" s="140"/>
      <c r="Q32" s="140"/>
      <c r="R32" s="141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438"/>
      <c r="AJ32" s="438"/>
      <c r="AK32" s="438"/>
      <c r="AL32" s="142"/>
      <c r="AM32" s="142"/>
      <c r="AN32" s="142"/>
      <c r="AO32" s="142"/>
      <c r="AP32" s="142"/>
      <c r="AQ32" s="142"/>
      <c r="AR32" s="142"/>
      <c r="AS32" s="142"/>
    </row>
    <row r="33" spans="1:45" s="33" customFormat="1" ht="9.6" customHeight="1" x14ac:dyDescent="0.25">
      <c r="A33" s="219"/>
      <c r="B33" s="218"/>
      <c r="C33" s="218"/>
      <c r="D33" s="218"/>
      <c r="E33" s="218"/>
      <c r="F33" s="138"/>
      <c r="G33" s="138"/>
      <c r="H33" s="142"/>
      <c r="I33" s="138"/>
      <c r="J33" s="218"/>
      <c r="K33" s="340"/>
      <c r="L33" s="218"/>
      <c r="M33" s="138"/>
      <c r="N33" s="140"/>
      <c r="O33" s="140"/>
      <c r="P33" s="140"/>
      <c r="Q33" s="140"/>
      <c r="R33" s="141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438"/>
      <c r="AJ33" s="438"/>
      <c r="AK33" s="438"/>
      <c r="AL33" s="142"/>
      <c r="AM33" s="142"/>
      <c r="AN33" s="142"/>
      <c r="AO33" s="142"/>
      <c r="AP33" s="142"/>
      <c r="AQ33" s="142"/>
      <c r="AR33" s="142"/>
      <c r="AS33" s="142"/>
    </row>
    <row r="34" spans="1:45" s="33" customFormat="1" ht="9.6" customHeight="1" x14ac:dyDescent="0.25">
      <c r="A34" s="219"/>
      <c r="B34" s="138"/>
      <c r="C34" s="138"/>
      <c r="D34" s="138"/>
      <c r="E34" s="218"/>
      <c r="F34" s="138"/>
      <c r="G34" s="138"/>
      <c r="H34" s="138"/>
      <c r="I34" s="138"/>
      <c r="J34" s="218"/>
      <c r="K34" s="138"/>
      <c r="L34" s="138"/>
      <c r="M34" s="138"/>
      <c r="N34" s="140"/>
      <c r="O34" s="140"/>
      <c r="P34" s="140"/>
      <c r="Q34" s="140"/>
      <c r="R34" s="141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438"/>
      <c r="AJ34" s="438"/>
      <c r="AK34" s="438"/>
      <c r="AL34" s="142"/>
      <c r="AM34" s="142"/>
      <c r="AN34" s="142"/>
      <c r="AO34" s="142"/>
      <c r="AP34" s="142"/>
      <c r="AQ34" s="142"/>
      <c r="AR34" s="142"/>
      <c r="AS34" s="142"/>
    </row>
    <row r="35" spans="1:45" s="33" customFormat="1" ht="9.6" customHeight="1" x14ac:dyDescent="0.25">
      <c r="A35" s="219"/>
      <c r="B35" s="218"/>
      <c r="C35" s="218"/>
      <c r="D35" s="218"/>
      <c r="E35" s="218"/>
      <c r="F35" s="138"/>
      <c r="G35" s="138"/>
      <c r="H35" s="142"/>
      <c r="I35" s="340"/>
      <c r="J35" s="218"/>
      <c r="K35" s="138"/>
      <c r="L35" s="138"/>
      <c r="M35" s="138"/>
      <c r="N35" s="140"/>
      <c r="O35" s="140"/>
      <c r="P35" s="140"/>
      <c r="Q35" s="140"/>
      <c r="R35" s="141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438"/>
      <c r="AJ35" s="438"/>
      <c r="AK35" s="438"/>
      <c r="AL35" s="142"/>
      <c r="AM35" s="142"/>
      <c r="AN35" s="142"/>
      <c r="AO35" s="142"/>
      <c r="AP35" s="142"/>
      <c r="AQ35" s="142"/>
      <c r="AR35" s="142"/>
      <c r="AS35" s="142"/>
    </row>
    <row r="36" spans="1:45" s="33" customFormat="1" ht="9.6" customHeight="1" x14ac:dyDescent="0.25">
      <c r="A36" s="350"/>
      <c r="B36" s="138"/>
      <c r="C36" s="138"/>
      <c r="D36" s="138"/>
      <c r="E36" s="218"/>
      <c r="F36" s="138"/>
      <c r="G36" s="138"/>
      <c r="H36" s="138"/>
      <c r="I36" s="138"/>
      <c r="J36" s="218"/>
      <c r="K36" s="138"/>
      <c r="L36" s="138"/>
      <c r="M36" s="138"/>
      <c r="N36" s="138"/>
      <c r="O36" s="138"/>
      <c r="P36" s="138"/>
      <c r="Q36" s="140"/>
      <c r="R36" s="141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438"/>
      <c r="AJ36" s="438"/>
      <c r="AK36" s="438"/>
      <c r="AL36" s="142"/>
      <c r="AM36" s="142"/>
      <c r="AN36" s="142"/>
      <c r="AO36" s="142"/>
      <c r="AP36" s="142"/>
      <c r="AQ36" s="142"/>
      <c r="AR36" s="142"/>
      <c r="AS36" s="142"/>
    </row>
    <row r="37" spans="1:45" s="33" customFormat="1" ht="9.6" customHeight="1" x14ac:dyDescent="0.25">
      <c r="A37" s="219"/>
      <c r="B37" s="218"/>
      <c r="C37" s="218"/>
      <c r="D37" s="218"/>
      <c r="E37" s="218"/>
      <c r="F37" s="336"/>
      <c r="G37" s="336"/>
      <c r="H37" s="339"/>
      <c r="I37" s="320"/>
      <c r="J37" s="329"/>
      <c r="K37" s="320"/>
      <c r="L37" s="320"/>
      <c r="M37" s="320"/>
      <c r="N37" s="331"/>
      <c r="O37" s="331"/>
      <c r="P37" s="331"/>
      <c r="Q37" s="140"/>
      <c r="R37" s="141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438"/>
      <c r="AJ37" s="438"/>
      <c r="AK37" s="438"/>
      <c r="AL37" s="142"/>
      <c r="AM37" s="142"/>
      <c r="AN37" s="142"/>
      <c r="AO37" s="142"/>
      <c r="AP37" s="142"/>
      <c r="AQ37" s="142"/>
      <c r="AR37" s="142"/>
      <c r="AS37" s="142"/>
    </row>
    <row r="38" spans="1:45" s="33" customFormat="1" ht="9.6" customHeight="1" x14ac:dyDescent="0.25">
      <c r="A38" s="350"/>
      <c r="B38" s="138"/>
      <c r="C38" s="138"/>
      <c r="D38" s="138"/>
      <c r="E38" s="218"/>
      <c r="F38" s="138"/>
      <c r="G38" s="138"/>
      <c r="H38" s="138"/>
      <c r="I38" s="138"/>
      <c r="J38" s="218"/>
      <c r="K38" s="138"/>
      <c r="L38" s="138"/>
      <c r="M38" s="138"/>
      <c r="N38" s="140"/>
      <c r="O38" s="140"/>
      <c r="P38" s="140"/>
      <c r="Q38" s="140"/>
      <c r="R38" s="141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438"/>
      <c r="AJ38" s="438"/>
      <c r="AK38" s="438"/>
      <c r="AL38" s="142"/>
      <c r="AM38" s="142"/>
      <c r="AN38" s="142"/>
      <c r="AO38" s="142"/>
      <c r="AP38" s="142"/>
      <c r="AQ38" s="142"/>
      <c r="AR38" s="142"/>
      <c r="AS38" s="142"/>
    </row>
    <row r="39" spans="1:45" s="33" customFormat="1" ht="9.6" customHeight="1" x14ac:dyDescent="0.25">
      <c r="A39" s="219"/>
      <c r="B39" s="218"/>
      <c r="C39" s="218"/>
      <c r="D39" s="218"/>
      <c r="E39" s="218"/>
      <c r="F39" s="138"/>
      <c r="G39" s="138"/>
      <c r="H39" s="142"/>
      <c r="I39" s="340"/>
      <c r="J39" s="218"/>
      <c r="K39" s="138"/>
      <c r="L39" s="138"/>
      <c r="M39" s="138"/>
      <c r="N39" s="140"/>
      <c r="O39" s="140"/>
      <c r="P39" s="140"/>
      <c r="Q39" s="140"/>
      <c r="R39" s="141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438"/>
      <c r="AJ39" s="438"/>
      <c r="AK39" s="438"/>
      <c r="AL39" s="142"/>
      <c r="AM39" s="142"/>
      <c r="AN39" s="142"/>
      <c r="AO39" s="142"/>
      <c r="AP39" s="142"/>
      <c r="AQ39" s="142"/>
      <c r="AR39" s="142"/>
      <c r="AS39" s="142"/>
    </row>
    <row r="40" spans="1:45" s="33" customFormat="1" ht="9.6" customHeight="1" x14ac:dyDescent="0.25">
      <c r="A40" s="219"/>
      <c r="B40" s="138"/>
      <c r="C40" s="138"/>
      <c r="D40" s="138"/>
      <c r="E40" s="218"/>
      <c r="F40" s="138"/>
      <c r="G40" s="138"/>
      <c r="H40" s="138"/>
      <c r="I40" s="138"/>
      <c r="J40" s="218"/>
      <c r="K40" s="138"/>
      <c r="L40" s="341"/>
      <c r="M40" s="138"/>
      <c r="N40" s="140"/>
      <c r="O40" s="140"/>
      <c r="P40" s="140"/>
      <c r="Q40" s="140"/>
      <c r="R40" s="141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438"/>
      <c r="AJ40" s="438"/>
      <c r="AK40" s="438"/>
      <c r="AL40" s="142"/>
      <c r="AM40" s="142"/>
      <c r="AN40" s="142"/>
      <c r="AO40" s="142"/>
      <c r="AP40" s="142"/>
      <c r="AQ40" s="142"/>
      <c r="AR40" s="142"/>
      <c r="AS40" s="142"/>
    </row>
    <row r="41" spans="1:45" s="33" customFormat="1" ht="9.6" customHeight="1" x14ac:dyDescent="0.25">
      <c r="A41" s="219"/>
      <c r="B41" s="218"/>
      <c r="C41" s="218"/>
      <c r="D41" s="218"/>
      <c r="E41" s="218"/>
      <c r="F41" s="138"/>
      <c r="G41" s="138"/>
      <c r="H41" s="142"/>
      <c r="I41" s="138"/>
      <c r="J41" s="218"/>
      <c r="K41" s="340"/>
      <c r="L41" s="218"/>
      <c r="M41" s="138"/>
      <c r="N41" s="140"/>
      <c r="O41" s="140"/>
      <c r="P41" s="140"/>
      <c r="Q41" s="140"/>
      <c r="R41" s="141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438"/>
      <c r="AJ41" s="438"/>
      <c r="AK41" s="438"/>
      <c r="AL41" s="142"/>
      <c r="AM41" s="142"/>
      <c r="AN41" s="142"/>
      <c r="AO41" s="142"/>
      <c r="AP41" s="142"/>
      <c r="AQ41" s="142"/>
      <c r="AR41" s="142"/>
      <c r="AS41" s="142"/>
    </row>
    <row r="42" spans="1:45" s="33" customFormat="1" ht="9.6" customHeight="1" x14ac:dyDescent="0.25">
      <c r="A42" s="219"/>
      <c r="B42" s="138"/>
      <c r="C42" s="138"/>
      <c r="D42" s="138"/>
      <c r="E42" s="218"/>
      <c r="F42" s="138"/>
      <c r="G42" s="138"/>
      <c r="H42" s="138"/>
      <c r="I42" s="138"/>
      <c r="J42" s="218"/>
      <c r="K42" s="138"/>
      <c r="L42" s="138"/>
      <c r="M42" s="138"/>
      <c r="N42" s="140"/>
      <c r="O42" s="140"/>
      <c r="P42" s="140"/>
      <c r="Q42" s="140"/>
      <c r="R42" s="141"/>
      <c r="S42" s="175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438"/>
      <c r="AJ42" s="438"/>
      <c r="AK42" s="438"/>
      <c r="AL42" s="142"/>
      <c r="AM42" s="142"/>
      <c r="AN42" s="142"/>
      <c r="AO42" s="142"/>
      <c r="AP42" s="142"/>
      <c r="AQ42" s="142"/>
      <c r="AR42" s="142"/>
      <c r="AS42" s="142"/>
    </row>
    <row r="43" spans="1:45" s="33" customFormat="1" ht="9.6" customHeight="1" x14ac:dyDescent="0.25">
      <c r="A43" s="219"/>
      <c r="B43" s="218"/>
      <c r="C43" s="218"/>
      <c r="D43" s="218"/>
      <c r="E43" s="218"/>
      <c r="F43" s="138"/>
      <c r="G43" s="138"/>
      <c r="H43" s="142"/>
      <c r="I43" s="340"/>
      <c r="J43" s="218"/>
      <c r="K43" s="138"/>
      <c r="L43" s="138"/>
      <c r="M43" s="138"/>
      <c r="N43" s="140"/>
      <c r="O43" s="140"/>
      <c r="P43" s="140"/>
      <c r="Q43" s="140"/>
      <c r="R43" s="141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438"/>
      <c r="AJ43" s="438"/>
      <c r="AK43" s="438"/>
      <c r="AL43" s="142"/>
      <c r="AM43" s="142"/>
      <c r="AN43" s="142"/>
      <c r="AO43" s="142"/>
      <c r="AP43" s="142"/>
      <c r="AQ43" s="142"/>
      <c r="AR43" s="142"/>
      <c r="AS43" s="142"/>
    </row>
    <row r="44" spans="1:45" s="33" customFormat="1" ht="9.6" customHeight="1" x14ac:dyDescent="0.25">
      <c r="A44" s="219"/>
      <c r="B44" s="138"/>
      <c r="C44" s="138"/>
      <c r="D44" s="138"/>
      <c r="E44" s="218"/>
      <c r="F44" s="138"/>
      <c r="G44" s="138"/>
      <c r="H44" s="138"/>
      <c r="I44" s="138"/>
      <c r="J44" s="218"/>
      <c r="K44" s="138"/>
      <c r="L44" s="138"/>
      <c r="M44" s="138"/>
      <c r="N44" s="140"/>
      <c r="O44" s="140"/>
      <c r="P44" s="140"/>
      <c r="Q44" s="140"/>
      <c r="R44" s="141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438"/>
      <c r="AJ44" s="438"/>
      <c r="AK44" s="438"/>
      <c r="AL44" s="142"/>
      <c r="AM44" s="142"/>
      <c r="AN44" s="142"/>
      <c r="AO44" s="142"/>
      <c r="AP44" s="142"/>
      <c r="AQ44" s="142"/>
      <c r="AR44" s="142"/>
      <c r="AS44" s="142"/>
    </row>
    <row r="45" spans="1:45" s="33" customFormat="1" ht="9.6" customHeight="1" x14ac:dyDescent="0.25">
      <c r="A45" s="219"/>
      <c r="B45" s="218"/>
      <c r="C45" s="218"/>
      <c r="D45" s="218"/>
      <c r="E45" s="218"/>
      <c r="F45" s="138"/>
      <c r="G45" s="138"/>
      <c r="H45" s="142"/>
      <c r="I45" s="138"/>
      <c r="J45" s="218"/>
      <c r="K45" s="138"/>
      <c r="L45" s="138"/>
      <c r="M45" s="340"/>
      <c r="N45" s="218"/>
      <c r="O45" s="138"/>
      <c r="P45" s="140"/>
      <c r="Q45" s="140"/>
      <c r="R45" s="141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438"/>
      <c r="AJ45" s="438"/>
      <c r="AK45" s="438"/>
      <c r="AL45" s="142"/>
      <c r="AM45" s="142"/>
      <c r="AN45" s="142"/>
      <c r="AO45" s="142"/>
      <c r="AP45" s="142"/>
      <c r="AQ45" s="142"/>
      <c r="AR45" s="142"/>
      <c r="AS45" s="142"/>
    </row>
    <row r="46" spans="1:45" s="33" customFormat="1" ht="9.6" customHeight="1" x14ac:dyDescent="0.25">
      <c r="A46" s="219"/>
      <c r="B46" s="138"/>
      <c r="C46" s="138"/>
      <c r="D46" s="138"/>
      <c r="E46" s="218"/>
      <c r="F46" s="138"/>
      <c r="G46" s="138"/>
      <c r="H46" s="138"/>
      <c r="I46" s="138"/>
      <c r="J46" s="218"/>
      <c r="K46" s="138"/>
      <c r="L46" s="138"/>
      <c r="M46" s="138"/>
      <c r="N46" s="140"/>
      <c r="O46" s="138"/>
      <c r="P46" s="140"/>
      <c r="Q46" s="140"/>
      <c r="R46" s="141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438"/>
      <c r="AJ46" s="438"/>
      <c r="AK46" s="438"/>
      <c r="AL46" s="142"/>
      <c r="AM46" s="142"/>
      <c r="AN46" s="142"/>
      <c r="AO46" s="142"/>
      <c r="AP46" s="142"/>
      <c r="AQ46" s="142"/>
      <c r="AR46" s="142"/>
      <c r="AS46" s="142"/>
    </row>
    <row r="47" spans="1:45" s="33" customFormat="1" ht="9.6" customHeight="1" x14ac:dyDescent="0.25">
      <c r="A47" s="219"/>
      <c r="B47" s="218"/>
      <c r="C47" s="218"/>
      <c r="D47" s="218"/>
      <c r="E47" s="218"/>
      <c r="F47" s="138"/>
      <c r="G47" s="138"/>
      <c r="H47" s="142"/>
      <c r="I47" s="340"/>
      <c r="J47" s="218"/>
      <c r="K47" s="138"/>
      <c r="L47" s="138"/>
      <c r="M47" s="138"/>
      <c r="N47" s="140"/>
      <c r="O47" s="140"/>
      <c r="P47" s="140"/>
      <c r="Q47" s="140"/>
      <c r="R47" s="141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438"/>
      <c r="AJ47" s="438"/>
      <c r="AK47" s="438"/>
      <c r="AL47" s="142"/>
      <c r="AM47" s="142"/>
      <c r="AN47" s="142"/>
      <c r="AO47" s="142"/>
      <c r="AP47" s="142"/>
      <c r="AQ47" s="142"/>
      <c r="AR47" s="142"/>
      <c r="AS47" s="142"/>
    </row>
    <row r="48" spans="1:45" s="33" customFormat="1" ht="9.6" customHeight="1" x14ac:dyDescent="0.25">
      <c r="A48" s="219"/>
      <c r="B48" s="138"/>
      <c r="C48" s="138"/>
      <c r="D48" s="138"/>
      <c r="E48" s="218"/>
      <c r="F48" s="138"/>
      <c r="G48" s="138"/>
      <c r="H48" s="138"/>
      <c r="I48" s="138"/>
      <c r="J48" s="218"/>
      <c r="K48" s="138"/>
      <c r="L48" s="341"/>
      <c r="M48" s="138"/>
      <c r="N48" s="140"/>
      <c r="O48" s="140"/>
      <c r="P48" s="140"/>
      <c r="Q48" s="140"/>
      <c r="R48" s="141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438"/>
      <c r="AJ48" s="438"/>
      <c r="AK48" s="438"/>
      <c r="AL48" s="142"/>
      <c r="AM48" s="142"/>
      <c r="AN48" s="142"/>
      <c r="AO48" s="142"/>
      <c r="AP48" s="142"/>
      <c r="AQ48" s="142"/>
      <c r="AR48" s="142"/>
      <c r="AS48" s="142"/>
    </row>
    <row r="49" spans="1:45" s="33" customFormat="1" ht="9.6" customHeight="1" x14ac:dyDescent="0.25">
      <c r="A49" s="219"/>
      <c r="B49" s="218"/>
      <c r="C49" s="218"/>
      <c r="D49" s="218"/>
      <c r="E49" s="218"/>
      <c r="F49" s="138"/>
      <c r="G49" s="138"/>
      <c r="H49" s="142"/>
      <c r="I49" s="138"/>
      <c r="J49" s="218"/>
      <c r="K49" s="340"/>
      <c r="L49" s="218"/>
      <c r="M49" s="138"/>
      <c r="N49" s="140"/>
      <c r="O49" s="140"/>
      <c r="P49" s="140"/>
      <c r="Q49" s="140"/>
      <c r="R49" s="141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438"/>
      <c r="AJ49" s="438"/>
      <c r="AK49" s="438"/>
      <c r="AL49" s="142"/>
      <c r="AM49" s="142"/>
      <c r="AN49" s="142"/>
      <c r="AO49" s="142"/>
      <c r="AP49" s="142"/>
      <c r="AQ49" s="142"/>
      <c r="AR49" s="142"/>
      <c r="AS49" s="142"/>
    </row>
    <row r="50" spans="1:45" s="33" customFormat="1" ht="9.6" customHeight="1" x14ac:dyDescent="0.25">
      <c r="A50" s="219"/>
      <c r="B50" s="138"/>
      <c r="C50" s="138"/>
      <c r="D50" s="138"/>
      <c r="E50" s="218"/>
      <c r="F50" s="138"/>
      <c r="G50" s="138"/>
      <c r="H50" s="138"/>
      <c r="I50" s="138"/>
      <c r="J50" s="218"/>
      <c r="K50" s="138"/>
      <c r="L50" s="138"/>
      <c r="M50" s="138"/>
      <c r="N50" s="140"/>
      <c r="O50" s="140"/>
      <c r="P50" s="140"/>
      <c r="Q50" s="140"/>
      <c r="R50" s="141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438"/>
      <c r="AJ50" s="438"/>
      <c r="AK50" s="438"/>
      <c r="AL50" s="142"/>
      <c r="AM50" s="142"/>
      <c r="AN50" s="142"/>
      <c r="AO50" s="142"/>
      <c r="AP50" s="142"/>
      <c r="AQ50" s="142"/>
      <c r="AR50" s="142"/>
      <c r="AS50" s="142"/>
    </row>
    <row r="51" spans="1:45" s="33" customFormat="1" ht="9.6" customHeight="1" x14ac:dyDescent="0.25">
      <c r="A51" s="219"/>
      <c r="B51" s="218"/>
      <c r="C51" s="218"/>
      <c r="D51" s="218"/>
      <c r="E51" s="218"/>
      <c r="F51" s="138"/>
      <c r="G51" s="138"/>
      <c r="H51" s="142"/>
      <c r="I51" s="340"/>
      <c r="J51" s="218"/>
      <c r="K51" s="138"/>
      <c r="L51" s="138"/>
      <c r="M51" s="138"/>
      <c r="N51" s="140"/>
      <c r="O51" s="140"/>
      <c r="P51" s="140"/>
      <c r="Q51" s="140"/>
      <c r="R51" s="141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438"/>
      <c r="AJ51" s="438"/>
      <c r="AK51" s="438"/>
      <c r="AL51" s="142"/>
      <c r="AM51" s="142"/>
      <c r="AN51" s="142"/>
      <c r="AO51" s="142"/>
      <c r="AP51" s="142"/>
      <c r="AQ51" s="142"/>
      <c r="AR51" s="142"/>
      <c r="AS51" s="142"/>
    </row>
    <row r="52" spans="1:45" s="33" customFormat="1" ht="9.6" customHeight="1" x14ac:dyDescent="0.25">
      <c r="A52" s="350"/>
      <c r="B52" s="138"/>
      <c r="C52" s="138"/>
      <c r="D52" s="138"/>
      <c r="E52" s="218"/>
      <c r="F52" s="489"/>
      <c r="G52" s="489"/>
      <c r="H52" s="489"/>
      <c r="I52" s="489"/>
      <c r="J52" s="218"/>
      <c r="K52" s="138"/>
      <c r="L52" s="138"/>
      <c r="M52" s="138"/>
      <c r="N52" s="138"/>
      <c r="O52" s="138"/>
      <c r="P52" s="138"/>
      <c r="Q52" s="140"/>
      <c r="R52" s="141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438"/>
      <c r="AJ52" s="438"/>
      <c r="AK52" s="438"/>
      <c r="AL52" s="142"/>
      <c r="AM52" s="142"/>
      <c r="AN52" s="142"/>
      <c r="AO52" s="142"/>
      <c r="AP52" s="142"/>
      <c r="AQ52" s="142"/>
      <c r="AR52" s="142"/>
      <c r="AS52" s="142"/>
    </row>
    <row r="53" spans="1:45" s="2" customFormat="1" ht="6.75" customHeight="1" x14ac:dyDescent="0.25">
      <c r="A53" s="176"/>
      <c r="B53" s="176"/>
      <c r="C53" s="176"/>
      <c r="D53" s="176"/>
      <c r="E53" s="176"/>
      <c r="F53" s="490"/>
      <c r="G53" s="490"/>
      <c r="H53" s="490"/>
      <c r="I53" s="490"/>
      <c r="J53" s="178"/>
      <c r="K53" s="179"/>
      <c r="L53" s="180"/>
      <c r="M53" s="179"/>
      <c r="N53" s="180"/>
      <c r="O53" s="179"/>
      <c r="P53" s="180"/>
      <c r="Q53" s="179"/>
      <c r="R53" s="180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438"/>
      <c r="AJ53" s="438"/>
      <c r="AK53" s="438"/>
      <c r="AL53" s="181"/>
      <c r="AM53" s="181"/>
      <c r="AN53" s="181"/>
      <c r="AO53" s="181"/>
      <c r="AP53" s="181"/>
      <c r="AQ53" s="181"/>
      <c r="AR53" s="181"/>
      <c r="AS53" s="181"/>
    </row>
    <row r="54" spans="1:45" s="18" customFormat="1" ht="10.5" customHeight="1" x14ac:dyDescent="0.25">
      <c r="A54" s="182" t="s">
        <v>45</v>
      </c>
      <c r="B54" s="183"/>
      <c r="C54" s="183"/>
      <c r="D54" s="271"/>
      <c r="E54" s="184" t="s">
        <v>5</v>
      </c>
      <c r="F54" s="185" t="s">
        <v>47</v>
      </c>
      <c r="G54" s="184"/>
      <c r="H54" s="186"/>
      <c r="I54" s="187"/>
      <c r="J54" s="184" t="s">
        <v>5</v>
      </c>
      <c r="K54" s="185" t="s">
        <v>56</v>
      </c>
      <c r="L54" s="188"/>
      <c r="M54" s="185" t="s">
        <v>57</v>
      </c>
      <c r="N54" s="189"/>
      <c r="O54" s="190" t="s">
        <v>58</v>
      </c>
      <c r="P54" s="190"/>
      <c r="Q54" s="191"/>
      <c r="R54" s="192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439"/>
      <c r="AJ54" s="439"/>
      <c r="AK54" s="439"/>
      <c r="AL54" s="84"/>
      <c r="AM54" s="84"/>
      <c r="AN54" s="84"/>
      <c r="AO54" s="84"/>
      <c r="AP54" s="84"/>
      <c r="AQ54" s="84"/>
      <c r="AR54" s="84"/>
      <c r="AS54" s="84"/>
    </row>
    <row r="55" spans="1:45" s="18" customFormat="1" ht="9" customHeight="1" x14ac:dyDescent="0.25">
      <c r="A55" s="359" t="s">
        <v>46</v>
      </c>
      <c r="B55" s="360"/>
      <c r="C55" s="361"/>
      <c r="D55" s="362"/>
      <c r="E55" s="195">
        <v>1</v>
      </c>
      <c r="F55" s="84" t="e">
        <f>IF(E55&gt;$R$62,,UPPER(VLOOKUP(E55,#REF!,2)))</f>
        <v>#REF!</v>
      </c>
      <c r="G55" s="195"/>
      <c r="H55" s="84"/>
      <c r="I55" s="83"/>
      <c r="J55" s="351" t="s">
        <v>6</v>
      </c>
      <c r="K55" s="82"/>
      <c r="L55" s="352"/>
      <c r="M55" s="82"/>
      <c r="N55" s="353"/>
      <c r="O55" s="354" t="s">
        <v>48</v>
      </c>
      <c r="P55" s="355"/>
      <c r="Q55" s="355"/>
      <c r="R55" s="353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439"/>
      <c r="AJ55" s="439"/>
      <c r="AK55" s="439"/>
      <c r="AL55" s="84"/>
      <c r="AM55" s="84"/>
      <c r="AN55" s="84"/>
      <c r="AO55" s="84"/>
      <c r="AP55" s="84"/>
      <c r="AQ55" s="84"/>
      <c r="AR55" s="84"/>
      <c r="AS55" s="84"/>
    </row>
    <row r="56" spans="1:45" s="18" customFormat="1" ht="9" customHeight="1" x14ac:dyDescent="0.25">
      <c r="A56" s="363" t="s">
        <v>55</v>
      </c>
      <c r="B56" s="220"/>
      <c r="C56" s="364"/>
      <c r="D56" s="365"/>
      <c r="E56" s="195">
        <v>2</v>
      </c>
      <c r="F56" s="84" t="e">
        <f>IF(E56&gt;$R$62,,UPPER(VLOOKUP(E56,#REF!,2)))</f>
        <v>#REF!</v>
      </c>
      <c r="G56" s="195"/>
      <c r="H56" s="84"/>
      <c r="I56" s="83"/>
      <c r="J56" s="351" t="s">
        <v>7</v>
      </c>
      <c r="K56" s="82"/>
      <c r="L56" s="352"/>
      <c r="M56" s="82"/>
      <c r="N56" s="353"/>
      <c r="O56" s="211"/>
      <c r="P56" s="356"/>
      <c r="Q56" s="220"/>
      <c r="R56" s="357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439"/>
      <c r="AJ56" s="439"/>
      <c r="AK56" s="439"/>
      <c r="AL56" s="84"/>
      <c r="AM56" s="84"/>
      <c r="AN56" s="84"/>
      <c r="AO56" s="84"/>
      <c r="AP56" s="84"/>
      <c r="AQ56" s="84"/>
      <c r="AR56" s="84"/>
      <c r="AS56" s="84"/>
    </row>
    <row r="57" spans="1:45" s="18" customFormat="1" ht="9" customHeight="1" x14ac:dyDescent="0.25">
      <c r="A57" s="236"/>
      <c r="B57" s="237"/>
      <c r="C57" s="269"/>
      <c r="D57" s="238"/>
      <c r="E57" s="195"/>
      <c r="F57" s="84"/>
      <c r="G57" s="195"/>
      <c r="H57" s="84"/>
      <c r="I57" s="83"/>
      <c r="J57" s="351" t="s">
        <v>8</v>
      </c>
      <c r="K57" s="82"/>
      <c r="L57" s="352"/>
      <c r="M57" s="82"/>
      <c r="N57" s="353"/>
      <c r="O57" s="354" t="s">
        <v>49</v>
      </c>
      <c r="P57" s="355"/>
      <c r="Q57" s="355"/>
      <c r="R57" s="353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439"/>
      <c r="AJ57" s="439"/>
      <c r="AK57" s="439"/>
      <c r="AL57" s="84"/>
      <c r="AM57" s="84"/>
      <c r="AN57" s="84"/>
      <c r="AO57" s="84"/>
      <c r="AP57" s="84"/>
      <c r="AQ57" s="84"/>
      <c r="AR57" s="84"/>
      <c r="AS57" s="84"/>
    </row>
    <row r="58" spans="1:45" s="18" customFormat="1" ht="9" customHeight="1" x14ac:dyDescent="0.25">
      <c r="A58" s="208"/>
      <c r="B58" s="127"/>
      <c r="C58" s="127"/>
      <c r="D58" s="209"/>
      <c r="E58" s="195"/>
      <c r="F58" s="84"/>
      <c r="G58" s="195"/>
      <c r="H58" s="84"/>
      <c r="I58" s="83"/>
      <c r="J58" s="351" t="s">
        <v>9</v>
      </c>
      <c r="K58" s="82"/>
      <c r="L58" s="352"/>
      <c r="M58" s="82"/>
      <c r="N58" s="353"/>
      <c r="O58" s="82"/>
      <c r="P58" s="352"/>
      <c r="Q58" s="82"/>
      <c r="R58" s="353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439"/>
      <c r="AJ58" s="439"/>
      <c r="AK58" s="439"/>
      <c r="AL58" s="84"/>
      <c r="AM58" s="84"/>
      <c r="AN58" s="84"/>
      <c r="AO58" s="84"/>
      <c r="AP58" s="84"/>
      <c r="AQ58" s="84"/>
      <c r="AR58" s="84"/>
      <c r="AS58" s="84"/>
    </row>
    <row r="59" spans="1:45" s="18" customFormat="1" ht="9" customHeight="1" x14ac:dyDescent="0.25">
      <c r="A59" s="224"/>
      <c r="B59" s="239"/>
      <c r="C59" s="239"/>
      <c r="D59" s="270"/>
      <c r="E59" s="195"/>
      <c r="F59" s="84"/>
      <c r="G59" s="195"/>
      <c r="H59" s="84"/>
      <c r="I59" s="83"/>
      <c r="J59" s="351" t="s">
        <v>10</v>
      </c>
      <c r="K59" s="82"/>
      <c r="L59" s="352"/>
      <c r="M59" s="82"/>
      <c r="N59" s="353"/>
      <c r="O59" s="220"/>
      <c r="P59" s="356"/>
      <c r="Q59" s="220"/>
      <c r="R59" s="357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439"/>
      <c r="AJ59" s="439"/>
      <c r="AK59" s="439"/>
      <c r="AL59" s="84"/>
      <c r="AM59" s="84"/>
      <c r="AN59" s="84"/>
      <c r="AO59" s="84"/>
      <c r="AP59" s="84"/>
      <c r="AQ59" s="84"/>
      <c r="AR59" s="84"/>
      <c r="AS59" s="84"/>
    </row>
    <row r="60" spans="1:45" s="18" customFormat="1" ht="9" customHeight="1" x14ac:dyDescent="0.25">
      <c r="A60" s="225"/>
      <c r="B60" s="22"/>
      <c r="C60" s="127"/>
      <c r="D60" s="209"/>
      <c r="E60" s="195"/>
      <c r="F60" s="84"/>
      <c r="G60" s="195"/>
      <c r="H60" s="84"/>
      <c r="I60" s="83"/>
      <c r="J60" s="351" t="s">
        <v>11</v>
      </c>
      <c r="K60" s="82"/>
      <c r="L60" s="352"/>
      <c r="M60" s="82"/>
      <c r="N60" s="353"/>
      <c r="O60" s="354" t="s">
        <v>34</v>
      </c>
      <c r="P60" s="355"/>
      <c r="Q60" s="355"/>
      <c r="R60" s="353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439"/>
      <c r="AJ60" s="439"/>
      <c r="AK60" s="439"/>
      <c r="AL60" s="84"/>
      <c r="AM60" s="84"/>
      <c r="AN60" s="84"/>
      <c r="AO60" s="84"/>
      <c r="AP60" s="84"/>
      <c r="AQ60" s="84"/>
      <c r="AR60" s="84"/>
      <c r="AS60" s="84"/>
    </row>
    <row r="61" spans="1:45" s="18" customFormat="1" ht="9" customHeight="1" x14ac:dyDescent="0.25">
      <c r="A61" s="225"/>
      <c r="B61" s="22"/>
      <c r="C61" s="265"/>
      <c r="D61" s="234"/>
      <c r="E61" s="195"/>
      <c r="F61" s="84"/>
      <c r="G61" s="195"/>
      <c r="H61" s="84"/>
      <c r="I61" s="83"/>
      <c r="J61" s="351" t="s">
        <v>12</v>
      </c>
      <c r="K61" s="82"/>
      <c r="L61" s="352"/>
      <c r="M61" s="82"/>
      <c r="N61" s="353"/>
      <c r="O61" s="82"/>
      <c r="P61" s="352"/>
      <c r="Q61" s="82"/>
      <c r="R61" s="353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439"/>
      <c r="AJ61" s="439"/>
      <c r="AK61" s="439"/>
      <c r="AL61" s="84"/>
      <c r="AM61" s="84"/>
      <c r="AN61" s="84"/>
      <c r="AO61" s="84"/>
      <c r="AP61" s="84"/>
      <c r="AQ61" s="84"/>
      <c r="AR61" s="84"/>
      <c r="AS61" s="84"/>
    </row>
    <row r="62" spans="1:45" s="18" customFormat="1" ht="9" customHeight="1" x14ac:dyDescent="0.25">
      <c r="A62" s="226"/>
      <c r="B62" s="223"/>
      <c r="C62" s="266"/>
      <c r="D62" s="235"/>
      <c r="E62" s="212"/>
      <c r="F62" s="211"/>
      <c r="G62" s="212"/>
      <c r="H62" s="211"/>
      <c r="I62" s="213"/>
      <c r="J62" s="358" t="s">
        <v>13</v>
      </c>
      <c r="K62" s="220"/>
      <c r="L62" s="356"/>
      <c r="M62" s="220"/>
      <c r="N62" s="357"/>
      <c r="O62" s="220" t="str">
        <f>R4</f>
        <v>Dénes Tibor</v>
      </c>
      <c r="P62" s="356"/>
      <c r="Q62" s="220"/>
      <c r="R62" s="215" t="e">
        <f>MIN(4,#REF!)</f>
        <v>#REF!</v>
      </c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439"/>
      <c r="AJ62" s="439"/>
      <c r="AK62" s="439"/>
      <c r="AL62" s="84"/>
      <c r="AM62" s="84"/>
      <c r="AN62" s="84"/>
      <c r="AO62" s="84"/>
      <c r="AP62" s="84"/>
      <c r="AQ62" s="84"/>
      <c r="AR62" s="84"/>
      <c r="AS62" s="84"/>
    </row>
    <row r="63" spans="1:45" x14ac:dyDescent="0.25"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  <c r="AE63" s="348"/>
      <c r="AF63" s="348"/>
      <c r="AG63" s="348"/>
      <c r="AH63" s="348"/>
      <c r="AL63" s="348"/>
      <c r="AM63" s="348"/>
      <c r="AN63" s="348"/>
      <c r="AO63" s="348"/>
      <c r="AP63" s="348"/>
      <c r="AQ63" s="348"/>
      <c r="AR63" s="348"/>
      <c r="AS63" s="348"/>
    </row>
    <row r="64" spans="1:45" x14ac:dyDescent="0.25">
      <c r="T64" s="348"/>
      <c r="U64" s="348"/>
      <c r="V64" s="348"/>
      <c r="W64" s="348"/>
      <c r="X64" s="348"/>
      <c r="Y64" s="348"/>
      <c r="Z64" s="348"/>
      <c r="AA64" s="348"/>
      <c r="AB64" s="348"/>
      <c r="AC64" s="348"/>
      <c r="AD64" s="348"/>
      <c r="AE64" s="348"/>
      <c r="AF64" s="348"/>
      <c r="AG64" s="348"/>
      <c r="AH64" s="348"/>
      <c r="AL64" s="348"/>
      <c r="AM64" s="348"/>
      <c r="AN64" s="348"/>
      <c r="AO64" s="348"/>
      <c r="AP64" s="348"/>
      <c r="AQ64" s="348"/>
      <c r="AR64" s="348"/>
      <c r="AS64" s="348"/>
    </row>
    <row r="65" spans="20:45" x14ac:dyDescent="0.25">
      <c r="T65" s="348"/>
      <c r="U65" s="348"/>
      <c r="V65" s="348"/>
      <c r="W65" s="348"/>
      <c r="X65" s="348"/>
      <c r="Y65" s="348"/>
      <c r="Z65" s="348"/>
      <c r="AA65" s="348"/>
      <c r="AB65" s="348"/>
      <c r="AC65" s="348"/>
      <c r="AD65" s="348"/>
      <c r="AE65" s="348"/>
      <c r="AF65" s="348"/>
      <c r="AG65" s="348"/>
      <c r="AH65" s="348"/>
      <c r="AL65" s="348"/>
      <c r="AM65" s="348"/>
      <c r="AN65" s="348"/>
      <c r="AO65" s="348"/>
      <c r="AP65" s="348"/>
      <c r="AQ65" s="348"/>
      <c r="AR65" s="348"/>
      <c r="AS65" s="348"/>
    </row>
    <row r="66" spans="20:45" x14ac:dyDescent="0.25">
      <c r="T66" s="348"/>
      <c r="U66" s="348"/>
      <c r="V66" s="348"/>
      <c r="W66" s="348"/>
      <c r="X66" s="348"/>
      <c r="Y66" s="348"/>
      <c r="Z66" s="348"/>
      <c r="AA66" s="348"/>
      <c r="AB66" s="348"/>
      <c r="AC66" s="348"/>
      <c r="AD66" s="348"/>
      <c r="AE66" s="348"/>
      <c r="AF66" s="348"/>
      <c r="AG66" s="348"/>
      <c r="AH66" s="348"/>
      <c r="AL66" s="348"/>
      <c r="AM66" s="348"/>
      <c r="AN66" s="348"/>
      <c r="AO66" s="348"/>
      <c r="AP66" s="348"/>
      <c r="AQ66" s="348"/>
      <c r="AR66" s="348"/>
      <c r="AS66" s="348"/>
    </row>
    <row r="67" spans="20:45" x14ac:dyDescent="0.25">
      <c r="T67" s="348"/>
      <c r="U67" s="348"/>
      <c r="V67" s="348"/>
      <c r="W67" s="348"/>
      <c r="X67" s="348"/>
      <c r="Y67" s="348"/>
      <c r="Z67" s="348"/>
      <c r="AA67" s="348"/>
      <c r="AB67" s="348"/>
      <c r="AC67" s="348"/>
      <c r="AD67" s="348"/>
      <c r="AE67" s="348"/>
      <c r="AF67" s="348"/>
      <c r="AG67" s="348"/>
      <c r="AH67" s="348"/>
      <c r="AL67" s="348"/>
      <c r="AM67" s="348"/>
      <c r="AN67" s="348"/>
      <c r="AO67" s="348"/>
      <c r="AP67" s="348"/>
      <c r="AQ67" s="348"/>
      <c r="AR67" s="348"/>
      <c r="AS67" s="348"/>
    </row>
    <row r="68" spans="20:45" x14ac:dyDescent="0.25">
      <c r="T68" s="348"/>
      <c r="U68" s="348"/>
      <c r="V68" s="348"/>
      <c r="W68" s="348"/>
      <c r="X68" s="348"/>
      <c r="Y68" s="348"/>
      <c r="Z68" s="348"/>
      <c r="AA68" s="348"/>
      <c r="AB68" s="348"/>
      <c r="AC68" s="348"/>
      <c r="AD68" s="348"/>
      <c r="AE68" s="348"/>
      <c r="AF68" s="348"/>
      <c r="AG68" s="348"/>
      <c r="AH68" s="348"/>
      <c r="AL68" s="348"/>
      <c r="AM68" s="348"/>
      <c r="AN68" s="348"/>
      <c r="AO68" s="348"/>
      <c r="AP68" s="348"/>
      <c r="AQ68" s="348"/>
      <c r="AR68" s="348"/>
      <c r="AS68" s="348"/>
    </row>
    <row r="69" spans="20:45" x14ac:dyDescent="0.25">
      <c r="T69" s="348"/>
      <c r="U69" s="348"/>
      <c r="V69" s="348"/>
      <c r="W69" s="348"/>
      <c r="X69" s="348"/>
      <c r="Y69" s="348"/>
      <c r="Z69" s="348"/>
      <c r="AA69" s="348"/>
      <c r="AB69" s="348"/>
      <c r="AC69" s="348"/>
      <c r="AD69" s="348"/>
      <c r="AE69" s="348"/>
      <c r="AF69" s="348"/>
      <c r="AG69" s="348"/>
      <c r="AH69" s="348"/>
      <c r="AL69" s="348"/>
      <c r="AM69" s="348"/>
      <c r="AN69" s="348"/>
      <c r="AO69" s="348"/>
      <c r="AP69" s="348"/>
      <c r="AQ69" s="348"/>
      <c r="AR69" s="348"/>
      <c r="AS69" s="348"/>
    </row>
    <row r="70" spans="20:45" x14ac:dyDescent="0.25">
      <c r="T70" s="348"/>
      <c r="U70" s="348"/>
      <c r="V70" s="348"/>
      <c r="W70" s="348"/>
      <c r="X70" s="348"/>
      <c r="Y70" s="348"/>
      <c r="Z70" s="348"/>
      <c r="AA70" s="348"/>
      <c r="AB70" s="348"/>
      <c r="AC70" s="348"/>
      <c r="AD70" s="348"/>
      <c r="AE70" s="348"/>
      <c r="AF70" s="348"/>
      <c r="AG70" s="348"/>
      <c r="AH70" s="348"/>
      <c r="AL70" s="348"/>
      <c r="AM70" s="348"/>
      <c r="AN70" s="348"/>
      <c r="AO70" s="348"/>
      <c r="AP70" s="348"/>
      <c r="AQ70" s="348"/>
      <c r="AR70" s="348"/>
      <c r="AS70" s="348"/>
    </row>
    <row r="71" spans="20:45" x14ac:dyDescent="0.25">
      <c r="T71" s="348"/>
      <c r="U71" s="348"/>
      <c r="V71" s="348"/>
      <c r="W71" s="348"/>
      <c r="X71" s="348"/>
      <c r="Y71" s="348"/>
      <c r="Z71" s="348"/>
      <c r="AA71" s="348"/>
      <c r="AB71" s="348"/>
      <c r="AC71" s="348"/>
      <c r="AD71" s="348"/>
      <c r="AE71" s="348"/>
      <c r="AF71" s="348"/>
      <c r="AG71" s="348"/>
      <c r="AH71" s="348"/>
      <c r="AL71" s="348"/>
      <c r="AM71" s="348"/>
      <c r="AN71" s="348"/>
      <c r="AO71" s="348"/>
      <c r="AP71" s="348"/>
      <c r="AQ71" s="348"/>
      <c r="AR71" s="348"/>
      <c r="AS71" s="348"/>
    </row>
    <row r="72" spans="20:45" x14ac:dyDescent="0.25">
      <c r="T72" s="348"/>
      <c r="U72" s="348"/>
      <c r="V72" s="348"/>
      <c r="W72" s="348"/>
      <c r="X72" s="348"/>
      <c r="Y72" s="348"/>
      <c r="Z72" s="348"/>
      <c r="AA72" s="348"/>
      <c r="AB72" s="348"/>
      <c r="AC72" s="348"/>
      <c r="AD72" s="348"/>
      <c r="AE72" s="348"/>
      <c r="AF72" s="348"/>
      <c r="AG72" s="348"/>
      <c r="AH72" s="348"/>
      <c r="AL72" s="348"/>
      <c r="AM72" s="348"/>
      <c r="AN72" s="348"/>
      <c r="AO72" s="348"/>
      <c r="AP72" s="348"/>
      <c r="AQ72" s="348"/>
      <c r="AR72" s="348"/>
      <c r="AS72" s="348"/>
    </row>
    <row r="73" spans="20:45" x14ac:dyDescent="0.25">
      <c r="T73" s="348"/>
      <c r="U73" s="348"/>
      <c r="V73" s="348"/>
      <c r="W73" s="348"/>
      <c r="X73" s="348"/>
      <c r="Y73" s="348"/>
      <c r="Z73" s="348"/>
      <c r="AA73" s="348"/>
      <c r="AB73" s="348"/>
      <c r="AC73" s="348"/>
      <c r="AD73" s="348"/>
      <c r="AE73" s="348"/>
      <c r="AF73" s="348"/>
      <c r="AG73" s="348"/>
      <c r="AH73" s="348"/>
      <c r="AL73" s="348"/>
      <c r="AM73" s="348"/>
      <c r="AN73" s="348"/>
      <c r="AO73" s="348"/>
      <c r="AP73" s="348"/>
      <c r="AQ73" s="348"/>
      <c r="AR73" s="348"/>
      <c r="AS73" s="348"/>
    </row>
    <row r="74" spans="20:45" x14ac:dyDescent="0.25">
      <c r="T74" s="348"/>
      <c r="U74" s="348"/>
      <c r="V74" s="348"/>
      <c r="W74" s="348"/>
      <c r="X74" s="348"/>
      <c r="Y74" s="348"/>
      <c r="Z74" s="348"/>
      <c r="AA74" s="348"/>
      <c r="AB74" s="348"/>
      <c r="AC74" s="348"/>
      <c r="AD74" s="348"/>
      <c r="AE74" s="348"/>
      <c r="AF74" s="348"/>
      <c r="AG74" s="348"/>
      <c r="AH74" s="348"/>
      <c r="AL74" s="348"/>
      <c r="AM74" s="348"/>
      <c r="AN74" s="348"/>
      <c r="AO74" s="348"/>
      <c r="AP74" s="348"/>
      <c r="AQ74" s="348"/>
      <c r="AR74" s="348"/>
      <c r="AS74" s="348"/>
    </row>
    <row r="75" spans="20:45" x14ac:dyDescent="0.25">
      <c r="T75" s="348"/>
      <c r="U75" s="348"/>
      <c r="V75" s="348"/>
      <c r="W75" s="348"/>
      <c r="X75" s="348"/>
      <c r="Y75" s="348"/>
      <c r="Z75" s="348"/>
      <c r="AA75" s="348"/>
      <c r="AB75" s="348"/>
      <c r="AC75" s="348"/>
      <c r="AD75" s="348"/>
      <c r="AE75" s="348"/>
      <c r="AF75" s="348"/>
      <c r="AG75" s="348"/>
      <c r="AH75" s="348"/>
      <c r="AL75" s="348"/>
      <c r="AM75" s="348"/>
      <c r="AN75" s="348"/>
      <c r="AO75" s="348"/>
      <c r="AP75" s="348"/>
      <c r="AQ75" s="348"/>
      <c r="AR75" s="348"/>
      <c r="AS75" s="348"/>
    </row>
    <row r="76" spans="20:45" x14ac:dyDescent="0.25">
      <c r="T76" s="348"/>
      <c r="U76" s="348"/>
      <c r="V76" s="348"/>
      <c r="W76" s="348"/>
      <c r="X76" s="348"/>
      <c r="Y76" s="348"/>
      <c r="Z76" s="348"/>
      <c r="AA76" s="348"/>
      <c r="AB76" s="348"/>
      <c r="AC76" s="348"/>
      <c r="AD76" s="348"/>
      <c r="AE76" s="348"/>
      <c r="AF76" s="348"/>
      <c r="AG76" s="348"/>
      <c r="AH76" s="348"/>
      <c r="AL76" s="348"/>
      <c r="AM76" s="348"/>
      <c r="AN76" s="348"/>
      <c r="AO76" s="348"/>
      <c r="AP76" s="348"/>
      <c r="AQ76" s="348"/>
      <c r="AR76" s="348"/>
      <c r="AS76" s="348"/>
    </row>
    <row r="77" spans="20:45" x14ac:dyDescent="0.25">
      <c r="T77" s="348"/>
      <c r="U77" s="348"/>
      <c r="V77" s="348"/>
      <c r="W77" s="348"/>
      <c r="X77" s="348"/>
      <c r="Y77" s="348"/>
      <c r="Z77" s="348"/>
      <c r="AA77" s="348"/>
      <c r="AB77" s="348"/>
      <c r="AC77" s="348"/>
      <c r="AD77" s="348"/>
      <c r="AE77" s="348"/>
      <c r="AF77" s="348"/>
      <c r="AG77" s="348"/>
      <c r="AH77" s="348"/>
      <c r="AL77" s="348"/>
      <c r="AM77" s="348"/>
      <c r="AN77" s="348"/>
      <c r="AO77" s="348"/>
      <c r="AP77" s="348"/>
      <c r="AQ77" s="348"/>
      <c r="AR77" s="348"/>
      <c r="AS77" s="348"/>
    </row>
    <row r="78" spans="20:45" x14ac:dyDescent="0.25">
      <c r="T78" s="348"/>
      <c r="U78" s="348"/>
      <c r="V78" s="348"/>
      <c r="W78" s="348"/>
      <c r="X78" s="348"/>
      <c r="Y78" s="348"/>
      <c r="Z78" s="348"/>
      <c r="AA78" s="348"/>
      <c r="AB78" s="348"/>
      <c r="AC78" s="348"/>
      <c r="AD78" s="348"/>
      <c r="AE78" s="348"/>
      <c r="AF78" s="348"/>
      <c r="AG78" s="348"/>
      <c r="AH78" s="348"/>
      <c r="AL78" s="348"/>
      <c r="AM78" s="348"/>
      <c r="AN78" s="348"/>
      <c r="AO78" s="348"/>
      <c r="AP78" s="348"/>
      <c r="AQ78" s="348"/>
      <c r="AR78" s="348"/>
      <c r="AS78" s="348"/>
    </row>
    <row r="79" spans="20:45" x14ac:dyDescent="0.25">
      <c r="T79" s="348"/>
      <c r="U79" s="348"/>
      <c r="V79" s="348"/>
      <c r="W79" s="348"/>
      <c r="X79" s="348"/>
      <c r="Y79" s="348"/>
      <c r="Z79" s="348"/>
      <c r="AA79" s="348"/>
      <c r="AB79" s="348"/>
      <c r="AC79" s="348"/>
      <c r="AD79" s="348"/>
      <c r="AE79" s="348"/>
      <c r="AF79" s="348"/>
      <c r="AG79" s="348"/>
      <c r="AH79" s="348"/>
      <c r="AL79" s="348"/>
      <c r="AM79" s="348"/>
      <c r="AN79" s="348"/>
      <c r="AO79" s="348"/>
      <c r="AP79" s="348"/>
      <c r="AQ79" s="348"/>
      <c r="AR79" s="348"/>
      <c r="AS79" s="348"/>
    </row>
    <row r="80" spans="20:45" x14ac:dyDescent="0.25">
      <c r="T80" s="348"/>
      <c r="U80" s="348"/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L80" s="348"/>
      <c r="AM80" s="348"/>
      <c r="AN80" s="348"/>
      <c r="AO80" s="348"/>
      <c r="AP80" s="348"/>
      <c r="AQ80" s="348"/>
      <c r="AR80" s="348"/>
      <c r="AS80" s="348"/>
    </row>
    <row r="81" spans="20:45" x14ac:dyDescent="0.25">
      <c r="T81" s="348"/>
      <c r="U81" s="348"/>
      <c r="V81" s="348"/>
      <c r="W81" s="348"/>
      <c r="X81" s="348"/>
      <c r="Y81" s="348"/>
      <c r="Z81" s="348"/>
      <c r="AA81" s="348"/>
      <c r="AB81" s="348"/>
      <c r="AC81" s="348"/>
      <c r="AD81" s="348"/>
      <c r="AE81" s="348"/>
      <c r="AF81" s="348"/>
      <c r="AG81" s="348"/>
      <c r="AH81" s="348"/>
      <c r="AL81" s="348"/>
      <c r="AM81" s="348"/>
      <c r="AN81" s="348"/>
      <c r="AO81" s="348"/>
      <c r="AP81" s="348"/>
      <c r="AQ81" s="348"/>
      <c r="AR81" s="348"/>
      <c r="AS81" s="348"/>
    </row>
    <row r="82" spans="20:45" x14ac:dyDescent="0.25">
      <c r="T82" s="348"/>
      <c r="U82" s="348"/>
      <c r="V82" s="348"/>
      <c r="W82" s="348"/>
      <c r="X82" s="348"/>
      <c r="Y82" s="348"/>
      <c r="Z82" s="348"/>
      <c r="AA82" s="348"/>
      <c r="AB82" s="348"/>
      <c r="AC82" s="348"/>
      <c r="AD82" s="348"/>
      <c r="AE82" s="348"/>
      <c r="AF82" s="348"/>
      <c r="AG82" s="348"/>
      <c r="AH82" s="348"/>
      <c r="AL82" s="348"/>
      <c r="AM82" s="348"/>
      <c r="AN82" s="348"/>
      <c r="AO82" s="348"/>
      <c r="AP82" s="348"/>
      <c r="AQ82" s="348"/>
      <c r="AR82" s="348"/>
      <c r="AS82" s="348"/>
    </row>
    <row r="83" spans="20:45" x14ac:dyDescent="0.25">
      <c r="T83" s="348"/>
      <c r="U83" s="348"/>
      <c r="V83" s="348"/>
      <c r="W83" s="348"/>
      <c r="X83" s="348"/>
      <c r="Y83" s="348"/>
      <c r="Z83" s="348"/>
      <c r="AA83" s="348"/>
      <c r="AB83" s="348"/>
      <c r="AC83" s="348"/>
      <c r="AD83" s="348"/>
      <c r="AE83" s="348"/>
      <c r="AF83" s="348"/>
      <c r="AG83" s="348"/>
      <c r="AH83" s="348"/>
      <c r="AL83" s="348"/>
      <c r="AM83" s="348"/>
      <c r="AN83" s="348"/>
      <c r="AO83" s="348"/>
      <c r="AP83" s="348"/>
      <c r="AQ83" s="348"/>
      <c r="AR83" s="348"/>
      <c r="AS83" s="348"/>
    </row>
    <row r="84" spans="20:45" x14ac:dyDescent="0.25">
      <c r="T84" s="348"/>
      <c r="U84" s="348"/>
      <c r="V84" s="348"/>
      <c r="W84" s="348"/>
      <c r="X84" s="348"/>
      <c r="Y84" s="348"/>
      <c r="Z84" s="348"/>
      <c r="AA84" s="348"/>
      <c r="AB84" s="348"/>
      <c r="AC84" s="348"/>
      <c r="AD84" s="348"/>
      <c r="AE84" s="348"/>
      <c r="AF84" s="348"/>
      <c r="AG84" s="348"/>
      <c r="AH84" s="348"/>
      <c r="AL84" s="348"/>
      <c r="AM84" s="348"/>
      <c r="AN84" s="348"/>
      <c r="AO84" s="348"/>
      <c r="AP84" s="348"/>
      <c r="AQ84" s="348"/>
      <c r="AR84" s="348"/>
      <c r="AS84" s="348"/>
    </row>
    <row r="85" spans="20:45" x14ac:dyDescent="0.25">
      <c r="T85" s="348"/>
      <c r="U85" s="348"/>
      <c r="V85" s="348"/>
      <c r="W85" s="348"/>
      <c r="X85" s="348"/>
      <c r="Y85" s="348"/>
      <c r="Z85" s="348"/>
      <c r="AA85" s="348"/>
      <c r="AB85" s="348"/>
      <c r="AC85" s="348"/>
      <c r="AD85" s="348"/>
      <c r="AE85" s="348"/>
      <c r="AF85" s="348"/>
      <c r="AG85" s="348"/>
      <c r="AH85" s="348"/>
      <c r="AL85" s="348"/>
      <c r="AM85" s="348"/>
      <c r="AN85" s="348"/>
      <c r="AO85" s="348"/>
      <c r="AP85" s="348"/>
      <c r="AQ85" s="348"/>
      <c r="AR85" s="348"/>
      <c r="AS85" s="348"/>
    </row>
    <row r="86" spans="20:45" x14ac:dyDescent="0.25">
      <c r="T86" s="348"/>
      <c r="U86" s="348"/>
      <c r="V86" s="348"/>
      <c r="W86" s="348"/>
      <c r="X86" s="348"/>
      <c r="Y86" s="348"/>
      <c r="Z86" s="348"/>
      <c r="AA86" s="348"/>
      <c r="AB86" s="348"/>
      <c r="AC86" s="348"/>
      <c r="AD86" s="348"/>
      <c r="AE86" s="348"/>
      <c r="AF86" s="348"/>
      <c r="AG86" s="348"/>
      <c r="AH86" s="348"/>
      <c r="AL86" s="348"/>
      <c r="AM86" s="348"/>
      <c r="AN86" s="348"/>
      <c r="AO86" s="348"/>
      <c r="AP86" s="348"/>
      <c r="AQ86" s="348"/>
      <c r="AR86" s="348"/>
      <c r="AS86" s="348"/>
    </row>
    <row r="87" spans="20:45" x14ac:dyDescent="0.25">
      <c r="T87" s="348"/>
      <c r="U87" s="348"/>
      <c r="V87" s="348"/>
      <c r="W87" s="348"/>
      <c r="X87" s="348"/>
      <c r="Y87" s="348"/>
      <c r="Z87" s="348"/>
      <c r="AA87" s="348"/>
      <c r="AB87" s="348"/>
      <c r="AC87" s="348"/>
      <c r="AD87" s="348"/>
      <c r="AE87" s="348"/>
      <c r="AF87" s="348"/>
      <c r="AG87" s="348"/>
      <c r="AH87" s="348"/>
      <c r="AL87" s="348"/>
      <c r="AM87" s="348"/>
      <c r="AN87" s="348"/>
      <c r="AO87" s="348"/>
      <c r="AP87" s="348"/>
      <c r="AQ87" s="348"/>
      <c r="AR87" s="348"/>
      <c r="AS87" s="348"/>
    </row>
    <row r="88" spans="20:45" x14ac:dyDescent="0.25">
      <c r="T88" s="348"/>
      <c r="U88" s="348"/>
      <c r="V88" s="348"/>
      <c r="W88" s="348"/>
      <c r="X88" s="348"/>
      <c r="Y88" s="348"/>
      <c r="Z88" s="348"/>
      <c r="AA88" s="348"/>
      <c r="AB88" s="348"/>
      <c r="AC88" s="348"/>
      <c r="AD88" s="348"/>
      <c r="AE88" s="348"/>
      <c r="AF88" s="348"/>
      <c r="AG88" s="348"/>
      <c r="AH88" s="348"/>
      <c r="AL88" s="348"/>
      <c r="AM88" s="348"/>
      <c r="AN88" s="348"/>
      <c r="AO88" s="348"/>
      <c r="AP88" s="348"/>
      <c r="AQ88" s="348"/>
      <c r="AR88" s="348"/>
      <c r="AS88" s="348"/>
    </row>
    <row r="89" spans="20:45" x14ac:dyDescent="0.25">
      <c r="T89" s="348"/>
      <c r="U89" s="348"/>
      <c r="V89" s="348"/>
      <c r="W89" s="348"/>
      <c r="X89" s="348"/>
      <c r="Y89" s="348"/>
      <c r="Z89" s="348"/>
      <c r="AA89" s="348"/>
      <c r="AB89" s="348"/>
      <c r="AC89" s="348"/>
      <c r="AD89" s="348"/>
      <c r="AE89" s="348"/>
      <c r="AF89" s="348"/>
      <c r="AG89" s="348"/>
      <c r="AH89" s="348"/>
      <c r="AL89" s="348"/>
      <c r="AM89" s="348"/>
      <c r="AN89" s="348"/>
      <c r="AO89" s="348"/>
      <c r="AP89" s="348"/>
      <c r="AQ89" s="348"/>
      <c r="AR89" s="348"/>
      <c r="AS89" s="348"/>
    </row>
    <row r="90" spans="20:45" x14ac:dyDescent="0.25">
      <c r="T90" s="348"/>
      <c r="U90" s="348"/>
      <c r="V90" s="348"/>
      <c r="W90" s="348"/>
      <c r="X90" s="348"/>
      <c r="Y90" s="348"/>
      <c r="Z90" s="348"/>
      <c r="AA90" s="348"/>
      <c r="AB90" s="348"/>
      <c r="AC90" s="348"/>
      <c r="AD90" s="348"/>
      <c r="AE90" s="348"/>
      <c r="AF90" s="348"/>
      <c r="AG90" s="348"/>
      <c r="AH90" s="348"/>
      <c r="AL90" s="348"/>
      <c r="AM90" s="348"/>
      <c r="AN90" s="348"/>
      <c r="AO90" s="348"/>
      <c r="AP90" s="348"/>
      <c r="AQ90" s="348"/>
      <c r="AR90" s="348"/>
      <c r="AS90" s="348"/>
    </row>
    <row r="91" spans="20:45" x14ac:dyDescent="0.25">
      <c r="T91" s="348"/>
      <c r="U91" s="348"/>
      <c r="V91" s="348"/>
      <c r="W91" s="348"/>
      <c r="X91" s="348"/>
      <c r="Y91" s="348"/>
      <c r="Z91" s="348"/>
      <c r="AA91" s="348"/>
      <c r="AB91" s="348"/>
      <c r="AC91" s="348"/>
      <c r="AD91" s="348"/>
      <c r="AE91" s="348"/>
      <c r="AF91" s="348"/>
      <c r="AG91" s="348"/>
      <c r="AH91" s="348"/>
      <c r="AL91" s="348"/>
      <c r="AM91" s="348"/>
      <c r="AN91" s="348"/>
      <c r="AO91" s="348"/>
      <c r="AP91" s="348"/>
      <c r="AQ91" s="348"/>
      <c r="AR91" s="348"/>
      <c r="AS91" s="348"/>
    </row>
    <row r="92" spans="20:45" x14ac:dyDescent="0.25">
      <c r="T92" s="348"/>
      <c r="U92" s="348"/>
      <c r="V92" s="348"/>
      <c r="W92" s="348"/>
      <c r="X92" s="348"/>
      <c r="Y92" s="348"/>
      <c r="Z92" s="348"/>
      <c r="AA92" s="348"/>
      <c r="AB92" s="348"/>
      <c r="AC92" s="348"/>
      <c r="AD92" s="348"/>
      <c r="AE92" s="348"/>
      <c r="AF92" s="348"/>
      <c r="AG92" s="348"/>
      <c r="AH92" s="348"/>
      <c r="AL92" s="348"/>
      <c r="AM92" s="348"/>
      <c r="AN92" s="348"/>
      <c r="AO92" s="348"/>
      <c r="AP92" s="348"/>
      <c r="AQ92" s="348"/>
      <c r="AR92" s="348"/>
      <c r="AS92" s="348"/>
    </row>
    <row r="93" spans="20:45" x14ac:dyDescent="0.25">
      <c r="T93" s="348"/>
      <c r="U93" s="348"/>
      <c r="V93" s="348"/>
      <c r="W93" s="348"/>
      <c r="X93" s="348"/>
      <c r="Y93" s="348"/>
      <c r="Z93" s="348"/>
      <c r="AA93" s="348"/>
      <c r="AB93" s="348"/>
      <c r="AC93" s="348"/>
      <c r="AD93" s="348"/>
      <c r="AE93" s="348"/>
      <c r="AF93" s="348"/>
      <c r="AG93" s="348"/>
      <c r="AH93" s="348"/>
      <c r="AL93" s="348"/>
      <c r="AM93" s="348"/>
      <c r="AN93" s="348"/>
      <c r="AO93" s="348"/>
      <c r="AP93" s="348"/>
      <c r="AQ93" s="348"/>
      <c r="AR93" s="348"/>
      <c r="AS93" s="348"/>
    </row>
    <row r="94" spans="20:45" x14ac:dyDescent="0.25">
      <c r="T94" s="348"/>
      <c r="U94" s="348"/>
      <c r="V94" s="348"/>
      <c r="W94" s="348"/>
      <c r="X94" s="348"/>
      <c r="Y94" s="348"/>
      <c r="Z94" s="348"/>
      <c r="AA94" s="348"/>
      <c r="AB94" s="348"/>
      <c r="AC94" s="348"/>
      <c r="AD94" s="348"/>
      <c r="AE94" s="348"/>
      <c r="AF94" s="348"/>
      <c r="AG94" s="348"/>
      <c r="AH94" s="348"/>
      <c r="AL94" s="348"/>
      <c r="AM94" s="348"/>
      <c r="AN94" s="348"/>
      <c r="AO94" s="348"/>
      <c r="AP94" s="348"/>
      <c r="AQ94" s="348"/>
      <c r="AR94" s="348"/>
      <c r="AS94" s="348"/>
    </row>
    <row r="95" spans="20:45" x14ac:dyDescent="0.25">
      <c r="T95" s="348"/>
      <c r="U95" s="348"/>
      <c r="V95" s="348"/>
      <c r="W95" s="348"/>
      <c r="X95" s="348"/>
      <c r="Y95" s="348"/>
      <c r="Z95" s="348"/>
      <c r="AA95" s="348"/>
      <c r="AB95" s="348"/>
      <c r="AC95" s="348"/>
      <c r="AD95" s="348"/>
      <c r="AE95" s="348"/>
      <c r="AF95" s="348"/>
      <c r="AG95" s="348"/>
      <c r="AH95" s="348"/>
      <c r="AL95" s="348"/>
      <c r="AM95" s="348"/>
      <c r="AN95" s="348"/>
      <c r="AO95" s="348"/>
      <c r="AP95" s="348"/>
      <c r="AQ95" s="348"/>
      <c r="AR95" s="348"/>
      <c r="AS95" s="348"/>
    </row>
    <row r="96" spans="20:45" x14ac:dyDescent="0.25">
      <c r="T96" s="348"/>
      <c r="U96" s="348"/>
      <c r="V96" s="348"/>
      <c r="W96" s="348"/>
      <c r="X96" s="348"/>
      <c r="Y96" s="348"/>
      <c r="Z96" s="348"/>
      <c r="AA96" s="348"/>
      <c r="AB96" s="348"/>
      <c r="AC96" s="348"/>
      <c r="AD96" s="348"/>
      <c r="AE96" s="348"/>
      <c r="AF96" s="348"/>
      <c r="AG96" s="348"/>
      <c r="AH96" s="348"/>
      <c r="AL96" s="348"/>
      <c r="AM96" s="348"/>
      <c r="AN96" s="348"/>
      <c r="AO96" s="348"/>
      <c r="AP96" s="348"/>
      <c r="AQ96" s="348"/>
      <c r="AR96" s="348"/>
      <c r="AS96" s="348"/>
    </row>
    <row r="97" spans="20:45" x14ac:dyDescent="0.25">
      <c r="T97" s="348"/>
      <c r="U97" s="348"/>
      <c r="V97" s="348"/>
      <c r="W97" s="348"/>
      <c r="X97" s="348"/>
      <c r="Y97" s="348"/>
      <c r="Z97" s="348"/>
      <c r="AA97" s="348"/>
      <c r="AB97" s="348"/>
      <c r="AC97" s="348"/>
      <c r="AD97" s="348"/>
      <c r="AE97" s="348"/>
      <c r="AF97" s="348"/>
      <c r="AG97" s="348"/>
      <c r="AH97" s="348"/>
      <c r="AL97" s="348"/>
      <c r="AM97" s="348"/>
      <c r="AN97" s="348"/>
      <c r="AO97" s="348"/>
      <c r="AP97" s="348"/>
      <c r="AQ97" s="348"/>
      <c r="AR97" s="348"/>
      <c r="AS97" s="348"/>
    </row>
    <row r="98" spans="20:45" x14ac:dyDescent="0.25">
      <c r="T98" s="348"/>
      <c r="U98" s="348"/>
      <c r="V98" s="348"/>
      <c r="W98" s="348"/>
      <c r="X98" s="348"/>
      <c r="Y98" s="348"/>
      <c r="Z98" s="348"/>
      <c r="AA98" s="348"/>
      <c r="AB98" s="348"/>
      <c r="AC98" s="348"/>
      <c r="AD98" s="348"/>
      <c r="AE98" s="348"/>
      <c r="AF98" s="348"/>
      <c r="AG98" s="348"/>
      <c r="AH98" s="348"/>
      <c r="AL98" s="348"/>
      <c r="AM98" s="348"/>
      <c r="AN98" s="348"/>
      <c r="AO98" s="348"/>
      <c r="AP98" s="348"/>
      <c r="AQ98" s="348"/>
      <c r="AR98" s="348"/>
      <c r="AS98" s="348"/>
    </row>
    <row r="99" spans="20:45" x14ac:dyDescent="0.25">
      <c r="T99" s="348"/>
      <c r="U99" s="348"/>
      <c r="V99" s="348"/>
      <c r="W99" s="348"/>
      <c r="X99" s="348"/>
      <c r="Y99" s="348"/>
      <c r="Z99" s="348"/>
      <c r="AA99" s="348"/>
      <c r="AB99" s="348"/>
      <c r="AC99" s="348"/>
      <c r="AD99" s="348"/>
      <c r="AE99" s="348"/>
      <c r="AF99" s="348"/>
      <c r="AG99" s="348"/>
      <c r="AH99" s="348"/>
      <c r="AL99" s="348"/>
      <c r="AM99" s="348"/>
      <c r="AN99" s="348"/>
      <c r="AO99" s="348"/>
      <c r="AP99" s="348"/>
      <c r="AQ99" s="348"/>
      <c r="AR99" s="348"/>
      <c r="AS99" s="348"/>
    </row>
    <row r="100" spans="20:45" x14ac:dyDescent="0.25">
      <c r="T100" s="348"/>
      <c r="U100" s="348"/>
      <c r="V100" s="348"/>
      <c r="W100" s="348"/>
      <c r="X100" s="348"/>
      <c r="Y100" s="348"/>
      <c r="Z100" s="348"/>
      <c r="AA100" s="348"/>
      <c r="AB100" s="348"/>
      <c r="AC100" s="348"/>
      <c r="AD100" s="348"/>
      <c r="AE100" s="348"/>
      <c r="AF100" s="348"/>
      <c r="AG100" s="348"/>
      <c r="AH100" s="348"/>
      <c r="AL100" s="348"/>
      <c r="AM100" s="348"/>
      <c r="AN100" s="348"/>
      <c r="AO100" s="348"/>
      <c r="AP100" s="348"/>
      <c r="AQ100" s="348"/>
      <c r="AR100" s="348"/>
      <c r="AS100" s="348"/>
    </row>
    <row r="101" spans="20:45" x14ac:dyDescent="0.25">
      <c r="T101" s="348"/>
      <c r="U101" s="348"/>
      <c r="V101" s="348"/>
      <c r="W101" s="348"/>
      <c r="X101" s="348"/>
      <c r="Y101" s="348"/>
      <c r="Z101" s="348"/>
      <c r="AA101" s="348"/>
      <c r="AB101" s="348"/>
      <c r="AC101" s="348"/>
      <c r="AD101" s="348"/>
      <c r="AE101" s="348"/>
      <c r="AF101" s="348"/>
      <c r="AG101" s="348"/>
      <c r="AH101" s="348"/>
      <c r="AL101" s="348"/>
      <c r="AM101" s="348"/>
      <c r="AN101" s="348"/>
      <c r="AO101" s="348"/>
      <c r="AP101" s="348"/>
      <c r="AQ101" s="348"/>
      <c r="AR101" s="348"/>
      <c r="AS101" s="348"/>
    </row>
    <row r="102" spans="20:45" x14ac:dyDescent="0.25">
      <c r="T102" s="348"/>
      <c r="U102" s="348"/>
      <c r="V102" s="348"/>
      <c r="W102" s="348"/>
      <c r="X102" s="348"/>
      <c r="Y102" s="348"/>
      <c r="Z102" s="348"/>
      <c r="AA102" s="348"/>
      <c r="AB102" s="348"/>
      <c r="AC102" s="348"/>
      <c r="AD102" s="348"/>
      <c r="AE102" s="348"/>
      <c r="AF102" s="348"/>
      <c r="AG102" s="348"/>
      <c r="AH102" s="348"/>
      <c r="AL102" s="348"/>
      <c r="AM102" s="348"/>
      <c r="AN102" s="348"/>
      <c r="AO102" s="348"/>
      <c r="AP102" s="348"/>
      <c r="AQ102" s="348"/>
      <c r="AR102" s="348"/>
      <c r="AS102" s="348"/>
    </row>
    <row r="103" spans="20:45" x14ac:dyDescent="0.25">
      <c r="T103" s="348"/>
      <c r="U103" s="348"/>
      <c r="V103" s="348"/>
      <c r="W103" s="348"/>
      <c r="X103" s="348"/>
      <c r="Y103" s="348"/>
      <c r="Z103" s="348"/>
      <c r="AA103" s="348"/>
      <c r="AB103" s="348"/>
      <c r="AC103" s="348"/>
      <c r="AD103" s="348"/>
      <c r="AE103" s="348"/>
      <c r="AF103" s="348"/>
      <c r="AG103" s="348"/>
      <c r="AH103" s="348"/>
      <c r="AL103" s="348"/>
      <c r="AM103" s="348"/>
      <c r="AN103" s="348"/>
      <c r="AO103" s="348"/>
      <c r="AP103" s="348"/>
      <c r="AQ103" s="348"/>
      <c r="AR103" s="348"/>
      <c r="AS103" s="348"/>
    </row>
    <row r="104" spans="20:45" x14ac:dyDescent="0.25">
      <c r="T104" s="348"/>
      <c r="U104" s="348"/>
      <c r="V104" s="348"/>
      <c r="W104" s="348"/>
      <c r="X104" s="348"/>
      <c r="Y104" s="348"/>
      <c r="Z104" s="348"/>
      <c r="AA104" s="348"/>
      <c r="AB104" s="348"/>
      <c r="AC104" s="348"/>
      <c r="AD104" s="348"/>
      <c r="AE104" s="348"/>
      <c r="AF104" s="348"/>
      <c r="AG104" s="348"/>
      <c r="AH104" s="348"/>
      <c r="AL104" s="348"/>
      <c r="AM104" s="348"/>
      <c r="AN104" s="348"/>
      <c r="AO104" s="348"/>
      <c r="AP104" s="348"/>
      <c r="AQ104" s="348"/>
      <c r="AR104" s="348"/>
      <c r="AS104" s="348"/>
    </row>
    <row r="105" spans="20:45" x14ac:dyDescent="0.25">
      <c r="T105" s="348"/>
      <c r="U105" s="348"/>
      <c r="V105" s="348"/>
      <c r="W105" s="348"/>
      <c r="X105" s="348"/>
      <c r="Y105" s="348"/>
      <c r="Z105" s="348"/>
      <c r="AA105" s="348"/>
      <c r="AB105" s="348"/>
      <c r="AC105" s="348"/>
      <c r="AD105" s="348"/>
      <c r="AE105" s="348"/>
      <c r="AF105" s="348"/>
      <c r="AG105" s="348"/>
      <c r="AH105" s="348"/>
      <c r="AL105" s="348"/>
      <c r="AM105" s="348"/>
      <c r="AN105" s="348"/>
      <c r="AO105" s="348"/>
      <c r="AP105" s="348"/>
      <c r="AQ105" s="348"/>
      <c r="AR105" s="348"/>
      <c r="AS105" s="348"/>
    </row>
    <row r="106" spans="20:45" x14ac:dyDescent="0.25">
      <c r="T106" s="348"/>
      <c r="U106" s="348"/>
      <c r="V106" s="348"/>
      <c r="W106" s="348"/>
      <c r="X106" s="348"/>
      <c r="Y106" s="348"/>
      <c r="Z106" s="348"/>
      <c r="AA106" s="348"/>
      <c r="AB106" s="348"/>
      <c r="AC106" s="348"/>
      <c r="AD106" s="348"/>
      <c r="AE106" s="348"/>
      <c r="AF106" s="348"/>
      <c r="AG106" s="348"/>
      <c r="AH106" s="348"/>
      <c r="AL106" s="348"/>
      <c r="AM106" s="348"/>
      <c r="AN106" s="348"/>
      <c r="AO106" s="348"/>
      <c r="AP106" s="348"/>
      <c r="AQ106" s="348"/>
      <c r="AR106" s="348"/>
      <c r="AS106" s="348"/>
    </row>
    <row r="107" spans="20:45" x14ac:dyDescent="0.25">
      <c r="T107" s="348"/>
      <c r="U107" s="348"/>
      <c r="V107" s="348"/>
      <c r="W107" s="348"/>
      <c r="X107" s="348"/>
      <c r="Y107" s="348"/>
      <c r="Z107" s="348"/>
      <c r="AA107" s="348"/>
      <c r="AB107" s="348"/>
      <c r="AC107" s="348"/>
      <c r="AD107" s="348"/>
      <c r="AE107" s="348"/>
      <c r="AF107" s="348"/>
      <c r="AG107" s="348"/>
      <c r="AH107" s="348"/>
      <c r="AL107" s="348"/>
      <c r="AM107" s="348"/>
      <c r="AN107" s="348"/>
      <c r="AO107" s="348"/>
      <c r="AP107" s="348"/>
      <c r="AQ107" s="348"/>
      <c r="AR107" s="348"/>
      <c r="AS107" s="348"/>
    </row>
    <row r="108" spans="20:45" x14ac:dyDescent="0.25">
      <c r="T108" s="348"/>
      <c r="U108" s="348"/>
      <c r="V108" s="348"/>
      <c r="W108" s="348"/>
      <c r="X108" s="348"/>
      <c r="Y108" s="348"/>
      <c r="Z108" s="348"/>
      <c r="AA108" s="348"/>
      <c r="AB108" s="348"/>
      <c r="AC108" s="348"/>
      <c r="AD108" s="348"/>
      <c r="AE108" s="348"/>
      <c r="AF108" s="348"/>
      <c r="AG108" s="348"/>
      <c r="AH108" s="348"/>
      <c r="AL108" s="348"/>
      <c r="AM108" s="348"/>
      <c r="AN108" s="348"/>
      <c r="AO108" s="348"/>
      <c r="AP108" s="348"/>
      <c r="AQ108" s="348"/>
      <c r="AR108" s="348"/>
      <c r="AS108" s="348"/>
    </row>
    <row r="109" spans="20:45" x14ac:dyDescent="0.25">
      <c r="T109" s="348"/>
      <c r="U109" s="348"/>
      <c r="V109" s="348"/>
      <c r="W109" s="348"/>
      <c r="X109" s="348"/>
      <c r="Y109" s="348"/>
      <c r="Z109" s="348"/>
      <c r="AA109" s="348"/>
      <c r="AB109" s="348"/>
      <c r="AC109" s="348"/>
      <c r="AD109" s="348"/>
      <c r="AE109" s="348"/>
      <c r="AF109" s="348"/>
      <c r="AG109" s="348"/>
      <c r="AH109" s="348"/>
      <c r="AL109" s="348"/>
      <c r="AM109" s="348"/>
      <c r="AN109" s="348"/>
      <c r="AO109" s="348"/>
      <c r="AP109" s="348"/>
      <c r="AQ109" s="348"/>
      <c r="AR109" s="348"/>
      <c r="AS109" s="348"/>
    </row>
    <row r="110" spans="20:45" x14ac:dyDescent="0.25">
      <c r="T110" s="348"/>
      <c r="U110" s="348"/>
      <c r="V110" s="348"/>
      <c r="W110" s="348"/>
      <c r="X110" s="348"/>
      <c r="Y110" s="348"/>
      <c r="Z110" s="348"/>
      <c r="AA110" s="348"/>
      <c r="AB110" s="348"/>
      <c r="AC110" s="348"/>
      <c r="AD110" s="348"/>
      <c r="AE110" s="348"/>
      <c r="AF110" s="348"/>
      <c r="AG110" s="348"/>
      <c r="AH110" s="348"/>
      <c r="AL110" s="348"/>
      <c r="AM110" s="348"/>
      <c r="AN110" s="348"/>
      <c r="AO110" s="348"/>
      <c r="AP110" s="348"/>
      <c r="AQ110" s="348"/>
      <c r="AR110" s="348"/>
      <c r="AS110" s="348"/>
    </row>
    <row r="111" spans="20:45" x14ac:dyDescent="0.25">
      <c r="T111" s="348"/>
      <c r="U111" s="348"/>
      <c r="V111" s="348"/>
      <c r="W111" s="348"/>
      <c r="X111" s="348"/>
      <c r="Y111" s="348"/>
      <c r="Z111" s="348"/>
      <c r="AA111" s="348"/>
      <c r="AB111" s="348"/>
      <c r="AC111" s="348"/>
      <c r="AD111" s="348"/>
      <c r="AE111" s="348"/>
      <c r="AF111" s="348"/>
      <c r="AG111" s="348"/>
      <c r="AH111" s="348"/>
      <c r="AL111" s="348"/>
      <c r="AM111" s="348"/>
      <c r="AN111" s="348"/>
      <c r="AO111" s="348"/>
      <c r="AP111" s="348"/>
      <c r="AQ111" s="348"/>
      <c r="AR111" s="348"/>
      <c r="AS111" s="348"/>
    </row>
    <row r="112" spans="20:45" x14ac:dyDescent="0.25">
      <c r="T112" s="348"/>
      <c r="U112" s="348"/>
      <c r="V112" s="348"/>
      <c r="W112" s="348"/>
      <c r="X112" s="348"/>
      <c r="Y112" s="348"/>
      <c r="Z112" s="348"/>
      <c r="AA112" s="348"/>
      <c r="AB112" s="348"/>
      <c r="AC112" s="348"/>
      <c r="AD112" s="348"/>
      <c r="AE112" s="348"/>
      <c r="AF112" s="348"/>
      <c r="AG112" s="348"/>
      <c r="AH112" s="348"/>
      <c r="AL112" s="348"/>
      <c r="AM112" s="348"/>
      <c r="AN112" s="348"/>
      <c r="AO112" s="348"/>
      <c r="AP112" s="348"/>
      <c r="AQ112" s="348"/>
      <c r="AR112" s="348"/>
      <c r="AS112" s="348"/>
    </row>
    <row r="113" spans="20:45" x14ac:dyDescent="0.25">
      <c r="T113" s="348"/>
      <c r="U113" s="348"/>
      <c r="V113" s="348"/>
      <c r="W113" s="348"/>
      <c r="X113" s="348"/>
      <c r="Y113" s="348"/>
      <c r="Z113" s="348"/>
      <c r="AA113" s="348"/>
      <c r="AB113" s="348"/>
      <c r="AC113" s="348"/>
      <c r="AD113" s="348"/>
      <c r="AE113" s="348"/>
      <c r="AF113" s="348"/>
      <c r="AG113" s="348"/>
      <c r="AH113" s="348"/>
      <c r="AL113" s="348"/>
      <c r="AM113" s="348"/>
      <c r="AN113" s="348"/>
      <c r="AO113" s="348"/>
      <c r="AP113" s="348"/>
      <c r="AQ113" s="348"/>
      <c r="AR113" s="348"/>
      <c r="AS113" s="348"/>
    </row>
    <row r="114" spans="20:45" x14ac:dyDescent="0.25">
      <c r="T114" s="348"/>
      <c r="U114" s="348"/>
      <c r="V114" s="348"/>
      <c r="W114" s="348"/>
      <c r="X114" s="348"/>
      <c r="Y114" s="348"/>
      <c r="Z114" s="348"/>
      <c r="AA114" s="348"/>
      <c r="AB114" s="348"/>
      <c r="AC114" s="348"/>
      <c r="AD114" s="348"/>
      <c r="AE114" s="348"/>
      <c r="AF114" s="348"/>
      <c r="AG114" s="348"/>
      <c r="AH114" s="348"/>
      <c r="AL114" s="348"/>
      <c r="AM114" s="348"/>
      <c r="AN114" s="348"/>
      <c r="AO114" s="348"/>
      <c r="AP114" s="348"/>
      <c r="AQ114" s="348"/>
      <c r="AR114" s="348"/>
      <c r="AS114" s="348"/>
    </row>
    <row r="115" spans="20:45" x14ac:dyDescent="0.25">
      <c r="T115" s="348"/>
      <c r="U115" s="348"/>
      <c r="V115" s="348"/>
      <c r="W115" s="348"/>
      <c r="X115" s="348"/>
      <c r="Y115" s="348"/>
      <c r="Z115" s="348"/>
      <c r="AA115" s="348"/>
      <c r="AB115" s="348"/>
      <c r="AC115" s="348"/>
      <c r="AD115" s="348"/>
      <c r="AE115" s="348"/>
      <c r="AF115" s="348"/>
      <c r="AG115" s="348"/>
      <c r="AH115" s="348"/>
      <c r="AL115" s="348"/>
      <c r="AM115" s="348"/>
      <c r="AN115" s="348"/>
      <c r="AO115" s="348"/>
      <c r="AP115" s="348"/>
      <c r="AQ115" s="348"/>
      <c r="AR115" s="348"/>
      <c r="AS115" s="348"/>
    </row>
    <row r="116" spans="20:45" x14ac:dyDescent="0.25">
      <c r="T116" s="348"/>
      <c r="U116" s="348"/>
      <c r="V116" s="348"/>
      <c r="W116" s="348"/>
      <c r="X116" s="348"/>
      <c r="Y116" s="348"/>
      <c r="Z116" s="348"/>
      <c r="AA116" s="348"/>
      <c r="AB116" s="348"/>
      <c r="AC116" s="348"/>
      <c r="AD116" s="348"/>
      <c r="AE116" s="348"/>
      <c r="AF116" s="348"/>
      <c r="AG116" s="348"/>
      <c r="AH116" s="348"/>
      <c r="AL116" s="348"/>
      <c r="AM116" s="348"/>
      <c r="AN116" s="348"/>
      <c r="AO116" s="348"/>
      <c r="AP116" s="348"/>
      <c r="AQ116" s="348"/>
      <c r="AR116" s="348"/>
      <c r="AS116" s="348"/>
    </row>
    <row r="117" spans="20:45" x14ac:dyDescent="0.25">
      <c r="T117" s="348"/>
      <c r="U117" s="348"/>
      <c r="V117" s="348"/>
      <c r="W117" s="348"/>
      <c r="X117" s="348"/>
      <c r="Y117" s="348"/>
      <c r="Z117" s="348"/>
      <c r="AA117" s="348"/>
      <c r="AB117" s="348"/>
      <c r="AC117" s="348"/>
      <c r="AD117" s="348"/>
      <c r="AE117" s="348"/>
      <c r="AF117" s="348"/>
      <c r="AG117" s="348"/>
      <c r="AH117" s="348"/>
      <c r="AL117" s="348"/>
      <c r="AM117" s="348"/>
      <c r="AN117" s="348"/>
      <c r="AO117" s="348"/>
      <c r="AP117" s="348"/>
      <c r="AQ117" s="348"/>
      <c r="AR117" s="348"/>
      <c r="AS117" s="348"/>
    </row>
    <row r="118" spans="20:45" x14ac:dyDescent="0.25">
      <c r="T118" s="348"/>
      <c r="U118" s="348"/>
      <c r="V118" s="348"/>
      <c r="W118" s="348"/>
      <c r="X118" s="348"/>
      <c r="Y118" s="348"/>
      <c r="Z118" s="348"/>
      <c r="AA118" s="348"/>
      <c r="AB118" s="348"/>
      <c r="AC118" s="348"/>
      <c r="AD118" s="348"/>
      <c r="AE118" s="348"/>
      <c r="AF118" s="348"/>
      <c r="AG118" s="348"/>
      <c r="AH118" s="348"/>
      <c r="AL118" s="348"/>
      <c r="AM118" s="348"/>
      <c r="AN118" s="348"/>
      <c r="AO118" s="348"/>
      <c r="AP118" s="348"/>
      <c r="AQ118" s="348"/>
      <c r="AR118" s="348"/>
      <c r="AS118" s="348"/>
    </row>
    <row r="119" spans="20:45" x14ac:dyDescent="0.25">
      <c r="T119" s="348"/>
      <c r="U119" s="348"/>
      <c r="V119" s="348"/>
      <c r="W119" s="348"/>
      <c r="X119" s="348"/>
      <c r="Y119" s="348"/>
      <c r="Z119" s="348"/>
      <c r="AA119" s="348"/>
      <c r="AB119" s="348"/>
      <c r="AC119" s="348"/>
      <c r="AD119" s="348"/>
      <c r="AE119" s="348"/>
      <c r="AF119" s="348"/>
      <c r="AG119" s="348"/>
      <c r="AH119" s="348"/>
      <c r="AL119" s="348"/>
      <c r="AM119" s="348"/>
      <c r="AN119" s="348"/>
      <c r="AO119" s="348"/>
      <c r="AP119" s="348"/>
      <c r="AQ119" s="348"/>
      <c r="AR119" s="348"/>
      <c r="AS119" s="348"/>
    </row>
    <row r="120" spans="20:45" x14ac:dyDescent="0.25">
      <c r="T120" s="348"/>
      <c r="U120" s="348"/>
      <c r="V120" s="348"/>
      <c r="W120" s="348"/>
      <c r="X120" s="348"/>
      <c r="Y120" s="348"/>
      <c r="Z120" s="348"/>
      <c r="AA120" s="348"/>
      <c r="AB120" s="348"/>
      <c r="AC120" s="348"/>
      <c r="AD120" s="348"/>
      <c r="AE120" s="348"/>
      <c r="AF120" s="348"/>
      <c r="AG120" s="348"/>
      <c r="AH120" s="348"/>
      <c r="AL120" s="348"/>
      <c r="AM120" s="348"/>
      <c r="AN120" s="348"/>
      <c r="AO120" s="348"/>
      <c r="AP120" s="348"/>
      <c r="AQ120" s="348"/>
      <c r="AR120" s="348"/>
      <c r="AS120" s="348"/>
    </row>
    <row r="121" spans="20:45" x14ac:dyDescent="0.25">
      <c r="T121" s="348"/>
      <c r="U121" s="348"/>
      <c r="V121" s="348"/>
      <c r="W121" s="348"/>
      <c r="X121" s="348"/>
      <c r="Y121" s="348"/>
      <c r="Z121" s="348"/>
      <c r="AA121" s="348"/>
      <c r="AB121" s="348"/>
      <c r="AC121" s="348"/>
      <c r="AD121" s="348"/>
      <c r="AE121" s="348"/>
      <c r="AF121" s="348"/>
      <c r="AG121" s="348"/>
      <c r="AH121" s="348"/>
      <c r="AL121" s="348"/>
      <c r="AM121" s="348"/>
      <c r="AN121" s="348"/>
      <c r="AO121" s="348"/>
      <c r="AP121" s="348"/>
      <c r="AQ121" s="348"/>
      <c r="AR121" s="348"/>
      <c r="AS121" s="348"/>
    </row>
    <row r="122" spans="20:45" x14ac:dyDescent="0.25">
      <c r="T122" s="348"/>
      <c r="U122" s="348"/>
      <c r="V122" s="348"/>
      <c r="W122" s="348"/>
      <c r="X122" s="348"/>
      <c r="Y122" s="348"/>
      <c r="Z122" s="348"/>
      <c r="AA122" s="348"/>
      <c r="AB122" s="348"/>
      <c r="AC122" s="348"/>
      <c r="AD122" s="348"/>
      <c r="AE122" s="348"/>
      <c r="AF122" s="348"/>
      <c r="AG122" s="348"/>
      <c r="AH122" s="348"/>
      <c r="AL122" s="348"/>
      <c r="AM122" s="348"/>
      <c r="AN122" s="348"/>
      <c r="AO122" s="348"/>
      <c r="AP122" s="348"/>
      <c r="AQ122" s="348"/>
      <c r="AR122" s="348"/>
      <c r="AS122" s="348"/>
    </row>
    <row r="123" spans="20:45" x14ac:dyDescent="0.25">
      <c r="T123" s="348"/>
      <c r="U123" s="348"/>
      <c r="V123" s="348"/>
      <c r="W123" s="348"/>
      <c r="X123" s="348"/>
      <c r="Y123" s="348"/>
      <c r="Z123" s="348"/>
      <c r="AA123" s="348"/>
      <c r="AB123" s="348"/>
      <c r="AC123" s="348"/>
      <c r="AD123" s="348"/>
      <c r="AE123" s="348"/>
      <c r="AF123" s="348"/>
      <c r="AG123" s="348"/>
      <c r="AH123" s="348"/>
      <c r="AL123" s="348"/>
      <c r="AM123" s="348"/>
      <c r="AN123" s="348"/>
      <c r="AO123" s="348"/>
      <c r="AP123" s="348"/>
      <c r="AQ123" s="348"/>
      <c r="AR123" s="348"/>
      <c r="AS123" s="348"/>
    </row>
    <row r="124" spans="20:45" x14ac:dyDescent="0.25">
      <c r="T124" s="348"/>
      <c r="U124" s="348"/>
      <c r="V124" s="348"/>
      <c r="W124" s="348"/>
      <c r="X124" s="348"/>
      <c r="Y124" s="348"/>
      <c r="Z124" s="348"/>
      <c r="AA124" s="348"/>
      <c r="AB124" s="348"/>
      <c r="AC124" s="348"/>
      <c r="AD124" s="348"/>
      <c r="AE124" s="348"/>
      <c r="AF124" s="348"/>
      <c r="AG124" s="348"/>
      <c r="AH124" s="348"/>
      <c r="AL124" s="348"/>
      <c r="AM124" s="348"/>
      <c r="AN124" s="348"/>
      <c r="AO124" s="348"/>
      <c r="AP124" s="348"/>
      <c r="AQ124" s="348"/>
      <c r="AR124" s="348"/>
      <c r="AS124" s="348"/>
    </row>
    <row r="125" spans="20:45" x14ac:dyDescent="0.25">
      <c r="T125" s="348"/>
      <c r="U125" s="348"/>
      <c r="V125" s="348"/>
      <c r="W125" s="348"/>
      <c r="X125" s="348"/>
      <c r="Y125" s="348"/>
      <c r="Z125" s="348"/>
      <c r="AA125" s="348"/>
      <c r="AB125" s="348"/>
      <c r="AC125" s="348"/>
      <c r="AD125" s="348"/>
      <c r="AE125" s="348"/>
      <c r="AF125" s="348"/>
      <c r="AG125" s="348"/>
      <c r="AH125" s="348"/>
      <c r="AL125" s="348"/>
      <c r="AM125" s="348"/>
      <c r="AN125" s="348"/>
      <c r="AO125" s="348"/>
      <c r="AP125" s="348"/>
      <c r="AQ125" s="348"/>
      <c r="AR125" s="348"/>
      <c r="AS125" s="348"/>
    </row>
    <row r="126" spans="20:45" x14ac:dyDescent="0.25">
      <c r="T126" s="348"/>
      <c r="U126" s="348"/>
      <c r="V126" s="348"/>
      <c r="W126" s="348"/>
      <c r="X126" s="348"/>
      <c r="Y126" s="348"/>
      <c r="Z126" s="348"/>
      <c r="AA126" s="348"/>
      <c r="AB126" s="348"/>
      <c r="AC126" s="348"/>
      <c r="AD126" s="348"/>
      <c r="AE126" s="348"/>
      <c r="AF126" s="348"/>
      <c r="AG126" s="348"/>
      <c r="AH126" s="348"/>
      <c r="AL126" s="348"/>
      <c r="AM126" s="348"/>
      <c r="AN126" s="348"/>
      <c r="AO126" s="348"/>
      <c r="AP126" s="348"/>
      <c r="AQ126" s="348"/>
      <c r="AR126" s="348"/>
      <c r="AS126" s="348"/>
    </row>
    <row r="127" spans="20:45" x14ac:dyDescent="0.25">
      <c r="T127" s="348"/>
      <c r="U127" s="348"/>
      <c r="V127" s="348"/>
      <c r="W127" s="348"/>
      <c r="X127" s="348"/>
      <c r="Y127" s="348"/>
      <c r="Z127" s="348"/>
      <c r="AA127" s="348"/>
      <c r="AB127" s="348"/>
      <c r="AC127" s="348"/>
      <c r="AD127" s="348"/>
      <c r="AE127" s="348"/>
      <c r="AF127" s="348"/>
      <c r="AG127" s="348"/>
      <c r="AH127" s="348"/>
      <c r="AL127" s="348"/>
      <c r="AM127" s="348"/>
      <c r="AN127" s="348"/>
      <c r="AO127" s="348"/>
      <c r="AP127" s="348"/>
      <c r="AQ127" s="348"/>
      <c r="AR127" s="348"/>
      <c r="AS127" s="348"/>
    </row>
    <row r="128" spans="20:45" x14ac:dyDescent="0.25">
      <c r="T128" s="348"/>
      <c r="U128" s="348"/>
      <c r="V128" s="348"/>
      <c r="W128" s="348"/>
      <c r="X128" s="348"/>
      <c r="Y128" s="348"/>
      <c r="Z128" s="348"/>
      <c r="AA128" s="348"/>
      <c r="AB128" s="348"/>
      <c r="AC128" s="348"/>
      <c r="AD128" s="348"/>
      <c r="AE128" s="348"/>
      <c r="AF128" s="348"/>
      <c r="AG128" s="348"/>
      <c r="AH128" s="348"/>
      <c r="AL128" s="348"/>
      <c r="AM128" s="348"/>
      <c r="AN128" s="348"/>
      <c r="AO128" s="348"/>
      <c r="AP128" s="348"/>
      <c r="AQ128" s="348"/>
      <c r="AR128" s="348"/>
      <c r="AS128" s="348"/>
    </row>
    <row r="129" spans="20:45" x14ac:dyDescent="0.25">
      <c r="T129" s="348"/>
      <c r="U129" s="348"/>
      <c r="V129" s="348"/>
      <c r="W129" s="348"/>
      <c r="X129" s="348"/>
      <c r="Y129" s="348"/>
      <c r="Z129" s="348"/>
      <c r="AA129" s="348"/>
      <c r="AB129" s="348"/>
      <c r="AC129" s="348"/>
      <c r="AD129" s="348"/>
      <c r="AE129" s="348"/>
      <c r="AF129" s="348"/>
      <c r="AG129" s="348"/>
      <c r="AH129" s="348"/>
      <c r="AL129" s="348"/>
      <c r="AM129" s="348"/>
      <c r="AN129" s="348"/>
      <c r="AO129" s="348"/>
      <c r="AP129" s="348"/>
      <c r="AQ129" s="348"/>
      <c r="AR129" s="348"/>
      <c r="AS129" s="348"/>
    </row>
    <row r="130" spans="20:45" x14ac:dyDescent="0.25">
      <c r="T130" s="348"/>
      <c r="U130" s="348"/>
      <c r="V130" s="348"/>
      <c r="W130" s="348"/>
      <c r="X130" s="348"/>
      <c r="Y130" s="348"/>
      <c r="Z130" s="348"/>
      <c r="AA130" s="348"/>
      <c r="AB130" s="348"/>
      <c r="AC130" s="348"/>
      <c r="AD130" s="348"/>
      <c r="AE130" s="348"/>
      <c r="AF130" s="348"/>
      <c r="AG130" s="348"/>
      <c r="AH130" s="348"/>
      <c r="AL130" s="348"/>
      <c r="AM130" s="348"/>
      <c r="AN130" s="348"/>
      <c r="AO130" s="348"/>
      <c r="AP130" s="348"/>
      <c r="AQ130" s="348"/>
      <c r="AR130" s="348"/>
      <c r="AS130" s="348"/>
    </row>
    <row r="131" spans="20:45" x14ac:dyDescent="0.25">
      <c r="T131" s="348"/>
      <c r="U131" s="348"/>
      <c r="V131" s="348"/>
      <c r="W131" s="348"/>
      <c r="X131" s="348"/>
      <c r="Y131" s="348"/>
      <c r="Z131" s="348"/>
      <c r="AA131" s="348"/>
      <c r="AB131" s="348"/>
      <c r="AC131" s="348"/>
      <c r="AD131" s="348"/>
      <c r="AE131" s="348"/>
      <c r="AF131" s="348"/>
      <c r="AG131" s="348"/>
      <c r="AH131" s="348"/>
      <c r="AL131" s="348"/>
      <c r="AM131" s="348"/>
      <c r="AN131" s="348"/>
      <c r="AO131" s="348"/>
      <c r="AP131" s="348"/>
      <c r="AQ131" s="348"/>
      <c r="AR131" s="348"/>
      <c r="AS131" s="348"/>
    </row>
    <row r="132" spans="20:45" x14ac:dyDescent="0.25">
      <c r="T132" s="348"/>
      <c r="U132" s="348"/>
      <c r="V132" s="348"/>
      <c r="W132" s="348"/>
      <c r="X132" s="348"/>
      <c r="Y132" s="348"/>
      <c r="Z132" s="348"/>
      <c r="AA132" s="348"/>
      <c r="AB132" s="348"/>
      <c r="AC132" s="348"/>
      <c r="AD132" s="348"/>
      <c r="AE132" s="348"/>
      <c r="AF132" s="348"/>
      <c r="AG132" s="348"/>
      <c r="AH132" s="348"/>
      <c r="AL132" s="348"/>
      <c r="AM132" s="348"/>
      <c r="AN132" s="348"/>
      <c r="AO132" s="348"/>
      <c r="AP132" s="348"/>
      <c r="AQ132" s="348"/>
      <c r="AR132" s="348"/>
      <c r="AS132" s="348"/>
    </row>
    <row r="133" spans="20:45" x14ac:dyDescent="0.25">
      <c r="T133" s="348"/>
      <c r="U133" s="348"/>
      <c r="V133" s="348"/>
      <c r="W133" s="348"/>
      <c r="X133" s="348"/>
      <c r="Y133" s="348"/>
      <c r="Z133" s="348"/>
      <c r="AA133" s="348"/>
      <c r="AB133" s="348"/>
      <c r="AC133" s="348"/>
      <c r="AD133" s="348"/>
      <c r="AE133" s="348"/>
      <c r="AF133" s="348"/>
      <c r="AG133" s="348"/>
      <c r="AH133" s="348"/>
      <c r="AL133" s="348"/>
      <c r="AM133" s="348"/>
      <c r="AN133" s="348"/>
      <c r="AO133" s="348"/>
      <c r="AP133" s="348"/>
      <c r="AQ133" s="348"/>
      <c r="AR133" s="348"/>
      <c r="AS133" s="348"/>
    </row>
    <row r="134" spans="20:45" x14ac:dyDescent="0.25">
      <c r="T134" s="348"/>
      <c r="U134" s="348"/>
      <c r="V134" s="348"/>
      <c r="W134" s="348"/>
      <c r="X134" s="348"/>
      <c r="Y134" s="348"/>
      <c r="Z134" s="348"/>
      <c r="AA134" s="348"/>
      <c r="AB134" s="348"/>
      <c r="AC134" s="348"/>
      <c r="AD134" s="348"/>
      <c r="AE134" s="348"/>
      <c r="AF134" s="348"/>
      <c r="AG134" s="348"/>
      <c r="AH134" s="348"/>
      <c r="AL134" s="348"/>
      <c r="AM134" s="348"/>
      <c r="AN134" s="348"/>
      <c r="AO134" s="348"/>
      <c r="AP134" s="348"/>
      <c r="AQ134" s="348"/>
      <c r="AR134" s="348"/>
      <c r="AS134" s="348"/>
    </row>
    <row r="135" spans="20:45" x14ac:dyDescent="0.25">
      <c r="T135" s="348"/>
      <c r="U135" s="348"/>
      <c r="V135" s="348"/>
      <c r="W135" s="348"/>
      <c r="X135" s="348"/>
      <c r="Y135" s="348"/>
      <c r="Z135" s="348"/>
      <c r="AA135" s="348"/>
      <c r="AB135" s="348"/>
      <c r="AC135" s="348"/>
      <c r="AD135" s="348"/>
      <c r="AE135" s="348"/>
      <c r="AF135" s="348"/>
      <c r="AG135" s="348"/>
      <c r="AH135" s="348"/>
      <c r="AL135" s="348"/>
      <c r="AM135" s="348"/>
      <c r="AN135" s="348"/>
      <c r="AO135" s="348"/>
      <c r="AP135" s="348"/>
      <c r="AQ135" s="348"/>
      <c r="AR135" s="348"/>
      <c r="AS135" s="348"/>
    </row>
    <row r="136" spans="20:45" x14ac:dyDescent="0.25">
      <c r="T136" s="348"/>
      <c r="U136" s="348"/>
      <c r="V136" s="348"/>
      <c r="W136" s="348"/>
      <c r="X136" s="348"/>
      <c r="Y136" s="348"/>
      <c r="Z136" s="348"/>
      <c r="AA136" s="348"/>
      <c r="AB136" s="348"/>
      <c r="AC136" s="348"/>
      <c r="AD136" s="348"/>
      <c r="AE136" s="348"/>
      <c r="AF136" s="348"/>
      <c r="AG136" s="348"/>
      <c r="AH136" s="348"/>
      <c r="AL136" s="348"/>
      <c r="AM136" s="348"/>
      <c r="AN136" s="348"/>
      <c r="AO136" s="348"/>
      <c r="AP136" s="348"/>
      <c r="AQ136" s="348"/>
      <c r="AR136" s="348"/>
      <c r="AS136" s="348"/>
    </row>
    <row r="137" spans="20:45" x14ac:dyDescent="0.25">
      <c r="T137" s="348"/>
      <c r="U137" s="348"/>
      <c r="V137" s="348"/>
      <c r="W137" s="348"/>
      <c r="X137" s="348"/>
      <c r="Y137" s="348"/>
      <c r="Z137" s="348"/>
      <c r="AA137" s="348"/>
      <c r="AB137" s="348"/>
      <c r="AC137" s="348"/>
      <c r="AD137" s="348"/>
      <c r="AE137" s="348"/>
      <c r="AF137" s="348"/>
      <c r="AG137" s="348"/>
      <c r="AH137" s="348"/>
      <c r="AL137" s="348"/>
      <c r="AM137" s="348"/>
      <c r="AN137" s="348"/>
      <c r="AO137" s="348"/>
      <c r="AP137" s="348"/>
      <c r="AQ137" s="348"/>
      <c r="AR137" s="348"/>
      <c r="AS137" s="348"/>
    </row>
    <row r="138" spans="20:45" x14ac:dyDescent="0.25">
      <c r="T138" s="348"/>
      <c r="U138" s="348"/>
      <c r="V138" s="348"/>
      <c r="W138" s="348"/>
      <c r="X138" s="348"/>
      <c r="Y138" s="348"/>
      <c r="Z138" s="348"/>
      <c r="AA138" s="348"/>
      <c r="AB138" s="348"/>
      <c r="AC138" s="348"/>
      <c r="AD138" s="348"/>
      <c r="AE138" s="348"/>
      <c r="AF138" s="348"/>
      <c r="AG138" s="348"/>
      <c r="AH138" s="348"/>
      <c r="AL138" s="348"/>
      <c r="AM138" s="348"/>
      <c r="AN138" s="348"/>
      <c r="AO138" s="348"/>
      <c r="AP138" s="348"/>
      <c r="AQ138" s="348"/>
      <c r="AR138" s="348"/>
      <c r="AS138" s="348"/>
    </row>
    <row r="139" spans="20:45" x14ac:dyDescent="0.25">
      <c r="T139" s="348"/>
      <c r="U139" s="348"/>
      <c r="V139" s="348"/>
      <c r="W139" s="348"/>
      <c r="X139" s="348"/>
      <c r="Y139" s="348"/>
      <c r="Z139" s="348"/>
      <c r="AA139" s="348"/>
      <c r="AB139" s="348"/>
      <c r="AC139" s="348"/>
      <c r="AD139" s="348"/>
      <c r="AE139" s="348"/>
      <c r="AF139" s="348"/>
      <c r="AG139" s="348"/>
      <c r="AH139" s="348"/>
      <c r="AL139" s="348"/>
      <c r="AM139" s="348"/>
      <c r="AN139" s="348"/>
      <c r="AO139" s="348"/>
      <c r="AP139" s="348"/>
      <c r="AQ139" s="348"/>
      <c r="AR139" s="348"/>
      <c r="AS139" s="348"/>
    </row>
    <row r="140" spans="20:45" x14ac:dyDescent="0.25">
      <c r="T140" s="348"/>
      <c r="U140" s="348"/>
      <c r="V140" s="348"/>
      <c r="W140" s="348"/>
      <c r="X140" s="348"/>
      <c r="Y140" s="348"/>
      <c r="Z140" s="348"/>
      <c r="AA140" s="348"/>
      <c r="AB140" s="348"/>
      <c r="AC140" s="348"/>
      <c r="AD140" s="348"/>
      <c r="AE140" s="348"/>
      <c r="AF140" s="348"/>
      <c r="AG140" s="348"/>
      <c r="AH140" s="348"/>
      <c r="AL140" s="348"/>
      <c r="AM140" s="348"/>
      <c r="AN140" s="348"/>
      <c r="AO140" s="348"/>
      <c r="AP140" s="348"/>
      <c r="AQ140" s="348"/>
      <c r="AR140" s="348"/>
      <c r="AS140" s="348"/>
    </row>
  </sheetData>
  <mergeCells count="1">
    <mergeCell ref="A4:C4"/>
  </mergeCells>
  <conditionalFormatting sqref="B22 B24 B26 B28 B30 B32 B34 B36 B38 B40 B42 B44 B46 B48 B50 B52">
    <cfRule type="cellIs" dxfId="150" priority="7" stopIfTrue="1" operator="equal">
      <formula>"QA"</formula>
    </cfRule>
    <cfRule type="cellIs" dxfId="149" priority="8" stopIfTrue="1" operator="equal">
      <formula>"DA"</formula>
    </cfRule>
  </conditionalFormatting>
  <conditionalFormatting sqref="E7 E21">
    <cfRule type="expression" dxfId="148" priority="5" stopIfTrue="1">
      <formula>$E7&lt;5</formula>
    </cfRule>
  </conditionalFormatting>
  <conditionalFormatting sqref="E22 E24 E26 E28 E30 E32 E34 E36 E38 E40 E42 E44 E46 E48 E50 E52">
    <cfRule type="expression" dxfId="147" priority="13" stopIfTrue="1">
      <formula>AND($E22&lt;9,$C22&gt;0)</formula>
    </cfRule>
  </conditionalFormatting>
  <conditionalFormatting sqref="F7 F9 F11 F13 F15 F17 F19 F21:F22">
    <cfRule type="cellIs" dxfId="146" priority="4" stopIfTrue="1" operator="equal">
      <formula>"Bye"</formula>
    </cfRule>
  </conditionalFormatting>
  <conditionalFormatting sqref="F24 F26 F28 F30 F32 F34 F36 F38 F40 F42 F44 F46 F48 F50">
    <cfRule type="cellIs" dxfId="145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144" priority="12" stopIfTrue="1">
      <formula>AND($E22&lt;9,$C22&gt;0)</formula>
    </cfRule>
  </conditionalFormatting>
  <conditionalFormatting sqref="H7 H9 H11 H13 H15 H17 H19 H21">
    <cfRule type="expression" dxfId="143" priority="17" stopIfTrue="1">
      <formula>AND($E7&lt;9,$C7&gt;0)</formula>
    </cfRule>
  </conditionalFormatting>
  <conditionalFormatting sqref="I8 K10 I12 M14 I16 K18 I20 I23 K25 I27 M29 I31 K33 I35 I39 K41 I43 M45 I47 K49 I51">
    <cfRule type="expression" dxfId="142" priority="14" stopIfTrue="1">
      <formula>AND($O$1="CU",I8="Umpire")</formula>
    </cfRule>
    <cfRule type="expression" dxfId="141" priority="15" stopIfTrue="1">
      <formula>AND($O$1="CU",I8&lt;&gt;"Umpire",J8&lt;&gt;"")</formula>
    </cfRule>
    <cfRule type="expression" dxfId="140" priority="16" stopIfTrue="1">
      <formula>AND($O$1="CU",I8&lt;&gt;"Umpire")</formula>
    </cfRule>
  </conditionalFormatting>
  <conditionalFormatting sqref="J8 L10 J12 N14 J16 L18 J20 R62">
    <cfRule type="expression" dxfId="139" priority="6" stopIfTrue="1">
      <formula>$O$1="CU"</formula>
    </cfRule>
  </conditionalFormatting>
  <conditionalFormatting sqref="K8 M10 K12 O14 K16 M18 K20 K23 M25 K27 O29 K31 M33 K35 K39 M41 K43 O45 K47 M49 K51">
    <cfRule type="expression" dxfId="138" priority="9" stopIfTrue="1">
      <formula>J8="as"</formula>
    </cfRule>
    <cfRule type="expression" dxfId="137" priority="10" stopIfTrue="1">
      <formula>J8="bs"</formula>
    </cfRule>
  </conditionalFormatting>
  <conditionalFormatting sqref="O16">
    <cfRule type="expression" dxfId="136" priority="1" stopIfTrue="1">
      <formula>AND($O$1="CU",O16="Umpire")</formula>
    </cfRule>
    <cfRule type="expression" dxfId="135" priority="2" stopIfTrue="1">
      <formula>AND($O$1="CU",O16&lt;&gt;"Umpire",P16&lt;&gt;"")</formula>
    </cfRule>
    <cfRule type="expression" dxfId="134" priority="3" stopIfTrue="1">
      <formula>AND($O$1="CU",O16&lt;&gt;"Umpire")</formula>
    </cfRule>
  </conditionalFormatting>
  <dataValidations disablePrompts="1" count="1">
    <dataValidation type="list" allowBlank="1" showInputMessage="1" sqref="I23 I39 I27 I35 I43 I31 I51 I47 K49 K41 M45 K33 K25 M29 I16 K18 K10 I20 I12 I8 M14 O16" xr:uid="{2297E821-AF1B-4106-A3FE-FB75169D016C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4070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0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D065-A9EA-4973-9045-D2591BA92736}">
  <dimension ref="A2:K70"/>
  <sheetViews>
    <sheetView zoomScaleNormal="100" workbookViewId="0">
      <selection activeCell="G4" sqref="G4"/>
    </sheetView>
  </sheetViews>
  <sheetFormatPr defaultRowHeight="13.2" x14ac:dyDescent="0.25"/>
  <cols>
    <col min="1" max="3" width="5.6640625" customWidth="1"/>
    <col min="4" max="5" width="24.6640625" customWidth="1"/>
    <col min="6" max="6" width="12" customWidth="1"/>
  </cols>
  <sheetData>
    <row r="2" spans="1:6" ht="25.8" x14ac:dyDescent="0.25">
      <c r="A2" s="556" t="s">
        <v>435</v>
      </c>
      <c r="B2" s="556"/>
      <c r="C2" s="556"/>
      <c r="D2" s="556"/>
      <c r="E2" s="556"/>
      <c r="F2" s="556"/>
    </row>
    <row r="3" spans="1:6" ht="21" x14ac:dyDescent="0.25">
      <c r="A3" s="573" t="s">
        <v>515</v>
      </c>
      <c r="B3" s="573"/>
      <c r="C3" s="573"/>
      <c r="D3" s="573"/>
      <c r="E3" s="573"/>
      <c r="F3" s="573"/>
    </row>
    <row r="4" spans="1:6" ht="60.6" x14ac:dyDescent="0.25">
      <c r="A4" s="543" t="s">
        <v>357</v>
      </c>
      <c r="B4" s="554" t="s">
        <v>358</v>
      </c>
      <c r="C4" s="543" t="s">
        <v>359</v>
      </c>
    </row>
    <row r="5" spans="1:6" ht="21.9" customHeight="1" x14ac:dyDescent="0.3">
      <c r="A5" s="544">
        <v>0.375</v>
      </c>
      <c r="B5" s="549" t="s">
        <v>368</v>
      </c>
      <c r="C5" s="544" t="s">
        <v>436</v>
      </c>
      <c r="D5" s="545" t="s">
        <v>437</v>
      </c>
      <c r="E5" s="545" t="s">
        <v>438</v>
      </c>
      <c r="F5" s="545"/>
    </row>
    <row r="6" spans="1:6" ht="21.9" customHeight="1" x14ac:dyDescent="0.3">
      <c r="A6" s="544">
        <v>0.38541666666666669</v>
      </c>
      <c r="B6" s="550"/>
      <c r="C6" s="544" t="s">
        <v>439</v>
      </c>
      <c r="D6" s="545" t="s">
        <v>440</v>
      </c>
      <c r="E6" s="545" t="s">
        <v>441</v>
      </c>
      <c r="F6" s="545"/>
    </row>
    <row r="7" spans="1:6" ht="21.9" customHeight="1" x14ac:dyDescent="0.3">
      <c r="A7" s="544">
        <v>0.39583333333333331</v>
      </c>
      <c r="B7" s="550"/>
      <c r="C7" s="544" t="s">
        <v>442</v>
      </c>
      <c r="D7" s="545" t="s">
        <v>443</v>
      </c>
      <c r="E7" s="545" t="s">
        <v>444</v>
      </c>
      <c r="F7" s="545"/>
    </row>
    <row r="8" spans="1:6" ht="21.9" customHeight="1" x14ac:dyDescent="0.3">
      <c r="A8" s="544">
        <v>0.375</v>
      </c>
      <c r="B8" s="550" t="s">
        <v>360</v>
      </c>
      <c r="C8" s="544" t="s">
        <v>445</v>
      </c>
      <c r="D8" s="545" t="s">
        <v>446</v>
      </c>
      <c r="E8" s="545" t="s">
        <v>447</v>
      </c>
      <c r="F8" s="545"/>
    </row>
    <row r="9" spans="1:6" ht="21.9" customHeight="1" x14ac:dyDescent="0.3">
      <c r="A9" s="545"/>
      <c r="B9" s="550" t="s">
        <v>364</v>
      </c>
      <c r="C9" s="545" t="s">
        <v>445</v>
      </c>
      <c r="D9" s="545" t="s">
        <v>448</v>
      </c>
      <c r="E9" s="545" t="s">
        <v>449</v>
      </c>
      <c r="F9" s="545"/>
    </row>
    <row r="10" spans="1:6" ht="21.9" customHeight="1" x14ac:dyDescent="0.3">
      <c r="A10" s="544">
        <v>0.3888888888888889</v>
      </c>
      <c r="B10" s="550"/>
      <c r="C10" s="544" t="s">
        <v>445</v>
      </c>
      <c r="D10" s="545" t="s">
        <v>449</v>
      </c>
      <c r="E10" s="545" t="s">
        <v>446</v>
      </c>
      <c r="F10" s="545"/>
    </row>
    <row r="11" spans="1:6" ht="21.9" customHeight="1" x14ac:dyDescent="0.3">
      <c r="A11" s="544"/>
      <c r="B11" s="550"/>
      <c r="C11" s="544" t="s">
        <v>445</v>
      </c>
      <c r="D11" s="545" t="s">
        <v>447</v>
      </c>
      <c r="E11" s="545" t="s">
        <v>450</v>
      </c>
      <c r="F11" s="545"/>
    </row>
    <row r="12" spans="1:6" ht="21.9" customHeight="1" x14ac:dyDescent="0.3">
      <c r="A12" s="544">
        <v>0.40277777777777773</v>
      </c>
      <c r="B12" s="550"/>
      <c r="C12" s="545" t="s">
        <v>445</v>
      </c>
      <c r="D12" s="545" t="s">
        <v>450</v>
      </c>
      <c r="E12" s="545" t="s">
        <v>449</v>
      </c>
      <c r="F12" s="545"/>
    </row>
    <row r="13" spans="1:6" ht="21.9" customHeight="1" x14ac:dyDescent="0.3">
      <c r="A13" s="545"/>
      <c r="B13" s="550"/>
      <c r="C13" s="545" t="s">
        <v>445</v>
      </c>
      <c r="D13" s="547" t="s">
        <v>446</v>
      </c>
      <c r="E13" s="545" t="s">
        <v>448</v>
      </c>
      <c r="F13" s="545"/>
    </row>
    <row r="14" spans="1:6" ht="21.9" customHeight="1" x14ac:dyDescent="0.3">
      <c r="A14" s="544">
        <v>0.41666666666666669</v>
      </c>
      <c r="B14" s="551"/>
      <c r="C14" s="546" t="s">
        <v>445</v>
      </c>
      <c r="D14" s="545" t="s">
        <v>448</v>
      </c>
      <c r="E14" s="545" t="s">
        <v>450</v>
      </c>
      <c r="F14" s="545"/>
    </row>
    <row r="15" spans="1:6" ht="21.9" customHeight="1" x14ac:dyDescent="0.3">
      <c r="A15" s="544"/>
      <c r="B15" s="550"/>
      <c r="C15" s="544" t="s">
        <v>445</v>
      </c>
      <c r="D15" s="545" t="s">
        <v>449</v>
      </c>
      <c r="E15" s="545" t="s">
        <v>447</v>
      </c>
      <c r="F15" s="545"/>
    </row>
    <row r="16" spans="1:6" ht="21.9" customHeight="1" x14ac:dyDescent="0.3">
      <c r="A16" s="544">
        <v>0.43055555555555558</v>
      </c>
      <c r="B16" s="550"/>
      <c r="C16" s="545" t="s">
        <v>445</v>
      </c>
      <c r="D16" s="545" t="s">
        <v>450</v>
      </c>
      <c r="E16" s="545" t="s">
        <v>446</v>
      </c>
      <c r="F16" s="545"/>
    </row>
    <row r="17" spans="1:6" ht="21.9" customHeight="1" x14ac:dyDescent="0.3">
      <c r="A17" s="544"/>
      <c r="B17" s="550"/>
      <c r="C17" s="544" t="s">
        <v>445</v>
      </c>
      <c r="D17" s="545" t="s">
        <v>447</v>
      </c>
      <c r="E17" s="545" t="s">
        <v>448</v>
      </c>
      <c r="F17" s="545"/>
    </row>
    <row r="18" spans="1:6" ht="21.9" customHeight="1" x14ac:dyDescent="0.3">
      <c r="A18" s="544"/>
      <c r="B18" s="550"/>
      <c r="C18" s="544" t="s">
        <v>451</v>
      </c>
      <c r="D18" s="545" t="s">
        <v>452</v>
      </c>
      <c r="E18" s="545" t="s">
        <v>453</v>
      </c>
      <c r="F18" s="545"/>
    </row>
    <row r="19" spans="1:6" ht="21.9" customHeight="1" x14ac:dyDescent="0.3">
      <c r="A19" s="544">
        <v>0.40625</v>
      </c>
      <c r="B19" s="550" t="s">
        <v>368</v>
      </c>
      <c r="C19" s="544" t="s">
        <v>454</v>
      </c>
      <c r="D19" s="545" t="s">
        <v>455</v>
      </c>
      <c r="E19" s="545" t="s">
        <v>456</v>
      </c>
      <c r="F19" s="545"/>
    </row>
    <row r="20" spans="1:6" ht="21.9" customHeight="1" x14ac:dyDescent="0.3">
      <c r="A20" s="545"/>
      <c r="B20" s="550" t="s">
        <v>371</v>
      </c>
      <c r="C20" s="544" t="s">
        <v>458</v>
      </c>
      <c r="D20" s="545" t="s">
        <v>459</v>
      </c>
      <c r="E20" s="545" t="s">
        <v>460</v>
      </c>
      <c r="F20" s="545"/>
    </row>
    <row r="21" spans="1:6" ht="21.9" customHeight="1" x14ac:dyDescent="0.3">
      <c r="A21" s="544"/>
      <c r="B21" s="550" t="s">
        <v>375</v>
      </c>
      <c r="C21" s="544" t="s">
        <v>461</v>
      </c>
      <c r="D21" s="545" t="s">
        <v>462</v>
      </c>
      <c r="E21" s="545" t="s">
        <v>463</v>
      </c>
      <c r="F21" s="545"/>
    </row>
    <row r="22" spans="1:6" ht="21.9" customHeight="1" x14ac:dyDescent="0.3">
      <c r="A22" s="545"/>
      <c r="B22" s="550" t="s">
        <v>378</v>
      </c>
      <c r="C22" s="544"/>
      <c r="D22" s="545" t="s">
        <v>464</v>
      </c>
      <c r="E22" s="545" t="s">
        <v>498</v>
      </c>
      <c r="F22" s="545"/>
    </row>
    <row r="23" spans="1:6" ht="21.9" customHeight="1" x14ac:dyDescent="0.3">
      <c r="A23" s="544">
        <v>0.44444444444444442</v>
      </c>
      <c r="B23" s="550"/>
      <c r="C23" s="544"/>
      <c r="D23" s="545" t="s">
        <v>465</v>
      </c>
      <c r="E23" s="545" t="s">
        <v>466</v>
      </c>
      <c r="F23" s="545"/>
    </row>
    <row r="24" spans="1:6" ht="21.9" customHeight="1" x14ac:dyDescent="0.3">
      <c r="A24" s="544"/>
      <c r="B24" s="550"/>
      <c r="C24" s="544" t="s">
        <v>467</v>
      </c>
      <c r="D24" s="545" t="s">
        <v>468</v>
      </c>
      <c r="E24" s="545" t="s">
        <v>469</v>
      </c>
      <c r="F24" s="545"/>
    </row>
    <row r="25" spans="1:6" ht="21.9" customHeight="1" x14ac:dyDescent="0.3">
      <c r="A25" s="544"/>
      <c r="B25" s="551"/>
      <c r="C25" s="544"/>
      <c r="D25" s="545" t="s">
        <v>470</v>
      </c>
      <c r="E25" s="545" t="s">
        <v>471</v>
      </c>
      <c r="F25" s="545"/>
    </row>
    <row r="26" spans="1:6" ht="21.9" customHeight="1" x14ac:dyDescent="0.3">
      <c r="A26" s="544"/>
      <c r="B26" s="550"/>
      <c r="C26" s="544"/>
      <c r="D26" s="545" t="s">
        <v>472</v>
      </c>
      <c r="E26" s="545" t="s">
        <v>473</v>
      </c>
      <c r="F26" s="545"/>
    </row>
    <row r="27" spans="1:6" ht="21.9" customHeight="1" x14ac:dyDescent="0.3">
      <c r="A27" s="545"/>
      <c r="B27" s="550"/>
      <c r="C27" s="544" t="s">
        <v>474</v>
      </c>
      <c r="D27" s="545" t="s">
        <v>475</v>
      </c>
      <c r="E27" s="545" t="s">
        <v>476</v>
      </c>
      <c r="F27" s="545"/>
    </row>
    <row r="28" spans="1:6" ht="21.9" customHeight="1" x14ac:dyDescent="0.3">
      <c r="A28" s="545"/>
      <c r="B28" s="550"/>
      <c r="C28" s="544"/>
      <c r="D28" s="545" t="s">
        <v>477</v>
      </c>
      <c r="E28" s="545" t="s">
        <v>478</v>
      </c>
      <c r="F28" s="545"/>
    </row>
    <row r="29" spans="1:6" ht="21.9" customHeight="1" x14ac:dyDescent="0.3">
      <c r="A29" s="544">
        <v>0.47916666666666669</v>
      </c>
      <c r="B29" s="550"/>
      <c r="C29" s="544"/>
      <c r="D29" s="545" t="s">
        <v>479</v>
      </c>
      <c r="E29" s="545" t="s">
        <v>480</v>
      </c>
      <c r="F29" s="545"/>
    </row>
    <row r="30" spans="1:6" ht="21.9" customHeight="1" x14ac:dyDescent="0.3">
      <c r="A30" s="545"/>
      <c r="B30" s="550"/>
      <c r="C30" s="544"/>
      <c r="D30" s="545" t="s">
        <v>481</v>
      </c>
      <c r="E30" s="545" t="s">
        <v>482</v>
      </c>
      <c r="F30" s="545"/>
    </row>
    <row r="31" spans="1:6" ht="21.9" customHeight="1" x14ac:dyDescent="0.3">
      <c r="A31" s="544"/>
      <c r="B31" s="550"/>
      <c r="C31" s="544" t="s">
        <v>483</v>
      </c>
      <c r="D31" s="545" t="s">
        <v>484</v>
      </c>
      <c r="E31" s="545" t="s">
        <v>485</v>
      </c>
      <c r="F31" s="545"/>
    </row>
    <row r="32" spans="1:6" ht="21.9" customHeight="1" x14ac:dyDescent="0.3">
      <c r="A32" s="544"/>
      <c r="B32" s="550"/>
      <c r="C32" s="544"/>
      <c r="D32" s="545" t="s">
        <v>486</v>
      </c>
      <c r="E32" s="545" t="s">
        <v>487</v>
      </c>
      <c r="F32" s="545"/>
    </row>
    <row r="33" spans="1:6" ht="21.9" customHeight="1" x14ac:dyDescent="0.3">
      <c r="A33" s="545"/>
      <c r="B33" s="550"/>
      <c r="C33" s="544"/>
      <c r="D33" s="545" t="s">
        <v>489</v>
      </c>
      <c r="E33" s="545" t="s">
        <v>488</v>
      </c>
      <c r="F33" s="545"/>
    </row>
    <row r="34" spans="1:6" ht="21.9" customHeight="1" x14ac:dyDescent="0.3">
      <c r="A34" s="544"/>
      <c r="B34" s="550"/>
      <c r="C34" s="544"/>
      <c r="D34" s="545" t="s">
        <v>490</v>
      </c>
      <c r="E34" s="545" t="s">
        <v>491</v>
      </c>
      <c r="F34" s="545"/>
    </row>
    <row r="35" spans="1:6" ht="21.9" customHeight="1" x14ac:dyDescent="0.3">
      <c r="A35" s="544">
        <v>0.51041666666666663</v>
      </c>
      <c r="B35" s="550"/>
      <c r="C35" s="544" t="s">
        <v>492</v>
      </c>
      <c r="D35" s="545" t="s">
        <v>493</v>
      </c>
      <c r="E35" s="545" t="s">
        <v>494</v>
      </c>
      <c r="F35" s="545"/>
    </row>
    <row r="36" spans="1:6" ht="21.9" customHeight="1" x14ac:dyDescent="0.3">
      <c r="A36" s="544"/>
      <c r="B36" s="550"/>
      <c r="C36" s="544" t="s">
        <v>495</v>
      </c>
      <c r="D36" s="545" t="s">
        <v>497</v>
      </c>
      <c r="E36" s="545" t="s">
        <v>505</v>
      </c>
      <c r="F36" s="545"/>
    </row>
    <row r="37" spans="1:6" ht="21.9" customHeight="1" x14ac:dyDescent="0.3">
      <c r="A37" s="544"/>
      <c r="B37" s="550"/>
      <c r="C37" s="544" t="s">
        <v>499</v>
      </c>
      <c r="D37" s="545" t="s">
        <v>463</v>
      </c>
      <c r="E37" s="545" t="s">
        <v>500</v>
      </c>
      <c r="F37" s="545"/>
    </row>
    <row r="38" spans="1:6" ht="21.9" customHeight="1" x14ac:dyDescent="0.3">
      <c r="A38" s="544"/>
      <c r="B38" s="550"/>
      <c r="C38" s="544"/>
      <c r="D38" s="545" t="s">
        <v>501</v>
      </c>
      <c r="E38" s="545" t="s">
        <v>465</v>
      </c>
      <c r="F38" s="545"/>
    </row>
    <row r="39" spans="1:6" ht="21.9" customHeight="1" x14ac:dyDescent="0.3">
      <c r="A39" s="545"/>
      <c r="B39" s="550"/>
      <c r="C39" s="544"/>
      <c r="D39" s="545" t="s">
        <v>466</v>
      </c>
      <c r="E39" s="545" t="s">
        <v>464</v>
      </c>
      <c r="F39" s="545"/>
    </row>
    <row r="40" spans="1:6" ht="21.9" customHeight="1" x14ac:dyDescent="0.3">
      <c r="A40" s="545"/>
      <c r="B40" s="550"/>
      <c r="C40" s="544" t="s">
        <v>467</v>
      </c>
      <c r="D40" s="545" t="s">
        <v>469</v>
      </c>
      <c r="E40" s="545" t="s">
        <v>506</v>
      </c>
      <c r="F40" s="545"/>
    </row>
    <row r="41" spans="1:6" ht="21.9" customHeight="1" x14ac:dyDescent="0.3">
      <c r="A41" s="544">
        <v>0.54166666666666663</v>
      </c>
      <c r="B41" s="550"/>
      <c r="C41" s="544"/>
      <c r="D41" s="545" t="s">
        <v>471</v>
      </c>
      <c r="E41" s="545" t="s">
        <v>470</v>
      </c>
      <c r="F41" s="545"/>
    </row>
    <row r="42" spans="1:6" ht="21.9" customHeight="1" x14ac:dyDescent="0.3">
      <c r="A42" s="545"/>
      <c r="B42" s="550"/>
      <c r="C42" s="544"/>
      <c r="D42" s="545" t="s">
        <v>473</v>
      </c>
      <c r="E42" s="545" t="s">
        <v>472</v>
      </c>
      <c r="F42" s="545"/>
    </row>
    <row r="43" spans="1:6" ht="21.9" customHeight="1" x14ac:dyDescent="0.3">
      <c r="A43" s="544"/>
      <c r="B43" s="550"/>
      <c r="C43" s="544" t="s">
        <v>474</v>
      </c>
      <c r="D43" s="545" t="s">
        <v>502</v>
      </c>
      <c r="E43" s="545"/>
      <c r="F43" s="545"/>
    </row>
    <row r="44" spans="1:6" ht="21.9" customHeight="1" x14ac:dyDescent="0.3">
      <c r="A44" s="545"/>
      <c r="B44" s="550"/>
      <c r="C44" s="544"/>
      <c r="D44" s="545" t="s">
        <v>502</v>
      </c>
      <c r="E44" s="545"/>
      <c r="F44" s="545"/>
    </row>
    <row r="45" spans="1:6" ht="21.9" customHeight="1" x14ac:dyDescent="0.3">
      <c r="A45" s="545"/>
      <c r="B45" s="550"/>
      <c r="C45" s="544"/>
      <c r="D45" s="545" t="s">
        <v>503</v>
      </c>
      <c r="E45" s="545"/>
      <c r="F45" s="545"/>
    </row>
    <row r="46" spans="1:6" ht="21.9" customHeight="1" x14ac:dyDescent="0.25">
      <c r="A46" s="545"/>
      <c r="B46" s="552"/>
      <c r="C46" s="545"/>
      <c r="D46" s="545" t="s">
        <v>503</v>
      </c>
      <c r="E46" s="545"/>
      <c r="F46" s="545"/>
    </row>
    <row r="47" spans="1:6" ht="21.9" customHeight="1" x14ac:dyDescent="0.25">
      <c r="A47" s="544">
        <v>0.58333333333333337</v>
      </c>
      <c r="B47" s="553"/>
      <c r="C47" s="545" t="s">
        <v>483</v>
      </c>
      <c r="D47" s="545" t="s">
        <v>502</v>
      </c>
      <c r="E47" s="545"/>
      <c r="F47" s="545"/>
    </row>
    <row r="48" spans="1:6" ht="21.9" customHeight="1" x14ac:dyDescent="0.25">
      <c r="A48" s="545"/>
      <c r="B48" s="552"/>
      <c r="C48" s="544"/>
      <c r="D48" s="545" t="s">
        <v>502</v>
      </c>
      <c r="E48" s="545"/>
      <c r="F48" s="545"/>
    </row>
    <row r="49" spans="1:6" ht="21.9" customHeight="1" x14ac:dyDescent="0.25">
      <c r="A49" s="545"/>
      <c r="B49" s="552"/>
      <c r="C49" s="545"/>
      <c r="D49" s="545" t="s">
        <v>503</v>
      </c>
      <c r="E49" s="545"/>
      <c r="F49" s="545"/>
    </row>
    <row r="50" spans="1:6" ht="21.9" customHeight="1" x14ac:dyDescent="0.25">
      <c r="A50" s="544"/>
      <c r="B50" s="553"/>
      <c r="C50" s="545"/>
      <c r="D50" s="545" t="s">
        <v>503</v>
      </c>
      <c r="E50" s="545"/>
      <c r="F50" s="545"/>
    </row>
    <row r="51" spans="1:6" ht="21.9" customHeight="1" x14ac:dyDescent="0.25">
      <c r="A51" s="545"/>
      <c r="B51" s="552"/>
      <c r="C51" s="544" t="s">
        <v>492</v>
      </c>
      <c r="D51" s="545" t="s">
        <v>494</v>
      </c>
      <c r="E51" s="545" t="s">
        <v>504</v>
      </c>
      <c r="F51" s="545"/>
    </row>
    <row r="52" spans="1:6" ht="21.9" customHeight="1" x14ac:dyDescent="0.25">
      <c r="A52" s="544"/>
      <c r="B52" s="553"/>
      <c r="C52" s="545" t="s">
        <v>495</v>
      </c>
      <c r="D52" s="545" t="s">
        <v>505</v>
      </c>
      <c r="E52" s="545" t="s">
        <v>496</v>
      </c>
      <c r="F52" s="545"/>
    </row>
    <row r="53" spans="1:6" ht="21.9" customHeight="1" x14ac:dyDescent="0.25">
      <c r="A53" s="544">
        <v>0.625</v>
      </c>
      <c r="B53" s="552"/>
      <c r="C53" s="544" t="s">
        <v>461</v>
      </c>
      <c r="D53" s="545" t="s">
        <v>500</v>
      </c>
      <c r="E53" s="545" t="s">
        <v>462</v>
      </c>
      <c r="F53" s="545"/>
    </row>
    <row r="54" spans="1:6" ht="21.9" customHeight="1" x14ac:dyDescent="0.25">
      <c r="A54" s="545"/>
      <c r="B54" s="552"/>
      <c r="C54" s="545"/>
      <c r="D54" s="545" t="s">
        <v>465</v>
      </c>
      <c r="E54" s="545" t="s">
        <v>464</v>
      </c>
      <c r="F54" s="545"/>
    </row>
    <row r="55" spans="1:6" ht="21.9" customHeight="1" x14ac:dyDescent="0.25">
      <c r="A55" s="545"/>
      <c r="B55" s="552"/>
      <c r="C55" s="545"/>
      <c r="D55" s="545" t="s">
        <v>501</v>
      </c>
      <c r="E55" s="545" t="s">
        <v>466</v>
      </c>
      <c r="F55" s="545"/>
    </row>
    <row r="56" spans="1:6" ht="21.9" customHeight="1" x14ac:dyDescent="0.25">
      <c r="A56" s="544"/>
      <c r="B56" s="553"/>
      <c r="C56" s="545" t="s">
        <v>467</v>
      </c>
      <c r="D56" s="545" t="s">
        <v>506</v>
      </c>
      <c r="E56" s="545" t="s">
        <v>468</v>
      </c>
      <c r="F56" s="545"/>
    </row>
    <row r="57" spans="1:6" ht="21.9" customHeight="1" x14ac:dyDescent="0.25">
      <c r="A57" s="545"/>
      <c r="B57" s="552"/>
      <c r="C57" s="544"/>
      <c r="D57" s="545" t="s">
        <v>472</v>
      </c>
      <c r="E57" s="545" t="s">
        <v>470</v>
      </c>
      <c r="F57" s="545"/>
    </row>
    <row r="58" spans="1:6" ht="21.9" customHeight="1" x14ac:dyDescent="0.25">
      <c r="A58" s="545"/>
      <c r="B58" s="552"/>
      <c r="C58" s="545"/>
      <c r="D58" s="545" t="s">
        <v>471</v>
      </c>
      <c r="E58" s="545" t="s">
        <v>473</v>
      </c>
      <c r="F58" s="545"/>
    </row>
    <row r="59" spans="1:6" ht="21.9" customHeight="1" x14ac:dyDescent="0.25">
      <c r="A59" s="544">
        <v>0.65972222222222221</v>
      </c>
      <c r="B59" s="553"/>
      <c r="C59" s="545" t="s">
        <v>474</v>
      </c>
      <c r="D59" s="545" t="s">
        <v>404</v>
      </c>
      <c r="E59" s="545"/>
      <c r="F59" s="545"/>
    </row>
    <row r="60" spans="1:6" ht="21.9" customHeight="1" x14ac:dyDescent="0.25">
      <c r="A60" s="545"/>
      <c r="B60" s="552"/>
      <c r="C60" s="544"/>
      <c r="D60" s="545" t="s">
        <v>507</v>
      </c>
      <c r="E60" s="545"/>
      <c r="F60" s="545"/>
    </row>
    <row r="61" spans="1:6" ht="21.9" customHeight="1" x14ac:dyDescent="0.25">
      <c r="A61" s="544"/>
      <c r="B61" s="553"/>
      <c r="C61" s="545" t="s">
        <v>483</v>
      </c>
      <c r="D61" s="545" t="s">
        <v>404</v>
      </c>
      <c r="E61" s="545"/>
      <c r="F61" s="545"/>
    </row>
    <row r="62" spans="1:6" ht="21.9" customHeight="1" x14ac:dyDescent="0.25">
      <c r="A62" s="545"/>
      <c r="B62" s="552"/>
      <c r="C62" s="544"/>
      <c r="D62" s="545" t="s">
        <v>507</v>
      </c>
      <c r="E62" s="545"/>
      <c r="F62" s="545"/>
    </row>
    <row r="63" spans="1:6" ht="21.9" customHeight="1" x14ac:dyDescent="0.25">
      <c r="A63" s="545"/>
      <c r="B63" s="552"/>
      <c r="C63" s="545" t="s">
        <v>492</v>
      </c>
      <c r="D63" s="545" t="s">
        <v>504</v>
      </c>
      <c r="E63" s="545" t="s">
        <v>493</v>
      </c>
      <c r="F63" s="545"/>
    </row>
    <row r="64" spans="1:6" ht="21.9" customHeight="1" x14ac:dyDescent="0.25">
      <c r="A64" s="545"/>
      <c r="B64" s="552"/>
      <c r="C64" s="545" t="s">
        <v>495</v>
      </c>
      <c r="D64" s="545" t="s">
        <v>496</v>
      </c>
      <c r="E64" s="545" t="s">
        <v>497</v>
      </c>
      <c r="F64" s="545"/>
    </row>
    <row r="65" spans="1:11" ht="21.9" customHeight="1" x14ac:dyDescent="0.25">
      <c r="A65" s="544">
        <v>0.69444444444444453</v>
      </c>
      <c r="B65" s="552"/>
      <c r="C65" s="545" t="s">
        <v>461</v>
      </c>
      <c r="D65" s="545" t="s">
        <v>508</v>
      </c>
      <c r="E65" s="545"/>
      <c r="F65" s="545"/>
    </row>
    <row r="66" spans="1:11" ht="21.9" customHeight="1" x14ac:dyDescent="0.25">
      <c r="A66" s="545"/>
      <c r="B66" s="552"/>
      <c r="C66" s="545"/>
      <c r="D66" s="545" t="s">
        <v>508</v>
      </c>
      <c r="E66" s="545"/>
      <c r="F66" s="545"/>
    </row>
    <row r="67" spans="1:11" ht="21.9" customHeight="1" x14ac:dyDescent="0.25">
      <c r="A67" s="545"/>
      <c r="B67" s="552"/>
      <c r="C67" s="545"/>
      <c r="D67" s="545" t="s">
        <v>508</v>
      </c>
      <c r="E67" s="545"/>
      <c r="F67" s="545"/>
    </row>
    <row r="68" spans="1:11" ht="21.9" customHeight="1" x14ac:dyDescent="0.25">
      <c r="A68" s="545"/>
      <c r="B68" s="552"/>
      <c r="C68" s="545" t="s">
        <v>467</v>
      </c>
      <c r="D68" s="545" t="s">
        <v>508</v>
      </c>
      <c r="E68" s="545"/>
      <c r="F68" s="545"/>
    </row>
    <row r="69" spans="1:11" ht="21.9" customHeight="1" x14ac:dyDescent="0.25">
      <c r="A69" s="545"/>
      <c r="B69" s="552"/>
      <c r="C69" s="545"/>
      <c r="D69" s="545" t="s">
        <v>508</v>
      </c>
      <c r="E69" s="545"/>
      <c r="F69" s="545"/>
    </row>
    <row r="70" spans="1:11" ht="21.9" customHeight="1" x14ac:dyDescent="0.25">
      <c r="B70" s="523"/>
      <c r="C70" s="545"/>
      <c r="D70" s="545" t="s">
        <v>508</v>
      </c>
      <c r="E70" s="545"/>
      <c r="F70" s="545"/>
      <c r="G70" s="545"/>
      <c r="H70" s="545"/>
      <c r="I70" s="545"/>
      <c r="J70" s="545"/>
      <c r="K70" s="545"/>
    </row>
  </sheetData>
  <mergeCells count="2">
    <mergeCell ref="A2:F2"/>
    <mergeCell ref="A3:F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6696-5316-4ADE-9062-4ABB7620717D}">
  <sheetPr codeName="Munka61">
    <tabColor indexed="11"/>
  </sheetPr>
  <dimension ref="A1:Q156"/>
  <sheetViews>
    <sheetView workbookViewId="0">
      <selection activeCell="M26" sqref="M26"/>
    </sheetView>
  </sheetViews>
  <sheetFormatPr defaultRowHeight="13.2" x14ac:dyDescent="0.25"/>
  <cols>
    <col min="1" max="1" width="26" bestFit="1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286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287</v>
      </c>
      <c r="C7" s="93" t="s">
        <v>288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 t="s">
        <v>287</v>
      </c>
      <c r="C8" s="93" t="s">
        <v>143</v>
      </c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 t="s">
        <v>289</v>
      </c>
      <c r="C9" s="93" t="s">
        <v>144</v>
      </c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 t="s">
        <v>291</v>
      </c>
      <c r="C10" s="93" t="s">
        <v>234</v>
      </c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 t="s">
        <v>292</v>
      </c>
      <c r="C11" s="93" t="s">
        <v>293</v>
      </c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 t="s">
        <v>294</v>
      </c>
      <c r="C12" s="93" t="s">
        <v>143</v>
      </c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492" t="s">
        <v>141</v>
      </c>
      <c r="C13" s="93" t="s">
        <v>142</v>
      </c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93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10:A14 B13:D16 A15:D156">
    <cfRule type="expression" dxfId="133" priority="18" stopIfTrue="1">
      <formula>$Q10&gt;=1</formula>
    </cfRule>
  </conditionalFormatting>
  <conditionalFormatting sqref="A7:D9 D10:D14">
    <cfRule type="expression" dxfId="132" priority="1" stopIfTrue="1">
      <formula>$Q7&gt;=1</formula>
    </cfRule>
  </conditionalFormatting>
  <conditionalFormatting sqref="B10:C13">
    <cfRule type="expression" dxfId="131" priority="47" stopIfTrue="1">
      <formula>$Q11&gt;=1</formula>
    </cfRule>
  </conditionalFormatting>
  <conditionalFormatting sqref="E7:E14">
    <cfRule type="expression" dxfId="130" priority="6" stopIfTrue="1">
      <formula>AND(ROUNDDOWN(($A$4-E7)/365.25,0)&lt;=13,G7&lt;&gt;"OK")</formula>
    </cfRule>
    <cfRule type="expression" dxfId="129" priority="7" stopIfTrue="1">
      <formula>AND(ROUNDDOWN(($A$4-E7)/365.25,0)&lt;=14,G7&lt;&gt;"OK")</formula>
    </cfRule>
    <cfRule type="expression" dxfId="128" priority="8" stopIfTrue="1">
      <formula>AND(ROUNDDOWN(($A$4-E7)/365.25,0)&lt;=17,G7&lt;&gt;"OK")</formula>
    </cfRule>
    <cfRule type="expression" dxfId="127" priority="11" stopIfTrue="1">
      <formula>AND(ROUNDDOWN(($A$4-E7)/365.25,0)&lt;=13,G7&lt;&gt;"OK")</formula>
    </cfRule>
    <cfRule type="expression" dxfId="126" priority="12" stopIfTrue="1">
      <formula>AND(ROUNDDOWN(($A$4-E7)/365.25,0)&lt;=14,G7&lt;&gt;"OK")</formula>
    </cfRule>
    <cfRule type="expression" dxfId="125" priority="13" stopIfTrue="1">
      <formula>AND(ROUNDDOWN(($A$4-E7)/365.25,0)&lt;=17,G7&lt;&gt;"OK")</formula>
    </cfRule>
  </conditionalFormatting>
  <conditionalFormatting sqref="E7:E27 E29:E37">
    <cfRule type="expression" dxfId="124" priority="2" stopIfTrue="1">
      <formula>AND(ROUNDDOWN(($A$4-E7)/365.25,0)&lt;=13,G7&lt;&gt;"OK")</formula>
    </cfRule>
    <cfRule type="expression" dxfId="123" priority="3" stopIfTrue="1">
      <formula>AND(ROUNDDOWN(($A$4-E7)/365.25,0)&lt;=14,G7&lt;&gt;"OK")</formula>
    </cfRule>
    <cfRule type="expression" dxfId="122" priority="4" stopIfTrue="1">
      <formula>AND(ROUNDDOWN(($A$4-E7)/365.25,0)&lt;=17,G7&lt;&gt;"OK")</formula>
    </cfRule>
  </conditionalFormatting>
  <conditionalFormatting sqref="E7:E156">
    <cfRule type="expression" dxfId="121" priority="14" stopIfTrue="1">
      <formula>AND(ROUNDDOWN(($A$4-E7)/365.25,0)&lt;=13,G7&lt;&gt;"OK")</formula>
    </cfRule>
    <cfRule type="expression" dxfId="120" priority="15" stopIfTrue="1">
      <formula>AND(ROUNDDOWN(($A$4-E7)/365.25,0)&lt;=14,G7&lt;&gt;"OK")</formula>
    </cfRule>
    <cfRule type="expression" dxfId="119" priority="16" stopIfTrue="1">
      <formula>AND(ROUNDDOWN(($A$4-E7)/365.25,0)&lt;=17,G7&lt;&gt;"OK")</formula>
    </cfRule>
  </conditionalFormatting>
  <conditionalFormatting sqref="J7:J156">
    <cfRule type="cellIs" dxfId="118" priority="10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01" r:id="rId3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015C-A7B7-4229-AA0B-4B8969CDFAD0}">
  <sheetPr codeName="Munka51">
    <tabColor indexed="11"/>
  </sheetPr>
  <dimension ref="A1:AK49"/>
  <sheetViews>
    <sheetView workbookViewId="0">
      <selection activeCell="E2" sqref="E2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565" t="str">
        <f>Altalanos!$A$6</f>
        <v xml:space="preserve">Diákolimpia 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/>
      <c r="C2" s="304"/>
      <c r="D2" s="304"/>
      <c r="E2" s="496" t="s">
        <v>286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 t="s">
        <v>31</v>
      </c>
      <c r="M3" s="49"/>
      <c r="N3" s="374"/>
      <c r="O3" s="373"/>
      <c r="P3" s="374"/>
      <c r="Q3" s="416" t="s">
        <v>81</v>
      </c>
      <c r="R3" s="417" t="s">
        <v>87</v>
      </c>
      <c r="S3" s="417" t="s">
        <v>82</v>
      </c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314" t="str">
        <f>Altalanos!$E$10</f>
        <v>Dénes Tibor</v>
      </c>
      <c r="M4" s="312"/>
      <c r="N4" s="376"/>
      <c r="O4" s="377"/>
      <c r="P4" s="376"/>
      <c r="Q4" s="418" t="s">
        <v>88</v>
      </c>
      <c r="R4" s="419" t="s">
        <v>83</v>
      </c>
      <c r="S4" s="419" t="s">
        <v>84</v>
      </c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Q5" s="420" t="s">
        <v>89</v>
      </c>
      <c r="R5" s="421" t="s">
        <v>85</v>
      </c>
      <c r="S5" s="421" t="s">
        <v>86</v>
      </c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409" t="s">
        <v>67</v>
      </c>
      <c r="B7" s="422">
        <v>3</v>
      </c>
      <c r="C7" s="371" t="e">
        <f>IF($B7="","",VLOOKUP($B7,#REF!,5))</f>
        <v>#REF!</v>
      </c>
      <c r="D7" s="371" t="e">
        <f>IF($B7="","",VLOOKUP($B7,#REF!,15))</f>
        <v>#REF!</v>
      </c>
      <c r="E7" s="368" t="str">
        <f>UPPER(IF($B7="","",VLOOKUP($B7,'1MD ELO VII kcs U 18 F A'!$A$7:$O$22,2)))</f>
        <v>KŐSZEGI</v>
      </c>
      <c r="F7" s="370"/>
      <c r="G7" s="368" t="str">
        <f>IF($B7="","",VLOOKUP($B7,'1MD ELO VII kcs U 18 F A'!$A$7:$O$22,3))</f>
        <v>Zente Péter</v>
      </c>
      <c r="H7" s="370"/>
      <c r="I7" s="368" t="e">
        <f>IF($B7="","",VLOOKUP($B7,#REF!,4))</f>
        <v>#REF!</v>
      </c>
      <c r="J7" s="348"/>
      <c r="K7" s="432"/>
      <c r="L7" s="428" t="str">
        <f>IF(K7="","",CONCATENATE(VLOOKUP($Y$3,$AB$1:$AK$1,K7)," pont"))</f>
        <v/>
      </c>
      <c r="M7" s="433"/>
      <c r="Q7" s="416" t="s">
        <v>81</v>
      </c>
      <c r="R7" s="486" t="s">
        <v>117</v>
      </c>
      <c r="S7" s="486" t="s">
        <v>119</v>
      </c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23"/>
      <c r="C8" s="379"/>
      <c r="D8" s="379"/>
      <c r="E8" s="379"/>
      <c r="F8" s="379"/>
      <c r="G8" s="379"/>
      <c r="H8" s="379"/>
      <c r="I8" s="379"/>
      <c r="J8" s="348"/>
      <c r="K8" s="378"/>
      <c r="L8" s="378"/>
      <c r="M8" s="434"/>
      <c r="Q8" s="418" t="s">
        <v>88</v>
      </c>
      <c r="R8" s="487" t="s">
        <v>118</v>
      </c>
      <c r="S8" s="487" t="s">
        <v>120</v>
      </c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24">
        <v>2</v>
      </c>
      <c r="C9" s="371" t="e">
        <f>IF($B9="","",VLOOKUP($B9,#REF!,5))</f>
        <v>#REF!</v>
      </c>
      <c r="D9" s="371" t="e">
        <f>IF($B9="","",VLOOKUP($B9,#REF!,15))</f>
        <v>#REF!</v>
      </c>
      <c r="E9" s="367" t="str">
        <f>UPPER(IF($B9="","",VLOOKUP($B9,'1MD ELO VII kcs U 18 F A'!$A$7:$O$22,2)))</f>
        <v>AJTAI</v>
      </c>
      <c r="F9" s="372"/>
      <c r="G9" s="367" t="str">
        <f>IF($B9="","",VLOOKUP($B9,'1MD ELO VII kcs U 18 F A'!$A$7:$O$22,3))</f>
        <v>Dávid</v>
      </c>
      <c r="H9" s="372"/>
      <c r="I9" s="367" t="e">
        <f>IF($B9="","",VLOOKUP($B9,#REF!,4))</f>
        <v>#REF!</v>
      </c>
      <c r="J9" s="348"/>
      <c r="K9" s="432"/>
      <c r="L9" s="428" t="str">
        <f>IF(K9="","",CONCATENATE(VLOOKUP($Y$3,$AB$1:$AK$1,K9)," pont"))</f>
        <v/>
      </c>
      <c r="M9" s="433"/>
      <c r="Q9" s="420" t="s">
        <v>89</v>
      </c>
      <c r="R9" s="488" t="s">
        <v>93</v>
      </c>
      <c r="S9" s="488" t="s">
        <v>121</v>
      </c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23"/>
      <c r="C10" s="379"/>
      <c r="D10" s="379"/>
      <c r="E10" s="379"/>
      <c r="F10" s="379"/>
      <c r="G10" s="379"/>
      <c r="H10" s="379"/>
      <c r="I10" s="379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24">
        <v>6</v>
      </c>
      <c r="C11" s="371" t="e">
        <f>IF($B11="","",VLOOKUP($B11,#REF!,5))</f>
        <v>#REF!</v>
      </c>
      <c r="D11" s="371" t="e">
        <f>IF($B11="","",VLOOKUP($B11,#REF!,15))</f>
        <v>#REF!</v>
      </c>
      <c r="E11" s="367" t="str">
        <f>UPPER(IF($B11="","",VLOOKUP($B11,'1MD ELO VII kcs U 18 F A'!$A$7:$O$22,2)))</f>
        <v>SERES</v>
      </c>
      <c r="F11" s="372"/>
      <c r="G11" s="367" t="str">
        <f>IF($B11="","",VLOOKUP($B11,'1MD ELO VII kcs U 18 F A'!$A$7:$O$22,3))</f>
        <v>Dávid</v>
      </c>
      <c r="H11" s="372"/>
      <c r="I11" s="367" t="e">
        <f>IF($B11="","",VLOOKUP($B11,#REF!,4))</f>
        <v>#REF!</v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48"/>
      <c r="B12" s="409"/>
      <c r="C12" s="401"/>
      <c r="D12" s="348"/>
      <c r="E12" s="348"/>
      <c r="F12" s="348"/>
      <c r="G12" s="348"/>
      <c r="H12" s="348"/>
      <c r="I12" s="348"/>
      <c r="J12" s="348"/>
      <c r="K12" s="401"/>
      <c r="L12" s="401"/>
      <c r="M12" s="434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409" t="s">
        <v>74</v>
      </c>
      <c r="B13" s="422">
        <v>1</v>
      </c>
      <c r="C13" s="371" t="e">
        <f>IF($B13="","",VLOOKUP($B13,#REF!,5))</f>
        <v>#REF!</v>
      </c>
      <c r="D13" s="371" t="e">
        <f>IF($B13="","",VLOOKUP($B13,#REF!,15))</f>
        <v>#REF!</v>
      </c>
      <c r="E13" s="368" t="str">
        <f>UPPER(IF($B13="","",VLOOKUP($B13,'1MD ELO VII kcs U 18 F A'!$A$7:$O$22,2)))</f>
        <v>AJTAI</v>
      </c>
      <c r="F13" s="370"/>
      <c r="G13" s="368" t="str">
        <f>IF($B13="","",VLOOKUP($B13,'1MD ELO VII kcs U 18 F A'!$A$7:$O$22,3))</f>
        <v>Márk</v>
      </c>
      <c r="H13" s="370"/>
      <c r="I13" s="368" t="e">
        <f>IF($B13="","",VLOOKUP($B13,#REF!,4))</f>
        <v>#REF!</v>
      </c>
      <c r="J13" s="348"/>
      <c r="K13" s="432"/>
      <c r="L13" s="428" t="str">
        <f>IF(K13="","",CONCATENATE(VLOOKUP($Y$3,$AB$1:$AK$1,K13)," pont"))</f>
        <v/>
      </c>
      <c r="M13" s="433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78"/>
      <c r="B14" s="423"/>
      <c r="C14" s="379"/>
      <c r="D14" s="379"/>
      <c r="E14" s="379"/>
      <c r="F14" s="379"/>
      <c r="G14" s="379"/>
      <c r="H14" s="379"/>
      <c r="I14" s="379"/>
      <c r="J14" s="348"/>
      <c r="K14" s="378"/>
      <c r="L14" s="378"/>
      <c r="M14" s="434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78" t="s">
        <v>75</v>
      </c>
      <c r="B15" s="424">
        <v>7</v>
      </c>
      <c r="C15" s="371" t="e">
        <f>IF($B15="","",VLOOKUP($B15,#REF!,5))</f>
        <v>#REF!</v>
      </c>
      <c r="D15" s="371" t="e">
        <f>IF($B15="","",VLOOKUP($B15,#REF!,15))</f>
        <v>#REF!</v>
      </c>
      <c r="E15" s="367" t="str">
        <f>UPPER(IF($B15="","",VLOOKUP($B15,'1MD ELO VII kcs U 18 F A'!$A$7:$O$22,2)))</f>
        <v>BODÓ</v>
      </c>
      <c r="F15" s="372"/>
      <c r="G15" s="367" t="str">
        <f>IF($B15="","",VLOOKUP($B15,'1MD ELO VII kcs U 18 F A'!$A$7:$O$22,3))</f>
        <v>Bálint</v>
      </c>
      <c r="H15" s="372"/>
      <c r="I15" s="367" t="e">
        <f>IF($B15="","",VLOOKUP($B15,#REF!,4))</f>
        <v>#REF!</v>
      </c>
      <c r="J15" s="348"/>
      <c r="K15" s="432"/>
      <c r="L15" s="428" t="str">
        <f>IF(K15="","",CONCATENATE(VLOOKUP($Y$3,$AB$1:$AK$1,K15)," pont"))</f>
        <v/>
      </c>
      <c r="M15" s="433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78"/>
      <c r="B16" s="423"/>
      <c r="C16" s="379"/>
      <c r="D16" s="379"/>
      <c r="E16" s="379"/>
      <c r="F16" s="379"/>
      <c r="G16" s="379"/>
      <c r="H16" s="379"/>
      <c r="I16" s="379"/>
      <c r="J16" s="348"/>
      <c r="K16" s="378"/>
      <c r="L16" s="378"/>
      <c r="M16" s="434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78" t="s">
        <v>76</v>
      </c>
      <c r="B17" s="424">
        <v>5</v>
      </c>
      <c r="C17" s="371" t="e">
        <f>IF($B17="","",VLOOKUP($B17,#REF!,5))</f>
        <v>#REF!</v>
      </c>
      <c r="D17" s="371" t="e">
        <f>IF($B17="","",VLOOKUP($B17,#REF!,15))</f>
        <v>#REF!</v>
      </c>
      <c r="E17" s="367" t="str">
        <f>UPPER(IF($B17="","",VLOOKUP($B17,'1MD ELO VII kcs U 18 F A'!$A$7:$O$22,2)))</f>
        <v>ZSOMBOK</v>
      </c>
      <c r="F17" s="372"/>
      <c r="G17" s="367" t="str">
        <f>IF($B17="","",VLOOKUP($B17,'1MD ELO VII kcs U 18 F A'!$A$7:$O$22,3))</f>
        <v>Vencel</v>
      </c>
      <c r="H17" s="372"/>
      <c r="I17" s="367" t="e">
        <f>IF($B17="","",VLOOKUP($B17,#REF!,4))</f>
        <v>#REF!</v>
      </c>
      <c r="J17" s="348"/>
      <c r="K17" s="432"/>
      <c r="L17" s="428" t="str">
        <f>IF(K17="","",CONCATENATE(VLOOKUP($Y$3,$AB$1:$AK$1,K17)," pont"))</f>
        <v/>
      </c>
      <c r="M17" s="433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x14ac:dyDescent="0.25">
      <c r="A18" s="378"/>
      <c r="B18" s="423"/>
      <c r="C18" s="379"/>
      <c r="D18" s="379"/>
      <c r="E18" s="379"/>
      <c r="F18" s="379"/>
      <c r="G18" s="379"/>
      <c r="H18" s="379"/>
      <c r="I18" s="379"/>
      <c r="J18" s="348"/>
      <c r="K18" s="378"/>
      <c r="L18" s="378"/>
      <c r="M18" s="434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x14ac:dyDescent="0.25">
      <c r="A19" s="526" t="s">
        <v>80</v>
      </c>
      <c r="B19" s="424">
        <v>4</v>
      </c>
      <c r="C19" s="371" t="e">
        <f>IF($B19="","",VLOOKUP($B19,#REF!,5))</f>
        <v>#REF!</v>
      </c>
      <c r="D19" s="371" t="e">
        <f>IF($B19="","",VLOOKUP($B19,#REF!,15))</f>
        <v>#REF!</v>
      </c>
      <c r="E19" s="367" t="str">
        <f>UPPER(IF($B19="","",VLOOKUP($B19,'1MD ELO VII kcs U 18 F A'!$A$7:$O$22,2)))</f>
        <v>RENDEK</v>
      </c>
      <c r="F19" s="372"/>
      <c r="G19" s="367" t="str">
        <f>IF($B19="","",VLOOKUP($B19,'1MD ELO VII kcs U 18 F A'!$A$7:$O$22,3))</f>
        <v>Vince</v>
      </c>
      <c r="H19" s="372"/>
      <c r="I19" s="367" t="e">
        <f>IF($B19="","",VLOOKUP($B19,#REF!,4))</f>
        <v>#REF!</v>
      </c>
      <c r="J19" s="348"/>
      <c r="K19" s="432"/>
      <c r="L19" s="428" t="str">
        <f>IF(K19="","",CONCATENATE(VLOOKUP($Y$3,$AB$1:$AK$1,K19)," pont"))</f>
        <v/>
      </c>
      <c r="M19" s="433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x14ac:dyDescent="0.25">
      <c r="A20" s="348"/>
      <c r="B20" s="348"/>
      <c r="C20" s="348"/>
      <c r="D20" s="348"/>
      <c r="E20" s="348"/>
      <c r="F20" s="348"/>
      <c r="G20" s="348"/>
      <c r="H20" s="348"/>
      <c r="I20" s="348"/>
      <c r="J20" s="348"/>
      <c r="K20" s="348"/>
      <c r="L20" s="348"/>
      <c r="M20" s="348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x14ac:dyDescent="0.25">
      <c r="A21" s="348"/>
      <c r="B21" s="348"/>
      <c r="C21" s="348"/>
      <c r="D21" s="348"/>
      <c r="E21" s="348"/>
      <c r="F21" s="348"/>
      <c r="G21" s="348"/>
      <c r="H21" s="348"/>
      <c r="I21" s="348"/>
      <c r="J21" s="348"/>
      <c r="K21" s="348"/>
      <c r="L21" s="348"/>
      <c r="M21" s="348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ht="18.75" customHeight="1" x14ac:dyDescent="0.25">
      <c r="A22" s="348"/>
      <c r="B22" s="567"/>
      <c r="C22" s="567"/>
      <c r="D22" s="559" t="str">
        <f>E7</f>
        <v>KŐSZEGI</v>
      </c>
      <c r="E22" s="559"/>
      <c r="F22" s="559" t="str">
        <f>E9</f>
        <v>AJTAI</v>
      </c>
      <c r="G22" s="559"/>
      <c r="H22" s="559" t="str">
        <f>E11</f>
        <v>SERES</v>
      </c>
      <c r="I22" s="559"/>
      <c r="J22" s="348"/>
      <c r="K22" s="348"/>
      <c r="L22" s="348"/>
      <c r="M22" s="410" t="s">
        <v>71</v>
      </c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ht="18.75" customHeight="1" x14ac:dyDescent="0.25">
      <c r="A23" s="408" t="s">
        <v>67</v>
      </c>
      <c r="B23" s="558" t="str">
        <f>E7</f>
        <v>KŐSZEGI</v>
      </c>
      <c r="C23" s="558"/>
      <c r="D23" s="561"/>
      <c r="E23" s="561"/>
      <c r="F23" s="560"/>
      <c r="G23" s="560"/>
      <c r="H23" s="560"/>
      <c r="I23" s="560"/>
      <c r="J23" s="348"/>
      <c r="K23" s="348"/>
      <c r="L23" s="348"/>
      <c r="M23" s="411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ht="18.75" customHeight="1" x14ac:dyDescent="0.25">
      <c r="A24" s="408" t="s">
        <v>68</v>
      </c>
      <c r="B24" s="558" t="str">
        <f>E9</f>
        <v>AJTAI</v>
      </c>
      <c r="C24" s="558"/>
      <c r="D24" s="560"/>
      <c r="E24" s="560"/>
      <c r="F24" s="561"/>
      <c r="G24" s="561"/>
      <c r="H24" s="560"/>
      <c r="I24" s="560"/>
      <c r="J24" s="348"/>
      <c r="K24" s="348"/>
      <c r="L24" s="348"/>
      <c r="M24" s="411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ht="18.75" customHeight="1" x14ac:dyDescent="0.25">
      <c r="A25" s="408" t="s">
        <v>69</v>
      </c>
      <c r="B25" s="558" t="str">
        <f>E11</f>
        <v>SERES</v>
      </c>
      <c r="C25" s="558"/>
      <c r="D25" s="560"/>
      <c r="E25" s="560"/>
      <c r="F25" s="560"/>
      <c r="G25" s="560"/>
      <c r="H25" s="561"/>
      <c r="I25" s="561"/>
      <c r="J25" s="348"/>
      <c r="K25" s="348"/>
      <c r="L25" s="348"/>
      <c r="M25" s="411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412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ht="18.75" customHeight="1" x14ac:dyDescent="0.25">
      <c r="A27" s="348"/>
      <c r="B27" s="567"/>
      <c r="C27" s="567"/>
      <c r="D27" s="559" t="str">
        <f>E13</f>
        <v>AJTAI</v>
      </c>
      <c r="E27" s="559"/>
      <c r="F27" s="559" t="str">
        <f>E15</f>
        <v>BODÓ</v>
      </c>
      <c r="G27" s="559"/>
      <c r="H27" s="559" t="str">
        <f>E17</f>
        <v>ZSOMBOK</v>
      </c>
      <c r="I27" s="559"/>
      <c r="J27" s="559" t="str">
        <f>E19</f>
        <v>RENDEK</v>
      </c>
      <c r="K27" s="559"/>
      <c r="L27" s="348"/>
      <c r="M27" s="412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ht="18.75" customHeight="1" x14ac:dyDescent="0.25">
      <c r="A28" s="408" t="s">
        <v>74</v>
      </c>
      <c r="B28" s="558" t="str">
        <f>E13</f>
        <v>AJTAI</v>
      </c>
      <c r="C28" s="558"/>
      <c r="D28" s="561"/>
      <c r="E28" s="561"/>
      <c r="F28" s="560"/>
      <c r="G28" s="560"/>
      <c r="H28" s="560"/>
      <c r="I28" s="560"/>
      <c r="J28" s="559"/>
      <c r="K28" s="559"/>
      <c r="L28" s="348"/>
      <c r="M28" s="411"/>
    </row>
    <row r="29" spans="1:37" ht="18.75" customHeight="1" x14ac:dyDescent="0.25">
      <c r="A29" s="408" t="s">
        <v>75</v>
      </c>
      <c r="B29" s="558" t="str">
        <f>E15</f>
        <v>BODÓ</v>
      </c>
      <c r="C29" s="558"/>
      <c r="D29" s="560"/>
      <c r="E29" s="560"/>
      <c r="F29" s="561"/>
      <c r="G29" s="561"/>
      <c r="H29" s="560"/>
      <c r="I29" s="560"/>
      <c r="J29" s="560"/>
      <c r="K29" s="560"/>
      <c r="L29" s="348"/>
      <c r="M29" s="411"/>
    </row>
    <row r="30" spans="1:37" ht="18.75" customHeight="1" x14ac:dyDescent="0.25">
      <c r="A30" s="408" t="s">
        <v>76</v>
      </c>
      <c r="B30" s="558" t="str">
        <f>E17</f>
        <v>ZSOMBOK</v>
      </c>
      <c r="C30" s="558"/>
      <c r="D30" s="560"/>
      <c r="E30" s="560"/>
      <c r="F30" s="560"/>
      <c r="G30" s="560"/>
      <c r="H30" s="561"/>
      <c r="I30" s="561"/>
      <c r="J30" s="560"/>
      <c r="K30" s="560"/>
      <c r="L30" s="348"/>
      <c r="M30" s="411"/>
    </row>
    <row r="31" spans="1:37" ht="18.75" customHeight="1" x14ac:dyDescent="0.25">
      <c r="A31" s="408" t="s">
        <v>80</v>
      </c>
      <c r="B31" s="558" t="str">
        <f>E19</f>
        <v>RENDEK</v>
      </c>
      <c r="C31" s="558"/>
      <c r="D31" s="560"/>
      <c r="E31" s="560"/>
      <c r="F31" s="560"/>
      <c r="G31" s="560"/>
      <c r="H31" s="559"/>
      <c r="I31" s="559"/>
      <c r="J31" s="561"/>
      <c r="K31" s="561"/>
      <c r="L31" s="348"/>
      <c r="M31" s="411"/>
    </row>
    <row r="32" spans="1:37" ht="18.75" customHeight="1" x14ac:dyDescent="0.25">
      <c r="A32" s="413"/>
      <c r="B32" s="414"/>
      <c r="C32" s="414"/>
      <c r="D32" s="413"/>
      <c r="E32" s="413"/>
      <c r="F32" s="413"/>
      <c r="G32" s="413"/>
      <c r="H32" s="413"/>
      <c r="I32" s="413"/>
      <c r="J32" s="348"/>
      <c r="K32" s="348"/>
      <c r="L32" s="348"/>
      <c r="M32" s="415"/>
    </row>
    <row r="33" spans="1:18" x14ac:dyDescent="0.25">
      <c r="A33" s="348"/>
      <c r="B33" s="348"/>
      <c r="C33" s="348"/>
      <c r="D33" s="348"/>
      <c r="E33" s="348"/>
      <c r="F33" s="348"/>
      <c r="G33" s="348"/>
      <c r="H33" s="348"/>
      <c r="I33" s="348"/>
      <c r="J33" s="348"/>
      <c r="K33" s="348"/>
      <c r="L33" s="348"/>
      <c r="M33" s="348"/>
    </row>
    <row r="34" spans="1:18" x14ac:dyDescent="0.25">
      <c r="A34" s="348" t="s">
        <v>60</v>
      </c>
      <c r="B34" s="348"/>
      <c r="C34" s="572" t="str">
        <f>IF(M23=1,B23,IF(M24=1,B24,IF(M25=1,B25,"")))</f>
        <v/>
      </c>
      <c r="D34" s="572"/>
      <c r="E34" s="378" t="s">
        <v>78</v>
      </c>
      <c r="F34" s="572" t="str">
        <f>IF(M28=1,B28,IF(M29=1,B29,IF(M30=1,B30,IF(M31=1,B31,""))))</f>
        <v/>
      </c>
      <c r="G34" s="572"/>
      <c r="H34" s="348"/>
      <c r="I34" s="326"/>
      <c r="J34" s="348"/>
      <c r="K34" s="348"/>
      <c r="L34" s="348"/>
      <c r="M34" s="348"/>
    </row>
    <row r="35" spans="1:18" x14ac:dyDescent="0.25">
      <c r="A35" s="348"/>
      <c r="B35" s="348"/>
      <c r="C35" s="348"/>
      <c r="D35" s="348"/>
      <c r="E35" s="348"/>
      <c r="F35" s="378"/>
      <c r="G35" s="378"/>
      <c r="H35" s="348"/>
      <c r="I35" s="348"/>
      <c r="J35" s="348"/>
      <c r="K35" s="348"/>
      <c r="L35" s="348"/>
      <c r="M35" s="348"/>
    </row>
    <row r="36" spans="1:18" x14ac:dyDescent="0.25">
      <c r="A36" s="348" t="s">
        <v>77</v>
      </c>
      <c r="B36" s="348"/>
      <c r="C36" s="572" t="str">
        <f>IF(M23=2,B23,IF(M24=2,B24,IF(M25=2,B25,"")))</f>
        <v/>
      </c>
      <c r="D36" s="572"/>
      <c r="E36" s="378" t="s">
        <v>78</v>
      </c>
      <c r="F36" s="572" t="str">
        <f>IF(M28=2,B28,IF(M29=2,B29,IF(M30=2,B30,IF(M31=2,B31,""))))</f>
        <v/>
      </c>
      <c r="G36" s="572"/>
      <c r="H36" s="348"/>
      <c r="I36" s="326"/>
      <c r="J36" s="348"/>
      <c r="K36" s="348"/>
      <c r="L36" s="348"/>
      <c r="M36" s="348"/>
    </row>
    <row r="37" spans="1:18" x14ac:dyDescent="0.25">
      <c r="A37" s="348"/>
      <c r="B37" s="348"/>
      <c r="C37" s="378"/>
      <c r="D37" s="378"/>
      <c r="E37" s="378"/>
      <c r="F37" s="378"/>
      <c r="G37" s="378"/>
      <c r="H37" s="348"/>
      <c r="I37" s="348"/>
      <c r="J37" s="348"/>
      <c r="K37" s="348"/>
      <c r="L37" s="348"/>
      <c r="M37" s="348"/>
    </row>
    <row r="38" spans="1:18" x14ac:dyDescent="0.25">
      <c r="A38" s="348" t="s">
        <v>79</v>
      </c>
      <c r="B38" s="348"/>
      <c r="C38" s="572" t="str">
        <f>IF(M23=3,B23,IF(M24=3,B24,IF(M25=3,B25,"")))</f>
        <v/>
      </c>
      <c r="D38" s="572"/>
      <c r="E38" s="378" t="s">
        <v>78</v>
      </c>
      <c r="F38" s="572" t="str">
        <f>IF(M28=3,B28,IF(M29=3,B29,IF(M30=3,B30,IF(M31=3,B31,""))))</f>
        <v/>
      </c>
      <c r="G38" s="572"/>
      <c r="H38" s="348"/>
      <c r="I38" s="326"/>
      <c r="J38" s="348"/>
      <c r="K38" s="348"/>
      <c r="L38" s="348"/>
      <c r="M38" s="348"/>
    </row>
    <row r="39" spans="1:18" x14ac:dyDescent="0.25">
      <c r="A39" s="348"/>
      <c r="B39" s="348"/>
      <c r="C39" s="348"/>
      <c r="D39" s="348"/>
      <c r="E39" s="348"/>
      <c r="F39" s="348"/>
      <c r="G39" s="348"/>
      <c r="H39" s="348"/>
      <c r="I39" s="348"/>
      <c r="J39" s="348"/>
      <c r="K39" s="348"/>
      <c r="L39" s="348"/>
      <c r="M39" s="348"/>
    </row>
    <row r="40" spans="1:18" x14ac:dyDescent="0.25">
      <c r="A40" s="348"/>
      <c r="B40" s="348"/>
      <c r="C40" s="348"/>
      <c r="D40" s="348"/>
      <c r="E40" s="348"/>
      <c r="F40" s="348"/>
      <c r="G40" s="348"/>
      <c r="H40" s="348"/>
      <c r="I40" s="348"/>
      <c r="J40" s="348"/>
      <c r="K40" s="348"/>
      <c r="L40" s="326"/>
      <c r="M40" s="348"/>
    </row>
    <row r="41" spans="1:18" x14ac:dyDescent="0.25">
      <c r="A41" s="182" t="s">
        <v>45</v>
      </c>
      <c r="B41" s="183"/>
      <c r="C41" s="271"/>
      <c r="D41" s="384" t="s">
        <v>5</v>
      </c>
      <c r="E41" s="385" t="s">
        <v>47</v>
      </c>
      <c r="F41" s="399"/>
      <c r="G41" s="384" t="s">
        <v>5</v>
      </c>
      <c r="H41" s="385" t="s">
        <v>56</v>
      </c>
      <c r="I41" s="222"/>
      <c r="J41" s="385" t="s">
        <v>57</v>
      </c>
      <c r="K41" s="221" t="s">
        <v>58</v>
      </c>
      <c r="L41" s="32"/>
      <c r="M41" s="399"/>
      <c r="P41" s="380"/>
      <c r="Q41" s="380"/>
      <c r="R41" s="381"/>
    </row>
    <row r="42" spans="1:18" x14ac:dyDescent="0.25">
      <c r="A42" s="359" t="s">
        <v>46</v>
      </c>
      <c r="B42" s="360"/>
      <c r="C42" s="362"/>
      <c r="D42" s="386">
        <v>1</v>
      </c>
      <c r="E42" s="562" t="e">
        <f>IF(D42&gt;$R$44,,UPPER(VLOOKUP(D42,#REF!,2)))</f>
        <v>#REF!</v>
      </c>
      <c r="F42" s="562"/>
      <c r="G42" s="393" t="s">
        <v>6</v>
      </c>
      <c r="H42" s="360"/>
      <c r="I42" s="387"/>
      <c r="J42" s="394"/>
      <c r="K42" s="354" t="s">
        <v>48</v>
      </c>
      <c r="L42" s="400"/>
      <c r="M42" s="388"/>
      <c r="P42" s="382"/>
      <c r="Q42" s="382"/>
      <c r="R42" s="197"/>
    </row>
    <row r="43" spans="1:18" x14ac:dyDescent="0.25">
      <c r="A43" s="363" t="s">
        <v>55</v>
      </c>
      <c r="B43" s="220"/>
      <c r="C43" s="365"/>
      <c r="D43" s="389">
        <v>2</v>
      </c>
      <c r="E43" s="563" t="e">
        <f>IF(D43&gt;$R$44,,UPPER(VLOOKUP(D43,#REF!,2)))</f>
        <v>#REF!</v>
      </c>
      <c r="F43" s="563"/>
      <c r="G43" s="395" t="s">
        <v>7</v>
      </c>
      <c r="H43" s="82"/>
      <c r="I43" s="352"/>
      <c r="J43" s="83"/>
      <c r="K43" s="397"/>
      <c r="L43" s="326"/>
      <c r="M43" s="392"/>
      <c r="P43" s="197"/>
      <c r="Q43" s="193"/>
      <c r="R43" s="197"/>
    </row>
    <row r="44" spans="1:18" x14ac:dyDescent="0.25">
      <c r="A44" s="236"/>
      <c r="B44" s="237"/>
      <c r="C44" s="238"/>
      <c r="D44" s="389"/>
      <c r="E44" s="84"/>
      <c r="F44" s="348"/>
      <c r="G44" s="395" t="s">
        <v>8</v>
      </c>
      <c r="H44" s="82"/>
      <c r="I44" s="352"/>
      <c r="J44" s="83"/>
      <c r="K44" s="354" t="s">
        <v>49</v>
      </c>
      <c r="L44" s="400"/>
      <c r="M44" s="388"/>
      <c r="P44" s="382"/>
      <c r="Q44" s="382"/>
      <c r="R44" s="383" t="e">
        <f>MIN(4,#REF!)</f>
        <v>#REF!</v>
      </c>
    </row>
    <row r="45" spans="1:18" x14ac:dyDescent="0.25">
      <c r="A45" s="208"/>
      <c r="B45" s="127"/>
      <c r="C45" s="209"/>
      <c r="D45" s="389"/>
      <c r="E45" s="84"/>
      <c r="F45" s="348"/>
      <c r="G45" s="395" t="s">
        <v>9</v>
      </c>
      <c r="H45" s="82"/>
      <c r="I45" s="352"/>
      <c r="J45" s="83"/>
      <c r="K45" s="398"/>
      <c r="L45" s="348"/>
      <c r="M45" s="390"/>
      <c r="P45" s="197"/>
      <c r="Q45" s="193"/>
      <c r="R45" s="197"/>
    </row>
    <row r="46" spans="1:18" x14ac:dyDescent="0.25">
      <c r="A46" s="224"/>
      <c r="B46" s="239"/>
      <c r="C46" s="270"/>
      <c r="D46" s="389"/>
      <c r="E46" s="84"/>
      <c r="F46" s="348"/>
      <c r="G46" s="395" t="s">
        <v>10</v>
      </c>
      <c r="H46" s="82"/>
      <c r="I46" s="352"/>
      <c r="J46" s="83"/>
      <c r="K46" s="363"/>
      <c r="L46" s="326"/>
      <c r="M46" s="392"/>
      <c r="P46" s="197"/>
      <c r="Q46" s="193"/>
      <c r="R46" s="197"/>
    </row>
    <row r="47" spans="1:18" x14ac:dyDescent="0.25">
      <c r="A47" s="225"/>
      <c r="B47" s="22"/>
      <c r="C47" s="209"/>
      <c r="D47" s="389"/>
      <c r="E47" s="84"/>
      <c r="F47" s="348"/>
      <c r="G47" s="395" t="s">
        <v>11</v>
      </c>
      <c r="H47" s="82"/>
      <c r="I47" s="352"/>
      <c r="J47" s="83"/>
      <c r="K47" s="354" t="s">
        <v>34</v>
      </c>
      <c r="L47" s="400"/>
      <c r="M47" s="388"/>
      <c r="P47" s="382"/>
      <c r="Q47" s="382"/>
      <c r="R47" s="197"/>
    </row>
    <row r="48" spans="1:18" x14ac:dyDescent="0.25">
      <c r="A48" s="225"/>
      <c r="B48" s="22"/>
      <c r="C48" s="234"/>
      <c r="D48" s="389"/>
      <c r="E48" s="84"/>
      <c r="F48" s="348"/>
      <c r="G48" s="395" t="s">
        <v>12</v>
      </c>
      <c r="H48" s="82"/>
      <c r="I48" s="352"/>
      <c r="J48" s="83"/>
      <c r="K48" s="398"/>
      <c r="L48" s="348"/>
      <c r="M48" s="390"/>
      <c r="P48" s="197"/>
      <c r="Q48" s="193"/>
      <c r="R48" s="197"/>
    </row>
    <row r="49" spans="1:18" x14ac:dyDescent="0.25">
      <c r="A49" s="226"/>
      <c r="B49" s="223"/>
      <c r="C49" s="235"/>
      <c r="D49" s="391"/>
      <c r="E49" s="211"/>
      <c r="F49" s="326"/>
      <c r="G49" s="396" t="s">
        <v>13</v>
      </c>
      <c r="H49" s="220"/>
      <c r="I49" s="356"/>
      <c r="J49" s="213"/>
      <c r="K49" s="363" t="str">
        <f>L4</f>
        <v>Dénes Tibor</v>
      </c>
      <c r="L49" s="326"/>
      <c r="M49" s="392"/>
      <c r="P49" s="197"/>
      <c r="Q49" s="193"/>
      <c r="R49" s="383"/>
    </row>
  </sheetData>
  <mergeCells count="51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</mergeCells>
  <conditionalFormatting sqref="E7 E9 E11 E13 E15 E17 E19">
    <cfRule type="cellIs" dxfId="117" priority="1" stopIfTrue="1" operator="equal">
      <formula>"Bye"</formula>
    </cfRule>
  </conditionalFormatting>
  <conditionalFormatting sqref="R44 R49">
    <cfRule type="expression" dxfId="11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35A68-05E3-4C04-8778-EF9C6B7766A9}">
  <sheetPr codeName="Munka62">
    <tabColor indexed="11"/>
  </sheetPr>
  <dimension ref="A1:Q156"/>
  <sheetViews>
    <sheetView workbookViewId="0">
      <selection activeCell="C15" sqref="C15"/>
    </sheetView>
  </sheetViews>
  <sheetFormatPr defaultRowHeight="13.2" x14ac:dyDescent="0.25"/>
  <cols>
    <col min="1" max="1" width="26" bestFit="1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295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296</v>
      </c>
      <c r="C7" s="93" t="s">
        <v>297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 t="s">
        <v>290</v>
      </c>
      <c r="C8" s="93" t="s">
        <v>134</v>
      </c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 t="s">
        <v>298</v>
      </c>
      <c r="C9" s="93" t="s">
        <v>299</v>
      </c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 t="s">
        <v>142</v>
      </c>
      <c r="C10" s="93" t="s">
        <v>300</v>
      </c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 t="s">
        <v>301</v>
      </c>
      <c r="C11" s="93" t="s">
        <v>302</v>
      </c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 t="s">
        <v>303</v>
      </c>
      <c r="C12" s="93" t="s">
        <v>304</v>
      </c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 t="s">
        <v>210</v>
      </c>
      <c r="C13" s="93" t="s">
        <v>346</v>
      </c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 t="s">
        <v>305</v>
      </c>
      <c r="C14" s="93" t="s">
        <v>306</v>
      </c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492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156">
    <cfRule type="expression" dxfId="115" priority="1" stopIfTrue="1">
      <formula>$Q7&gt;=1</formula>
    </cfRule>
  </conditionalFormatting>
  <conditionalFormatting sqref="B16:D37">
    <cfRule type="expression" dxfId="114" priority="5" stopIfTrue="1">
      <formula>$Q16&gt;=1</formula>
    </cfRule>
  </conditionalFormatting>
  <conditionalFormatting sqref="E7:E14">
    <cfRule type="expression" dxfId="113" priority="10" stopIfTrue="1">
      <formula>AND(ROUNDDOWN(($A$4-E7)/365.25,0)&lt;=13,G7&lt;&gt;"OK")</formula>
    </cfRule>
    <cfRule type="expression" dxfId="112" priority="11" stopIfTrue="1">
      <formula>AND(ROUNDDOWN(($A$4-E7)/365.25,0)&lt;=14,G7&lt;&gt;"OK")</formula>
    </cfRule>
    <cfRule type="expression" dxfId="111" priority="12" stopIfTrue="1">
      <formula>AND(ROUNDDOWN(($A$4-E7)/365.25,0)&lt;=17,G7&lt;&gt;"OK")</formula>
    </cfRule>
    <cfRule type="expression" dxfId="110" priority="15" stopIfTrue="1">
      <formula>AND(ROUNDDOWN(($A$4-E7)/365.25,0)&lt;=13,G7&lt;&gt;"OK")</formula>
    </cfRule>
    <cfRule type="expression" dxfId="109" priority="16" stopIfTrue="1">
      <formula>AND(ROUNDDOWN(($A$4-E7)/365.25,0)&lt;=14,G7&lt;&gt;"OK")</formula>
    </cfRule>
    <cfRule type="expression" dxfId="108" priority="17" stopIfTrue="1">
      <formula>AND(ROUNDDOWN(($A$4-E7)/365.25,0)&lt;=17,G7&lt;&gt;"OK")</formula>
    </cfRule>
  </conditionalFormatting>
  <conditionalFormatting sqref="E7:E27 E29:E37">
    <cfRule type="expression" dxfId="107" priority="6" stopIfTrue="1">
      <formula>AND(ROUNDDOWN(($A$4-E7)/365.25,0)&lt;=13,G7&lt;&gt;"OK")</formula>
    </cfRule>
    <cfRule type="expression" dxfId="106" priority="7" stopIfTrue="1">
      <formula>AND(ROUNDDOWN(($A$4-E7)/365.25,0)&lt;=14,G7&lt;&gt;"OK")</formula>
    </cfRule>
    <cfRule type="expression" dxfId="105" priority="8" stopIfTrue="1">
      <formula>AND(ROUNDDOWN(($A$4-E7)/365.25,0)&lt;=17,G7&lt;&gt;"OK")</formula>
    </cfRule>
  </conditionalFormatting>
  <conditionalFormatting sqref="E7:E156">
    <cfRule type="expression" dxfId="104" priority="18" stopIfTrue="1">
      <formula>AND(ROUNDDOWN(($A$4-E7)/365.25,0)&lt;=13,G7&lt;&gt;"OK")</formula>
    </cfRule>
    <cfRule type="expression" dxfId="103" priority="19" stopIfTrue="1">
      <formula>AND(ROUNDDOWN(($A$4-E7)/365.25,0)&lt;=14,G7&lt;&gt;"OK")</formula>
    </cfRule>
    <cfRule type="expression" dxfId="102" priority="20" stopIfTrue="1">
      <formula>AND(ROUNDDOWN(($A$4-E7)/365.25,0)&lt;=17,G7&lt;&gt;"OK")</formula>
    </cfRule>
  </conditionalFormatting>
  <conditionalFormatting sqref="J7:J156">
    <cfRule type="cellIs" dxfId="101" priority="14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1249" r:id="rId3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B2A35-78E3-482B-9530-F8E93BD767EF}">
  <sheetPr codeName="Sheet166">
    <tabColor indexed="11"/>
    <pageSetUpPr fitToPage="1"/>
  </sheetPr>
  <dimension ref="A1:AK57"/>
  <sheetViews>
    <sheetView showGridLines="0" showZeros="0" topLeftCell="A8" workbookViewId="0">
      <selection activeCell="H10" sqref="H10"/>
    </sheetView>
  </sheetViews>
  <sheetFormatPr defaultRowHeight="13.2" x14ac:dyDescent="0.25"/>
  <cols>
    <col min="1" max="2" width="3.33203125" customWidth="1"/>
    <col min="3" max="3" width="4.6640625" customWidth="1"/>
    <col min="4" max="4" width="6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  <col min="35" max="37" width="9.109375" customWidth="1"/>
  </cols>
  <sheetData>
    <row r="1" spans="1:37" s="117" customFormat="1" ht="21.75" customHeight="1" x14ac:dyDescent="0.25">
      <c r="A1" s="85" t="str">
        <f>Altalanos!$A$6</f>
        <v xml:space="preserve">Diákolimpia </v>
      </c>
      <c r="B1" s="85"/>
      <c r="C1" s="118"/>
      <c r="D1" s="118"/>
      <c r="E1" s="118"/>
      <c r="F1" s="118"/>
      <c r="G1" s="118"/>
      <c r="H1" s="85"/>
      <c r="I1" s="233"/>
      <c r="J1" s="119"/>
      <c r="K1" s="261" t="s">
        <v>54</v>
      </c>
      <c r="L1" s="105"/>
      <c r="M1" s="86"/>
      <c r="N1" s="119"/>
      <c r="O1" s="119" t="s">
        <v>3</v>
      </c>
      <c r="P1" s="119"/>
      <c r="Q1" s="118"/>
      <c r="R1" s="119"/>
      <c r="Y1" s="349"/>
      <c r="Z1" s="349"/>
      <c r="AA1" s="349"/>
      <c r="AB1" s="431" t="e">
        <f>IF($Y$5=1,CONCATENATE(VLOOKUP($Y$3,$AA$2:$AH$14,2)),CONCATENATE(VLOOKUP($Y$3,$AA$16:$AH$25,2)))</f>
        <v>#N/A</v>
      </c>
      <c r="AC1" s="431" t="e">
        <f>IF($Y$5=1,CONCATENATE(VLOOKUP($Y$3,$AA$2:$AH$14,3)),CONCATENATE(VLOOKUP($Y$3,$AA$16:$AH$25,3)))</f>
        <v>#N/A</v>
      </c>
      <c r="AD1" s="431" t="e">
        <f>IF($Y$5=1,CONCATENATE(VLOOKUP($Y$3,$AA$2:$AH$14,4)),CONCATENATE(VLOOKUP($Y$3,$AA$16:$AH$25,4)))</f>
        <v>#N/A</v>
      </c>
      <c r="AE1" s="431" t="e">
        <f>IF($Y$5=1,CONCATENATE(VLOOKUP($Y$3,$AA$2:$AH$14,5)),CONCATENATE(VLOOKUP($Y$3,$AA$16:$AH$25,5)))</f>
        <v>#N/A</v>
      </c>
      <c r="AF1" s="431" t="e">
        <f>IF($Y$5=1,CONCATENATE(VLOOKUP($Y$3,$AA$2:$AH$14,6)),CONCATENATE(VLOOKUP($Y$3,$AA$16:$AH$25,6)))</f>
        <v>#N/A</v>
      </c>
      <c r="AG1" s="431" t="e">
        <f>IF($Y$5=1,CONCATENATE(VLOOKUP($Y$3,$AA$2:$AH$14,7)),CONCATENATE(VLOOKUP($Y$3,$AA$16:$AH$25,7)))</f>
        <v>#N/A</v>
      </c>
      <c r="AH1" s="431" t="e">
        <f>IF($Y$5=1,CONCATENATE(VLOOKUP($Y$3,$AA$2:$AH$14,8)),CONCATENATE(VLOOKUP($Y$3,$AA$16:$AH$25,8)))</f>
        <v>#N/A</v>
      </c>
    </row>
    <row r="2" spans="1:37" s="96" customFormat="1" x14ac:dyDescent="0.25">
      <c r="A2" s="288" t="s">
        <v>53</v>
      </c>
      <c r="B2" s="87"/>
      <c r="C2" s="87"/>
      <c r="D2" s="87"/>
      <c r="E2" s="282">
        <f>Altalanos!$B$8</f>
        <v>0</v>
      </c>
      <c r="F2" s="87" t="s">
        <v>295</v>
      </c>
      <c r="G2" s="120"/>
      <c r="H2" s="97"/>
      <c r="I2" s="97"/>
      <c r="J2" s="121"/>
      <c r="K2" s="105"/>
      <c r="L2" s="105"/>
      <c r="M2" s="105"/>
      <c r="N2" s="121"/>
      <c r="O2" s="97"/>
      <c r="P2" s="121"/>
      <c r="Q2" s="97"/>
      <c r="R2" s="121"/>
      <c r="Y2" s="427"/>
      <c r="Z2" s="426"/>
      <c r="AA2" s="435" t="s">
        <v>67</v>
      </c>
      <c r="AB2" s="436">
        <v>300</v>
      </c>
      <c r="AC2" s="436">
        <v>250</v>
      </c>
      <c r="AD2" s="436">
        <v>200</v>
      </c>
      <c r="AE2" s="436">
        <v>150</v>
      </c>
      <c r="AF2" s="436">
        <v>120</v>
      </c>
      <c r="AG2" s="436">
        <v>90</v>
      </c>
      <c r="AH2" s="436">
        <v>40</v>
      </c>
      <c r="AI2"/>
      <c r="AJ2"/>
      <c r="AK2"/>
    </row>
    <row r="3" spans="1:37" s="19" customFormat="1" ht="11.25" customHeight="1" x14ac:dyDescent="0.25">
      <c r="A3" s="49" t="s">
        <v>25</v>
      </c>
      <c r="B3" s="49"/>
      <c r="C3" s="49"/>
      <c r="D3" s="49"/>
      <c r="E3" s="49"/>
      <c r="F3" s="49"/>
      <c r="G3" s="49" t="s">
        <v>22</v>
      </c>
      <c r="H3" s="49"/>
      <c r="I3" s="49"/>
      <c r="J3" s="122"/>
      <c r="K3" s="49" t="s">
        <v>30</v>
      </c>
      <c r="L3" s="122"/>
      <c r="M3" s="49"/>
      <c r="N3" s="122"/>
      <c r="O3" s="49"/>
      <c r="P3" s="122"/>
      <c r="Q3" s="49"/>
      <c r="R3" s="50" t="s">
        <v>31</v>
      </c>
      <c r="Y3" s="426" t="str">
        <f>IF(K4="OB","A",IF(K4="IX","W",IF(K4="","",K4)))</f>
        <v/>
      </c>
      <c r="Z3" s="426"/>
      <c r="AA3" s="435" t="s">
        <v>68</v>
      </c>
      <c r="AB3" s="436">
        <v>280</v>
      </c>
      <c r="AC3" s="436">
        <v>230</v>
      </c>
      <c r="AD3" s="436">
        <v>180</v>
      </c>
      <c r="AE3" s="436">
        <v>140</v>
      </c>
      <c r="AF3" s="436">
        <v>80</v>
      </c>
      <c r="AG3" s="436">
        <v>0</v>
      </c>
      <c r="AH3" s="436">
        <v>0</v>
      </c>
      <c r="AI3"/>
      <c r="AJ3"/>
      <c r="AK3"/>
    </row>
    <row r="4" spans="1:37" s="28" customFormat="1" ht="11.25" customHeight="1" thickBot="1" x14ac:dyDescent="0.3">
      <c r="A4" s="569" t="str">
        <f>Altalanos!$A$10</f>
        <v>2026.05.12-13.</v>
      </c>
      <c r="B4" s="569"/>
      <c r="C4" s="569"/>
      <c r="D4" s="255"/>
      <c r="E4" s="123"/>
      <c r="F4" s="123"/>
      <c r="G4" s="123" t="str">
        <f>Altalanos!$C$10</f>
        <v>Százhalombatta</v>
      </c>
      <c r="H4" s="90"/>
      <c r="I4" s="123"/>
      <c r="J4" s="124"/>
      <c r="K4" s="125"/>
      <c r="L4" s="124"/>
      <c r="M4" s="126"/>
      <c r="N4" s="124"/>
      <c r="O4" s="123"/>
      <c r="P4" s="124"/>
      <c r="Q4" s="123"/>
      <c r="R4" s="81" t="str">
        <f>Altalanos!$E$10</f>
        <v>Dénes Tibor</v>
      </c>
      <c r="Y4" s="426"/>
      <c r="Z4" s="426"/>
      <c r="AA4" s="435" t="s">
        <v>97</v>
      </c>
      <c r="AB4" s="436">
        <v>250</v>
      </c>
      <c r="AC4" s="436">
        <v>200</v>
      </c>
      <c r="AD4" s="436">
        <v>150</v>
      </c>
      <c r="AE4" s="436">
        <v>120</v>
      </c>
      <c r="AF4" s="436">
        <v>90</v>
      </c>
      <c r="AG4" s="436">
        <v>60</v>
      </c>
      <c r="AH4" s="436">
        <v>25</v>
      </c>
      <c r="AI4"/>
      <c r="AJ4"/>
      <c r="AK4"/>
    </row>
    <row r="5" spans="1:37" s="19" customFormat="1" x14ac:dyDescent="0.25">
      <c r="A5" s="127"/>
      <c r="B5" s="128" t="s">
        <v>4</v>
      </c>
      <c r="C5" s="279" t="s">
        <v>45</v>
      </c>
      <c r="D5" s="128" t="s">
        <v>44</v>
      </c>
      <c r="E5" s="128" t="s">
        <v>42</v>
      </c>
      <c r="F5" s="129" t="s">
        <v>28</v>
      </c>
      <c r="G5" s="129" t="s">
        <v>29</v>
      </c>
      <c r="H5" s="129"/>
      <c r="I5" s="129" t="s">
        <v>32</v>
      </c>
      <c r="J5" s="129"/>
      <c r="K5" s="128" t="s">
        <v>43</v>
      </c>
      <c r="L5" s="130"/>
      <c r="M5" s="128" t="s">
        <v>61</v>
      </c>
      <c r="N5" s="130"/>
      <c r="O5" s="128" t="s">
        <v>60</v>
      </c>
      <c r="P5" s="130"/>
      <c r="Q5" s="128" t="s">
        <v>59</v>
      </c>
      <c r="R5" s="131"/>
      <c r="Y5" s="426">
        <f>IF(OR(Altalanos!$A$8="F1",Altalanos!$A$8="F2",Altalanos!$A$8="N1",Altalanos!$A$8="N2"),1,2)</f>
        <v>2</v>
      </c>
      <c r="Z5" s="426"/>
      <c r="AA5" s="435" t="s">
        <v>98</v>
      </c>
      <c r="AB5" s="436">
        <v>200</v>
      </c>
      <c r="AC5" s="436">
        <v>150</v>
      </c>
      <c r="AD5" s="436">
        <v>120</v>
      </c>
      <c r="AE5" s="436">
        <v>90</v>
      </c>
      <c r="AF5" s="436">
        <v>60</v>
      </c>
      <c r="AG5" s="436">
        <v>40</v>
      </c>
      <c r="AH5" s="436">
        <v>15</v>
      </c>
      <c r="AI5"/>
      <c r="AJ5"/>
      <c r="AK5"/>
    </row>
    <row r="6" spans="1:37" s="498" customFormat="1" ht="11.1" customHeight="1" thickBot="1" x14ac:dyDescent="0.3">
      <c r="A6" s="497"/>
      <c r="B6" s="500"/>
      <c r="C6" s="500"/>
      <c r="D6" s="500"/>
      <c r="E6" s="500"/>
      <c r="F6" s="499" t="str">
        <f>IF(Y3="","",CONCATENATE(AH1," / ",VLOOKUP(Y3,AB1:AH1,5)," pont"))</f>
        <v/>
      </c>
      <c r="G6" s="501"/>
      <c r="H6" s="502"/>
      <c r="I6" s="501"/>
      <c r="J6" s="503"/>
      <c r="K6" s="500" t="str">
        <f>IF(Y3="","",CONCATENATE(VLOOKUP(Y3,AB1:AH1,4)," pont"))</f>
        <v/>
      </c>
      <c r="L6" s="503"/>
      <c r="M6" s="500" t="str">
        <f>IF(Y3="","",CONCATENATE(VLOOKUP(Y3,AB1:AH1,3)," pont"))</f>
        <v/>
      </c>
      <c r="N6" s="503"/>
      <c r="O6" s="500" t="str">
        <f>IF(Y3="","",CONCATENATE(VLOOKUP(Y3,AB1:AH1,2)," pont"))</f>
        <v/>
      </c>
      <c r="P6" s="503"/>
      <c r="Q6" s="500" t="str">
        <f>IF(Y3="","",CONCATENATE(VLOOKUP(Y3,AB1:AH1,1)," pont"))</f>
        <v/>
      </c>
      <c r="R6" s="504"/>
      <c r="Y6" s="506"/>
      <c r="Z6" s="506"/>
      <c r="AA6" s="506" t="s">
        <v>99</v>
      </c>
      <c r="AB6" s="507">
        <v>150</v>
      </c>
      <c r="AC6" s="507">
        <v>120</v>
      </c>
      <c r="AD6" s="507">
        <v>90</v>
      </c>
      <c r="AE6" s="507">
        <v>60</v>
      </c>
      <c r="AF6" s="507">
        <v>40</v>
      </c>
      <c r="AG6" s="507">
        <v>25</v>
      </c>
      <c r="AH6" s="507">
        <v>10</v>
      </c>
      <c r="AI6" s="509"/>
      <c r="AJ6" s="509"/>
      <c r="AK6" s="509"/>
    </row>
    <row r="7" spans="1:37" s="33" customFormat="1" ht="12.9" customHeight="1" x14ac:dyDescent="0.25">
      <c r="A7" s="216">
        <v>1</v>
      </c>
      <c r="B7" s="243" t="str">
        <f>IF($E7="","",VLOOKUP($E7,#REF!,14))</f>
        <v/>
      </c>
      <c r="C7" s="267" t="str">
        <f>IF($E7="","",VLOOKUP($E7,#REF!,15))</f>
        <v/>
      </c>
      <c r="D7" s="267" t="str">
        <f>IF($E7="","",VLOOKUP($E7,#REF!,5))</f>
        <v/>
      </c>
      <c r="E7" s="133"/>
      <c r="F7" s="514" t="s">
        <v>344</v>
      </c>
      <c r="G7" s="514" t="s">
        <v>134</v>
      </c>
      <c r="H7" s="514"/>
      <c r="I7" s="514"/>
      <c r="J7" s="515"/>
      <c r="K7" s="146"/>
      <c r="L7" s="146"/>
      <c r="M7" s="146"/>
      <c r="N7" s="135"/>
      <c r="O7" s="138"/>
      <c r="P7" s="139"/>
      <c r="Q7" s="140"/>
      <c r="R7" s="141"/>
      <c r="S7" s="142"/>
      <c r="U7" s="143" t="str">
        <f>Birók!P21</f>
        <v>Bíró</v>
      </c>
      <c r="Y7" s="426"/>
      <c r="Z7" s="426"/>
      <c r="AA7" s="435" t="s">
        <v>100</v>
      </c>
      <c r="AB7" s="436">
        <v>120</v>
      </c>
      <c r="AC7" s="436">
        <v>90</v>
      </c>
      <c r="AD7" s="436">
        <v>60</v>
      </c>
      <c r="AE7" s="436">
        <v>40</v>
      </c>
      <c r="AF7" s="436">
        <v>25</v>
      </c>
      <c r="AG7" s="436">
        <v>10</v>
      </c>
      <c r="AH7" s="436">
        <v>5</v>
      </c>
      <c r="AI7"/>
      <c r="AJ7"/>
      <c r="AK7"/>
    </row>
    <row r="8" spans="1:37" s="33" customFormat="1" ht="12.9" customHeight="1" x14ac:dyDescent="0.25">
      <c r="A8" s="216"/>
      <c r="B8" s="280"/>
      <c r="C8" s="276"/>
      <c r="D8" s="276"/>
      <c r="E8" s="145"/>
      <c r="F8" s="146"/>
      <c r="G8" s="146"/>
      <c r="H8" s="147"/>
      <c r="I8" s="461"/>
      <c r="J8" s="530"/>
      <c r="K8" s="531" t="s">
        <v>290</v>
      </c>
      <c r="L8" s="531"/>
      <c r="M8" s="146"/>
      <c r="N8" s="135"/>
      <c r="O8" s="138"/>
      <c r="P8" s="139"/>
      <c r="Q8" s="140"/>
      <c r="R8" s="141"/>
      <c r="S8" s="142"/>
      <c r="U8" s="151" t="str">
        <f>Birók!P22</f>
        <v xml:space="preserve"> </v>
      </c>
      <c r="Y8" s="426"/>
      <c r="Z8" s="426"/>
      <c r="AA8" s="435" t="s">
        <v>101</v>
      </c>
      <c r="AB8" s="436">
        <v>90</v>
      </c>
      <c r="AC8" s="436">
        <v>60</v>
      </c>
      <c r="AD8" s="436">
        <v>40</v>
      </c>
      <c r="AE8" s="436">
        <v>25</v>
      </c>
      <c r="AF8" s="436">
        <v>10</v>
      </c>
      <c r="AG8" s="436">
        <v>5</v>
      </c>
      <c r="AH8" s="436">
        <v>2</v>
      </c>
      <c r="AI8"/>
      <c r="AJ8"/>
      <c r="AK8"/>
    </row>
    <row r="9" spans="1:37" s="33" customFormat="1" ht="12.9" customHeight="1" x14ac:dyDescent="0.25">
      <c r="A9" s="216">
        <v>2</v>
      </c>
      <c r="B9" s="243" t="str">
        <f>IF($E9="","",VLOOKUP($E9,#REF!,14))</f>
        <v/>
      </c>
      <c r="C9" s="267" t="str">
        <f>IF($E9="","",VLOOKUP($E9,#REF!,15))</f>
        <v/>
      </c>
      <c r="D9" s="267" t="str">
        <f>IF($E9="","",VLOOKUP($E9,#REF!,5))</f>
        <v/>
      </c>
      <c r="E9" s="133"/>
      <c r="F9" s="243" t="s">
        <v>337</v>
      </c>
      <c r="G9" s="514"/>
      <c r="H9" s="514"/>
      <c r="I9" s="514"/>
      <c r="J9" s="524"/>
      <c r="K9" s="146"/>
      <c r="L9" s="532"/>
      <c r="M9" s="146"/>
      <c r="N9" s="135"/>
      <c r="O9" s="138"/>
      <c r="P9" s="139"/>
      <c r="Q9" s="140"/>
      <c r="R9" s="141"/>
      <c r="S9" s="142"/>
      <c r="U9" s="151" t="str">
        <f>Birók!P23</f>
        <v xml:space="preserve"> </v>
      </c>
      <c r="Y9" s="426"/>
      <c r="Z9" s="426"/>
      <c r="AA9" s="435" t="s">
        <v>102</v>
      </c>
      <c r="AB9" s="436">
        <v>60</v>
      </c>
      <c r="AC9" s="436">
        <v>40</v>
      </c>
      <c r="AD9" s="436">
        <v>25</v>
      </c>
      <c r="AE9" s="436">
        <v>10</v>
      </c>
      <c r="AF9" s="436">
        <v>5</v>
      </c>
      <c r="AG9" s="436">
        <v>2</v>
      </c>
      <c r="AH9" s="436">
        <v>1</v>
      </c>
      <c r="AI9"/>
      <c r="AJ9"/>
      <c r="AK9"/>
    </row>
    <row r="10" spans="1:37" s="33" customFormat="1" ht="12.9" customHeight="1" x14ac:dyDescent="0.25">
      <c r="A10" s="216"/>
      <c r="B10" s="280"/>
      <c r="C10" s="276"/>
      <c r="D10" s="276"/>
      <c r="E10" s="155"/>
      <c r="F10" s="146"/>
      <c r="G10" s="146"/>
      <c r="H10" s="147"/>
      <c r="I10" s="146"/>
      <c r="J10" s="533"/>
      <c r="K10" s="295"/>
      <c r="L10" s="534"/>
      <c r="M10" s="531"/>
      <c r="N10" s="158"/>
      <c r="O10" s="159"/>
      <c r="P10" s="159"/>
      <c r="Q10" s="140"/>
      <c r="R10" s="141"/>
      <c r="S10" s="142"/>
      <c r="U10" s="151" t="str">
        <f>Birók!P24</f>
        <v xml:space="preserve"> </v>
      </c>
      <c r="Y10" s="426"/>
      <c r="Z10" s="426"/>
      <c r="AA10" s="435" t="s">
        <v>103</v>
      </c>
      <c r="AB10" s="436">
        <v>40</v>
      </c>
      <c r="AC10" s="436">
        <v>25</v>
      </c>
      <c r="AD10" s="436">
        <v>15</v>
      </c>
      <c r="AE10" s="436">
        <v>7</v>
      </c>
      <c r="AF10" s="436">
        <v>4</v>
      </c>
      <c r="AG10" s="436">
        <v>1</v>
      </c>
      <c r="AH10" s="436">
        <v>0</v>
      </c>
      <c r="AI10"/>
      <c r="AJ10"/>
      <c r="AK10"/>
    </row>
    <row r="11" spans="1:37" s="33" customFormat="1" ht="12.9" customHeight="1" x14ac:dyDescent="0.25">
      <c r="A11" s="216">
        <v>3</v>
      </c>
      <c r="B11" s="243" t="str">
        <f>IF($E11="","",VLOOKUP($E11,#REF!,14))</f>
        <v/>
      </c>
      <c r="C11" s="267" t="str">
        <f>IF($E11="","",VLOOKUP($E11,#REF!,15))</f>
        <v/>
      </c>
      <c r="D11" s="267" t="str">
        <f>IF($E11="","",VLOOKUP($E11,#REF!,5))</f>
        <v/>
      </c>
      <c r="E11" s="133"/>
      <c r="F11" s="243" t="s">
        <v>105</v>
      </c>
      <c r="G11" s="514"/>
      <c r="H11" s="514"/>
      <c r="I11" s="514"/>
      <c r="J11" s="515"/>
      <c r="K11" s="146"/>
      <c r="L11" s="535"/>
      <c r="M11" s="146"/>
      <c r="N11" s="161"/>
      <c r="O11" s="159"/>
      <c r="P11" s="159"/>
      <c r="Q11" s="140"/>
      <c r="R11" s="141"/>
      <c r="S11" s="142"/>
      <c r="U11" s="151" t="str">
        <f>Birók!P25</f>
        <v xml:space="preserve"> </v>
      </c>
      <c r="Y11" s="426"/>
      <c r="Z11" s="426"/>
      <c r="AA11" s="435" t="s">
        <v>104</v>
      </c>
      <c r="AB11" s="436">
        <v>25</v>
      </c>
      <c r="AC11" s="436">
        <v>15</v>
      </c>
      <c r="AD11" s="436">
        <v>10</v>
      </c>
      <c r="AE11" s="436">
        <v>6</v>
      </c>
      <c r="AF11" s="436">
        <v>3</v>
      </c>
      <c r="AG11" s="436">
        <v>1</v>
      </c>
      <c r="AH11" s="436">
        <v>0</v>
      </c>
      <c r="AI11"/>
      <c r="AJ11"/>
      <c r="AK11"/>
    </row>
    <row r="12" spans="1:37" s="33" customFormat="1" ht="12.9" customHeight="1" x14ac:dyDescent="0.25">
      <c r="A12" s="216"/>
      <c r="B12" s="280"/>
      <c r="C12" s="276"/>
      <c r="D12" s="276"/>
      <c r="E12" s="155"/>
      <c r="F12" s="146"/>
      <c r="G12" s="146"/>
      <c r="H12" s="147"/>
      <c r="I12" s="461"/>
      <c r="J12" s="530"/>
      <c r="K12" s="531" t="s">
        <v>296</v>
      </c>
      <c r="L12" s="536"/>
      <c r="M12" s="146"/>
      <c r="N12" s="161"/>
      <c r="O12" s="159"/>
      <c r="P12" s="159"/>
      <c r="Q12" s="140"/>
      <c r="R12" s="141"/>
      <c r="S12" s="142"/>
      <c r="U12" s="151" t="str">
        <f>Birók!P26</f>
        <v xml:space="preserve"> </v>
      </c>
      <c r="Y12" s="426"/>
      <c r="Z12" s="426"/>
      <c r="AA12" s="435" t="s">
        <v>109</v>
      </c>
      <c r="AB12" s="436">
        <v>15</v>
      </c>
      <c r="AC12" s="436">
        <v>10</v>
      </c>
      <c r="AD12" s="436">
        <v>6</v>
      </c>
      <c r="AE12" s="436">
        <v>3</v>
      </c>
      <c r="AF12" s="436">
        <v>1</v>
      </c>
      <c r="AG12" s="436">
        <v>0</v>
      </c>
      <c r="AH12" s="436">
        <v>0</v>
      </c>
      <c r="AI12"/>
      <c r="AJ12"/>
      <c r="AK12"/>
    </row>
    <row r="13" spans="1:37" s="33" customFormat="1" ht="12.9" customHeight="1" x14ac:dyDescent="0.25">
      <c r="A13" s="216">
        <v>4</v>
      </c>
      <c r="B13" s="243" t="str">
        <f>IF($E13="","",VLOOKUP($E13,#REF!,14))</f>
        <v/>
      </c>
      <c r="C13" s="267" t="str">
        <f>IF($E13="","",VLOOKUP($E13,#REF!,15))</f>
        <v/>
      </c>
      <c r="D13" s="267" t="str">
        <f>IF($E13="","",VLOOKUP($E13,#REF!,5))</f>
        <v/>
      </c>
      <c r="E13" s="133"/>
      <c r="F13" s="542" t="s">
        <v>296</v>
      </c>
      <c r="G13" s="542"/>
      <c r="H13" s="542" t="s">
        <v>297</v>
      </c>
      <c r="I13" s="514"/>
      <c r="J13" s="524"/>
      <c r="K13" s="146"/>
      <c r="L13" s="146"/>
      <c r="M13" s="146"/>
      <c r="N13" s="161"/>
      <c r="O13" s="159"/>
      <c r="P13" s="159"/>
      <c r="Q13" s="140"/>
      <c r="R13" s="141"/>
      <c r="S13" s="142"/>
      <c r="U13" s="151" t="str">
        <f>Birók!P27</f>
        <v xml:space="preserve"> </v>
      </c>
      <c r="Y13" s="426"/>
      <c r="Z13" s="426"/>
      <c r="AA13" s="435" t="s">
        <v>105</v>
      </c>
      <c r="AB13" s="436">
        <v>10</v>
      </c>
      <c r="AC13" s="436">
        <v>6</v>
      </c>
      <c r="AD13" s="436">
        <v>3</v>
      </c>
      <c r="AE13" s="436">
        <v>1</v>
      </c>
      <c r="AF13" s="436">
        <v>0</v>
      </c>
      <c r="AG13" s="436">
        <v>0</v>
      </c>
      <c r="AH13" s="436">
        <v>0</v>
      </c>
      <c r="AI13"/>
      <c r="AJ13"/>
      <c r="AK13"/>
    </row>
    <row r="14" spans="1:37" s="33" customFormat="1" ht="12.9" customHeight="1" x14ac:dyDescent="0.25">
      <c r="A14" s="216"/>
      <c r="B14" s="280"/>
      <c r="C14" s="276"/>
      <c r="D14" s="276"/>
      <c r="E14" s="155"/>
      <c r="F14" s="146"/>
      <c r="G14" s="146"/>
      <c r="H14" s="147"/>
      <c r="I14" s="146"/>
      <c r="J14" s="533"/>
      <c r="K14" s="146"/>
      <c r="L14" s="146"/>
      <c r="M14" s="295"/>
      <c r="N14" s="157"/>
      <c r="O14" s="150" t="str">
        <f>UPPER(IF(OR(N14="a",N14="as"),M10,IF(OR(N14="b",N14="bs"),M18,)))</f>
        <v/>
      </c>
      <c r="P14" s="158"/>
      <c r="Q14" s="140"/>
      <c r="R14" s="141"/>
      <c r="S14" s="142"/>
      <c r="U14" s="151" t="str">
        <f>Birók!P28</f>
        <v xml:space="preserve"> </v>
      </c>
      <c r="Y14" s="426"/>
      <c r="Z14" s="426"/>
      <c r="AA14" s="435" t="s">
        <v>106</v>
      </c>
      <c r="AB14" s="436">
        <v>3</v>
      </c>
      <c r="AC14" s="436">
        <v>2</v>
      </c>
      <c r="AD14" s="436">
        <v>1</v>
      </c>
      <c r="AE14" s="436">
        <v>0</v>
      </c>
      <c r="AF14" s="436">
        <v>0</v>
      </c>
      <c r="AG14" s="436">
        <v>0</v>
      </c>
      <c r="AH14" s="436">
        <v>0</v>
      </c>
      <c r="AI14"/>
      <c r="AJ14"/>
      <c r="AK14"/>
    </row>
    <row r="15" spans="1:37" s="519" customFormat="1" ht="12.9" customHeight="1" x14ac:dyDescent="0.25">
      <c r="A15" s="216">
        <v>5</v>
      </c>
      <c r="B15" s="243" t="str">
        <f>IF($E15="","",VLOOKUP($E15,#REF!,14))</f>
        <v/>
      </c>
      <c r="C15" s="267" t="str">
        <f>IF($E15="","",VLOOKUP($E15,#REF!,15))</f>
        <v/>
      </c>
      <c r="D15" s="267" t="str">
        <f>IF($E15="","",VLOOKUP($E15,#REF!,5))</f>
        <v/>
      </c>
      <c r="E15" s="448"/>
      <c r="F15" s="243" t="s">
        <v>105</v>
      </c>
      <c r="G15" s="514"/>
      <c r="H15" s="514"/>
      <c r="I15" s="514"/>
      <c r="J15" s="515"/>
      <c r="K15" s="146"/>
      <c r="L15" s="146"/>
      <c r="M15" s="146"/>
      <c r="N15" s="520"/>
      <c r="O15" s="146"/>
      <c r="P15" s="520"/>
      <c r="Q15" s="516"/>
      <c r="R15" s="517"/>
      <c r="S15" s="518"/>
      <c r="U15" s="521" t="str">
        <f>Birók!P29</f>
        <v xml:space="preserve"> </v>
      </c>
      <c r="Y15" s="522"/>
      <c r="Z15" s="522"/>
      <c r="AA15" s="522"/>
      <c r="AB15" s="522"/>
      <c r="AC15" s="522"/>
      <c r="AD15" s="522"/>
      <c r="AE15" s="522"/>
      <c r="AF15" s="522"/>
      <c r="AG15" s="522"/>
      <c r="AH15" s="522"/>
      <c r="AI15" s="523"/>
      <c r="AJ15" s="523"/>
      <c r="AK15" s="523"/>
    </row>
    <row r="16" spans="1:37" s="33" customFormat="1" ht="12.9" customHeight="1" thickBot="1" x14ac:dyDescent="0.3">
      <c r="A16" s="216"/>
      <c r="B16" s="280"/>
      <c r="C16" s="276"/>
      <c r="D16" s="276"/>
      <c r="E16" s="155"/>
      <c r="F16" s="146"/>
      <c r="G16" s="146"/>
      <c r="H16" s="147"/>
      <c r="I16" s="461"/>
      <c r="J16" s="530"/>
      <c r="K16" s="531" t="s">
        <v>142</v>
      </c>
      <c r="L16" s="531"/>
      <c r="M16" s="146"/>
      <c r="N16" s="161"/>
      <c r="O16" s="159"/>
      <c r="P16" s="161"/>
      <c r="Q16" s="140"/>
      <c r="R16" s="141"/>
      <c r="S16" s="142"/>
      <c r="U16" s="166" t="str">
        <f>Birók!P30</f>
        <v>Egyik sem</v>
      </c>
      <c r="Y16" s="426"/>
      <c r="Z16" s="426"/>
      <c r="AA16" s="435" t="s">
        <v>67</v>
      </c>
      <c r="AB16" s="436">
        <v>150</v>
      </c>
      <c r="AC16" s="436">
        <v>120</v>
      </c>
      <c r="AD16" s="436">
        <v>90</v>
      </c>
      <c r="AE16" s="436">
        <v>60</v>
      </c>
      <c r="AF16" s="436">
        <v>40</v>
      </c>
      <c r="AG16" s="436">
        <v>25</v>
      </c>
      <c r="AH16" s="436">
        <v>15</v>
      </c>
      <c r="AI16"/>
      <c r="AJ16"/>
      <c r="AK16"/>
    </row>
    <row r="17" spans="1:37" s="33" customFormat="1" ht="12.9" customHeight="1" x14ac:dyDescent="0.25">
      <c r="A17" s="216">
        <v>6</v>
      </c>
      <c r="B17" s="243" t="str">
        <f>IF($E17="","",VLOOKUP($E17,#REF!,14))</f>
        <v/>
      </c>
      <c r="C17" s="267" t="str">
        <f>IF($E17="","",VLOOKUP($E17,#REF!,15))</f>
        <v/>
      </c>
      <c r="D17" s="267" t="str">
        <f>IF($E17="","",VLOOKUP($E17,#REF!,5))</f>
        <v/>
      </c>
      <c r="E17" s="133"/>
      <c r="F17" s="514" t="s">
        <v>142</v>
      </c>
      <c r="G17" s="514" t="s">
        <v>300</v>
      </c>
      <c r="H17" s="514"/>
      <c r="I17" s="514"/>
      <c r="J17" s="524"/>
      <c r="K17" s="146"/>
      <c r="L17" s="532"/>
      <c r="M17" s="146"/>
      <c r="N17" s="161"/>
      <c r="O17" s="159"/>
      <c r="P17" s="161"/>
      <c r="Q17" s="140"/>
      <c r="R17" s="141"/>
      <c r="S17" s="142"/>
      <c r="Y17" s="426"/>
      <c r="Z17" s="426"/>
      <c r="AA17" s="435" t="s">
        <v>97</v>
      </c>
      <c r="AB17" s="436">
        <v>120</v>
      </c>
      <c r="AC17" s="436">
        <v>90</v>
      </c>
      <c r="AD17" s="436">
        <v>60</v>
      </c>
      <c r="AE17" s="436">
        <v>40</v>
      </c>
      <c r="AF17" s="436">
        <v>25</v>
      </c>
      <c r="AG17" s="436">
        <v>15</v>
      </c>
      <c r="AH17" s="436">
        <v>8</v>
      </c>
      <c r="AI17"/>
      <c r="AJ17"/>
      <c r="AK17"/>
    </row>
    <row r="18" spans="1:37" s="33" customFormat="1" ht="12.9" customHeight="1" x14ac:dyDescent="0.25">
      <c r="A18" s="216"/>
      <c r="B18" s="280"/>
      <c r="C18" s="276"/>
      <c r="D18" s="276"/>
      <c r="E18" s="155"/>
      <c r="F18" s="146"/>
      <c r="G18" s="146"/>
      <c r="H18" s="147"/>
      <c r="I18" s="146"/>
      <c r="J18" s="533"/>
      <c r="K18" s="295"/>
      <c r="L18" s="534"/>
      <c r="M18" s="531"/>
      <c r="N18" s="167"/>
      <c r="O18" s="159"/>
      <c r="P18" s="161"/>
      <c r="Q18" s="140"/>
      <c r="R18" s="141"/>
      <c r="S18" s="142"/>
      <c r="Y18" s="426"/>
      <c r="Z18" s="426"/>
      <c r="AA18" s="435" t="s">
        <v>98</v>
      </c>
      <c r="AB18" s="436">
        <v>90</v>
      </c>
      <c r="AC18" s="436">
        <v>60</v>
      </c>
      <c r="AD18" s="436">
        <v>40</v>
      </c>
      <c r="AE18" s="436">
        <v>25</v>
      </c>
      <c r="AF18" s="436">
        <v>15</v>
      </c>
      <c r="AG18" s="436">
        <v>8</v>
      </c>
      <c r="AH18" s="436">
        <v>4</v>
      </c>
      <c r="AI18"/>
      <c r="AJ18"/>
      <c r="AK18"/>
    </row>
    <row r="19" spans="1:37" s="33" customFormat="1" ht="12.9" customHeight="1" x14ac:dyDescent="0.25">
      <c r="A19" s="216">
        <v>7</v>
      </c>
      <c r="B19" s="243" t="str">
        <f>IF($E19="","",VLOOKUP($E19,#REF!,14))</f>
        <v/>
      </c>
      <c r="C19" s="267" t="str">
        <f>IF($E19="","",VLOOKUP($E19,#REF!,15))</f>
        <v/>
      </c>
      <c r="D19" s="267" t="str">
        <f>IF($E19="","",VLOOKUP($E19,#REF!,5))</f>
        <v/>
      </c>
      <c r="E19" s="133"/>
      <c r="F19" s="243" t="s">
        <v>337</v>
      </c>
      <c r="G19" s="514"/>
      <c r="H19" s="514"/>
      <c r="I19" s="514"/>
      <c r="J19" s="515"/>
      <c r="K19" s="146"/>
      <c r="L19" s="535"/>
      <c r="M19" s="146"/>
      <c r="N19" s="159"/>
      <c r="O19" s="159"/>
      <c r="P19" s="161"/>
      <c r="Q19" s="140"/>
      <c r="R19" s="141"/>
      <c r="S19" s="142"/>
      <c r="Y19" s="426"/>
      <c r="Z19" s="426"/>
      <c r="AA19" s="435" t="s">
        <v>99</v>
      </c>
      <c r="AB19" s="436">
        <v>60</v>
      </c>
      <c r="AC19" s="436">
        <v>40</v>
      </c>
      <c r="AD19" s="436">
        <v>25</v>
      </c>
      <c r="AE19" s="436">
        <v>15</v>
      </c>
      <c r="AF19" s="436">
        <v>8</v>
      </c>
      <c r="AG19" s="436">
        <v>4</v>
      </c>
      <c r="AH19" s="436">
        <v>2</v>
      </c>
      <c r="AI19"/>
      <c r="AJ19"/>
      <c r="AK19"/>
    </row>
    <row r="20" spans="1:37" s="33" customFormat="1" ht="12.9" customHeight="1" x14ac:dyDescent="0.25">
      <c r="A20" s="216"/>
      <c r="B20" s="280"/>
      <c r="C20" s="276"/>
      <c r="D20" s="276"/>
      <c r="E20" s="145"/>
      <c r="F20" s="146"/>
      <c r="G20" s="146"/>
      <c r="H20" s="147"/>
      <c r="I20" s="461"/>
      <c r="J20" s="530"/>
      <c r="K20" s="531" t="s">
        <v>305</v>
      </c>
      <c r="L20" s="536"/>
      <c r="M20" s="146"/>
      <c r="N20" s="159"/>
      <c r="O20" s="159"/>
      <c r="P20" s="161"/>
      <c r="Q20" s="140"/>
      <c r="R20" s="141"/>
      <c r="S20" s="142"/>
      <c r="Y20" s="426"/>
      <c r="Z20" s="426"/>
      <c r="AA20" s="435" t="s">
        <v>100</v>
      </c>
      <c r="AB20" s="436">
        <v>40</v>
      </c>
      <c r="AC20" s="436">
        <v>25</v>
      </c>
      <c r="AD20" s="436">
        <v>15</v>
      </c>
      <c r="AE20" s="436">
        <v>8</v>
      </c>
      <c r="AF20" s="436">
        <v>4</v>
      </c>
      <c r="AG20" s="436">
        <v>2</v>
      </c>
      <c r="AH20" s="436">
        <v>1</v>
      </c>
      <c r="AI20"/>
      <c r="AJ20"/>
      <c r="AK20"/>
    </row>
    <row r="21" spans="1:37" s="33" customFormat="1" ht="12.9" customHeight="1" x14ac:dyDescent="0.25">
      <c r="A21" s="216">
        <v>8</v>
      </c>
      <c r="B21" s="243" t="str">
        <f>IF($E21="","",VLOOKUP($E21,#REF!,14))</f>
        <v/>
      </c>
      <c r="C21" s="267" t="str">
        <f>IF($E21="","",VLOOKUP($E21,#REF!,15))</f>
        <v/>
      </c>
      <c r="D21" s="267" t="str">
        <f>IF($E21="","",VLOOKUP($E21,#REF!,5))</f>
        <v/>
      </c>
      <c r="E21" s="133"/>
      <c r="F21" s="514" t="s">
        <v>305</v>
      </c>
      <c r="G21" s="514" t="s">
        <v>306</v>
      </c>
      <c r="H21" s="514"/>
      <c r="I21" s="514"/>
      <c r="J21" s="524"/>
      <c r="K21" s="146"/>
      <c r="L21" s="146"/>
      <c r="M21" s="146"/>
      <c r="N21" s="159"/>
      <c r="O21" s="159"/>
      <c r="P21" s="161"/>
      <c r="Q21" s="140"/>
      <c r="R21" s="141"/>
      <c r="S21" s="142"/>
      <c r="Y21" s="426"/>
      <c r="Z21" s="426"/>
      <c r="AA21" s="435" t="s">
        <v>101</v>
      </c>
      <c r="AB21" s="436">
        <v>25</v>
      </c>
      <c r="AC21" s="436">
        <v>15</v>
      </c>
      <c r="AD21" s="436">
        <v>10</v>
      </c>
      <c r="AE21" s="436">
        <v>6</v>
      </c>
      <c r="AF21" s="436">
        <v>3</v>
      </c>
      <c r="AG21" s="436">
        <v>1</v>
      </c>
      <c r="AH21" s="436">
        <v>0</v>
      </c>
      <c r="AI21"/>
      <c r="AJ21"/>
      <c r="AK21"/>
    </row>
    <row r="22" spans="1:37" s="33" customFormat="1" ht="12.9" customHeight="1" x14ac:dyDescent="0.25">
      <c r="A22" s="216"/>
      <c r="B22" s="280"/>
      <c r="C22" s="276"/>
      <c r="D22" s="276"/>
      <c r="E22" s="145"/>
      <c r="F22" s="146"/>
      <c r="G22" s="146"/>
      <c r="H22" s="147"/>
      <c r="I22" s="146"/>
      <c r="J22" s="533"/>
      <c r="K22" s="146"/>
      <c r="L22" s="146"/>
      <c r="M22" s="146"/>
      <c r="N22" s="159"/>
      <c r="O22" s="148" t="s">
        <v>0</v>
      </c>
      <c r="P22" s="157"/>
      <c r="Q22" s="150" t="str">
        <f>UPPER(IF(OR(P22="a",P22="as"),O14,IF(OR(P22="b",P22="bs"),O30,)))</f>
        <v/>
      </c>
      <c r="R22" s="158"/>
      <c r="S22" s="142"/>
      <c r="Y22" s="426"/>
      <c r="Z22" s="426"/>
      <c r="AA22" s="435" t="s">
        <v>102</v>
      </c>
      <c r="AB22" s="436">
        <v>15</v>
      </c>
      <c r="AC22" s="436">
        <v>10</v>
      </c>
      <c r="AD22" s="436">
        <v>6</v>
      </c>
      <c r="AE22" s="436">
        <v>3</v>
      </c>
      <c r="AF22" s="436">
        <v>1</v>
      </c>
      <c r="AG22" s="436">
        <v>0</v>
      </c>
      <c r="AH22" s="436">
        <v>0</v>
      </c>
      <c r="AI22"/>
      <c r="AJ22"/>
      <c r="AK22"/>
    </row>
    <row r="23" spans="1:37" s="33" customFormat="1" ht="12.9" customHeight="1" x14ac:dyDescent="0.25">
      <c r="A23" s="216">
        <v>9</v>
      </c>
      <c r="B23" s="243" t="str">
        <f>IF($E23="","",VLOOKUP($E23,#REF!,14))</f>
        <v/>
      </c>
      <c r="C23" s="267" t="str">
        <f>IF($E23="","",VLOOKUP($E23,#REF!,15))</f>
        <v/>
      </c>
      <c r="D23" s="267" t="str">
        <f>IF($E23="","",VLOOKUP($E23,#REF!,5))</f>
        <v/>
      </c>
      <c r="E23" s="133"/>
      <c r="F23" s="541" t="s">
        <v>105</v>
      </c>
      <c r="G23" s="514"/>
      <c r="H23" s="514"/>
      <c r="I23" s="514"/>
      <c r="J23" s="515"/>
      <c r="K23" s="146"/>
      <c r="L23" s="146"/>
      <c r="M23" s="146"/>
      <c r="N23" s="159"/>
      <c r="O23" s="135"/>
      <c r="P23" s="161"/>
      <c r="Q23" s="135"/>
      <c r="R23" s="159"/>
      <c r="S23" s="142"/>
      <c r="Y23" s="426"/>
      <c r="Z23" s="426"/>
      <c r="AA23" s="435" t="s">
        <v>103</v>
      </c>
      <c r="AB23" s="436">
        <v>10</v>
      </c>
      <c r="AC23" s="436">
        <v>6</v>
      </c>
      <c r="AD23" s="436">
        <v>3</v>
      </c>
      <c r="AE23" s="436">
        <v>1</v>
      </c>
      <c r="AF23" s="436">
        <v>0</v>
      </c>
      <c r="AG23" s="436">
        <v>0</v>
      </c>
      <c r="AH23" s="436">
        <v>0</v>
      </c>
      <c r="AI23"/>
      <c r="AJ23"/>
      <c r="AK23"/>
    </row>
    <row r="24" spans="1:37" s="33" customFormat="1" ht="12.9" customHeight="1" x14ac:dyDescent="0.25">
      <c r="A24" s="216"/>
      <c r="B24" s="280"/>
      <c r="C24" s="276"/>
      <c r="D24" s="276"/>
      <c r="E24" s="145"/>
      <c r="F24" s="146"/>
      <c r="G24" s="146"/>
      <c r="H24" s="147"/>
      <c r="I24" s="461"/>
      <c r="J24" s="530"/>
      <c r="K24" s="531" t="s">
        <v>301</v>
      </c>
      <c r="L24" s="531"/>
      <c r="M24" s="146"/>
      <c r="N24" s="159"/>
      <c r="O24" s="159"/>
      <c r="P24" s="161"/>
      <c r="Q24" s="140"/>
      <c r="R24" s="141"/>
      <c r="S24" s="142"/>
      <c r="Y24" s="426"/>
      <c r="Z24" s="426"/>
      <c r="AA24" s="435" t="s">
        <v>104</v>
      </c>
      <c r="AB24" s="436">
        <v>6</v>
      </c>
      <c r="AC24" s="436">
        <v>3</v>
      </c>
      <c r="AD24" s="436">
        <v>1</v>
      </c>
      <c r="AE24" s="436">
        <v>0</v>
      </c>
      <c r="AF24" s="436">
        <v>0</v>
      </c>
      <c r="AG24" s="436">
        <v>0</v>
      </c>
      <c r="AH24" s="436">
        <v>0</v>
      </c>
      <c r="AI24"/>
      <c r="AJ24"/>
      <c r="AK24"/>
    </row>
    <row r="25" spans="1:37" s="519" customFormat="1" ht="12.9" customHeight="1" x14ac:dyDescent="0.25">
      <c r="A25" s="216">
        <v>10</v>
      </c>
      <c r="B25" s="243" t="str">
        <f>IF($E25="","",VLOOKUP($E25,#REF!,14))</f>
        <v/>
      </c>
      <c r="C25" s="267" t="str">
        <f>IF($E25="","",VLOOKUP($E25,#REF!,15))</f>
        <v/>
      </c>
      <c r="D25" s="267" t="str">
        <f>IF($E25="","",VLOOKUP($E25,#REF!,5))</f>
        <v/>
      </c>
      <c r="E25" s="448"/>
      <c r="F25" s="243" t="s">
        <v>301</v>
      </c>
      <c r="G25" s="514" t="s">
        <v>302</v>
      </c>
      <c r="H25" s="514"/>
      <c r="I25" s="514"/>
      <c r="J25" s="524"/>
      <c r="K25" s="146"/>
      <c r="L25" s="532"/>
      <c r="M25" s="146"/>
      <c r="N25" s="525"/>
      <c r="O25" s="525"/>
      <c r="P25" s="520"/>
      <c r="Q25" s="516"/>
      <c r="R25" s="517"/>
      <c r="S25" s="518"/>
      <c r="Y25" s="522"/>
      <c r="Z25" s="522"/>
      <c r="AA25" s="522" t="s">
        <v>109</v>
      </c>
      <c r="AB25" s="529">
        <v>3</v>
      </c>
      <c r="AC25" s="529">
        <v>2</v>
      </c>
      <c r="AD25" s="529">
        <v>1</v>
      </c>
      <c r="AE25" s="529">
        <v>0</v>
      </c>
      <c r="AF25" s="529">
        <v>0</v>
      </c>
      <c r="AG25" s="529">
        <v>0</v>
      </c>
      <c r="AH25" s="529">
        <v>0</v>
      </c>
      <c r="AI25" s="523"/>
      <c r="AJ25" s="523"/>
      <c r="AK25" s="523"/>
    </row>
    <row r="26" spans="1:37" s="33" customFormat="1" ht="12.9" customHeight="1" x14ac:dyDescent="0.25">
      <c r="A26" s="216"/>
      <c r="B26" s="280"/>
      <c r="C26" s="276"/>
      <c r="D26" s="276"/>
      <c r="E26" s="155"/>
      <c r="F26" s="146"/>
      <c r="G26" s="146"/>
      <c r="H26" s="147"/>
      <c r="I26" s="146"/>
      <c r="J26" s="533"/>
      <c r="K26" s="295"/>
      <c r="L26" s="534"/>
      <c r="M26" s="531"/>
      <c r="N26" s="158"/>
      <c r="O26" s="159"/>
      <c r="P26" s="161"/>
      <c r="Q26" s="140"/>
      <c r="R26" s="141"/>
      <c r="S26" s="142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33" customFormat="1" ht="12.9" customHeight="1" x14ac:dyDescent="0.25">
      <c r="A27" s="216">
        <v>11</v>
      </c>
      <c r="B27" s="243" t="str">
        <f>IF($E27="","",VLOOKUP($E27,#REF!,14))</f>
        <v/>
      </c>
      <c r="C27" s="267" t="str">
        <f>IF($E27="","",VLOOKUP($E27,#REF!,15))</f>
        <v/>
      </c>
      <c r="D27" s="267" t="str">
        <f>IF($E27="","",VLOOKUP($E27,#REF!,5))</f>
        <v/>
      </c>
      <c r="E27" s="133"/>
      <c r="F27" s="243" t="s">
        <v>298</v>
      </c>
      <c r="G27" s="514" t="s">
        <v>299</v>
      </c>
      <c r="H27" s="514"/>
      <c r="I27" s="514"/>
      <c r="J27" s="515"/>
      <c r="K27" s="146"/>
      <c r="L27" s="535"/>
      <c r="M27" s="146"/>
      <c r="N27" s="161"/>
      <c r="O27" s="159"/>
      <c r="P27" s="161"/>
      <c r="Q27" s="140"/>
      <c r="R27" s="141"/>
      <c r="S27" s="142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33" customFormat="1" ht="12.9" customHeight="1" x14ac:dyDescent="0.25">
      <c r="A28" s="216"/>
      <c r="B28" s="280"/>
      <c r="C28" s="276"/>
      <c r="D28" s="276"/>
      <c r="E28" s="155"/>
      <c r="F28" s="146"/>
      <c r="G28" s="146"/>
      <c r="H28" s="147"/>
      <c r="I28" s="461"/>
      <c r="J28" s="530"/>
      <c r="K28" s="531" t="s">
        <v>298</v>
      </c>
      <c r="L28" s="536"/>
      <c r="M28" s="146"/>
      <c r="N28" s="161"/>
      <c r="O28" s="159"/>
      <c r="P28" s="161"/>
      <c r="Q28" s="140"/>
      <c r="R28" s="141"/>
      <c r="S28" s="142"/>
    </row>
    <row r="29" spans="1:37" s="519" customFormat="1" ht="12.9" customHeight="1" x14ac:dyDescent="0.25">
      <c r="A29" s="216">
        <v>12</v>
      </c>
      <c r="B29" s="243" t="str">
        <f>IF($E29="","",VLOOKUP($E29,#REF!,14))</f>
        <v/>
      </c>
      <c r="C29" s="267" t="str">
        <f>IF($E29="","",VLOOKUP($E29,#REF!,15))</f>
        <v/>
      </c>
      <c r="D29" s="267" t="str">
        <f>IF($E29="","",VLOOKUP($E29,#REF!,5))</f>
        <v/>
      </c>
      <c r="E29" s="448"/>
      <c r="F29" s="243" t="s">
        <v>337</v>
      </c>
      <c r="G29" s="514"/>
      <c r="H29" s="514"/>
      <c r="I29" s="514"/>
      <c r="J29" s="524"/>
      <c r="K29" s="146"/>
      <c r="L29" s="146"/>
      <c r="M29" s="146"/>
      <c r="N29" s="520"/>
      <c r="O29" s="525"/>
      <c r="P29" s="520"/>
      <c r="Q29" s="516"/>
      <c r="R29" s="517"/>
      <c r="S29" s="518"/>
    </row>
    <row r="30" spans="1:37" s="33" customFormat="1" ht="12.9" customHeight="1" x14ac:dyDescent="0.25">
      <c r="A30" s="216"/>
      <c r="B30" s="280"/>
      <c r="C30" s="276"/>
      <c r="D30" s="276"/>
      <c r="E30" s="155"/>
      <c r="F30" s="146"/>
      <c r="G30" s="146"/>
      <c r="H30" s="147"/>
      <c r="I30" s="146"/>
      <c r="J30" s="533"/>
      <c r="K30" s="146"/>
      <c r="L30" s="146"/>
      <c r="M30" s="295"/>
      <c r="N30" s="157"/>
      <c r="O30" s="150" t="str">
        <f>UPPER(IF(OR(N30="a",N30="as"),M26,IF(OR(N30="b",N30="bs"),M34,)))</f>
        <v/>
      </c>
      <c r="P30" s="167"/>
      <c r="Q30" s="140"/>
      <c r="R30" s="141"/>
      <c r="S30" s="142"/>
    </row>
    <row r="31" spans="1:37" s="33" customFormat="1" ht="12.9" customHeight="1" x14ac:dyDescent="0.25">
      <c r="A31" s="216">
        <v>13</v>
      </c>
      <c r="B31" s="243" t="str">
        <f>IF($E31="","",VLOOKUP($E31,#REF!,14))</f>
        <v/>
      </c>
      <c r="C31" s="267" t="str">
        <f>IF($E31="","",VLOOKUP($E31,#REF!,15))</f>
        <v/>
      </c>
      <c r="D31" s="267" t="str">
        <f>IF($E31="","",VLOOKUP($E31,#REF!,5))</f>
        <v/>
      </c>
      <c r="E31" s="133"/>
      <c r="F31" s="514" t="s">
        <v>345</v>
      </c>
      <c r="G31" s="514" t="s">
        <v>263</v>
      </c>
      <c r="H31" s="514"/>
      <c r="I31" s="514"/>
      <c r="J31" s="515"/>
      <c r="K31" s="146"/>
      <c r="L31" s="146"/>
      <c r="M31" s="146"/>
      <c r="N31" s="161"/>
      <c r="O31" s="135"/>
      <c r="P31" s="159"/>
      <c r="Q31" s="140"/>
      <c r="R31" s="141"/>
      <c r="S31" s="142"/>
    </row>
    <row r="32" spans="1:37" s="33" customFormat="1" ht="12.9" customHeight="1" x14ac:dyDescent="0.25">
      <c r="A32" s="216"/>
      <c r="B32" s="280"/>
      <c r="C32" s="276"/>
      <c r="D32" s="276"/>
      <c r="E32" s="155"/>
      <c r="F32" s="146"/>
      <c r="G32" s="146"/>
      <c r="H32" s="147"/>
      <c r="I32" s="295"/>
      <c r="J32" s="530"/>
      <c r="K32" s="531" t="s">
        <v>210</v>
      </c>
      <c r="L32" s="531"/>
      <c r="M32" s="146"/>
      <c r="N32" s="161"/>
      <c r="O32" s="159"/>
      <c r="P32" s="159"/>
      <c r="Q32" s="140"/>
      <c r="R32" s="141"/>
      <c r="S32" s="142"/>
    </row>
    <row r="33" spans="1:19" s="33" customFormat="1" ht="12.9" customHeight="1" x14ac:dyDescent="0.25">
      <c r="A33" s="216">
        <v>14</v>
      </c>
      <c r="B33" s="243" t="str">
        <f>IF($E33="","",VLOOKUP($E33,#REF!,14))</f>
        <v/>
      </c>
      <c r="C33" s="267" t="str">
        <f>IF($E33="","",VLOOKUP($E33,#REF!,15))</f>
        <v/>
      </c>
      <c r="D33" s="267" t="str">
        <f>IF($E33="","",VLOOKUP($E33,#REF!,5))</f>
        <v/>
      </c>
      <c r="E33" s="133"/>
      <c r="F33" s="243" t="s">
        <v>105</v>
      </c>
      <c r="G33" s="514"/>
      <c r="H33" s="514"/>
      <c r="I33" s="514"/>
      <c r="J33" s="524"/>
      <c r="K33" s="146"/>
      <c r="L33" s="532"/>
      <c r="M33" s="146"/>
      <c r="N33" s="161"/>
      <c r="O33" s="159"/>
      <c r="P33" s="159"/>
      <c r="Q33" s="140"/>
      <c r="R33" s="141"/>
      <c r="S33" s="142"/>
    </row>
    <row r="34" spans="1:19" s="33" customFormat="1" ht="12.9" customHeight="1" x14ac:dyDescent="0.25">
      <c r="A34" s="216"/>
      <c r="B34" s="280"/>
      <c r="C34" s="276"/>
      <c r="D34" s="276"/>
      <c r="E34" s="155"/>
      <c r="F34" s="146"/>
      <c r="G34" s="146"/>
      <c r="H34" s="147"/>
      <c r="I34" s="146"/>
      <c r="J34" s="533"/>
      <c r="K34" s="295"/>
      <c r="L34" s="534"/>
      <c r="M34" s="531"/>
      <c r="N34" s="167"/>
      <c r="O34" s="159"/>
      <c r="P34" s="159"/>
      <c r="Q34" s="140"/>
      <c r="R34" s="141"/>
      <c r="S34" s="142"/>
    </row>
    <row r="35" spans="1:19" s="33" customFormat="1" ht="12.9" customHeight="1" x14ac:dyDescent="0.25">
      <c r="A35" s="216">
        <v>15</v>
      </c>
      <c r="B35" s="243" t="str">
        <f>IF($E35="","",VLOOKUP($E35,#REF!,14))</f>
        <v/>
      </c>
      <c r="C35" s="267" t="str">
        <f>IF($E35="","",VLOOKUP($E35,#REF!,15))</f>
        <v/>
      </c>
      <c r="D35" s="267" t="str">
        <f>IF($E35="","",VLOOKUP($E35,#REF!,5))</f>
        <v/>
      </c>
      <c r="E35" s="133"/>
      <c r="F35" s="243" t="s">
        <v>303</v>
      </c>
      <c r="G35" s="514" t="s">
        <v>304</v>
      </c>
      <c r="H35" s="514"/>
      <c r="I35" s="514"/>
      <c r="J35" s="515"/>
      <c r="K35" s="146"/>
      <c r="L35" s="535"/>
      <c r="M35" s="146"/>
      <c r="N35" s="159"/>
      <c r="O35" s="159"/>
      <c r="P35" s="159"/>
      <c r="Q35" s="140"/>
      <c r="R35" s="141"/>
      <c r="S35" s="142"/>
    </row>
    <row r="36" spans="1:19" s="33" customFormat="1" ht="12.9" customHeight="1" x14ac:dyDescent="0.25">
      <c r="A36" s="216"/>
      <c r="B36" s="280"/>
      <c r="C36" s="276"/>
      <c r="D36" s="276"/>
      <c r="E36" s="145"/>
      <c r="F36" s="146"/>
      <c r="G36" s="146"/>
      <c r="H36" s="147"/>
      <c r="I36" s="295"/>
      <c r="J36" s="530"/>
      <c r="K36" s="531" t="s">
        <v>303</v>
      </c>
      <c r="L36" s="536"/>
      <c r="M36" s="146"/>
      <c r="N36" s="159"/>
      <c r="O36" s="159"/>
      <c r="P36" s="159"/>
      <c r="Q36" s="140"/>
      <c r="R36" s="141"/>
      <c r="S36" s="142"/>
    </row>
    <row r="37" spans="1:19" s="33" customFormat="1" ht="12.9" customHeight="1" x14ac:dyDescent="0.25">
      <c r="A37" s="216">
        <v>16</v>
      </c>
      <c r="B37" s="243" t="str">
        <f>IF($E37="","",VLOOKUP($E37,#REF!,14))</f>
        <v/>
      </c>
      <c r="C37" s="267" t="str">
        <f>IF($E37="","",VLOOKUP($E37,#REF!,15))</f>
        <v/>
      </c>
      <c r="D37" s="267" t="str">
        <f>IF($E37="","",VLOOKUP($E37,#REF!,5))</f>
        <v/>
      </c>
      <c r="E37" s="133"/>
      <c r="F37" s="243" t="s">
        <v>105</v>
      </c>
      <c r="G37" s="514"/>
      <c r="H37" s="514"/>
      <c r="I37" s="514"/>
      <c r="J37" s="524"/>
      <c r="K37" s="146"/>
      <c r="L37" s="146"/>
      <c r="M37" s="146"/>
      <c r="N37" s="159"/>
      <c r="O37" s="159"/>
      <c r="P37" s="159"/>
      <c r="Q37" s="140"/>
      <c r="R37" s="141"/>
      <c r="S37" s="142"/>
    </row>
    <row r="38" spans="1:19" s="33" customFormat="1" ht="9.6" customHeight="1" x14ac:dyDescent="0.25">
      <c r="A38" s="170"/>
      <c r="B38" s="145"/>
      <c r="C38" s="145"/>
      <c r="D38" s="145"/>
      <c r="E38" s="145"/>
      <c r="F38" s="164"/>
      <c r="G38" s="164"/>
      <c r="H38" s="168"/>
      <c r="I38" s="135"/>
      <c r="J38" s="156"/>
      <c r="K38" s="135"/>
      <c r="L38" s="135"/>
      <c r="M38" s="135"/>
      <c r="N38" s="159"/>
      <c r="O38" s="159"/>
      <c r="P38" s="159"/>
      <c r="Q38" s="140"/>
      <c r="R38" s="141"/>
      <c r="S38" s="142"/>
    </row>
    <row r="39" spans="1:19" s="33" customFormat="1" ht="9.6" customHeight="1" x14ac:dyDescent="0.25">
      <c r="A39" s="171"/>
      <c r="B39" s="137"/>
      <c r="C39" s="137"/>
      <c r="D39" s="137"/>
      <c r="E39" s="145"/>
      <c r="F39" s="137"/>
      <c r="G39" s="137"/>
      <c r="H39" s="137"/>
      <c r="I39" s="137"/>
      <c r="J39" s="145"/>
      <c r="K39" s="137"/>
      <c r="L39" s="137"/>
      <c r="M39" s="137"/>
      <c r="N39" s="172"/>
      <c r="O39" s="172"/>
      <c r="P39" s="172"/>
      <c r="Q39" s="140"/>
      <c r="R39" s="141"/>
      <c r="S39" s="142"/>
    </row>
    <row r="40" spans="1:19" s="33" customFormat="1" ht="9.6" customHeight="1" x14ac:dyDescent="0.25">
      <c r="A40" s="170"/>
      <c r="B40" s="145"/>
      <c r="C40" s="145"/>
      <c r="D40" s="145"/>
      <c r="E40" s="145"/>
      <c r="F40" s="137"/>
      <c r="G40" s="137"/>
      <c r="I40" s="137"/>
      <c r="J40" s="145"/>
      <c r="K40" s="137"/>
      <c r="L40" s="137"/>
      <c r="M40" s="173"/>
      <c r="N40" s="145"/>
      <c r="O40" s="137"/>
      <c r="P40" s="172"/>
      <c r="Q40" s="140"/>
      <c r="R40" s="141"/>
      <c r="S40" s="142"/>
    </row>
    <row r="41" spans="1:19" s="33" customFormat="1" ht="9.6" customHeight="1" x14ac:dyDescent="0.25">
      <c r="A41" s="170"/>
      <c r="B41" s="137"/>
      <c r="C41" s="137"/>
      <c r="D41" s="137"/>
      <c r="E41" s="145"/>
      <c r="F41" s="137"/>
      <c r="G41" s="137"/>
      <c r="H41" s="137"/>
      <c r="I41" s="137"/>
      <c r="J41" s="145"/>
      <c r="K41" s="137"/>
      <c r="L41" s="137"/>
      <c r="M41" s="137"/>
      <c r="N41" s="172"/>
      <c r="O41" s="137"/>
      <c r="P41" s="172"/>
      <c r="Q41" s="140"/>
      <c r="R41" s="141"/>
      <c r="S41" s="142"/>
    </row>
    <row r="42" spans="1:19" s="33" customFormat="1" ht="9.6" customHeight="1" x14ac:dyDescent="0.25">
      <c r="A42" s="170"/>
      <c r="B42" s="145"/>
      <c r="C42" s="145"/>
      <c r="D42" s="145"/>
      <c r="E42" s="145"/>
      <c r="F42" s="137"/>
      <c r="G42" s="137"/>
      <c r="I42" s="173"/>
      <c r="J42" s="145"/>
      <c r="K42" s="137"/>
      <c r="L42" s="137"/>
      <c r="M42" s="137"/>
      <c r="N42" s="172"/>
      <c r="O42" s="172"/>
      <c r="P42" s="172"/>
      <c r="Q42" s="140"/>
      <c r="R42" s="141"/>
      <c r="S42" s="142"/>
    </row>
    <row r="43" spans="1:19" s="33" customFormat="1" ht="9.6" customHeight="1" x14ac:dyDescent="0.25">
      <c r="A43" s="170"/>
      <c r="B43" s="137"/>
      <c r="C43" s="137"/>
      <c r="D43" s="137"/>
      <c r="E43" s="145"/>
      <c r="F43" s="137"/>
      <c r="G43" s="137"/>
      <c r="H43" s="137"/>
      <c r="I43" s="137"/>
      <c r="J43" s="145"/>
      <c r="K43" s="137"/>
      <c r="L43" s="174"/>
      <c r="M43" s="137"/>
      <c r="N43" s="172"/>
      <c r="O43" s="172"/>
      <c r="P43" s="172"/>
      <c r="Q43" s="140"/>
      <c r="R43" s="141"/>
      <c r="S43" s="142"/>
    </row>
    <row r="44" spans="1:19" s="33" customFormat="1" ht="9.6" customHeight="1" x14ac:dyDescent="0.25">
      <c r="A44" s="170"/>
      <c r="B44" s="145"/>
      <c r="C44" s="145"/>
      <c r="D44" s="145"/>
      <c r="E44" s="145"/>
      <c r="F44" s="137"/>
      <c r="G44" s="137"/>
      <c r="I44" s="137"/>
      <c r="J44" s="145"/>
      <c r="K44" s="173"/>
      <c r="L44" s="145"/>
      <c r="M44" s="137"/>
      <c r="N44" s="172"/>
      <c r="O44" s="172"/>
      <c r="P44" s="172"/>
      <c r="Q44" s="140"/>
      <c r="R44" s="141"/>
      <c r="S44" s="142"/>
    </row>
    <row r="45" spans="1:19" s="33" customFormat="1" ht="9.6" customHeight="1" x14ac:dyDescent="0.25">
      <c r="A45" s="170"/>
      <c r="B45" s="137"/>
      <c r="C45" s="137"/>
      <c r="D45" s="137"/>
      <c r="E45" s="145"/>
      <c r="F45" s="137"/>
      <c r="G45" s="137"/>
      <c r="H45" s="137"/>
      <c r="I45" s="137"/>
      <c r="J45" s="145"/>
      <c r="K45" s="137"/>
      <c r="L45" s="137"/>
      <c r="M45" s="137"/>
      <c r="N45" s="172"/>
      <c r="O45" s="172"/>
      <c r="P45" s="172"/>
      <c r="Q45" s="140"/>
      <c r="R45" s="141"/>
      <c r="S45" s="142"/>
    </row>
    <row r="46" spans="1:19" s="33" customFormat="1" ht="9.6" customHeight="1" x14ac:dyDescent="0.25">
      <c r="A46" s="170"/>
      <c r="B46" s="145"/>
      <c r="C46" s="145"/>
      <c r="D46" s="145"/>
      <c r="E46" s="145"/>
      <c r="F46" s="137"/>
      <c r="G46" s="137"/>
      <c r="I46" s="173"/>
      <c r="J46" s="145"/>
      <c r="K46" s="137"/>
      <c r="L46" s="137"/>
      <c r="M46" s="137"/>
      <c r="N46" s="172"/>
      <c r="O46" s="172"/>
      <c r="P46" s="172"/>
      <c r="Q46" s="140"/>
      <c r="R46" s="141"/>
      <c r="S46" s="142"/>
    </row>
    <row r="47" spans="1:19" s="33" customFormat="1" ht="9.6" customHeight="1" x14ac:dyDescent="0.25">
      <c r="A47" s="171"/>
      <c r="B47" s="137"/>
      <c r="C47" s="137"/>
      <c r="D47" s="137"/>
      <c r="E47" s="145"/>
      <c r="F47" s="137"/>
      <c r="G47" s="137"/>
      <c r="H47" s="137"/>
      <c r="I47" s="137"/>
      <c r="J47" s="145"/>
      <c r="K47" s="137"/>
      <c r="L47" s="137"/>
      <c r="M47" s="137"/>
      <c r="N47" s="137"/>
      <c r="O47" s="138"/>
      <c r="P47" s="138"/>
      <c r="Q47" s="140"/>
      <c r="R47" s="141"/>
      <c r="S47" s="142"/>
    </row>
    <row r="48" spans="1:19" s="2" customFormat="1" ht="6.75" customHeight="1" x14ac:dyDescent="0.25">
      <c r="A48" s="176"/>
      <c r="B48" s="176"/>
      <c r="C48" s="176"/>
      <c r="D48" s="176"/>
      <c r="E48" s="176"/>
      <c r="F48" s="177"/>
      <c r="G48" s="177"/>
      <c r="H48" s="177"/>
      <c r="I48" s="177"/>
      <c r="J48" s="178"/>
      <c r="K48" s="179"/>
      <c r="L48" s="180"/>
      <c r="M48" s="179"/>
      <c r="N48" s="180"/>
      <c r="O48" s="179"/>
      <c r="P48" s="180"/>
      <c r="Q48" s="179"/>
      <c r="R48" s="180"/>
      <c r="S48" s="181"/>
    </row>
    <row r="49" spans="1:18" s="18" customFormat="1" ht="10.5" customHeight="1" x14ac:dyDescent="0.25">
      <c r="A49" s="182" t="s">
        <v>45</v>
      </c>
      <c r="B49" s="183"/>
      <c r="C49" s="183"/>
      <c r="D49" s="271"/>
      <c r="E49" s="184" t="s">
        <v>5</v>
      </c>
      <c r="F49" s="185" t="s">
        <v>47</v>
      </c>
      <c r="G49" s="184"/>
      <c r="H49" s="186"/>
      <c r="I49" s="187"/>
      <c r="J49" s="184" t="s">
        <v>5</v>
      </c>
      <c r="K49" s="185" t="s">
        <v>56</v>
      </c>
      <c r="L49" s="188"/>
      <c r="M49" s="185" t="s">
        <v>57</v>
      </c>
      <c r="N49" s="189"/>
      <c r="O49" s="190" t="s">
        <v>58</v>
      </c>
      <c r="P49" s="190"/>
      <c r="Q49" s="191"/>
      <c r="R49" s="192"/>
    </row>
    <row r="50" spans="1:18" s="18" customFormat="1" ht="9" customHeight="1" x14ac:dyDescent="0.25">
      <c r="A50" s="272" t="s">
        <v>46</v>
      </c>
      <c r="B50" s="273"/>
      <c r="C50" s="274"/>
      <c r="D50" s="275"/>
      <c r="E50" s="194">
        <v>1</v>
      </c>
      <c r="F50" s="84" t="e">
        <f>IF(E50&gt;$R$57,,UPPER(VLOOKUP(E50,#REF!,2)))</f>
        <v>#REF!</v>
      </c>
      <c r="G50" s="195"/>
      <c r="H50" s="84"/>
      <c r="I50" s="83"/>
      <c r="J50" s="196" t="s">
        <v>6</v>
      </c>
      <c r="K50" s="193"/>
      <c r="L50" s="197"/>
      <c r="M50" s="193"/>
      <c r="N50" s="198"/>
      <c r="O50" s="199" t="s">
        <v>48</v>
      </c>
      <c r="P50" s="200"/>
      <c r="Q50" s="200"/>
      <c r="R50" s="201"/>
    </row>
    <row r="51" spans="1:18" s="18" customFormat="1" ht="9" customHeight="1" x14ac:dyDescent="0.25">
      <c r="A51" s="206" t="s">
        <v>55</v>
      </c>
      <c r="B51" s="204"/>
      <c r="C51" s="268"/>
      <c r="D51" s="207"/>
      <c r="E51" s="194">
        <v>2</v>
      </c>
      <c r="F51" s="84" t="e">
        <f>IF(E51&gt;$R$57,,UPPER(VLOOKUP(E51,#REF!,2)))</f>
        <v>#REF!</v>
      </c>
      <c r="G51" s="195"/>
      <c r="H51" s="84"/>
      <c r="I51" s="83"/>
      <c r="J51" s="196" t="s">
        <v>7</v>
      </c>
      <c r="K51" s="193"/>
      <c r="L51" s="197"/>
      <c r="M51" s="193"/>
      <c r="N51" s="198"/>
      <c r="O51" s="202"/>
      <c r="P51" s="203"/>
      <c r="Q51" s="204"/>
      <c r="R51" s="205"/>
    </row>
    <row r="52" spans="1:18" s="18" customFormat="1" ht="9" customHeight="1" x14ac:dyDescent="0.25">
      <c r="A52" s="236"/>
      <c r="B52" s="237"/>
      <c r="C52" s="269"/>
      <c r="D52" s="238"/>
      <c r="E52" s="194">
        <v>3</v>
      </c>
      <c r="F52" s="84" t="e">
        <f>IF(E52&gt;$R$57,,UPPER(VLOOKUP(E52,#REF!,2)))</f>
        <v>#REF!</v>
      </c>
      <c r="G52" s="195"/>
      <c r="H52" s="84"/>
      <c r="I52" s="83"/>
      <c r="J52" s="196" t="s">
        <v>8</v>
      </c>
      <c r="K52" s="193"/>
      <c r="L52" s="197"/>
      <c r="M52" s="193"/>
      <c r="N52" s="198"/>
      <c r="O52" s="199" t="s">
        <v>49</v>
      </c>
      <c r="P52" s="200"/>
      <c r="Q52" s="200"/>
      <c r="R52" s="201"/>
    </row>
    <row r="53" spans="1:18" s="18" customFormat="1" ht="9" customHeight="1" x14ac:dyDescent="0.25">
      <c r="A53" s="208"/>
      <c r="B53" s="127"/>
      <c r="C53" s="127"/>
      <c r="D53" s="209"/>
      <c r="E53" s="194">
        <v>4</v>
      </c>
      <c r="F53" s="84" t="e">
        <f>IF(E53&gt;$R$57,,UPPER(VLOOKUP(E53,#REF!,2)))</f>
        <v>#REF!</v>
      </c>
      <c r="G53" s="195"/>
      <c r="H53" s="84"/>
      <c r="I53" s="83"/>
      <c r="J53" s="196" t="s">
        <v>9</v>
      </c>
      <c r="K53" s="193"/>
      <c r="L53" s="197"/>
      <c r="M53" s="193"/>
      <c r="N53" s="198"/>
      <c r="O53" s="193"/>
      <c r="P53" s="197"/>
      <c r="Q53" s="193"/>
      <c r="R53" s="198"/>
    </row>
    <row r="54" spans="1:18" s="18" customFormat="1" ht="9" customHeight="1" x14ac:dyDescent="0.25">
      <c r="A54" s="224"/>
      <c r="B54" s="239"/>
      <c r="C54" s="239"/>
      <c r="D54" s="270"/>
      <c r="E54" s="194"/>
      <c r="F54" s="84"/>
      <c r="G54" s="195"/>
      <c r="H54" s="84"/>
      <c r="I54" s="83"/>
      <c r="J54" s="196" t="s">
        <v>10</v>
      </c>
      <c r="K54" s="193"/>
      <c r="L54" s="197"/>
      <c r="M54" s="193"/>
      <c r="N54" s="198"/>
      <c r="O54" s="204"/>
      <c r="P54" s="203"/>
      <c r="Q54" s="204"/>
      <c r="R54" s="205"/>
    </row>
    <row r="55" spans="1:18" s="18" customFormat="1" ht="9" customHeight="1" x14ac:dyDescent="0.25">
      <c r="A55" s="225"/>
      <c r="B55" s="22"/>
      <c r="C55" s="127"/>
      <c r="D55" s="209"/>
      <c r="E55" s="194"/>
      <c r="F55" s="84"/>
      <c r="G55" s="195"/>
      <c r="H55" s="84"/>
      <c r="I55" s="83"/>
      <c r="J55" s="196" t="s">
        <v>11</v>
      </c>
      <c r="K55" s="193"/>
      <c r="L55" s="197"/>
      <c r="M55" s="193"/>
      <c r="N55" s="198"/>
      <c r="O55" s="199" t="s">
        <v>34</v>
      </c>
      <c r="P55" s="200"/>
      <c r="Q55" s="200"/>
      <c r="R55" s="201"/>
    </row>
    <row r="56" spans="1:18" s="18" customFormat="1" ht="9" customHeight="1" x14ac:dyDescent="0.25">
      <c r="A56" s="225"/>
      <c r="B56" s="22"/>
      <c r="C56" s="265"/>
      <c r="D56" s="234"/>
      <c r="E56" s="194"/>
      <c r="F56" s="84"/>
      <c r="G56" s="195"/>
      <c r="H56" s="84"/>
      <c r="I56" s="83"/>
      <c r="J56" s="196" t="s">
        <v>12</v>
      </c>
      <c r="K56" s="193"/>
      <c r="L56" s="197"/>
      <c r="M56" s="193"/>
      <c r="N56" s="198"/>
      <c r="O56" s="193"/>
      <c r="P56" s="197"/>
      <c r="Q56" s="193"/>
      <c r="R56" s="198"/>
    </row>
    <row r="57" spans="1:18" s="18" customFormat="1" ht="9" customHeight="1" x14ac:dyDescent="0.25">
      <c r="A57" s="226"/>
      <c r="B57" s="223"/>
      <c r="C57" s="266"/>
      <c r="D57" s="235"/>
      <c r="E57" s="210"/>
      <c r="F57" s="211"/>
      <c r="G57" s="212"/>
      <c r="H57" s="211"/>
      <c r="I57" s="213"/>
      <c r="J57" s="214" t="s">
        <v>13</v>
      </c>
      <c r="K57" s="204"/>
      <c r="L57" s="203"/>
      <c r="M57" s="204"/>
      <c r="N57" s="205"/>
      <c r="O57" s="204" t="str">
        <f>R4</f>
        <v>Dénes Tibor</v>
      </c>
      <c r="P57" s="203"/>
      <c r="Q57" s="204"/>
      <c r="R57" s="215" t="e">
        <f>MIN(4,#REF!)</f>
        <v>#REF!</v>
      </c>
    </row>
  </sheetData>
  <mergeCells count="1">
    <mergeCell ref="A4:C4"/>
  </mergeCells>
  <conditionalFormatting sqref="B39 B41 B43 B45 B47">
    <cfRule type="cellIs" dxfId="100" priority="5" stopIfTrue="1" operator="equal">
      <formula>"QA"</formula>
    </cfRule>
    <cfRule type="cellIs" dxfId="99" priority="6" stopIfTrue="1" operator="equal">
      <formula>"DA"</formula>
    </cfRule>
  </conditionalFormatting>
  <conditionalFormatting sqref="E7 E9 E11 E13 E15 E17 E19 E21 E23 E25 E27 E29 E31 E33 E35 E37">
    <cfRule type="expression" dxfId="98" priority="3" stopIfTrue="1">
      <formula>$E7&lt;5</formula>
    </cfRule>
  </conditionalFormatting>
  <conditionalFormatting sqref="E39 E41 E43 E45 E47">
    <cfRule type="expression" dxfId="97" priority="11" stopIfTrue="1">
      <formula>AND($E39&lt;9,$C39&gt;0)</formula>
    </cfRule>
  </conditionalFormatting>
  <conditionalFormatting sqref="F7 F9 F11 F13 F15 F17 F19 F21 F23 F25 F27 F29 F31 F33 F35 F37">
    <cfRule type="cellIs" dxfId="96" priority="2" stopIfTrue="1" operator="equal">
      <formula>"Bye"</formula>
    </cfRule>
  </conditionalFormatting>
  <conditionalFormatting sqref="F39 F41 F43 F45 F47">
    <cfRule type="cellIs" dxfId="95" priority="9" stopIfTrue="1" operator="equal">
      <formula>"Bye"</formula>
    </cfRule>
  </conditionalFormatting>
  <conditionalFormatting sqref="F39:I39 F41:I41 F43:I43 F45:I45 F47:I47">
    <cfRule type="expression" dxfId="94" priority="10" stopIfTrue="1">
      <formula>AND($E39&lt;9,$C39&gt;0)</formula>
    </cfRule>
  </conditionalFormatting>
  <conditionalFormatting sqref="H7 H9 H11 H13 H15 H17 H19 H21 H23 H25 H27 H29 H31 H33 H35 H37">
    <cfRule type="expression" dxfId="93" priority="1" stopIfTrue="1">
      <formula>AND($E7&lt;9,$C7&gt;0)</formula>
    </cfRule>
  </conditionalFormatting>
  <conditionalFormatting sqref="I8 K10 I12 M14 I16 K18 I20 O22 I24 K26 I28 M30 I32 K34 I36 M40 I42 K44 I46">
    <cfRule type="expression" dxfId="92" priority="12" stopIfTrue="1">
      <formula>AND($O$1="CU",I8="Umpire")</formula>
    </cfRule>
    <cfRule type="expression" dxfId="91" priority="13" stopIfTrue="1">
      <formula>AND($O$1="CU",I8&lt;&gt;"Umpire",J8&lt;&gt;"")</formula>
    </cfRule>
    <cfRule type="expression" dxfId="90" priority="14" stopIfTrue="1">
      <formula>AND($O$1="CU",I8&lt;&gt;"Umpire")</formula>
    </cfRule>
  </conditionalFormatting>
  <conditionalFormatting sqref="J8 L10 J12 N14 J16 L18 J20 P22 J24 L26 J28 N30 J32 L34 J36 R57">
    <cfRule type="expression" dxfId="89" priority="4" stopIfTrue="1">
      <formula>$O$1="CU"</formula>
    </cfRule>
  </conditionalFormatting>
  <conditionalFormatting sqref="K8 M10 K12 O14 K16 M18 K20 Q22 K24 M26 K28 O30 K32 M34 K36 O40 K42 M44 K46">
    <cfRule type="expression" dxfId="88" priority="7" stopIfTrue="1">
      <formula>J8="as"</formula>
    </cfRule>
    <cfRule type="expression" dxfId="87" priority="8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0B45C5AB-220E-4D3A-BFC0-F08A386037CF}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41729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30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B88C7-6DCD-4346-812E-1FB91B1C598C}">
  <sheetPr codeName="Munka63">
    <tabColor indexed="11"/>
  </sheetPr>
  <dimension ref="A1:Q156"/>
  <sheetViews>
    <sheetView workbookViewId="0">
      <selection activeCell="M26" sqref="M26"/>
    </sheetView>
  </sheetViews>
  <sheetFormatPr defaultRowHeight="13.2" x14ac:dyDescent="0.25"/>
  <cols>
    <col min="1" max="1" width="26" bestFit="1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307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312</v>
      </c>
      <c r="C7" s="93" t="s">
        <v>202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 t="s">
        <v>315</v>
      </c>
      <c r="C8" s="93" t="s">
        <v>316</v>
      </c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492"/>
      <c r="C10" s="93"/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/>
      <c r="C12" s="93"/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/>
      <c r="C13" s="93"/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492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A9 A10:D10 A11 A12:D156">
    <cfRule type="expression" dxfId="86" priority="22" stopIfTrue="1">
      <formula>$Q7&gt;=1</formula>
    </cfRule>
  </conditionalFormatting>
  <conditionalFormatting sqref="B7:C7">
    <cfRule type="expression" dxfId="85" priority="49" stopIfTrue="1">
      <formula>$Q9&gt;=1</formula>
    </cfRule>
  </conditionalFormatting>
  <conditionalFormatting sqref="B7:C8">
    <cfRule type="expression" dxfId="84" priority="1" stopIfTrue="1">
      <formula>$Q7&gt;=1</formula>
    </cfRule>
  </conditionalFormatting>
  <conditionalFormatting sqref="B8:C8">
    <cfRule type="expression" dxfId="83" priority="51" stopIfTrue="1">
      <formula>$Q11&gt;=1</formula>
    </cfRule>
  </conditionalFormatting>
  <conditionalFormatting sqref="B12:D14">
    <cfRule type="expression" dxfId="82" priority="9" stopIfTrue="1">
      <formula>$Q12&gt;=1</formula>
    </cfRule>
  </conditionalFormatting>
  <conditionalFormatting sqref="D7:D11">
    <cfRule type="expression" dxfId="81" priority="5" stopIfTrue="1">
      <formula>$Q7&gt;=1</formula>
    </cfRule>
  </conditionalFormatting>
  <conditionalFormatting sqref="E7:E14">
    <cfRule type="expression" dxfId="80" priority="10" stopIfTrue="1">
      <formula>AND(ROUNDDOWN(($A$4-E7)/365.25,0)&lt;=13,G7&lt;&gt;"OK")</formula>
    </cfRule>
    <cfRule type="expression" dxfId="79" priority="11" stopIfTrue="1">
      <formula>AND(ROUNDDOWN(($A$4-E7)/365.25,0)&lt;=14,G7&lt;&gt;"OK")</formula>
    </cfRule>
    <cfRule type="expression" dxfId="78" priority="12" stopIfTrue="1">
      <formula>AND(ROUNDDOWN(($A$4-E7)/365.25,0)&lt;=17,G7&lt;&gt;"OK")</formula>
    </cfRule>
    <cfRule type="expression" dxfId="77" priority="15" stopIfTrue="1">
      <formula>AND(ROUNDDOWN(($A$4-E7)/365.25,0)&lt;=13,G7&lt;&gt;"OK")</formula>
    </cfRule>
    <cfRule type="expression" dxfId="76" priority="16" stopIfTrue="1">
      <formula>AND(ROUNDDOWN(($A$4-E7)/365.25,0)&lt;=14,G7&lt;&gt;"OK")</formula>
    </cfRule>
    <cfRule type="expression" dxfId="75" priority="17" stopIfTrue="1">
      <formula>AND(ROUNDDOWN(($A$4-E7)/365.25,0)&lt;=17,G7&lt;&gt;"OK")</formula>
    </cfRule>
  </conditionalFormatting>
  <conditionalFormatting sqref="E7:E27 E29:E37">
    <cfRule type="expression" dxfId="74" priority="6" stopIfTrue="1">
      <formula>AND(ROUNDDOWN(($A$4-E7)/365.25,0)&lt;=13,G7&lt;&gt;"OK")</formula>
    </cfRule>
    <cfRule type="expression" dxfId="73" priority="7" stopIfTrue="1">
      <formula>AND(ROUNDDOWN(($A$4-E7)/365.25,0)&lt;=14,G7&lt;&gt;"OK")</formula>
    </cfRule>
    <cfRule type="expression" dxfId="72" priority="8" stopIfTrue="1">
      <formula>AND(ROUNDDOWN(($A$4-E7)/365.25,0)&lt;=17,G7&lt;&gt;"OK")</formula>
    </cfRule>
  </conditionalFormatting>
  <conditionalFormatting sqref="E7:E156">
    <cfRule type="expression" dxfId="71" priority="18" stopIfTrue="1">
      <formula>AND(ROUNDDOWN(($A$4-E7)/365.25,0)&lt;=13,G7&lt;&gt;"OK")</formula>
    </cfRule>
    <cfRule type="expression" dxfId="70" priority="19" stopIfTrue="1">
      <formula>AND(ROUNDDOWN(($A$4-E7)/365.25,0)&lt;=14,G7&lt;&gt;"OK")</formula>
    </cfRule>
    <cfRule type="expression" dxfId="69" priority="20" stopIfTrue="1">
      <formula>AND(ROUNDDOWN(($A$4-E7)/365.25,0)&lt;=17,G7&lt;&gt;"OK")</formula>
    </cfRule>
  </conditionalFormatting>
  <conditionalFormatting sqref="J7:J156">
    <cfRule type="cellIs" dxfId="68" priority="14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3297" r:id="rId3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E58B3-864E-4E8F-B037-C89A54682942}">
  <sheetPr codeName="Munka52">
    <tabColor indexed="11"/>
  </sheetPr>
  <dimension ref="A1:AK41"/>
  <sheetViews>
    <sheetView workbookViewId="0">
      <selection activeCell="A5" sqref="A5"/>
    </sheetView>
  </sheetViews>
  <sheetFormatPr defaultRowHeight="13.2" x14ac:dyDescent="0.25"/>
  <cols>
    <col min="1" max="1" width="8.55468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65" t="s">
        <v>125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/>
      <c r="C2" s="304" t="s">
        <v>307</v>
      </c>
      <c r="D2" s="304"/>
      <c r="E2" s="304">
        <f>Altalanos!$A$8</f>
        <v>0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 t="s">
        <v>31</v>
      </c>
      <c r="M3" s="49"/>
      <c r="N3" s="374"/>
      <c r="O3" s="373"/>
      <c r="P3" s="374"/>
      <c r="Q3" s="416" t="s">
        <v>81</v>
      </c>
      <c r="R3" s="417" t="s">
        <v>87</v>
      </c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314" t="str">
        <f>Altalanos!$E$10</f>
        <v>Dénes Tibor</v>
      </c>
      <c r="M4" s="312"/>
      <c r="N4" s="376"/>
      <c r="O4" s="377"/>
      <c r="P4" s="376"/>
      <c r="Q4" s="418" t="s">
        <v>88</v>
      </c>
      <c r="R4" s="419" t="s">
        <v>83</v>
      </c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Q5" s="420" t="s">
        <v>89</v>
      </c>
      <c r="R5" s="421" t="s">
        <v>85</v>
      </c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378" t="s">
        <v>67</v>
      </c>
      <c r="B7" s="403">
        <v>2</v>
      </c>
      <c r="C7" s="371">
        <f>IF($B7="","",VLOOKUP($B7,'1MD ELO I.kcs U 8 F A'!$A$7:$O$22,5))</f>
        <v>0</v>
      </c>
      <c r="D7" s="371">
        <f>IF($B7="","",VLOOKUP($B7,'1MD ELO I.kcs U 8 F A'!$A$7:$O$22,15))</f>
        <v>0</v>
      </c>
      <c r="E7" s="316" t="s">
        <v>315</v>
      </c>
      <c r="F7" s="372"/>
      <c r="G7" s="511" t="s">
        <v>316</v>
      </c>
      <c r="H7" s="372"/>
      <c r="I7" s="367">
        <f>IF($B7="","",VLOOKUP($B7,'1MD ELO I.kcs U 8 F A'!$A$7:$O$22,4))</f>
        <v>0</v>
      </c>
      <c r="J7" s="348"/>
      <c r="K7" s="432"/>
      <c r="L7" s="428" t="str">
        <f>IF(K7="","",CONCATENATE(VLOOKUP($Y$3,$AB$1:$AK$1,K7)," pont"))</f>
        <v/>
      </c>
      <c r="M7" s="433"/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04">
        <v>2</v>
      </c>
      <c r="C8" s="379"/>
      <c r="D8" s="379"/>
      <c r="E8" s="379"/>
      <c r="F8" s="379"/>
      <c r="G8" s="379"/>
      <c r="H8" s="379"/>
      <c r="I8" s="379"/>
      <c r="J8" s="348"/>
      <c r="K8" s="378"/>
      <c r="L8" s="378"/>
      <c r="M8" s="434"/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03">
        <v>1</v>
      </c>
      <c r="C9" s="371">
        <f>IF($B9="","",VLOOKUP($B9,'1MD ELO I.kcs U 8 F A'!$A$7:$O$22,5))</f>
        <v>0</v>
      </c>
      <c r="D9" s="371">
        <f>IF($B9="","",VLOOKUP($B9,'1MD ELO I.kcs U 8 F A'!$A$7:$O$22,15))</f>
        <v>0</v>
      </c>
      <c r="E9" s="511" t="s">
        <v>312</v>
      </c>
      <c r="F9" s="372"/>
      <c r="G9" s="511" t="s">
        <v>202</v>
      </c>
      <c r="H9" s="372"/>
      <c r="I9" s="367">
        <f>IF($B9="","",VLOOKUP($B9,'1MD ELO I.kcs U 8 F A'!$A$7:$O$22,4))</f>
        <v>0</v>
      </c>
      <c r="J9" s="348"/>
      <c r="K9" s="432"/>
      <c r="L9" s="428" t="str">
        <f>IF(K9="","",CONCATENATE(VLOOKUP($Y$3,$AB$1:$AK$1,K9)," pont"))</f>
        <v/>
      </c>
      <c r="M9" s="433"/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04"/>
      <c r="C10" s="379"/>
      <c r="D10" s="379"/>
      <c r="E10" s="379"/>
      <c r="F10" s="379"/>
      <c r="G10" s="379"/>
      <c r="H10" s="379"/>
      <c r="I10" s="379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03">
        <v>4</v>
      </c>
      <c r="C11" s="371">
        <f>IF($B11="","",VLOOKUP($B11,'1MD ELO I.kcs U 8 F A'!$A$7:$O$22,5))</f>
        <v>0</v>
      </c>
      <c r="D11" s="371">
        <f>IF($B11="","",VLOOKUP($B11,'1MD ELO I.kcs U 8 F A'!$A$7:$O$22,15))</f>
        <v>0</v>
      </c>
      <c r="E11" s="367"/>
      <c r="F11" s="372"/>
      <c r="G11" s="367"/>
      <c r="H11" s="372"/>
      <c r="I11" s="367">
        <f>IF($B11="","",VLOOKUP($B11,'1MD ELO I.kcs U 8 F A'!$A$7:$O$22,4))</f>
        <v>0</v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48"/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348"/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ht="18.75" customHeight="1" x14ac:dyDescent="0.25">
      <c r="A18" s="348"/>
      <c r="B18" s="567"/>
      <c r="C18" s="567"/>
      <c r="D18" s="559" t="str">
        <f>E7</f>
        <v>Valaicsek</v>
      </c>
      <c r="E18" s="559"/>
      <c r="F18" s="559" t="str">
        <f>E9</f>
        <v>Sápi</v>
      </c>
      <c r="G18" s="559"/>
      <c r="H18" s="559">
        <f>E11</f>
        <v>0</v>
      </c>
      <c r="I18" s="559"/>
      <c r="J18" s="348"/>
      <c r="K18" s="348"/>
      <c r="L18" s="348"/>
      <c r="M18" s="348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ht="18.75" customHeight="1" x14ac:dyDescent="0.25">
      <c r="A19" s="408" t="s">
        <v>67</v>
      </c>
      <c r="B19" s="558" t="str">
        <f>E7</f>
        <v>Valaicsek</v>
      </c>
      <c r="C19" s="558"/>
      <c r="D19" s="561"/>
      <c r="E19" s="561"/>
      <c r="F19" s="560"/>
      <c r="G19" s="560"/>
      <c r="H19" s="560"/>
      <c r="I19" s="560"/>
      <c r="J19" s="348"/>
      <c r="K19" s="348"/>
      <c r="L19" s="348"/>
      <c r="M19" s="348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ht="18.75" customHeight="1" x14ac:dyDescent="0.25">
      <c r="A20" s="408" t="s">
        <v>68</v>
      </c>
      <c r="B20" s="558" t="str">
        <f>E9</f>
        <v>Sápi</v>
      </c>
      <c r="C20" s="558"/>
      <c r="D20" s="560"/>
      <c r="E20" s="560"/>
      <c r="F20" s="561"/>
      <c r="G20" s="561"/>
      <c r="H20" s="560"/>
      <c r="I20" s="560"/>
      <c r="J20" s="348"/>
      <c r="K20" s="348"/>
      <c r="L20" s="348"/>
      <c r="M20" s="348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ht="18.75" customHeight="1" x14ac:dyDescent="0.25">
      <c r="A21" s="408" t="s">
        <v>69</v>
      </c>
      <c r="B21" s="558">
        <f>E11</f>
        <v>0</v>
      </c>
      <c r="C21" s="558"/>
      <c r="D21" s="560"/>
      <c r="E21" s="560"/>
      <c r="F21" s="560"/>
      <c r="G21" s="560"/>
      <c r="H21" s="561"/>
      <c r="I21" s="561"/>
      <c r="J21" s="348"/>
      <c r="K21" s="348"/>
      <c r="L21" s="348"/>
      <c r="M21" s="348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x14ac:dyDescent="0.25">
      <c r="A22" s="348"/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x14ac:dyDescent="0.25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x14ac:dyDescent="0.25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37" x14ac:dyDescent="0.25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37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37" x14ac:dyDescent="0.25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37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26"/>
      <c r="M32" s="326"/>
    </row>
    <row r="33" spans="1:18" x14ac:dyDescent="0.25">
      <c r="A33" s="182" t="s">
        <v>45</v>
      </c>
      <c r="B33" s="183"/>
      <c r="C33" s="271"/>
      <c r="D33" s="384" t="s">
        <v>5</v>
      </c>
      <c r="E33" s="385" t="s">
        <v>47</v>
      </c>
      <c r="F33" s="399"/>
      <c r="G33" s="384" t="s">
        <v>5</v>
      </c>
      <c r="H33" s="385" t="s">
        <v>56</v>
      </c>
      <c r="I33" s="222"/>
      <c r="J33" s="385" t="s">
        <v>57</v>
      </c>
      <c r="K33" s="221" t="s">
        <v>58</v>
      </c>
      <c r="L33" s="32"/>
      <c r="M33" s="485"/>
      <c r="N33" s="484"/>
      <c r="P33" s="380"/>
      <c r="Q33" s="380"/>
      <c r="R33" s="381"/>
    </row>
    <row r="34" spans="1:18" x14ac:dyDescent="0.25">
      <c r="A34" s="359" t="s">
        <v>46</v>
      </c>
      <c r="B34" s="360"/>
      <c r="C34" s="362"/>
      <c r="D34" s="386"/>
      <c r="E34" s="562"/>
      <c r="F34" s="562"/>
      <c r="G34" s="393" t="s">
        <v>6</v>
      </c>
      <c r="H34" s="360"/>
      <c r="I34" s="387"/>
      <c r="J34" s="394"/>
      <c r="K34" s="354" t="s">
        <v>48</v>
      </c>
      <c r="L34" s="400"/>
      <c r="M34" s="390"/>
      <c r="P34" s="382"/>
      <c r="Q34" s="382"/>
      <c r="R34" s="197"/>
    </row>
    <row r="35" spans="1:18" x14ac:dyDescent="0.25">
      <c r="A35" s="363" t="s">
        <v>55</v>
      </c>
      <c r="B35" s="220"/>
      <c r="C35" s="365"/>
      <c r="D35" s="389"/>
      <c r="E35" s="563"/>
      <c r="F35" s="563"/>
      <c r="G35" s="395" t="s">
        <v>7</v>
      </c>
      <c r="H35" s="82"/>
      <c r="I35" s="352"/>
      <c r="J35" s="83"/>
      <c r="K35" s="397"/>
      <c r="L35" s="326"/>
      <c r="M35" s="392"/>
      <c r="P35" s="197"/>
      <c r="Q35" s="193"/>
      <c r="R35" s="197"/>
    </row>
    <row r="36" spans="1:18" x14ac:dyDescent="0.25">
      <c r="A36" s="236"/>
      <c r="B36" s="237"/>
      <c r="C36" s="238"/>
      <c r="D36" s="389"/>
      <c r="E36" s="84"/>
      <c r="F36" s="348"/>
      <c r="G36" s="395" t="s">
        <v>8</v>
      </c>
      <c r="H36" s="82"/>
      <c r="I36" s="352"/>
      <c r="J36" s="83"/>
      <c r="K36" s="354" t="s">
        <v>49</v>
      </c>
      <c r="L36" s="400"/>
      <c r="M36" s="388"/>
      <c r="P36" s="382"/>
      <c r="Q36" s="382"/>
      <c r="R36" s="197"/>
    </row>
    <row r="37" spans="1:18" x14ac:dyDescent="0.25">
      <c r="A37" s="208"/>
      <c r="B37" s="127"/>
      <c r="C37" s="209"/>
      <c r="D37" s="389"/>
      <c r="E37" s="84"/>
      <c r="F37" s="348"/>
      <c r="G37" s="395" t="s">
        <v>9</v>
      </c>
      <c r="H37" s="82"/>
      <c r="I37" s="352"/>
      <c r="J37" s="83"/>
      <c r="K37" s="398"/>
      <c r="L37" s="348"/>
      <c r="M37" s="390"/>
      <c r="P37" s="197"/>
      <c r="Q37" s="193"/>
      <c r="R37" s="197"/>
    </row>
    <row r="38" spans="1:18" x14ac:dyDescent="0.25">
      <c r="A38" s="224"/>
      <c r="B38" s="239"/>
      <c r="C38" s="270"/>
      <c r="D38" s="389"/>
      <c r="E38" s="84"/>
      <c r="F38" s="348"/>
      <c r="G38" s="395" t="s">
        <v>10</v>
      </c>
      <c r="H38" s="82"/>
      <c r="I38" s="352"/>
      <c r="J38" s="83"/>
      <c r="K38" s="363"/>
      <c r="L38" s="326"/>
      <c r="M38" s="392"/>
      <c r="P38" s="197"/>
      <c r="Q38" s="193"/>
      <c r="R38" s="197"/>
    </row>
    <row r="39" spans="1:18" x14ac:dyDescent="0.25">
      <c r="A39" s="225"/>
      <c r="B39" s="22"/>
      <c r="C39" s="209"/>
      <c r="D39" s="389"/>
      <c r="E39" s="84"/>
      <c r="F39" s="348"/>
      <c r="G39" s="395" t="s">
        <v>11</v>
      </c>
      <c r="H39" s="82"/>
      <c r="I39" s="352"/>
      <c r="J39" s="83"/>
      <c r="K39" s="354" t="s">
        <v>34</v>
      </c>
      <c r="L39" s="400"/>
      <c r="M39" s="388"/>
      <c r="P39" s="382"/>
      <c r="Q39" s="382"/>
      <c r="R39" s="197"/>
    </row>
    <row r="40" spans="1:18" x14ac:dyDescent="0.25">
      <c r="A40" s="225"/>
      <c r="B40" s="22"/>
      <c r="C40" s="234"/>
      <c r="D40" s="389"/>
      <c r="E40" s="84"/>
      <c r="F40" s="348"/>
      <c r="G40" s="395" t="s">
        <v>12</v>
      </c>
      <c r="H40" s="82"/>
      <c r="I40" s="352"/>
      <c r="J40" s="83"/>
      <c r="K40" s="398"/>
      <c r="L40" s="348"/>
      <c r="M40" s="390"/>
      <c r="P40" s="197"/>
      <c r="Q40" s="193"/>
      <c r="R40" s="197"/>
    </row>
    <row r="41" spans="1:18" x14ac:dyDescent="0.25">
      <c r="A41" s="226"/>
      <c r="B41" s="223"/>
      <c r="C41" s="235"/>
      <c r="D41" s="391"/>
      <c r="E41" s="211"/>
      <c r="F41" s="326"/>
      <c r="G41" s="396" t="s">
        <v>13</v>
      </c>
      <c r="H41" s="220"/>
      <c r="I41" s="356"/>
      <c r="J41" s="213"/>
      <c r="K41" s="363" t="str">
        <f>L4</f>
        <v>Dénes Tibor</v>
      </c>
      <c r="L41" s="326"/>
      <c r="M41" s="392"/>
      <c r="P41" s="197"/>
      <c r="Q41" s="193"/>
      <c r="R41" s="383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9 E11">
    <cfRule type="cellIs" dxfId="67" priority="1" stopIfTrue="1" operator="equal">
      <formula>"Bye"</formula>
    </cfRule>
  </conditionalFormatting>
  <conditionalFormatting sqref="R41">
    <cfRule type="expression" dxfId="6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D4A74-6B3B-4029-9C28-C5841A78D5EC}">
  <sheetPr codeName="Munka64">
    <tabColor indexed="11"/>
  </sheetPr>
  <dimension ref="A1:Q156"/>
  <sheetViews>
    <sheetView workbookViewId="0">
      <selection activeCell="C5" sqref="C5"/>
    </sheetView>
  </sheetViews>
  <sheetFormatPr defaultRowHeight="13.2" x14ac:dyDescent="0.25"/>
  <cols>
    <col min="1" max="1" width="26" bestFit="1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317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310</v>
      </c>
      <c r="C7" s="93" t="s">
        <v>311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 t="s">
        <v>131</v>
      </c>
      <c r="C8" s="93" t="s">
        <v>318</v>
      </c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 t="s">
        <v>319</v>
      </c>
      <c r="C9" s="93" t="s">
        <v>147</v>
      </c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 t="s">
        <v>320</v>
      </c>
      <c r="C10" s="93" t="s">
        <v>321</v>
      </c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 t="s">
        <v>322</v>
      </c>
      <c r="C11" s="93" t="s">
        <v>146</v>
      </c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 t="s">
        <v>323</v>
      </c>
      <c r="C12" s="93" t="s">
        <v>324</v>
      </c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 t="s">
        <v>308</v>
      </c>
      <c r="C13" s="93" t="s">
        <v>309</v>
      </c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 t="s">
        <v>313</v>
      </c>
      <c r="C14" s="93" t="s">
        <v>314</v>
      </c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492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156">
    <cfRule type="expression" dxfId="65" priority="1" stopIfTrue="1">
      <formula>$Q7&gt;=1</formula>
    </cfRule>
  </conditionalFormatting>
  <conditionalFormatting sqref="B16:D37">
    <cfRule type="expression" dxfId="64" priority="17" stopIfTrue="1">
      <formula>$Q16&gt;=1</formula>
    </cfRule>
  </conditionalFormatting>
  <conditionalFormatting sqref="E7:E14">
    <cfRule type="expression" dxfId="63" priority="22" stopIfTrue="1">
      <formula>AND(ROUNDDOWN(($A$4-E7)/365.25,0)&lt;=13,G7&lt;&gt;"OK")</formula>
    </cfRule>
    <cfRule type="expression" dxfId="62" priority="29" stopIfTrue="1">
      <formula>AND(ROUNDDOWN(($A$4-E7)/365.25,0)&lt;=17,G7&lt;&gt;"OK")</formula>
    </cfRule>
    <cfRule type="expression" dxfId="61" priority="28" stopIfTrue="1">
      <formula>AND(ROUNDDOWN(($A$4-E7)/365.25,0)&lt;=14,G7&lt;&gt;"OK")</formula>
    </cfRule>
    <cfRule type="expression" dxfId="60" priority="27" stopIfTrue="1">
      <formula>AND(ROUNDDOWN(($A$4-E7)/365.25,0)&lt;=13,G7&lt;&gt;"OK")</formula>
    </cfRule>
    <cfRule type="expression" dxfId="59" priority="24" stopIfTrue="1">
      <formula>AND(ROUNDDOWN(($A$4-E7)/365.25,0)&lt;=17,G7&lt;&gt;"OK")</formula>
    </cfRule>
    <cfRule type="expression" dxfId="58" priority="23" stopIfTrue="1">
      <formula>AND(ROUNDDOWN(($A$4-E7)/365.25,0)&lt;=14,G7&lt;&gt;"OK")</formula>
    </cfRule>
  </conditionalFormatting>
  <conditionalFormatting sqref="E7:E27 E29:E37">
    <cfRule type="expression" dxfId="57" priority="18" stopIfTrue="1">
      <formula>AND(ROUNDDOWN(($A$4-E7)/365.25,0)&lt;=13,G7&lt;&gt;"OK")</formula>
    </cfRule>
    <cfRule type="expression" dxfId="56" priority="19" stopIfTrue="1">
      <formula>AND(ROUNDDOWN(($A$4-E7)/365.25,0)&lt;=14,G7&lt;&gt;"OK")</formula>
    </cfRule>
    <cfRule type="expression" dxfId="55" priority="20" stopIfTrue="1">
      <formula>AND(ROUNDDOWN(($A$4-E7)/365.25,0)&lt;=17,G7&lt;&gt;"OK")</formula>
    </cfRule>
  </conditionalFormatting>
  <conditionalFormatting sqref="E7:E156">
    <cfRule type="expression" dxfId="54" priority="30" stopIfTrue="1">
      <formula>AND(ROUNDDOWN(($A$4-E7)/365.25,0)&lt;=13,G7&lt;&gt;"OK")</formula>
    </cfRule>
    <cfRule type="expression" dxfId="53" priority="31" stopIfTrue="1">
      <formula>AND(ROUNDDOWN(($A$4-E7)/365.25,0)&lt;=14,G7&lt;&gt;"OK")</formula>
    </cfRule>
    <cfRule type="expression" dxfId="52" priority="32" stopIfTrue="1">
      <formula>AND(ROUNDDOWN(($A$4-E7)/365.25,0)&lt;=17,G7&lt;&gt;"OK")</formula>
    </cfRule>
  </conditionalFormatting>
  <conditionalFormatting sqref="J7:J156">
    <cfRule type="cellIs" dxfId="51" priority="26" stopIfTrue="1" operator="equal">
      <formula>"Z"</formula>
    </cfRule>
  </conditionalFormatting>
  <pageMargins left="0.7" right="0.7" top="0.75" bottom="0.75" header="0.3" footer="0.3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5345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8580E-3543-49BF-B60F-39E6C0C28CDC}">
  <sheetPr codeName="Munka82">
    <tabColor indexed="11"/>
  </sheetPr>
  <dimension ref="A1:AS140"/>
  <sheetViews>
    <sheetView zoomScale="130" zoomScaleNormal="130" workbookViewId="0">
      <selection activeCell="G21" sqref="G21"/>
    </sheetView>
  </sheetViews>
  <sheetFormatPr defaultRowHeight="13.2" x14ac:dyDescent="0.25"/>
  <cols>
    <col min="1" max="2" width="3.33203125" customWidth="1"/>
    <col min="3" max="3" width="4.6640625" customWidth="1"/>
    <col min="4" max="4" width="6.88671875" customWidth="1"/>
    <col min="5" max="5" width="4.33203125" customWidth="1"/>
    <col min="6" max="6" width="12.6640625" customWidth="1"/>
    <col min="7" max="7" width="13" bestFit="1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440" customWidth="1"/>
  </cols>
  <sheetData>
    <row r="1" spans="1:45" s="117" customFormat="1" ht="21.75" customHeight="1" x14ac:dyDescent="0.25">
      <c r="A1" s="296" t="str">
        <f>Altalanos!$A$6</f>
        <v xml:space="preserve">Diákolimpia </v>
      </c>
      <c r="B1" s="296"/>
      <c r="C1" s="297"/>
      <c r="D1" s="297"/>
      <c r="E1" s="297"/>
      <c r="F1" s="297"/>
      <c r="G1" s="297"/>
      <c r="H1" s="296"/>
      <c r="I1" s="298"/>
      <c r="J1" s="299"/>
      <c r="K1" s="300" t="s">
        <v>54</v>
      </c>
      <c r="L1" s="301"/>
      <c r="M1" s="302"/>
      <c r="N1" s="299"/>
      <c r="O1" s="299" t="s">
        <v>14</v>
      </c>
      <c r="P1" s="299"/>
      <c r="Q1" s="297"/>
      <c r="R1" s="299"/>
      <c r="T1" s="349"/>
      <c r="U1" s="349"/>
      <c r="V1" s="349"/>
      <c r="W1" s="349"/>
      <c r="X1" s="349"/>
      <c r="Y1" s="349"/>
      <c r="Z1" s="349"/>
      <c r="AA1" s="349"/>
      <c r="AB1" s="431" t="e">
        <f>IF($Y$5=1,CONCATENATE(VLOOKUP($Y$3,$AA$2:$AH$14,2)),CONCATENATE(VLOOKUP($Y$3,$AA$16:$AH$25,2)))</f>
        <v>#N/A</v>
      </c>
      <c r="AC1" s="431" t="e">
        <f>IF($Y$5=1,CONCATENATE(VLOOKUP($Y$3,$AA$2:$AH$14,3)),CONCATENATE(VLOOKUP($Y$3,$AA$16:$AH$25,3)))</f>
        <v>#N/A</v>
      </c>
      <c r="AD1" s="431" t="e">
        <f>IF($Y$5=1,CONCATENATE(VLOOKUP($Y$3,$AA$2:$AH$14,4)),CONCATENATE(VLOOKUP($Y$3,$AA$16:$AH$25,4)))</f>
        <v>#N/A</v>
      </c>
      <c r="AE1" s="431" t="e">
        <f>IF($Y$5=1,CONCATENATE(VLOOKUP($Y$3,$AA$2:$AH$14,5)),CONCATENATE(VLOOKUP($Y$3,$AA$16:$AH$25,5)))</f>
        <v>#N/A</v>
      </c>
      <c r="AF1" s="431" t="e">
        <f>IF($Y$5=1,CONCATENATE(VLOOKUP($Y$3,$AA$2:$AH$14,6)),CONCATENATE(VLOOKUP($Y$3,$AA$16:$AH$25,6)))</f>
        <v>#N/A</v>
      </c>
      <c r="AG1" s="431" t="e">
        <f>IF($Y$5=1,CONCATENATE(VLOOKUP($Y$3,$AA$2:$AH$14,7)),CONCATENATE(VLOOKUP($Y$3,$AA$16:$AH$25,7)))</f>
        <v>#N/A</v>
      </c>
      <c r="AH1" s="431" t="e">
        <f>IF($Y$5=1,CONCATENATE(VLOOKUP($Y$3,$AA$2:$AH$14,8)),CONCATENATE(VLOOKUP($Y$3,$AA$16:$AH$25,8)))</f>
        <v>#N/A</v>
      </c>
      <c r="AI1" s="437"/>
      <c r="AJ1" s="437"/>
      <c r="AK1" s="437"/>
    </row>
    <row r="2" spans="1:45" s="96" customFormat="1" x14ac:dyDescent="0.25">
      <c r="A2" s="303" t="s">
        <v>53</v>
      </c>
      <c r="B2" s="304"/>
      <c r="C2" s="304"/>
      <c r="D2" s="304"/>
      <c r="E2" s="496" t="s">
        <v>331</v>
      </c>
      <c r="F2" s="304"/>
      <c r="G2" s="305"/>
      <c r="H2" s="306"/>
      <c r="I2" s="306"/>
      <c r="J2" s="307"/>
      <c r="K2" s="301"/>
      <c r="L2" s="301"/>
      <c r="M2" s="301"/>
      <c r="N2" s="307"/>
      <c r="O2" s="306"/>
      <c r="P2" s="307"/>
      <c r="Q2" s="306"/>
      <c r="R2" s="307"/>
      <c r="T2" s="342"/>
      <c r="U2" s="342"/>
      <c r="V2" s="342"/>
      <c r="W2" s="342"/>
      <c r="X2" s="342"/>
      <c r="Y2" s="427"/>
      <c r="Z2" s="426"/>
      <c r="AA2" s="426" t="s">
        <v>67</v>
      </c>
      <c r="AB2" s="417">
        <v>300</v>
      </c>
      <c r="AC2" s="417">
        <v>250</v>
      </c>
      <c r="AD2" s="417">
        <v>200</v>
      </c>
      <c r="AE2" s="417">
        <v>150</v>
      </c>
      <c r="AF2" s="417">
        <v>120</v>
      </c>
      <c r="AG2" s="417">
        <v>90</v>
      </c>
      <c r="AH2" s="417">
        <v>40</v>
      </c>
      <c r="AI2" s="401"/>
      <c r="AJ2" s="401"/>
      <c r="AK2" s="401"/>
      <c r="AL2" s="342"/>
      <c r="AM2" s="342"/>
      <c r="AN2" s="342"/>
      <c r="AO2" s="342"/>
      <c r="AP2" s="342"/>
      <c r="AQ2" s="342"/>
      <c r="AR2" s="342"/>
      <c r="AS2" s="342"/>
    </row>
    <row r="3" spans="1:45" s="19" customFormat="1" ht="11.25" customHeight="1" x14ac:dyDescent="0.25">
      <c r="A3" s="49" t="s">
        <v>25</v>
      </c>
      <c r="B3" s="49"/>
      <c r="C3" s="49"/>
      <c r="D3" s="49"/>
      <c r="E3" s="48"/>
      <c r="F3" s="49"/>
      <c r="G3" s="49" t="s">
        <v>22</v>
      </c>
      <c r="H3" s="49"/>
      <c r="I3" s="49"/>
      <c r="J3" s="122"/>
      <c r="K3" s="49" t="s">
        <v>30</v>
      </c>
      <c r="L3" s="122"/>
      <c r="M3" s="49"/>
      <c r="N3" s="122"/>
      <c r="O3" s="49"/>
      <c r="P3" s="122"/>
      <c r="Q3" s="49"/>
      <c r="R3" s="50" t="s">
        <v>31</v>
      </c>
      <c r="T3" s="343"/>
      <c r="U3" s="343"/>
      <c r="V3" s="343"/>
      <c r="W3" s="343"/>
      <c r="X3" s="343"/>
      <c r="Y3" s="426" t="str">
        <f>IF(K4="OB","A",IF(K4="IX","W",IF(K4="","",K4)))</f>
        <v/>
      </c>
      <c r="Z3" s="426"/>
      <c r="AA3" s="426" t="s">
        <v>68</v>
      </c>
      <c r="AB3" s="417">
        <v>280</v>
      </c>
      <c r="AC3" s="417">
        <v>230</v>
      </c>
      <c r="AD3" s="417">
        <v>180</v>
      </c>
      <c r="AE3" s="417">
        <v>140</v>
      </c>
      <c r="AF3" s="417">
        <v>80</v>
      </c>
      <c r="AG3" s="417">
        <v>0</v>
      </c>
      <c r="AH3" s="417">
        <v>0</v>
      </c>
      <c r="AI3" s="401"/>
      <c r="AJ3" s="401"/>
      <c r="AK3" s="401"/>
      <c r="AL3" s="343"/>
      <c r="AM3" s="343"/>
      <c r="AN3" s="343"/>
      <c r="AO3" s="343"/>
      <c r="AP3" s="343"/>
      <c r="AQ3" s="343"/>
      <c r="AR3" s="343"/>
      <c r="AS3" s="343"/>
    </row>
    <row r="4" spans="1:45" s="28" customFormat="1" ht="11.25" customHeight="1" thickBot="1" x14ac:dyDescent="0.3">
      <c r="A4" s="566" t="str">
        <f>Altalanos!$A$10</f>
        <v>2026.05.12-13.</v>
      </c>
      <c r="B4" s="566"/>
      <c r="C4" s="566"/>
      <c r="D4" s="308"/>
      <c r="E4" s="309"/>
      <c r="F4" s="309"/>
      <c r="G4" s="309" t="str">
        <f>Altalanos!$C$10</f>
        <v>Százhalombatta</v>
      </c>
      <c r="H4" s="310"/>
      <c r="I4" s="309"/>
      <c r="J4" s="311"/>
      <c r="K4" s="312"/>
      <c r="L4" s="311"/>
      <c r="M4" s="313"/>
      <c r="N4" s="311"/>
      <c r="O4" s="309"/>
      <c r="P4" s="311"/>
      <c r="Q4" s="309"/>
      <c r="R4" s="314" t="str">
        <f>Altalanos!$E$10</f>
        <v>Dénes Tibor</v>
      </c>
      <c r="T4" s="344"/>
      <c r="U4" s="344"/>
      <c r="V4" s="344"/>
      <c r="W4" s="344"/>
      <c r="X4" s="344"/>
      <c r="Y4" s="426"/>
      <c r="Z4" s="426"/>
      <c r="AA4" s="426" t="s">
        <v>97</v>
      </c>
      <c r="AB4" s="417">
        <v>250</v>
      </c>
      <c r="AC4" s="417">
        <v>200</v>
      </c>
      <c r="AD4" s="417">
        <v>150</v>
      </c>
      <c r="AE4" s="417">
        <v>120</v>
      </c>
      <c r="AF4" s="417">
        <v>90</v>
      </c>
      <c r="AG4" s="417">
        <v>60</v>
      </c>
      <c r="AH4" s="417">
        <v>25</v>
      </c>
      <c r="AI4" s="401"/>
      <c r="AJ4" s="401"/>
      <c r="AK4" s="401"/>
      <c r="AL4" s="344"/>
      <c r="AM4" s="344"/>
      <c r="AN4" s="344"/>
      <c r="AO4" s="344"/>
      <c r="AP4" s="344"/>
      <c r="AQ4" s="344"/>
      <c r="AR4" s="344"/>
      <c r="AS4" s="344"/>
    </row>
    <row r="5" spans="1:45" s="19" customFormat="1" x14ac:dyDescent="0.25">
      <c r="A5" s="127"/>
      <c r="B5" s="128" t="s">
        <v>4</v>
      </c>
      <c r="C5" s="279" t="s">
        <v>45</v>
      </c>
      <c r="D5" s="128" t="s">
        <v>44</v>
      </c>
      <c r="E5" s="128" t="s">
        <v>42</v>
      </c>
      <c r="F5" s="129" t="s">
        <v>28</v>
      </c>
      <c r="G5" s="129" t="s">
        <v>29</v>
      </c>
      <c r="H5" s="129"/>
      <c r="I5" s="129" t="s">
        <v>32</v>
      </c>
      <c r="J5" s="129"/>
      <c r="K5" s="128" t="s">
        <v>43</v>
      </c>
      <c r="L5" s="130"/>
      <c r="M5" s="128" t="s">
        <v>60</v>
      </c>
      <c r="N5" s="130"/>
      <c r="O5" s="128" t="s">
        <v>59</v>
      </c>
      <c r="P5" s="130"/>
      <c r="Q5" s="128"/>
      <c r="R5" s="131"/>
      <c r="T5" s="343"/>
      <c r="U5" s="343"/>
      <c r="V5" s="343"/>
      <c r="W5" s="343"/>
      <c r="X5" s="343"/>
      <c r="Y5" s="426">
        <f>IF(OR(Altalanos!$A$8="F1",Altalanos!$A$8="F2",Altalanos!$A$8="N1",Altalanos!$A$8="N2"),1,2)</f>
        <v>2</v>
      </c>
      <c r="Z5" s="426"/>
      <c r="AA5" s="426" t="s">
        <v>98</v>
      </c>
      <c r="AB5" s="417">
        <v>200</v>
      </c>
      <c r="AC5" s="417">
        <v>150</v>
      </c>
      <c r="AD5" s="417">
        <v>120</v>
      </c>
      <c r="AE5" s="417">
        <v>90</v>
      </c>
      <c r="AF5" s="417">
        <v>60</v>
      </c>
      <c r="AG5" s="417">
        <v>40</v>
      </c>
      <c r="AH5" s="417">
        <v>15</v>
      </c>
      <c r="AI5" s="401"/>
      <c r="AJ5" s="401"/>
      <c r="AK5" s="401"/>
      <c r="AL5" s="343"/>
      <c r="AM5" s="343"/>
      <c r="AN5" s="343"/>
      <c r="AO5" s="343"/>
      <c r="AP5" s="343"/>
      <c r="AQ5" s="343"/>
      <c r="AR5" s="343"/>
      <c r="AS5" s="343"/>
    </row>
    <row r="6" spans="1:45" s="498" customFormat="1" ht="11.1" customHeight="1" thickBot="1" x14ac:dyDescent="0.3">
      <c r="A6" s="499"/>
      <c r="B6" s="500"/>
      <c r="C6" s="500"/>
      <c r="D6" s="500"/>
      <c r="E6" s="500"/>
      <c r="F6" s="499" t="str">
        <f>IF(Y3="","",CONCATENATE(VLOOKUP(Y3,AB1:AH1,4)," pont"))</f>
        <v/>
      </c>
      <c r="G6" s="501"/>
      <c r="H6" s="502"/>
      <c r="I6" s="501"/>
      <c r="J6" s="503"/>
      <c r="K6" s="500" t="str">
        <f>IF(Y3="","",CONCATENATE(VLOOKUP(Y3,AB1:AH1,3)," pont"))</f>
        <v/>
      </c>
      <c r="L6" s="503"/>
      <c r="M6" s="500" t="str">
        <f>IF(Y3="","",CONCATENATE(VLOOKUP(Y3,AB1:AH1,2)," pont"))</f>
        <v/>
      </c>
      <c r="N6" s="503"/>
      <c r="O6" s="500" t="str">
        <f>IF(Y3="","",CONCATENATE(VLOOKUP(Y3,AB1:AH1,1)," pont"))</f>
        <v/>
      </c>
      <c r="P6" s="503"/>
      <c r="Q6" s="500"/>
      <c r="R6" s="504"/>
      <c r="T6" s="505"/>
      <c r="U6" s="505"/>
      <c r="V6" s="505"/>
      <c r="W6" s="505"/>
      <c r="X6" s="505"/>
      <c r="Y6" s="506"/>
      <c r="Z6" s="506"/>
      <c r="AA6" s="506" t="s">
        <v>99</v>
      </c>
      <c r="AB6" s="507">
        <v>150</v>
      </c>
      <c r="AC6" s="507">
        <v>120</v>
      </c>
      <c r="AD6" s="507">
        <v>90</v>
      </c>
      <c r="AE6" s="507">
        <v>60</v>
      </c>
      <c r="AF6" s="507">
        <v>40</v>
      </c>
      <c r="AG6" s="507">
        <v>25</v>
      </c>
      <c r="AH6" s="507">
        <v>10</v>
      </c>
      <c r="AI6" s="508"/>
      <c r="AJ6" s="508"/>
      <c r="AK6" s="508"/>
      <c r="AL6" s="505"/>
      <c r="AM6" s="505"/>
      <c r="AN6" s="505"/>
      <c r="AO6" s="505"/>
      <c r="AP6" s="505"/>
      <c r="AQ6" s="505"/>
      <c r="AR6" s="505"/>
      <c r="AS6" s="505"/>
    </row>
    <row r="7" spans="1:45" s="33" customFormat="1" ht="12.9" customHeight="1" x14ac:dyDescent="0.25">
      <c r="A7" s="132">
        <v>1</v>
      </c>
      <c r="B7" s="315" t="str">
        <f>IF($E7="","",VLOOKUP($E7,#REF!,14))</f>
        <v/>
      </c>
      <c r="C7" s="316" t="str">
        <f>IF($E7="","",VLOOKUP($E7,#REF!,15))</f>
        <v/>
      </c>
      <c r="D7" s="316" t="str">
        <f>IF($E7="","",VLOOKUP($E7,#REF!,5))</f>
        <v/>
      </c>
      <c r="E7" s="317"/>
      <c r="F7" s="511" t="s">
        <v>308</v>
      </c>
      <c r="G7" s="511" t="s">
        <v>309</v>
      </c>
      <c r="H7" s="318"/>
      <c r="I7" s="318" t="str">
        <f>IF($E7="","",VLOOKUP($E7,#REF!,4))</f>
        <v/>
      </c>
      <c r="J7" s="319"/>
      <c r="K7" s="320"/>
      <c r="L7" s="320"/>
      <c r="M7" s="320"/>
      <c r="N7" s="320"/>
      <c r="O7" s="138"/>
      <c r="P7" s="139"/>
      <c r="Q7" s="140"/>
      <c r="R7" s="141"/>
      <c r="S7" s="142"/>
      <c r="T7" s="142"/>
      <c r="U7" s="345" t="str">
        <f>Birók!P21</f>
        <v>Bíró</v>
      </c>
      <c r="V7" s="142"/>
      <c r="W7" s="142"/>
      <c r="X7" s="142"/>
      <c r="Y7" s="426"/>
      <c r="Z7" s="426"/>
      <c r="AA7" s="426" t="s">
        <v>100</v>
      </c>
      <c r="AB7" s="417">
        <v>120</v>
      </c>
      <c r="AC7" s="417">
        <v>90</v>
      </c>
      <c r="AD7" s="417">
        <v>60</v>
      </c>
      <c r="AE7" s="417">
        <v>40</v>
      </c>
      <c r="AF7" s="417">
        <v>25</v>
      </c>
      <c r="AG7" s="417">
        <v>10</v>
      </c>
      <c r="AH7" s="417">
        <v>5</v>
      </c>
      <c r="AI7" s="401"/>
      <c r="AJ7" s="401"/>
      <c r="AK7" s="401"/>
      <c r="AL7" s="142"/>
      <c r="AM7" s="142"/>
      <c r="AN7" s="142"/>
      <c r="AO7" s="142"/>
      <c r="AP7" s="142"/>
      <c r="AQ7" s="142"/>
      <c r="AR7" s="142"/>
      <c r="AS7" s="142"/>
    </row>
    <row r="8" spans="1:45" s="33" customFormat="1" ht="12.9" customHeight="1" x14ac:dyDescent="0.25">
      <c r="A8" s="144"/>
      <c r="B8" s="321"/>
      <c r="C8" s="322"/>
      <c r="D8" s="322"/>
      <c r="E8" s="218"/>
      <c r="F8" s="323"/>
      <c r="G8" s="323"/>
      <c r="H8" s="324"/>
      <c r="I8" s="479" t="s">
        <v>0</v>
      </c>
      <c r="J8" s="149"/>
      <c r="K8" s="325" t="str">
        <f>UPPER(IF(OR(J8="a",J8="as"),F7,IF(OR(J8="b",J8="bs"),F9,)))</f>
        <v/>
      </c>
      <c r="L8" s="325"/>
      <c r="M8" s="320"/>
      <c r="N8" s="320"/>
      <c r="O8" s="138"/>
      <c r="P8" s="139"/>
      <c r="Q8" s="140"/>
      <c r="R8" s="141"/>
      <c r="S8" s="142"/>
      <c r="T8" s="142"/>
      <c r="U8" s="346" t="str">
        <f>Birók!P22</f>
        <v xml:space="preserve"> </v>
      </c>
      <c r="V8" s="142"/>
      <c r="W8" s="142"/>
      <c r="X8" s="142"/>
      <c r="Y8" s="426"/>
      <c r="Z8" s="426"/>
      <c r="AA8" s="426" t="s">
        <v>101</v>
      </c>
      <c r="AB8" s="417">
        <v>90</v>
      </c>
      <c r="AC8" s="417">
        <v>60</v>
      </c>
      <c r="AD8" s="417">
        <v>40</v>
      </c>
      <c r="AE8" s="417">
        <v>25</v>
      </c>
      <c r="AF8" s="417">
        <v>10</v>
      </c>
      <c r="AG8" s="417">
        <v>5</v>
      </c>
      <c r="AH8" s="417">
        <v>2</v>
      </c>
      <c r="AI8" s="401"/>
      <c r="AJ8" s="401"/>
      <c r="AK8" s="401"/>
      <c r="AL8" s="142"/>
      <c r="AM8" s="142"/>
      <c r="AN8" s="142"/>
      <c r="AO8" s="142"/>
      <c r="AP8" s="142"/>
      <c r="AQ8" s="142"/>
      <c r="AR8" s="142"/>
      <c r="AS8" s="142"/>
    </row>
    <row r="9" spans="1:45" s="33" customFormat="1" ht="12.9" customHeight="1" x14ac:dyDescent="0.25">
      <c r="A9" s="144">
        <v>2</v>
      </c>
      <c r="B9" s="315" t="str">
        <f>IF($E9="","",VLOOKUP($E9,#REF!,14))</f>
        <v/>
      </c>
      <c r="C9" s="316" t="str">
        <f>IF($E9="","",VLOOKUP($E9,#REF!,15))</f>
        <v/>
      </c>
      <c r="D9" s="316" t="str">
        <f>IF($E9="","",VLOOKUP($E9,#REF!,5))</f>
        <v/>
      </c>
      <c r="E9" s="462"/>
      <c r="F9" s="511" t="s">
        <v>131</v>
      </c>
      <c r="G9" s="511" t="s">
        <v>347</v>
      </c>
      <c r="H9" s="367"/>
      <c r="I9" s="367" t="str">
        <f>IF($E9="","",VLOOKUP($E9,#REF!,4))</f>
        <v/>
      </c>
      <c r="J9" s="327"/>
      <c r="K9" s="320"/>
      <c r="L9" s="328"/>
      <c r="M9" s="320"/>
      <c r="N9" s="320"/>
      <c r="O9" s="138"/>
      <c r="P9" s="139"/>
      <c r="Q9" s="140"/>
      <c r="R9" s="141"/>
      <c r="S9" s="142"/>
      <c r="T9" s="142"/>
      <c r="U9" s="346" t="str">
        <f>Birók!P23</f>
        <v xml:space="preserve"> </v>
      </c>
      <c r="V9" s="142"/>
      <c r="W9" s="142"/>
      <c r="X9" s="142"/>
      <c r="Y9" s="426"/>
      <c r="Z9" s="426"/>
      <c r="AA9" s="426" t="s">
        <v>102</v>
      </c>
      <c r="AB9" s="417">
        <v>60</v>
      </c>
      <c r="AC9" s="417">
        <v>40</v>
      </c>
      <c r="AD9" s="417">
        <v>25</v>
      </c>
      <c r="AE9" s="417">
        <v>10</v>
      </c>
      <c r="AF9" s="417">
        <v>5</v>
      </c>
      <c r="AG9" s="417">
        <v>2</v>
      </c>
      <c r="AH9" s="417">
        <v>1</v>
      </c>
      <c r="AI9" s="401"/>
      <c r="AJ9" s="401"/>
      <c r="AK9" s="401"/>
      <c r="AL9" s="142"/>
      <c r="AM9" s="142"/>
      <c r="AN9" s="142"/>
      <c r="AO9" s="142"/>
      <c r="AP9" s="142"/>
      <c r="AQ9" s="142"/>
      <c r="AR9" s="142"/>
      <c r="AS9" s="142"/>
    </row>
    <row r="10" spans="1:45" s="33" customFormat="1" ht="12.9" customHeight="1" x14ac:dyDescent="0.25">
      <c r="A10" s="144"/>
      <c r="B10" s="321"/>
      <c r="C10" s="322"/>
      <c r="D10" s="322"/>
      <c r="E10" s="463"/>
      <c r="F10" s="464"/>
      <c r="G10" s="464"/>
      <c r="H10" s="465"/>
      <c r="I10" s="464"/>
      <c r="J10" s="329"/>
      <c r="K10" s="479" t="s">
        <v>0</v>
      </c>
      <c r="L10" s="157"/>
      <c r="M10" s="325" t="str">
        <f>UPPER(IF(OR(L10="a",L10="as"),K8,IF(OR(L10="b",L10="bs"),K12,)))</f>
        <v/>
      </c>
      <c r="N10" s="330"/>
      <c r="O10" s="331"/>
      <c r="P10" s="331"/>
      <c r="Q10" s="140"/>
      <c r="R10" s="141"/>
      <c r="S10" s="142"/>
      <c r="T10" s="142"/>
      <c r="U10" s="346" t="str">
        <f>Birók!P24</f>
        <v xml:space="preserve"> </v>
      </c>
      <c r="V10" s="142"/>
      <c r="W10" s="142"/>
      <c r="X10" s="142"/>
      <c r="Y10" s="426"/>
      <c r="Z10" s="426"/>
      <c r="AA10" s="426" t="s">
        <v>103</v>
      </c>
      <c r="AB10" s="417">
        <v>40</v>
      </c>
      <c r="AC10" s="417">
        <v>25</v>
      </c>
      <c r="AD10" s="417">
        <v>15</v>
      </c>
      <c r="AE10" s="417">
        <v>7</v>
      </c>
      <c r="AF10" s="417">
        <v>4</v>
      </c>
      <c r="AG10" s="417">
        <v>1</v>
      </c>
      <c r="AH10" s="417">
        <v>0</v>
      </c>
      <c r="AI10" s="401"/>
      <c r="AJ10" s="401"/>
      <c r="AK10" s="401"/>
      <c r="AL10" s="142"/>
      <c r="AM10" s="142"/>
      <c r="AN10" s="142"/>
      <c r="AO10" s="142"/>
      <c r="AP10" s="142"/>
      <c r="AQ10" s="142"/>
      <c r="AR10" s="142"/>
      <c r="AS10" s="142"/>
    </row>
    <row r="11" spans="1:45" s="33" customFormat="1" ht="12.9" customHeight="1" x14ac:dyDescent="0.25">
      <c r="A11" s="144">
        <v>3</v>
      </c>
      <c r="B11" s="315" t="str">
        <f>IF($E11="","",VLOOKUP($E11,#REF!,14))</f>
        <v/>
      </c>
      <c r="C11" s="316" t="str">
        <f>IF($E11="","",VLOOKUP($E11,#REF!,15))</f>
        <v/>
      </c>
      <c r="D11" s="316" t="str">
        <f>IF($E11="","",VLOOKUP($E11,#REF!,5))</f>
        <v/>
      </c>
      <c r="E11" s="462"/>
      <c r="F11" s="511" t="s">
        <v>313</v>
      </c>
      <c r="G11" s="511" t="s">
        <v>314</v>
      </c>
      <c r="H11" s="367"/>
      <c r="I11" s="367" t="str">
        <f>IF($E11="","",VLOOKUP($E11,#REF!,4))</f>
        <v/>
      </c>
      <c r="J11" s="319"/>
      <c r="K11" s="320"/>
      <c r="L11" s="332"/>
      <c r="M11" s="320"/>
      <c r="N11" s="333"/>
      <c r="O11" s="331"/>
      <c r="P11" s="331"/>
      <c r="Q11" s="140"/>
      <c r="R11" s="141"/>
      <c r="S11" s="142"/>
      <c r="T11" s="142"/>
      <c r="U11" s="346" t="str">
        <f>Birók!P25</f>
        <v xml:space="preserve"> </v>
      </c>
      <c r="V11" s="142"/>
      <c r="W11" s="142"/>
      <c r="X11" s="142"/>
      <c r="Y11" s="426"/>
      <c r="Z11" s="426"/>
      <c r="AA11" s="426" t="s">
        <v>104</v>
      </c>
      <c r="AB11" s="417">
        <v>25</v>
      </c>
      <c r="AC11" s="417">
        <v>15</v>
      </c>
      <c r="AD11" s="417">
        <v>10</v>
      </c>
      <c r="AE11" s="417">
        <v>6</v>
      </c>
      <c r="AF11" s="417">
        <v>3</v>
      </c>
      <c r="AG11" s="417">
        <v>1</v>
      </c>
      <c r="AH11" s="417">
        <v>0</v>
      </c>
      <c r="AI11" s="401"/>
      <c r="AJ11" s="401"/>
      <c r="AK11" s="401"/>
      <c r="AL11" s="142"/>
      <c r="AM11" s="142"/>
      <c r="AN11" s="142"/>
      <c r="AO11" s="142"/>
      <c r="AP11" s="142"/>
      <c r="AQ11" s="142"/>
      <c r="AR11" s="142"/>
      <c r="AS11" s="142"/>
    </row>
    <row r="12" spans="1:45" s="33" customFormat="1" ht="12.9" customHeight="1" x14ac:dyDescent="0.25">
      <c r="A12" s="144"/>
      <c r="B12" s="321"/>
      <c r="C12" s="322"/>
      <c r="D12" s="322"/>
      <c r="E12" s="463"/>
      <c r="F12" s="464"/>
      <c r="G12" s="464"/>
      <c r="H12" s="465"/>
      <c r="I12" s="479" t="s">
        <v>0</v>
      </c>
      <c r="J12" s="149"/>
      <c r="K12" s="325" t="str">
        <f>UPPER(IF(OR(J12="a",J12="as"),F11,IF(OR(J12="b",J12="bs"),F13,)))</f>
        <v/>
      </c>
      <c r="L12" s="334"/>
      <c r="M12" s="320"/>
      <c r="N12" s="333"/>
      <c r="O12" s="331"/>
      <c r="P12" s="331"/>
      <c r="Q12" s="140"/>
      <c r="R12" s="141"/>
      <c r="S12" s="142"/>
      <c r="T12" s="142"/>
      <c r="U12" s="346" t="str">
        <f>Birók!P26</f>
        <v xml:space="preserve"> </v>
      </c>
      <c r="V12" s="142"/>
      <c r="W12" s="142"/>
      <c r="X12" s="142"/>
      <c r="Y12" s="426"/>
      <c r="Z12" s="426"/>
      <c r="AA12" s="426" t="s">
        <v>109</v>
      </c>
      <c r="AB12" s="417">
        <v>15</v>
      </c>
      <c r="AC12" s="417">
        <v>10</v>
      </c>
      <c r="AD12" s="417">
        <v>6</v>
      </c>
      <c r="AE12" s="417">
        <v>3</v>
      </c>
      <c r="AF12" s="417">
        <v>1</v>
      </c>
      <c r="AG12" s="417">
        <v>0</v>
      </c>
      <c r="AH12" s="417">
        <v>0</v>
      </c>
      <c r="AI12" s="401"/>
      <c r="AJ12" s="401"/>
      <c r="AK12" s="401"/>
      <c r="AL12" s="142"/>
      <c r="AM12" s="142"/>
      <c r="AN12" s="142"/>
      <c r="AO12" s="142"/>
      <c r="AP12" s="142"/>
      <c r="AQ12" s="142"/>
      <c r="AR12" s="142"/>
      <c r="AS12" s="142"/>
    </row>
    <row r="13" spans="1:45" s="33" customFormat="1" ht="12.9" customHeight="1" x14ac:dyDescent="0.25">
      <c r="A13" s="144">
        <v>4</v>
      </c>
      <c r="B13" s="315" t="str">
        <f>IF($E13="","",VLOOKUP($E13,#REF!,14))</f>
        <v/>
      </c>
      <c r="C13" s="316" t="str">
        <f>IF($E13="","",VLOOKUP($E13,#REF!,15))</f>
        <v/>
      </c>
      <c r="D13" s="316" t="str">
        <f>IF($E13="","",VLOOKUP($E13,#REF!,5))</f>
        <v/>
      </c>
      <c r="E13" s="462"/>
      <c r="F13" s="511" t="s">
        <v>319</v>
      </c>
      <c r="G13" s="511" t="s">
        <v>147</v>
      </c>
      <c r="H13" s="367"/>
      <c r="I13" s="367" t="str">
        <f>IF($E13="","",VLOOKUP($E13,#REF!,4))</f>
        <v/>
      </c>
      <c r="J13" s="335"/>
      <c r="K13" s="320"/>
      <c r="L13" s="320"/>
      <c r="M13" s="320"/>
      <c r="N13" s="333"/>
      <c r="O13" s="331"/>
      <c r="P13" s="331"/>
      <c r="Q13" s="140"/>
      <c r="R13" s="141"/>
      <c r="S13" s="142"/>
      <c r="T13" s="142"/>
      <c r="U13" s="346" t="str">
        <f>Birók!P27</f>
        <v xml:space="preserve"> </v>
      </c>
      <c r="V13" s="142"/>
      <c r="W13" s="142"/>
      <c r="X13" s="142"/>
      <c r="Y13" s="426"/>
      <c r="Z13" s="426"/>
      <c r="AA13" s="426" t="s">
        <v>105</v>
      </c>
      <c r="AB13" s="417">
        <v>10</v>
      </c>
      <c r="AC13" s="417">
        <v>6</v>
      </c>
      <c r="AD13" s="417">
        <v>3</v>
      </c>
      <c r="AE13" s="417">
        <v>1</v>
      </c>
      <c r="AF13" s="417">
        <v>0</v>
      </c>
      <c r="AG13" s="417">
        <v>0</v>
      </c>
      <c r="AH13" s="417">
        <v>0</v>
      </c>
      <c r="AI13" s="401"/>
      <c r="AJ13" s="401"/>
      <c r="AK13" s="401"/>
      <c r="AL13" s="142"/>
      <c r="AM13" s="142"/>
      <c r="AN13" s="142"/>
      <c r="AO13" s="142"/>
      <c r="AP13" s="142"/>
      <c r="AQ13" s="142"/>
      <c r="AR13" s="142"/>
      <c r="AS13" s="142"/>
    </row>
    <row r="14" spans="1:45" s="33" customFormat="1" ht="12.9" customHeight="1" x14ac:dyDescent="0.25">
      <c r="A14" s="144"/>
      <c r="B14" s="321"/>
      <c r="C14" s="322"/>
      <c r="D14" s="322"/>
      <c r="E14" s="463"/>
      <c r="F14" s="464"/>
      <c r="G14" s="464"/>
      <c r="H14" s="465"/>
      <c r="I14" s="464"/>
      <c r="J14" s="329"/>
      <c r="K14" s="320"/>
      <c r="L14" s="320"/>
      <c r="M14" s="479" t="s">
        <v>0</v>
      </c>
      <c r="N14" s="157"/>
      <c r="O14" s="325" t="str">
        <f>UPPER(IF(OR(N14="a",N14="as"),M10,IF(OR(N14="b",N14="bs"),M18,)))</f>
        <v/>
      </c>
      <c r="P14" s="330"/>
      <c r="Q14" s="140"/>
      <c r="R14" s="141"/>
      <c r="S14" s="142"/>
      <c r="T14" s="142"/>
      <c r="U14" s="346" t="str">
        <f>Birók!P28</f>
        <v xml:space="preserve"> </v>
      </c>
      <c r="V14" s="142"/>
      <c r="W14" s="142"/>
      <c r="X14" s="142"/>
      <c r="Y14" s="426"/>
      <c r="Z14" s="426"/>
      <c r="AA14" s="426" t="s">
        <v>106</v>
      </c>
      <c r="AB14" s="417">
        <v>3</v>
      </c>
      <c r="AC14" s="417">
        <v>2</v>
      </c>
      <c r="AD14" s="417">
        <v>1</v>
      </c>
      <c r="AE14" s="417">
        <v>0</v>
      </c>
      <c r="AF14" s="417">
        <v>0</v>
      </c>
      <c r="AG14" s="417">
        <v>0</v>
      </c>
      <c r="AH14" s="417">
        <v>0</v>
      </c>
      <c r="AI14" s="401"/>
      <c r="AJ14" s="401"/>
      <c r="AK14" s="401"/>
      <c r="AL14" s="142"/>
      <c r="AM14" s="142"/>
      <c r="AN14" s="142"/>
      <c r="AO14" s="142"/>
      <c r="AP14" s="142"/>
      <c r="AQ14" s="142"/>
      <c r="AR14" s="142"/>
      <c r="AS14" s="142"/>
    </row>
    <row r="15" spans="1:45" s="33" customFormat="1" ht="12.9" customHeight="1" x14ac:dyDescent="0.25">
      <c r="A15" s="366">
        <v>5</v>
      </c>
      <c r="B15" s="315" t="str">
        <f>IF($E15="","",VLOOKUP($E15,#REF!,14))</f>
        <v/>
      </c>
      <c r="C15" s="316" t="str">
        <f>IF($E15="","",VLOOKUP($E15,#REF!,15))</f>
        <v/>
      </c>
      <c r="D15" s="316" t="str">
        <f>IF($E15="","",VLOOKUP($E15,#REF!,5))</f>
        <v/>
      </c>
      <c r="E15" s="462"/>
      <c r="F15" s="511" t="s">
        <v>310</v>
      </c>
      <c r="G15" s="511" t="s">
        <v>311</v>
      </c>
      <c r="H15" s="367"/>
      <c r="I15" s="367" t="str">
        <f>IF($E15="","",VLOOKUP($E15,#REF!,4))</f>
        <v/>
      </c>
      <c r="J15" s="337"/>
      <c r="K15" s="320"/>
      <c r="L15" s="320"/>
      <c r="M15" s="320"/>
      <c r="N15" s="333"/>
      <c r="O15" s="320"/>
      <c r="P15" s="331"/>
      <c r="Q15" s="140"/>
      <c r="R15" s="141"/>
      <c r="S15" s="142"/>
      <c r="T15" s="142"/>
      <c r="U15" s="346" t="str">
        <f>Birók!P29</f>
        <v xml:space="preserve"> </v>
      </c>
      <c r="V15" s="142"/>
      <c r="W15" s="142"/>
      <c r="X15" s="142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01"/>
      <c r="AJ15" s="401"/>
      <c r="AK15" s="401"/>
      <c r="AL15" s="142"/>
      <c r="AM15" s="142"/>
      <c r="AN15" s="142"/>
      <c r="AO15" s="142"/>
      <c r="AP15" s="142"/>
      <c r="AQ15" s="142"/>
      <c r="AR15" s="142"/>
      <c r="AS15" s="142"/>
    </row>
    <row r="16" spans="1:45" s="33" customFormat="1" ht="12.9" customHeight="1" thickBot="1" x14ac:dyDescent="0.3">
      <c r="A16" s="144"/>
      <c r="B16" s="321"/>
      <c r="C16" s="322"/>
      <c r="D16" s="322"/>
      <c r="E16" s="463"/>
      <c r="F16" s="464"/>
      <c r="G16" s="464"/>
      <c r="H16" s="465"/>
      <c r="I16" s="479" t="s">
        <v>0</v>
      </c>
      <c r="J16" s="149"/>
      <c r="K16" s="325" t="str">
        <f>UPPER(IF(OR(J16="a",J16="as"),F15,IF(OR(J16="b",J16="bs"),F17,)))</f>
        <v/>
      </c>
      <c r="L16" s="325"/>
      <c r="M16" s="320"/>
      <c r="N16" s="333"/>
      <c r="O16" s="479"/>
      <c r="P16" s="331"/>
      <c r="Q16" s="140"/>
      <c r="R16" s="141"/>
      <c r="S16" s="142"/>
      <c r="T16" s="142"/>
      <c r="U16" s="347" t="str">
        <f>Birók!P30</f>
        <v>Egyik sem</v>
      </c>
      <c r="V16" s="142"/>
      <c r="W16" s="142"/>
      <c r="X16" s="142"/>
      <c r="Y16" s="426"/>
      <c r="Z16" s="426"/>
      <c r="AA16" s="426" t="s">
        <v>67</v>
      </c>
      <c r="AB16" s="417">
        <v>150</v>
      </c>
      <c r="AC16" s="417">
        <v>120</v>
      </c>
      <c r="AD16" s="417">
        <v>90</v>
      </c>
      <c r="AE16" s="417">
        <v>60</v>
      </c>
      <c r="AF16" s="417">
        <v>40</v>
      </c>
      <c r="AG16" s="417">
        <v>25</v>
      </c>
      <c r="AH16" s="417">
        <v>15</v>
      </c>
      <c r="AI16" s="401"/>
      <c r="AJ16" s="401"/>
      <c r="AK16" s="401"/>
      <c r="AL16" s="142"/>
      <c r="AM16" s="142"/>
      <c r="AN16" s="142"/>
      <c r="AO16" s="142"/>
      <c r="AP16" s="142"/>
      <c r="AQ16" s="142"/>
      <c r="AR16" s="142"/>
      <c r="AS16" s="142"/>
    </row>
    <row r="17" spans="1:45" s="33" customFormat="1" ht="12.9" customHeight="1" x14ac:dyDescent="0.25">
      <c r="A17" s="144">
        <v>6</v>
      </c>
      <c r="B17" s="315" t="str">
        <f>IF($E17="","",VLOOKUP($E17,#REF!,14))</f>
        <v/>
      </c>
      <c r="C17" s="316" t="str">
        <f>IF($E17="","",VLOOKUP($E17,#REF!,15))</f>
        <v/>
      </c>
      <c r="D17" s="316" t="str">
        <f>IF($E17="","",VLOOKUP($E17,#REF!,5))</f>
        <v/>
      </c>
      <c r="E17" s="462"/>
      <c r="F17" s="511" t="s">
        <v>322</v>
      </c>
      <c r="G17" s="511" t="s">
        <v>146</v>
      </c>
      <c r="H17" s="367"/>
      <c r="I17" s="367" t="str">
        <f>IF($E17="","",VLOOKUP($E17,#REF!,4))</f>
        <v/>
      </c>
      <c r="J17" s="327"/>
      <c r="K17" s="320"/>
      <c r="L17" s="328"/>
      <c r="M17" s="320"/>
      <c r="N17" s="333"/>
      <c r="O17" s="331"/>
      <c r="P17" s="331"/>
      <c r="Q17" s="140"/>
      <c r="R17" s="141"/>
      <c r="S17" s="142"/>
      <c r="T17" s="142"/>
      <c r="U17" s="142"/>
      <c r="V17" s="142"/>
      <c r="W17" s="142"/>
      <c r="X17" s="142"/>
      <c r="Y17" s="426"/>
      <c r="Z17" s="426"/>
      <c r="AA17" s="426" t="s">
        <v>97</v>
      </c>
      <c r="AB17" s="417">
        <v>120</v>
      </c>
      <c r="AC17" s="417">
        <v>90</v>
      </c>
      <c r="AD17" s="417">
        <v>60</v>
      </c>
      <c r="AE17" s="417">
        <v>40</v>
      </c>
      <c r="AF17" s="417">
        <v>25</v>
      </c>
      <c r="AG17" s="417">
        <v>15</v>
      </c>
      <c r="AH17" s="417">
        <v>8</v>
      </c>
      <c r="AI17" s="401"/>
      <c r="AJ17" s="401"/>
      <c r="AK17" s="401"/>
      <c r="AL17" s="142"/>
      <c r="AM17" s="142"/>
      <c r="AN17" s="142"/>
      <c r="AO17" s="142"/>
      <c r="AP17" s="142"/>
      <c r="AQ17" s="142"/>
      <c r="AR17" s="142"/>
      <c r="AS17" s="142"/>
    </row>
    <row r="18" spans="1:45" s="33" customFormat="1" ht="12.9" customHeight="1" x14ac:dyDescent="0.25">
      <c r="A18" s="144"/>
      <c r="B18" s="321"/>
      <c r="C18" s="322"/>
      <c r="D18" s="322"/>
      <c r="E18" s="463"/>
      <c r="F18" s="464"/>
      <c r="G18" s="464"/>
      <c r="H18" s="465"/>
      <c r="I18" s="464"/>
      <c r="J18" s="329"/>
      <c r="K18" s="479" t="s">
        <v>0</v>
      </c>
      <c r="L18" s="157"/>
      <c r="M18" s="325" t="str">
        <f>UPPER(IF(OR(L18="a",L18="as"),K16,IF(OR(L18="b",L18="bs"),K20,)))</f>
        <v/>
      </c>
      <c r="N18" s="338"/>
      <c r="O18" s="331"/>
      <c r="P18" s="331"/>
      <c r="Q18" s="140"/>
      <c r="R18" s="141"/>
      <c r="S18" s="142"/>
      <c r="T18" s="142"/>
      <c r="U18" s="142"/>
      <c r="V18" s="142"/>
      <c r="W18" s="142"/>
      <c r="X18" s="142"/>
      <c r="Y18" s="426"/>
      <c r="Z18" s="426"/>
      <c r="AA18" s="426" t="s">
        <v>98</v>
      </c>
      <c r="AB18" s="417">
        <v>90</v>
      </c>
      <c r="AC18" s="417">
        <v>60</v>
      </c>
      <c r="AD18" s="417">
        <v>40</v>
      </c>
      <c r="AE18" s="417">
        <v>25</v>
      </c>
      <c r="AF18" s="417">
        <v>15</v>
      </c>
      <c r="AG18" s="417">
        <v>8</v>
      </c>
      <c r="AH18" s="417">
        <v>4</v>
      </c>
      <c r="AI18" s="401"/>
      <c r="AJ18" s="401"/>
      <c r="AK18" s="401"/>
      <c r="AL18" s="142"/>
      <c r="AM18" s="142"/>
      <c r="AN18" s="142"/>
      <c r="AO18" s="142"/>
      <c r="AP18" s="142"/>
      <c r="AQ18" s="142"/>
      <c r="AR18" s="142"/>
      <c r="AS18" s="142"/>
    </row>
    <row r="19" spans="1:45" s="33" customFormat="1" ht="12.9" customHeight="1" x14ac:dyDescent="0.25">
      <c r="A19" s="144">
        <v>7</v>
      </c>
      <c r="B19" s="315" t="str">
        <f>IF($E19="","",VLOOKUP($E19,#REF!,14))</f>
        <v/>
      </c>
      <c r="C19" s="316" t="str">
        <f>IF($E19="","",VLOOKUP($E19,#REF!,15))</f>
        <v/>
      </c>
      <c r="D19" s="316" t="str">
        <f>IF($E19="","",VLOOKUP($E19,#REF!,5))</f>
        <v/>
      </c>
      <c r="E19" s="462"/>
      <c r="F19" s="511" t="s">
        <v>320</v>
      </c>
      <c r="G19" s="511" t="s">
        <v>321</v>
      </c>
      <c r="H19" s="367"/>
      <c r="I19" s="367" t="str">
        <f>IF($E19="","",VLOOKUP($E19,#REF!,4))</f>
        <v/>
      </c>
      <c r="J19" s="319"/>
      <c r="K19" s="320"/>
      <c r="L19" s="332"/>
      <c r="M19" s="320"/>
      <c r="N19" s="331"/>
      <c r="O19" s="331"/>
      <c r="P19" s="331"/>
      <c r="Q19" s="140"/>
      <c r="R19" s="141"/>
      <c r="S19" s="142"/>
      <c r="T19" s="142"/>
      <c r="U19" s="142"/>
      <c r="V19" s="142"/>
      <c r="W19" s="142"/>
      <c r="X19" s="142"/>
      <c r="Y19" s="426"/>
      <c r="Z19" s="426"/>
      <c r="AA19" s="426" t="s">
        <v>99</v>
      </c>
      <c r="AB19" s="417">
        <v>60</v>
      </c>
      <c r="AC19" s="417">
        <v>40</v>
      </c>
      <c r="AD19" s="417">
        <v>25</v>
      </c>
      <c r="AE19" s="417">
        <v>15</v>
      </c>
      <c r="AF19" s="417">
        <v>8</v>
      </c>
      <c r="AG19" s="417">
        <v>4</v>
      </c>
      <c r="AH19" s="417">
        <v>2</v>
      </c>
      <c r="AI19" s="401"/>
      <c r="AJ19" s="401"/>
      <c r="AK19" s="401"/>
      <c r="AL19" s="142"/>
      <c r="AM19" s="142"/>
      <c r="AN19" s="142"/>
      <c r="AO19" s="142"/>
      <c r="AP19" s="142"/>
      <c r="AQ19" s="142"/>
      <c r="AR19" s="142"/>
      <c r="AS19" s="142"/>
    </row>
    <row r="20" spans="1:45" s="33" customFormat="1" ht="12.9" customHeight="1" x14ac:dyDescent="0.25">
      <c r="A20" s="144"/>
      <c r="B20" s="321"/>
      <c r="C20" s="322"/>
      <c r="D20" s="322"/>
      <c r="E20" s="218"/>
      <c r="F20" s="323"/>
      <c r="G20" s="323"/>
      <c r="H20" s="324"/>
      <c r="I20" s="479" t="s">
        <v>0</v>
      </c>
      <c r="J20" s="149"/>
      <c r="K20" s="325" t="str">
        <f>UPPER(IF(OR(J20="a",J20="as"),F19,IF(OR(J20="b",J20="bs"),F21,)))</f>
        <v/>
      </c>
      <c r="L20" s="334"/>
      <c r="M20" s="320"/>
      <c r="N20" s="331"/>
      <c r="O20" s="331"/>
      <c r="P20" s="331"/>
      <c r="Q20" s="140"/>
      <c r="R20" s="141"/>
      <c r="S20" s="142"/>
      <c r="T20" s="142"/>
      <c r="U20" s="142"/>
      <c r="V20" s="142"/>
      <c r="W20" s="142"/>
      <c r="X20" s="142"/>
      <c r="Y20" s="426"/>
      <c r="Z20" s="426"/>
      <c r="AA20" s="426" t="s">
        <v>100</v>
      </c>
      <c r="AB20" s="417">
        <v>40</v>
      </c>
      <c r="AC20" s="417">
        <v>25</v>
      </c>
      <c r="AD20" s="417">
        <v>15</v>
      </c>
      <c r="AE20" s="417">
        <v>8</v>
      </c>
      <c r="AF20" s="417">
        <v>4</v>
      </c>
      <c r="AG20" s="417">
        <v>2</v>
      </c>
      <c r="AH20" s="417">
        <v>1</v>
      </c>
      <c r="AI20" s="401"/>
      <c r="AJ20" s="401"/>
      <c r="AK20" s="401"/>
      <c r="AL20" s="142"/>
      <c r="AM20" s="142"/>
      <c r="AN20" s="142"/>
      <c r="AO20" s="142"/>
      <c r="AP20" s="142"/>
      <c r="AQ20" s="142"/>
      <c r="AR20" s="142"/>
      <c r="AS20" s="142"/>
    </row>
    <row r="21" spans="1:45" s="519" customFormat="1" ht="12.9" customHeight="1" x14ac:dyDescent="0.25">
      <c r="A21" s="216">
        <v>8</v>
      </c>
      <c r="B21" s="315" t="str">
        <f>IF($E21="","",VLOOKUP($E21,#REF!,14))</f>
        <v/>
      </c>
      <c r="C21" s="316" t="str">
        <f>IF($E21="","",VLOOKUP($E21,#REF!,15))</f>
        <v/>
      </c>
      <c r="D21" s="316" t="str">
        <f>IF($E21="","",VLOOKUP($E21,#REF!,5))</f>
        <v/>
      </c>
      <c r="E21" s="462"/>
      <c r="F21" s="511" t="s">
        <v>323</v>
      </c>
      <c r="G21" s="511" t="s">
        <v>457</v>
      </c>
      <c r="H21" s="511"/>
      <c r="I21" s="511" t="str">
        <f>IF($E21="","",VLOOKUP($E21,#REF!,4))</f>
        <v/>
      </c>
      <c r="J21" s="527"/>
      <c r="K21" s="323"/>
      <c r="L21" s="323"/>
      <c r="M21" s="323"/>
      <c r="N21" s="528"/>
      <c r="O21" s="528"/>
      <c r="P21" s="528"/>
      <c r="Q21" s="516"/>
      <c r="R21" s="517"/>
      <c r="S21" s="518"/>
      <c r="T21" s="518"/>
      <c r="U21" s="518"/>
      <c r="V21" s="518"/>
      <c r="W21" s="518"/>
      <c r="X21" s="518"/>
      <c r="Y21" s="522"/>
      <c r="Z21" s="522"/>
      <c r="AA21" s="522" t="s">
        <v>101</v>
      </c>
      <c r="AB21" s="529">
        <v>25</v>
      </c>
      <c r="AC21" s="529">
        <v>15</v>
      </c>
      <c r="AD21" s="529">
        <v>10</v>
      </c>
      <c r="AE21" s="529">
        <v>6</v>
      </c>
      <c r="AF21" s="529">
        <v>3</v>
      </c>
      <c r="AG21" s="529">
        <v>1</v>
      </c>
      <c r="AH21" s="529">
        <v>0</v>
      </c>
      <c r="AI21" s="512"/>
      <c r="AJ21" s="512"/>
      <c r="AK21" s="512"/>
      <c r="AL21" s="518"/>
      <c r="AM21" s="518"/>
      <c r="AN21" s="518"/>
      <c r="AO21" s="518"/>
      <c r="AP21" s="518"/>
      <c r="AQ21" s="518"/>
      <c r="AR21" s="518"/>
      <c r="AS21" s="518"/>
    </row>
    <row r="22" spans="1:45" s="33" customFormat="1" ht="9.6" customHeight="1" x14ac:dyDescent="0.25">
      <c r="A22" s="350"/>
      <c r="B22" s="138"/>
      <c r="C22" s="138"/>
      <c r="D22" s="138"/>
      <c r="E22" s="218"/>
      <c r="F22" s="138"/>
      <c r="G22" s="138"/>
      <c r="H22" s="138"/>
      <c r="I22" s="138"/>
      <c r="J22" s="218"/>
      <c r="K22" s="138"/>
      <c r="L22" s="138"/>
      <c r="M22" s="138"/>
      <c r="N22" s="140"/>
      <c r="O22" s="140"/>
      <c r="P22" s="140"/>
      <c r="Q22" s="140"/>
      <c r="R22" s="141"/>
      <c r="S22" s="142"/>
      <c r="T22" s="142"/>
      <c r="U22" s="142"/>
      <c r="V22" s="142"/>
      <c r="W22" s="142"/>
      <c r="X22" s="142"/>
      <c r="Y22" s="426"/>
      <c r="Z22" s="426"/>
      <c r="AA22" s="426" t="s">
        <v>102</v>
      </c>
      <c r="AB22" s="417">
        <v>15</v>
      </c>
      <c r="AC22" s="417">
        <v>10</v>
      </c>
      <c r="AD22" s="417">
        <v>6</v>
      </c>
      <c r="AE22" s="417">
        <v>3</v>
      </c>
      <c r="AF22" s="417">
        <v>1</v>
      </c>
      <c r="AG22" s="417">
        <v>0</v>
      </c>
      <c r="AH22" s="417">
        <v>0</v>
      </c>
      <c r="AI22" s="401"/>
      <c r="AJ22" s="401"/>
      <c r="AK22" s="401"/>
      <c r="AL22" s="142"/>
      <c r="AM22" s="142"/>
      <c r="AN22" s="142"/>
      <c r="AO22" s="142"/>
      <c r="AP22" s="142"/>
      <c r="AQ22" s="142"/>
      <c r="AR22" s="142"/>
      <c r="AS22" s="142"/>
    </row>
    <row r="23" spans="1:45" s="33" customFormat="1" ht="9.6" customHeight="1" x14ac:dyDescent="0.25">
      <c r="A23" s="219"/>
      <c r="B23" s="218"/>
      <c r="C23" s="218"/>
      <c r="D23" s="218"/>
      <c r="E23" s="218"/>
      <c r="F23" s="138"/>
      <c r="G23" s="138"/>
      <c r="H23" s="142"/>
      <c r="I23" s="340"/>
      <c r="J23" s="218"/>
      <c r="K23" s="138"/>
      <c r="L23" s="138"/>
      <c r="M23" s="138"/>
      <c r="N23" s="140"/>
      <c r="O23" s="140"/>
      <c r="P23" s="140"/>
      <c r="Q23" s="140"/>
      <c r="R23" s="141"/>
      <c r="S23" s="142"/>
      <c r="T23" s="142"/>
      <c r="U23" s="142"/>
      <c r="V23" s="142"/>
      <c r="W23" s="142"/>
      <c r="X23" s="142"/>
      <c r="Y23" s="426"/>
      <c r="Z23" s="426"/>
      <c r="AA23" s="426" t="s">
        <v>103</v>
      </c>
      <c r="AB23" s="417">
        <v>10</v>
      </c>
      <c r="AC23" s="417">
        <v>6</v>
      </c>
      <c r="AD23" s="417">
        <v>3</v>
      </c>
      <c r="AE23" s="417">
        <v>1</v>
      </c>
      <c r="AF23" s="417">
        <v>0</v>
      </c>
      <c r="AG23" s="417">
        <v>0</v>
      </c>
      <c r="AH23" s="417">
        <v>0</v>
      </c>
      <c r="AI23" s="401"/>
      <c r="AJ23" s="401"/>
      <c r="AK23" s="401"/>
      <c r="AL23" s="142"/>
      <c r="AM23" s="142"/>
      <c r="AN23" s="142"/>
      <c r="AO23" s="142"/>
      <c r="AP23" s="142"/>
      <c r="AQ23" s="142"/>
      <c r="AR23" s="142"/>
      <c r="AS23" s="142"/>
    </row>
    <row r="24" spans="1:45" s="33" customFormat="1" ht="9.6" customHeight="1" x14ac:dyDescent="0.25">
      <c r="A24" s="219"/>
      <c r="B24" s="138"/>
      <c r="C24" s="138"/>
      <c r="D24" s="138"/>
      <c r="E24" s="218"/>
      <c r="F24" s="138"/>
      <c r="G24" s="138"/>
      <c r="H24" s="138"/>
      <c r="I24" s="138"/>
      <c r="J24" s="218"/>
      <c r="K24" s="138"/>
      <c r="L24" s="341"/>
      <c r="M24" s="138"/>
      <c r="N24" s="140"/>
      <c r="O24" s="140"/>
      <c r="P24" s="140"/>
      <c r="Q24" s="140"/>
      <c r="R24" s="141"/>
      <c r="S24" s="142"/>
      <c r="T24" s="142"/>
      <c r="U24" s="142"/>
      <c r="V24" s="142"/>
      <c r="W24" s="142"/>
      <c r="X24" s="142"/>
      <c r="Y24" s="426"/>
      <c r="Z24" s="426"/>
      <c r="AA24" s="426" t="s">
        <v>104</v>
      </c>
      <c r="AB24" s="417">
        <v>6</v>
      </c>
      <c r="AC24" s="417">
        <v>3</v>
      </c>
      <c r="AD24" s="417">
        <v>1</v>
      </c>
      <c r="AE24" s="417">
        <v>0</v>
      </c>
      <c r="AF24" s="417">
        <v>0</v>
      </c>
      <c r="AG24" s="417">
        <v>0</v>
      </c>
      <c r="AH24" s="417">
        <v>0</v>
      </c>
      <c r="AI24" s="401"/>
      <c r="AJ24" s="401"/>
      <c r="AK24" s="401"/>
      <c r="AL24" s="142"/>
      <c r="AM24" s="142"/>
      <c r="AN24" s="142"/>
      <c r="AO24" s="142"/>
      <c r="AP24" s="142"/>
      <c r="AQ24" s="142"/>
      <c r="AR24" s="142"/>
      <c r="AS24" s="142"/>
    </row>
    <row r="25" spans="1:45" s="33" customFormat="1" ht="9.6" customHeight="1" x14ac:dyDescent="0.25">
      <c r="A25" s="219"/>
      <c r="B25" s="218"/>
      <c r="C25" s="218"/>
      <c r="D25" s="218"/>
      <c r="E25" s="218"/>
      <c r="F25" s="138"/>
      <c r="G25" s="138"/>
      <c r="H25" s="142"/>
      <c r="I25" s="138"/>
      <c r="J25" s="218"/>
      <c r="K25" s="340"/>
      <c r="L25" s="218"/>
      <c r="M25" s="138"/>
      <c r="N25" s="140"/>
      <c r="O25" s="140"/>
      <c r="P25" s="140"/>
      <c r="Q25" s="140"/>
      <c r="R25" s="141"/>
      <c r="S25" s="142"/>
      <c r="T25" s="142"/>
      <c r="U25" s="142"/>
      <c r="V25" s="142"/>
      <c r="W25" s="142"/>
      <c r="X25" s="142"/>
      <c r="Y25" s="426"/>
      <c r="Z25" s="426"/>
      <c r="AA25" s="426" t="s">
        <v>109</v>
      </c>
      <c r="AB25" s="417">
        <v>3</v>
      </c>
      <c r="AC25" s="417">
        <v>2</v>
      </c>
      <c r="AD25" s="417">
        <v>1</v>
      </c>
      <c r="AE25" s="417">
        <v>0</v>
      </c>
      <c r="AF25" s="417">
        <v>0</v>
      </c>
      <c r="AG25" s="417">
        <v>0</v>
      </c>
      <c r="AH25" s="417">
        <v>0</v>
      </c>
      <c r="AI25" s="401"/>
      <c r="AJ25" s="401"/>
      <c r="AK25" s="401"/>
      <c r="AL25" s="142"/>
      <c r="AM25" s="142"/>
      <c r="AN25" s="142"/>
      <c r="AO25" s="142"/>
      <c r="AP25" s="142"/>
      <c r="AQ25" s="142"/>
      <c r="AR25" s="142"/>
      <c r="AS25" s="142"/>
    </row>
    <row r="26" spans="1:45" s="33" customFormat="1" ht="9.6" customHeight="1" x14ac:dyDescent="0.25">
      <c r="A26" s="219"/>
      <c r="B26" s="138"/>
      <c r="C26" s="138"/>
      <c r="D26" s="138"/>
      <c r="E26" s="218"/>
      <c r="F26" s="138"/>
      <c r="G26" s="138"/>
      <c r="H26" s="138"/>
      <c r="I26" s="138"/>
      <c r="J26" s="218"/>
      <c r="K26" s="138"/>
      <c r="L26" s="138"/>
      <c r="M26" s="138"/>
      <c r="N26" s="140"/>
      <c r="O26" s="140"/>
      <c r="P26" s="140"/>
      <c r="Q26" s="140"/>
      <c r="R26" s="141"/>
      <c r="S26" s="175"/>
      <c r="T26" s="142"/>
      <c r="U26" s="142"/>
      <c r="V26" s="142"/>
      <c r="W26" s="142"/>
      <c r="X26" s="142"/>
      <c r="Y26"/>
      <c r="Z26"/>
      <c r="AA26"/>
      <c r="AB26"/>
      <c r="AC26"/>
      <c r="AD26"/>
      <c r="AE26"/>
      <c r="AF26"/>
      <c r="AG26"/>
      <c r="AH26"/>
      <c r="AI26" s="401"/>
      <c r="AJ26" s="401"/>
      <c r="AK26" s="401"/>
      <c r="AL26" s="142"/>
      <c r="AM26" s="142"/>
      <c r="AN26" s="142"/>
      <c r="AO26" s="142"/>
      <c r="AP26" s="142"/>
      <c r="AQ26" s="142"/>
      <c r="AR26" s="142"/>
      <c r="AS26" s="142"/>
    </row>
    <row r="27" spans="1:45" s="33" customFormat="1" ht="9.6" customHeight="1" x14ac:dyDescent="0.25">
      <c r="A27" s="219"/>
      <c r="B27" s="218"/>
      <c r="C27" s="218"/>
      <c r="D27" s="218"/>
      <c r="E27" s="218"/>
      <c r="F27" s="138"/>
      <c r="G27" s="138"/>
      <c r="H27" s="142"/>
      <c r="I27" s="340"/>
      <c r="J27" s="218"/>
      <c r="K27" s="138"/>
      <c r="L27" s="138"/>
      <c r="M27" s="138"/>
      <c r="N27" s="140"/>
      <c r="O27" s="140"/>
      <c r="P27" s="140"/>
      <c r="Q27" s="140"/>
      <c r="R27" s="141"/>
      <c r="S27" s="142"/>
      <c r="T27" s="142"/>
      <c r="U27" s="142"/>
      <c r="V27" s="142"/>
      <c r="W27" s="142"/>
      <c r="X27" s="142"/>
      <c r="Y27"/>
      <c r="Z27"/>
      <c r="AA27"/>
      <c r="AB27"/>
      <c r="AC27"/>
      <c r="AD27"/>
      <c r="AE27"/>
      <c r="AF27"/>
      <c r="AG27"/>
      <c r="AH27"/>
      <c r="AI27" s="401"/>
      <c r="AJ27" s="401"/>
      <c r="AK27" s="401"/>
      <c r="AL27" s="142"/>
      <c r="AM27" s="142"/>
      <c r="AN27" s="142"/>
      <c r="AO27" s="142"/>
      <c r="AP27" s="142"/>
      <c r="AQ27" s="142"/>
      <c r="AR27" s="142"/>
      <c r="AS27" s="142"/>
    </row>
    <row r="28" spans="1:45" s="33" customFormat="1" ht="9.6" customHeight="1" x14ac:dyDescent="0.25">
      <c r="A28" s="219"/>
      <c r="B28" s="138"/>
      <c r="C28" s="138"/>
      <c r="D28" s="138"/>
      <c r="E28" s="218"/>
      <c r="F28" s="138"/>
      <c r="G28" s="138"/>
      <c r="H28" s="138"/>
      <c r="I28" s="138"/>
      <c r="J28" s="218"/>
      <c r="K28" s="138"/>
      <c r="L28" s="138"/>
      <c r="M28" s="138"/>
      <c r="N28" s="140"/>
      <c r="O28" s="140"/>
      <c r="P28" s="140"/>
      <c r="Q28" s="140"/>
      <c r="R28" s="141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438"/>
      <c r="AJ28" s="438"/>
      <c r="AK28" s="438"/>
      <c r="AL28" s="142"/>
      <c r="AM28" s="142"/>
      <c r="AN28" s="142"/>
      <c r="AO28" s="142"/>
      <c r="AP28" s="142"/>
      <c r="AQ28" s="142"/>
      <c r="AR28" s="142"/>
      <c r="AS28" s="142"/>
    </row>
    <row r="29" spans="1:45" s="33" customFormat="1" ht="9.6" customHeight="1" x14ac:dyDescent="0.25">
      <c r="A29" s="219"/>
      <c r="B29" s="218"/>
      <c r="C29" s="218"/>
      <c r="D29" s="218"/>
      <c r="E29" s="218"/>
      <c r="F29" s="138"/>
      <c r="G29" s="138"/>
      <c r="H29" s="142"/>
      <c r="I29" s="138"/>
      <c r="J29" s="218"/>
      <c r="K29" s="138"/>
      <c r="L29" s="138"/>
      <c r="M29" s="340"/>
      <c r="N29" s="218"/>
      <c r="O29" s="138"/>
      <c r="P29" s="140"/>
      <c r="Q29" s="140"/>
      <c r="R29" s="141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438"/>
      <c r="AJ29" s="438"/>
      <c r="AK29" s="438"/>
      <c r="AL29" s="142"/>
      <c r="AM29" s="142"/>
      <c r="AN29" s="142"/>
      <c r="AO29" s="142"/>
      <c r="AP29" s="142"/>
      <c r="AQ29" s="142"/>
      <c r="AR29" s="142"/>
      <c r="AS29" s="142"/>
    </row>
    <row r="30" spans="1:45" s="33" customFormat="1" ht="9.6" customHeight="1" x14ac:dyDescent="0.25">
      <c r="A30" s="219"/>
      <c r="B30" s="138"/>
      <c r="C30" s="138"/>
      <c r="D30" s="138"/>
      <c r="E30" s="218"/>
      <c r="F30" s="138"/>
      <c r="G30" s="138"/>
      <c r="H30" s="138"/>
      <c r="I30" s="138"/>
      <c r="J30" s="218"/>
      <c r="K30" s="138"/>
      <c r="L30" s="138"/>
      <c r="M30" s="138"/>
      <c r="N30" s="140"/>
      <c r="O30" s="138"/>
      <c r="P30" s="140"/>
      <c r="Q30" s="140"/>
      <c r="R30" s="141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438"/>
      <c r="AJ30" s="438"/>
      <c r="AK30" s="438"/>
      <c r="AL30" s="142"/>
      <c r="AM30" s="142"/>
      <c r="AN30" s="142"/>
      <c r="AO30" s="142"/>
      <c r="AP30" s="142"/>
      <c r="AQ30" s="142"/>
      <c r="AR30" s="142"/>
      <c r="AS30" s="142"/>
    </row>
    <row r="31" spans="1:45" s="33" customFormat="1" ht="9.6" customHeight="1" x14ac:dyDescent="0.25">
      <c r="A31" s="219"/>
      <c r="B31" s="218"/>
      <c r="C31" s="218"/>
      <c r="D31" s="218"/>
      <c r="E31" s="218"/>
      <c r="F31" s="138"/>
      <c r="G31" s="138"/>
      <c r="H31" s="142"/>
      <c r="I31" s="340"/>
      <c r="J31" s="218"/>
      <c r="K31" s="138"/>
      <c r="L31" s="138"/>
      <c r="M31" s="138"/>
      <c r="N31" s="140"/>
      <c r="O31" s="140"/>
      <c r="P31" s="140"/>
      <c r="Q31" s="140"/>
      <c r="R31" s="141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438"/>
      <c r="AJ31" s="438"/>
      <c r="AK31" s="438"/>
      <c r="AL31" s="142"/>
      <c r="AM31" s="142"/>
      <c r="AN31" s="142"/>
      <c r="AO31" s="142"/>
      <c r="AP31" s="142"/>
      <c r="AQ31" s="142"/>
      <c r="AR31" s="142"/>
      <c r="AS31" s="142"/>
    </row>
    <row r="32" spans="1:45" s="33" customFormat="1" ht="9.6" customHeight="1" x14ac:dyDescent="0.25">
      <c r="A32" s="219"/>
      <c r="B32" s="138"/>
      <c r="C32" s="138"/>
      <c r="D32" s="138"/>
      <c r="E32" s="218"/>
      <c r="F32" s="138"/>
      <c r="G32" s="138"/>
      <c r="H32" s="138"/>
      <c r="I32" s="138"/>
      <c r="J32" s="218"/>
      <c r="K32" s="138"/>
      <c r="L32" s="341"/>
      <c r="M32" s="138"/>
      <c r="N32" s="140"/>
      <c r="O32" s="140"/>
      <c r="P32" s="140"/>
      <c r="Q32" s="140"/>
      <c r="R32" s="141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438"/>
      <c r="AJ32" s="438"/>
      <c r="AK32" s="438"/>
      <c r="AL32" s="142"/>
      <c r="AM32" s="142"/>
      <c r="AN32" s="142"/>
      <c r="AO32" s="142"/>
      <c r="AP32" s="142"/>
      <c r="AQ32" s="142"/>
      <c r="AR32" s="142"/>
      <c r="AS32" s="142"/>
    </row>
    <row r="33" spans="1:45" s="33" customFormat="1" ht="9.6" customHeight="1" x14ac:dyDescent="0.25">
      <c r="A33" s="219"/>
      <c r="B33" s="218"/>
      <c r="C33" s="218"/>
      <c r="D33" s="218"/>
      <c r="E33" s="218"/>
      <c r="F33" s="138"/>
      <c r="G33" s="138"/>
      <c r="H33" s="142"/>
      <c r="I33" s="138"/>
      <c r="J33" s="218"/>
      <c r="K33" s="340"/>
      <c r="L33" s="218"/>
      <c r="M33" s="138"/>
      <c r="N33" s="140"/>
      <c r="O33" s="140"/>
      <c r="P33" s="140"/>
      <c r="Q33" s="140"/>
      <c r="R33" s="141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438"/>
      <c r="AJ33" s="438"/>
      <c r="AK33" s="438"/>
      <c r="AL33" s="142"/>
      <c r="AM33" s="142"/>
      <c r="AN33" s="142"/>
      <c r="AO33" s="142"/>
      <c r="AP33" s="142"/>
      <c r="AQ33" s="142"/>
      <c r="AR33" s="142"/>
      <c r="AS33" s="142"/>
    </row>
    <row r="34" spans="1:45" s="33" customFormat="1" ht="9.6" customHeight="1" x14ac:dyDescent="0.25">
      <c r="A34" s="219"/>
      <c r="B34" s="138"/>
      <c r="C34" s="138"/>
      <c r="D34" s="138"/>
      <c r="E34" s="218"/>
      <c r="F34" s="138"/>
      <c r="G34" s="138"/>
      <c r="H34" s="138"/>
      <c r="I34" s="138"/>
      <c r="J34" s="218"/>
      <c r="K34" s="138"/>
      <c r="L34" s="138"/>
      <c r="M34" s="138"/>
      <c r="N34" s="140"/>
      <c r="O34" s="140"/>
      <c r="P34" s="140"/>
      <c r="Q34" s="140"/>
      <c r="R34" s="141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438"/>
      <c r="AJ34" s="438"/>
      <c r="AK34" s="438"/>
      <c r="AL34" s="142"/>
      <c r="AM34" s="142"/>
      <c r="AN34" s="142"/>
      <c r="AO34" s="142"/>
      <c r="AP34" s="142"/>
      <c r="AQ34" s="142"/>
      <c r="AR34" s="142"/>
      <c r="AS34" s="142"/>
    </row>
    <row r="35" spans="1:45" s="33" customFormat="1" ht="9.6" customHeight="1" x14ac:dyDescent="0.25">
      <c r="A35" s="219"/>
      <c r="B35" s="218"/>
      <c r="C35" s="218"/>
      <c r="D35" s="218"/>
      <c r="E35" s="218"/>
      <c r="F35" s="138"/>
      <c r="G35" s="138"/>
      <c r="H35" s="142"/>
      <c r="I35" s="340"/>
      <c r="J35" s="218"/>
      <c r="K35" s="138"/>
      <c r="L35" s="138"/>
      <c r="M35" s="138"/>
      <c r="N35" s="140"/>
      <c r="O35" s="140"/>
      <c r="P35" s="140"/>
      <c r="Q35" s="140"/>
      <c r="R35" s="141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438"/>
      <c r="AJ35" s="438"/>
      <c r="AK35" s="438"/>
      <c r="AL35" s="142"/>
      <c r="AM35" s="142"/>
      <c r="AN35" s="142"/>
      <c r="AO35" s="142"/>
      <c r="AP35" s="142"/>
      <c r="AQ35" s="142"/>
      <c r="AR35" s="142"/>
      <c r="AS35" s="142"/>
    </row>
    <row r="36" spans="1:45" s="33" customFormat="1" ht="9.6" customHeight="1" x14ac:dyDescent="0.25">
      <c r="A36" s="350"/>
      <c r="B36" s="138"/>
      <c r="C36" s="138"/>
      <c r="D36" s="138"/>
      <c r="E36" s="218"/>
      <c r="F36" s="138"/>
      <c r="G36" s="138"/>
      <c r="H36" s="138"/>
      <c r="I36" s="138"/>
      <c r="J36" s="218"/>
      <c r="K36" s="138"/>
      <c r="L36" s="138"/>
      <c r="M36" s="138"/>
      <c r="N36" s="138"/>
      <c r="O36" s="138"/>
      <c r="P36" s="138"/>
      <c r="Q36" s="140"/>
      <c r="R36" s="141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438"/>
      <c r="AJ36" s="438"/>
      <c r="AK36" s="438"/>
      <c r="AL36" s="142"/>
      <c r="AM36" s="142"/>
      <c r="AN36" s="142"/>
      <c r="AO36" s="142"/>
      <c r="AP36" s="142"/>
      <c r="AQ36" s="142"/>
      <c r="AR36" s="142"/>
      <c r="AS36" s="142"/>
    </row>
    <row r="37" spans="1:45" s="33" customFormat="1" ht="9.6" customHeight="1" x14ac:dyDescent="0.25">
      <c r="A37" s="219"/>
      <c r="B37" s="218"/>
      <c r="C37" s="218"/>
      <c r="D37" s="218"/>
      <c r="E37" s="218"/>
      <c r="F37" s="336"/>
      <c r="G37" s="336"/>
      <c r="H37" s="339"/>
      <c r="I37" s="320"/>
      <c r="J37" s="329"/>
      <c r="K37" s="320"/>
      <c r="L37" s="320"/>
      <c r="M37" s="320"/>
      <c r="N37" s="331"/>
      <c r="O37" s="331"/>
      <c r="P37" s="331"/>
      <c r="Q37" s="140"/>
      <c r="R37" s="141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438"/>
      <c r="AJ37" s="438"/>
      <c r="AK37" s="438"/>
      <c r="AL37" s="142"/>
      <c r="AM37" s="142"/>
      <c r="AN37" s="142"/>
      <c r="AO37" s="142"/>
      <c r="AP37" s="142"/>
      <c r="AQ37" s="142"/>
      <c r="AR37" s="142"/>
      <c r="AS37" s="142"/>
    </row>
    <row r="38" spans="1:45" s="33" customFormat="1" ht="9.6" customHeight="1" x14ac:dyDescent="0.25">
      <c r="A38" s="350"/>
      <c r="B38" s="138"/>
      <c r="C38" s="138"/>
      <c r="D38" s="138"/>
      <c r="E38" s="218"/>
      <c r="F38" s="138"/>
      <c r="G38" s="138"/>
      <c r="H38" s="138"/>
      <c r="I38" s="138"/>
      <c r="J38" s="218"/>
      <c r="K38" s="138"/>
      <c r="L38" s="138"/>
      <c r="M38" s="138"/>
      <c r="N38" s="140"/>
      <c r="O38" s="140"/>
      <c r="P38" s="140"/>
      <c r="Q38" s="140"/>
      <c r="R38" s="141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438"/>
      <c r="AJ38" s="438"/>
      <c r="AK38" s="438"/>
      <c r="AL38" s="142"/>
      <c r="AM38" s="142"/>
      <c r="AN38" s="142"/>
      <c r="AO38" s="142"/>
      <c r="AP38" s="142"/>
      <c r="AQ38" s="142"/>
      <c r="AR38" s="142"/>
      <c r="AS38" s="142"/>
    </row>
    <row r="39" spans="1:45" s="33" customFormat="1" ht="9.6" customHeight="1" x14ac:dyDescent="0.25">
      <c r="A39" s="219"/>
      <c r="B39" s="218"/>
      <c r="C39" s="218"/>
      <c r="D39" s="218"/>
      <c r="E39" s="218"/>
      <c r="F39" s="138"/>
      <c r="G39" s="138"/>
      <c r="H39" s="142"/>
      <c r="I39" s="340"/>
      <c r="J39" s="218"/>
      <c r="K39" s="138"/>
      <c r="L39" s="138"/>
      <c r="M39" s="138"/>
      <c r="N39" s="140"/>
      <c r="O39" s="140"/>
      <c r="P39" s="140"/>
      <c r="Q39" s="140"/>
      <c r="R39" s="141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438"/>
      <c r="AJ39" s="438"/>
      <c r="AK39" s="438"/>
      <c r="AL39" s="142"/>
      <c r="AM39" s="142"/>
      <c r="AN39" s="142"/>
      <c r="AO39" s="142"/>
      <c r="AP39" s="142"/>
      <c r="AQ39" s="142"/>
      <c r="AR39" s="142"/>
      <c r="AS39" s="142"/>
    </row>
    <row r="40" spans="1:45" s="33" customFormat="1" ht="9.6" customHeight="1" x14ac:dyDescent="0.25">
      <c r="A40" s="219"/>
      <c r="B40" s="138"/>
      <c r="C40" s="138"/>
      <c r="D40" s="138"/>
      <c r="E40" s="218"/>
      <c r="F40" s="138"/>
      <c r="G40" s="138"/>
      <c r="H40" s="138"/>
      <c r="I40" s="138"/>
      <c r="J40" s="218"/>
      <c r="K40" s="138"/>
      <c r="L40" s="341"/>
      <c r="M40" s="138"/>
      <c r="N40" s="140"/>
      <c r="O40" s="140"/>
      <c r="P40" s="140"/>
      <c r="Q40" s="140"/>
      <c r="R40" s="141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438"/>
      <c r="AJ40" s="438"/>
      <c r="AK40" s="438"/>
      <c r="AL40" s="142"/>
      <c r="AM40" s="142"/>
      <c r="AN40" s="142"/>
      <c r="AO40" s="142"/>
      <c r="AP40" s="142"/>
      <c r="AQ40" s="142"/>
      <c r="AR40" s="142"/>
      <c r="AS40" s="142"/>
    </row>
    <row r="41" spans="1:45" s="33" customFormat="1" ht="9.6" customHeight="1" x14ac:dyDescent="0.25">
      <c r="A41" s="219"/>
      <c r="B41" s="218"/>
      <c r="C41" s="218"/>
      <c r="D41" s="218"/>
      <c r="E41" s="218"/>
      <c r="F41" s="138"/>
      <c r="G41" s="138"/>
      <c r="H41" s="142"/>
      <c r="I41" s="138"/>
      <c r="J41" s="218"/>
      <c r="K41" s="340"/>
      <c r="L41" s="218"/>
      <c r="M41" s="138"/>
      <c r="N41" s="140"/>
      <c r="O41" s="140"/>
      <c r="P41" s="140"/>
      <c r="Q41" s="140"/>
      <c r="R41" s="141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438"/>
      <c r="AJ41" s="438"/>
      <c r="AK41" s="438"/>
      <c r="AL41" s="142"/>
      <c r="AM41" s="142"/>
      <c r="AN41" s="142"/>
      <c r="AO41" s="142"/>
      <c r="AP41" s="142"/>
      <c r="AQ41" s="142"/>
      <c r="AR41" s="142"/>
      <c r="AS41" s="142"/>
    </row>
    <row r="42" spans="1:45" s="33" customFormat="1" ht="9.6" customHeight="1" x14ac:dyDescent="0.25">
      <c r="A42" s="219"/>
      <c r="B42" s="138"/>
      <c r="C42" s="138"/>
      <c r="D42" s="138"/>
      <c r="E42" s="218"/>
      <c r="F42" s="138"/>
      <c r="G42" s="138"/>
      <c r="H42" s="138"/>
      <c r="I42" s="138"/>
      <c r="J42" s="218"/>
      <c r="K42" s="138"/>
      <c r="L42" s="138"/>
      <c r="M42" s="138"/>
      <c r="N42" s="140"/>
      <c r="O42" s="140"/>
      <c r="P42" s="140"/>
      <c r="Q42" s="140"/>
      <c r="R42" s="141"/>
      <c r="S42" s="175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438"/>
      <c r="AJ42" s="438"/>
      <c r="AK42" s="438"/>
      <c r="AL42" s="142"/>
      <c r="AM42" s="142"/>
      <c r="AN42" s="142"/>
      <c r="AO42" s="142"/>
      <c r="AP42" s="142"/>
      <c r="AQ42" s="142"/>
      <c r="AR42" s="142"/>
      <c r="AS42" s="142"/>
    </row>
    <row r="43" spans="1:45" s="33" customFormat="1" ht="9.6" customHeight="1" x14ac:dyDescent="0.25">
      <c r="A43" s="219"/>
      <c r="B43" s="218"/>
      <c r="C43" s="218"/>
      <c r="D43" s="218"/>
      <c r="E43" s="218"/>
      <c r="F43" s="138"/>
      <c r="G43" s="138"/>
      <c r="H43" s="142"/>
      <c r="I43" s="340"/>
      <c r="J43" s="218"/>
      <c r="K43" s="138"/>
      <c r="L43" s="138"/>
      <c r="M43" s="138"/>
      <c r="N43" s="140"/>
      <c r="O43" s="140"/>
      <c r="P43" s="140"/>
      <c r="Q43" s="140"/>
      <c r="R43" s="141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438"/>
      <c r="AJ43" s="438"/>
      <c r="AK43" s="438"/>
      <c r="AL43" s="142"/>
      <c r="AM43" s="142"/>
      <c r="AN43" s="142"/>
      <c r="AO43" s="142"/>
      <c r="AP43" s="142"/>
      <c r="AQ43" s="142"/>
      <c r="AR43" s="142"/>
      <c r="AS43" s="142"/>
    </row>
    <row r="44" spans="1:45" s="33" customFormat="1" ht="9.6" customHeight="1" x14ac:dyDescent="0.25">
      <c r="A44" s="219"/>
      <c r="B44" s="138"/>
      <c r="C44" s="138"/>
      <c r="D44" s="138"/>
      <c r="E44" s="218"/>
      <c r="F44" s="138"/>
      <c r="G44" s="138"/>
      <c r="H44" s="138"/>
      <c r="I44" s="138"/>
      <c r="J44" s="218"/>
      <c r="K44" s="138"/>
      <c r="L44" s="138"/>
      <c r="M44" s="138"/>
      <c r="N44" s="140"/>
      <c r="O44" s="140"/>
      <c r="P44" s="140"/>
      <c r="Q44" s="140"/>
      <c r="R44" s="141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438"/>
      <c r="AJ44" s="438"/>
      <c r="AK44" s="438"/>
      <c r="AL44" s="142"/>
      <c r="AM44" s="142"/>
      <c r="AN44" s="142"/>
      <c r="AO44" s="142"/>
      <c r="AP44" s="142"/>
      <c r="AQ44" s="142"/>
      <c r="AR44" s="142"/>
      <c r="AS44" s="142"/>
    </row>
    <row r="45" spans="1:45" s="33" customFormat="1" ht="9.6" customHeight="1" x14ac:dyDescent="0.25">
      <c r="A45" s="219"/>
      <c r="B45" s="218"/>
      <c r="C45" s="218"/>
      <c r="D45" s="218"/>
      <c r="E45" s="218"/>
      <c r="F45" s="138"/>
      <c r="G45" s="138"/>
      <c r="H45" s="142"/>
      <c r="I45" s="138"/>
      <c r="J45" s="218"/>
      <c r="K45" s="138"/>
      <c r="L45" s="138"/>
      <c r="M45" s="340"/>
      <c r="N45" s="218"/>
      <c r="O45" s="138"/>
      <c r="P45" s="140"/>
      <c r="Q45" s="140"/>
      <c r="R45" s="141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438"/>
      <c r="AJ45" s="438"/>
      <c r="AK45" s="438"/>
      <c r="AL45" s="142"/>
      <c r="AM45" s="142"/>
      <c r="AN45" s="142"/>
      <c r="AO45" s="142"/>
      <c r="AP45" s="142"/>
      <c r="AQ45" s="142"/>
      <c r="AR45" s="142"/>
      <c r="AS45" s="142"/>
    </row>
    <row r="46" spans="1:45" s="33" customFormat="1" ht="9.6" customHeight="1" x14ac:dyDescent="0.25">
      <c r="A46" s="219"/>
      <c r="B46" s="138"/>
      <c r="C46" s="138"/>
      <c r="D46" s="138"/>
      <c r="E46" s="218"/>
      <c r="F46" s="138"/>
      <c r="G46" s="138"/>
      <c r="H46" s="138"/>
      <c r="I46" s="138"/>
      <c r="J46" s="218"/>
      <c r="K46" s="138"/>
      <c r="L46" s="138"/>
      <c r="M46" s="138"/>
      <c r="N46" s="140"/>
      <c r="O46" s="138"/>
      <c r="P46" s="140"/>
      <c r="Q46" s="140"/>
      <c r="R46" s="141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438"/>
      <c r="AJ46" s="438"/>
      <c r="AK46" s="438"/>
      <c r="AL46" s="142"/>
      <c r="AM46" s="142"/>
      <c r="AN46" s="142"/>
      <c r="AO46" s="142"/>
      <c r="AP46" s="142"/>
      <c r="AQ46" s="142"/>
      <c r="AR46" s="142"/>
      <c r="AS46" s="142"/>
    </row>
    <row r="47" spans="1:45" s="33" customFormat="1" ht="9.6" customHeight="1" x14ac:dyDescent="0.25">
      <c r="A47" s="219"/>
      <c r="B47" s="218"/>
      <c r="C47" s="218"/>
      <c r="D47" s="218"/>
      <c r="E47" s="218"/>
      <c r="F47" s="138"/>
      <c r="G47" s="138"/>
      <c r="H47" s="142"/>
      <c r="I47" s="340"/>
      <c r="J47" s="218"/>
      <c r="K47" s="138"/>
      <c r="L47" s="138"/>
      <c r="M47" s="138"/>
      <c r="N47" s="140"/>
      <c r="O47" s="140"/>
      <c r="P47" s="140"/>
      <c r="Q47" s="140"/>
      <c r="R47" s="141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438"/>
      <c r="AJ47" s="438"/>
      <c r="AK47" s="438"/>
      <c r="AL47" s="142"/>
      <c r="AM47" s="142"/>
      <c r="AN47" s="142"/>
      <c r="AO47" s="142"/>
      <c r="AP47" s="142"/>
      <c r="AQ47" s="142"/>
      <c r="AR47" s="142"/>
      <c r="AS47" s="142"/>
    </row>
    <row r="48" spans="1:45" s="33" customFormat="1" ht="9.6" customHeight="1" x14ac:dyDescent="0.25">
      <c r="A48" s="219"/>
      <c r="B48" s="138"/>
      <c r="C48" s="138"/>
      <c r="D48" s="138"/>
      <c r="E48" s="218"/>
      <c r="F48" s="138"/>
      <c r="G48" s="138"/>
      <c r="H48" s="138"/>
      <c r="I48" s="138"/>
      <c r="J48" s="218"/>
      <c r="K48" s="138"/>
      <c r="L48" s="341"/>
      <c r="M48" s="138"/>
      <c r="N48" s="140"/>
      <c r="O48" s="140"/>
      <c r="P48" s="140"/>
      <c r="Q48" s="140"/>
      <c r="R48" s="141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438"/>
      <c r="AJ48" s="438"/>
      <c r="AK48" s="438"/>
      <c r="AL48" s="142"/>
      <c r="AM48" s="142"/>
      <c r="AN48" s="142"/>
      <c r="AO48" s="142"/>
      <c r="AP48" s="142"/>
      <c r="AQ48" s="142"/>
      <c r="AR48" s="142"/>
      <c r="AS48" s="142"/>
    </row>
    <row r="49" spans="1:45" s="33" customFormat="1" ht="9.6" customHeight="1" x14ac:dyDescent="0.25">
      <c r="A49" s="219"/>
      <c r="B49" s="218"/>
      <c r="C49" s="218"/>
      <c r="D49" s="218"/>
      <c r="E49" s="218"/>
      <c r="F49" s="138"/>
      <c r="G49" s="138"/>
      <c r="H49" s="142"/>
      <c r="I49" s="138"/>
      <c r="J49" s="218"/>
      <c r="K49" s="340"/>
      <c r="L49" s="218"/>
      <c r="M49" s="138"/>
      <c r="N49" s="140"/>
      <c r="O49" s="140"/>
      <c r="P49" s="140"/>
      <c r="Q49" s="140"/>
      <c r="R49" s="141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438"/>
      <c r="AJ49" s="438"/>
      <c r="AK49" s="438"/>
      <c r="AL49" s="142"/>
      <c r="AM49" s="142"/>
      <c r="AN49" s="142"/>
      <c r="AO49" s="142"/>
      <c r="AP49" s="142"/>
      <c r="AQ49" s="142"/>
      <c r="AR49" s="142"/>
      <c r="AS49" s="142"/>
    </row>
    <row r="50" spans="1:45" s="33" customFormat="1" ht="9.6" customHeight="1" x14ac:dyDescent="0.25">
      <c r="A50" s="219"/>
      <c r="B50" s="138"/>
      <c r="C50" s="138"/>
      <c r="D50" s="138"/>
      <c r="E50" s="218"/>
      <c r="F50" s="138"/>
      <c r="G50" s="138"/>
      <c r="H50" s="138"/>
      <c r="I50" s="138"/>
      <c r="J50" s="218"/>
      <c r="K50" s="138"/>
      <c r="L50" s="138"/>
      <c r="M50" s="138"/>
      <c r="N50" s="140"/>
      <c r="O50" s="140"/>
      <c r="P50" s="140"/>
      <c r="Q50" s="140"/>
      <c r="R50" s="141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438"/>
      <c r="AJ50" s="438"/>
      <c r="AK50" s="438"/>
      <c r="AL50" s="142"/>
      <c r="AM50" s="142"/>
      <c r="AN50" s="142"/>
      <c r="AO50" s="142"/>
      <c r="AP50" s="142"/>
      <c r="AQ50" s="142"/>
      <c r="AR50" s="142"/>
      <c r="AS50" s="142"/>
    </row>
    <row r="51" spans="1:45" s="33" customFormat="1" ht="9.6" customHeight="1" x14ac:dyDescent="0.25">
      <c r="A51" s="219"/>
      <c r="B51" s="218"/>
      <c r="C51" s="218"/>
      <c r="D51" s="218"/>
      <c r="E51" s="218"/>
      <c r="F51" s="138"/>
      <c r="G51" s="138"/>
      <c r="H51" s="142"/>
      <c r="I51" s="340"/>
      <c r="J51" s="218"/>
      <c r="K51" s="138"/>
      <c r="L51" s="138"/>
      <c r="M51" s="138"/>
      <c r="N51" s="140"/>
      <c r="O51" s="140"/>
      <c r="P51" s="140"/>
      <c r="Q51" s="140"/>
      <c r="R51" s="141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438"/>
      <c r="AJ51" s="438"/>
      <c r="AK51" s="438"/>
      <c r="AL51" s="142"/>
      <c r="AM51" s="142"/>
      <c r="AN51" s="142"/>
      <c r="AO51" s="142"/>
      <c r="AP51" s="142"/>
      <c r="AQ51" s="142"/>
      <c r="AR51" s="142"/>
      <c r="AS51" s="142"/>
    </row>
    <row r="52" spans="1:45" s="33" customFormat="1" ht="9.6" customHeight="1" x14ac:dyDescent="0.25">
      <c r="A52" s="350"/>
      <c r="B52" s="138"/>
      <c r="C52" s="138"/>
      <c r="D52" s="138"/>
      <c r="E52" s="218"/>
      <c r="F52" s="489"/>
      <c r="G52" s="489"/>
      <c r="H52" s="489"/>
      <c r="I52" s="489"/>
      <c r="J52" s="218"/>
      <c r="K52" s="138"/>
      <c r="L52" s="138"/>
      <c r="M52" s="138"/>
      <c r="N52" s="138"/>
      <c r="O52" s="138"/>
      <c r="P52" s="138"/>
      <c r="Q52" s="140"/>
      <c r="R52" s="141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438"/>
      <c r="AJ52" s="438"/>
      <c r="AK52" s="438"/>
      <c r="AL52" s="142"/>
      <c r="AM52" s="142"/>
      <c r="AN52" s="142"/>
      <c r="AO52" s="142"/>
      <c r="AP52" s="142"/>
      <c r="AQ52" s="142"/>
      <c r="AR52" s="142"/>
      <c r="AS52" s="142"/>
    </row>
    <row r="53" spans="1:45" s="2" customFormat="1" ht="6.75" customHeight="1" x14ac:dyDescent="0.25">
      <c r="A53" s="176"/>
      <c r="B53" s="176"/>
      <c r="C53" s="176"/>
      <c r="D53" s="176"/>
      <c r="E53" s="176"/>
      <c r="F53" s="490"/>
      <c r="G53" s="490"/>
      <c r="H53" s="490"/>
      <c r="I53" s="490"/>
      <c r="J53" s="178"/>
      <c r="K53" s="179"/>
      <c r="L53" s="180"/>
      <c r="M53" s="179"/>
      <c r="N53" s="180"/>
      <c r="O53" s="179"/>
      <c r="P53" s="180"/>
      <c r="Q53" s="179"/>
      <c r="R53" s="180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438"/>
      <c r="AJ53" s="438"/>
      <c r="AK53" s="438"/>
      <c r="AL53" s="181"/>
      <c r="AM53" s="181"/>
      <c r="AN53" s="181"/>
      <c r="AO53" s="181"/>
      <c r="AP53" s="181"/>
      <c r="AQ53" s="181"/>
      <c r="AR53" s="181"/>
      <c r="AS53" s="181"/>
    </row>
    <row r="54" spans="1:45" s="18" customFormat="1" ht="10.5" customHeight="1" x14ac:dyDescent="0.25">
      <c r="A54" s="182" t="s">
        <v>45</v>
      </c>
      <c r="B54" s="183"/>
      <c r="C54" s="183"/>
      <c r="D54" s="271"/>
      <c r="E54" s="184" t="s">
        <v>5</v>
      </c>
      <c r="F54" s="185" t="s">
        <v>47</v>
      </c>
      <c r="G54" s="184"/>
      <c r="H54" s="186"/>
      <c r="I54" s="187"/>
      <c r="J54" s="184" t="s">
        <v>5</v>
      </c>
      <c r="K54" s="185" t="s">
        <v>56</v>
      </c>
      <c r="L54" s="188"/>
      <c r="M54" s="185" t="s">
        <v>57</v>
      </c>
      <c r="N54" s="189"/>
      <c r="O54" s="190" t="s">
        <v>58</v>
      </c>
      <c r="P54" s="190"/>
      <c r="Q54" s="191"/>
      <c r="R54" s="192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439"/>
      <c r="AJ54" s="439"/>
      <c r="AK54" s="439"/>
      <c r="AL54" s="84"/>
      <c r="AM54" s="84"/>
      <c r="AN54" s="84"/>
      <c r="AO54" s="84"/>
      <c r="AP54" s="84"/>
      <c r="AQ54" s="84"/>
      <c r="AR54" s="84"/>
      <c r="AS54" s="84"/>
    </row>
    <row r="55" spans="1:45" s="18" customFormat="1" ht="9" customHeight="1" x14ac:dyDescent="0.25">
      <c r="A55" s="359" t="s">
        <v>46</v>
      </c>
      <c r="B55" s="360"/>
      <c r="C55" s="361"/>
      <c r="D55" s="362"/>
      <c r="E55" s="195">
        <v>1</v>
      </c>
      <c r="F55" s="84" t="e">
        <f>IF(E55&gt;$R$62,,UPPER(VLOOKUP(E55,#REF!,2)))</f>
        <v>#REF!</v>
      </c>
      <c r="G55" s="195"/>
      <c r="H55" s="84"/>
      <c r="I55" s="83"/>
      <c r="J55" s="351" t="s">
        <v>6</v>
      </c>
      <c r="K55" s="82"/>
      <c r="L55" s="352"/>
      <c r="M55" s="82"/>
      <c r="N55" s="353"/>
      <c r="O55" s="354" t="s">
        <v>48</v>
      </c>
      <c r="P55" s="355"/>
      <c r="Q55" s="355"/>
      <c r="R55" s="353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439"/>
      <c r="AJ55" s="439"/>
      <c r="AK55" s="439"/>
      <c r="AL55" s="84"/>
      <c r="AM55" s="84"/>
      <c r="AN55" s="84"/>
      <c r="AO55" s="84"/>
      <c r="AP55" s="84"/>
      <c r="AQ55" s="84"/>
      <c r="AR55" s="84"/>
      <c r="AS55" s="84"/>
    </row>
    <row r="56" spans="1:45" s="18" customFormat="1" ht="9" customHeight="1" x14ac:dyDescent="0.25">
      <c r="A56" s="363" t="s">
        <v>55</v>
      </c>
      <c r="B56" s="220"/>
      <c r="C56" s="364"/>
      <c r="D56" s="365"/>
      <c r="E56" s="195">
        <v>2</v>
      </c>
      <c r="F56" s="84" t="e">
        <f>IF(E56&gt;$R$62,,UPPER(VLOOKUP(E56,#REF!,2)))</f>
        <v>#REF!</v>
      </c>
      <c r="G56" s="195"/>
      <c r="H56" s="84"/>
      <c r="I56" s="83"/>
      <c r="J56" s="351" t="s">
        <v>7</v>
      </c>
      <c r="K56" s="82"/>
      <c r="L56" s="352"/>
      <c r="M56" s="82"/>
      <c r="N56" s="353"/>
      <c r="O56" s="211"/>
      <c r="P56" s="356"/>
      <c r="Q56" s="220"/>
      <c r="R56" s="357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439"/>
      <c r="AJ56" s="439"/>
      <c r="AK56" s="439"/>
      <c r="AL56" s="84"/>
      <c r="AM56" s="84"/>
      <c r="AN56" s="84"/>
      <c r="AO56" s="84"/>
      <c r="AP56" s="84"/>
      <c r="AQ56" s="84"/>
      <c r="AR56" s="84"/>
      <c r="AS56" s="84"/>
    </row>
    <row r="57" spans="1:45" s="18" customFormat="1" ht="9" customHeight="1" x14ac:dyDescent="0.25">
      <c r="A57" s="236"/>
      <c r="B57" s="237"/>
      <c r="C57" s="269"/>
      <c r="D57" s="238"/>
      <c r="E57" s="195"/>
      <c r="F57" s="84"/>
      <c r="G57" s="195"/>
      <c r="H57" s="84"/>
      <c r="I57" s="83"/>
      <c r="J57" s="351" t="s">
        <v>8</v>
      </c>
      <c r="K57" s="82"/>
      <c r="L57" s="352"/>
      <c r="M57" s="82"/>
      <c r="N57" s="353"/>
      <c r="O57" s="354" t="s">
        <v>49</v>
      </c>
      <c r="P57" s="355"/>
      <c r="Q57" s="355"/>
      <c r="R57" s="353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439"/>
      <c r="AJ57" s="439"/>
      <c r="AK57" s="439"/>
      <c r="AL57" s="84"/>
      <c r="AM57" s="84"/>
      <c r="AN57" s="84"/>
      <c r="AO57" s="84"/>
      <c r="AP57" s="84"/>
      <c r="AQ57" s="84"/>
      <c r="AR57" s="84"/>
      <c r="AS57" s="84"/>
    </row>
    <row r="58" spans="1:45" s="18" customFormat="1" ht="9" customHeight="1" x14ac:dyDescent="0.25">
      <c r="A58" s="208"/>
      <c r="B58" s="127"/>
      <c r="C58" s="127"/>
      <c r="D58" s="209"/>
      <c r="E58" s="195"/>
      <c r="F58" s="84"/>
      <c r="G58" s="195"/>
      <c r="H58" s="84"/>
      <c r="I58" s="83"/>
      <c r="J58" s="351" t="s">
        <v>9</v>
      </c>
      <c r="K58" s="82"/>
      <c r="L58" s="352"/>
      <c r="M58" s="82"/>
      <c r="N58" s="353"/>
      <c r="O58" s="82"/>
      <c r="P58" s="352"/>
      <c r="Q58" s="82"/>
      <c r="R58" s="353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439"/>
      <c r="AJ58" s="439"/>
      <c r="AK58" s="439"/>
      <c r="AL58" s="84"/>
      <c r="AM58" s="84"/>
      <c r="AN58" s="84"/>
      <c r="AO58" s="84"/>
      <c r="AP58" s="84"/>
      <c r="AQ58" s="84"/>
      <c r="AR58" s="84"/>
      <c r="AS58" s="84"/>
    </row>
    <row r="59" spans="1:45" s="18" customFormat="1" ht="9" customHeight="1" x14ac:dyDescent="0.25">
      <c r="A59" s="224"/>
      <c r="B59" s="239"/>
      <c r="C59" s="239"/>
      <c r="D59" s="270"/>
      <c r="E59" s="195"/>
      <c r="F59" s="84"/>
      <c r="G59" s="195"/>
      <c r="H59" s="84"/>
      <c r="I59" s="83"/>
      <c r="J59" s="351" t="s">
        <v>10</v>
      </c>
      <c r="K59" s="82"/>
      <c r="L59" s="352"/>
      <c r="M59" s="82"/>
      <c r="N59" s="353"/>
      <c r="O59" s="220"/>
      <c r="P59" s="356"/>
      <c r="Q59" s="220"/>
      <c r="R59" s="357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439"/>
      <c r="AJ59" s="439"/>
      <c r="AK59" s="439"/>
      <c r="AL59" s="84"/>
      <c r="AM59" s="84"/>
      <c r="AN59" s="84"/>
      <c r="AO59" s="84"/>
      <c r="AP59" s="84"/>
      <c r="AQ59" s="84"/>
      <c r="AR59" s="84"/>
      <c r="AS59" s="84"/>
    </row>
    <row r="60" spans="1:45" s="18" customFormat="1" ht="9" customHeight="1" x14ac:dyDescent="0.25">
      <c r="A60" s="225"/>
      <c r="B60" s="22"/>
      <c r="C60" s="127"/>
      <c r="D60" s="209"/>
      <c r="E60" s="195"/>
      <c r="F60" s="84"/>
      <c r="G60" s="195"/>
      <c r="H60" s="84"/>
      <c r="I60" s="83"/>
      <c r="J60" s="351" t="s">
        <v>11</v>
      </c>
      <c r="K60" s="82"/>
      <c r="L60" s="352"/>
      <c r="M60" s="82"/>
      <c r="N60" s="353"/>
      <c r="O60" s="354" t="s">
        <v>34</v>
      </c>
      <c r="P60" s="355"/>
      <c r="Q60" s="355"/>
      <c r="R60" s="353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439"/>
      <c r="AJ60" s="439"/>
      <c r="AK60" s="439"/>
      <c r="AL60" s="84"/>
      <c r="AM60" s="84"/>
      <c r="AN60" s="84"/>
      <c r="AO60" s="84"/>
      <c r="AP60" s="84"/>
      <c r="AQ60" s="84"/>
      <c r="AR60" s="84"/>
      <c r="AS60" s="84"/>
    </row>
    <row r="61" spans="1:45" s="18" customFormat="1" ht="9" customHeight="1" x14ac:dyDescent="0.25">
      <c r="A61" s="225"/>
      <c r="B61" s="22"/>
      <c r="C61" s="265"/>
      <c r="D61" s="234"/>
      <c r="E61" s="195"/>
      <c r="F61" s="84"/>
      <c r="G61" s="195"/>
      <c r="H61" s="84"/>
      <c r="I61" s="83"/>
      <c r="J61" s="351" t="s">
        <v>12</v>
      </c>
      <c r="K61" s="82"/>
      <c r="L61" s="352"/>
      <c r="M61" s="82"/>
      <c r="N61" s="353"/>
      <c r="O61" s="82"/>
      <c r="P61" s="352"/>
      <c r="Q61" s="82"/>
      <c r="R61" s="353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439"/>
      <c r="AJ61" s="439"/>
      <c r="AK61" s="439"/>
      <c r="AL61" s="84"/>
      <c r="AM61" s="84"/>
      <c r="AN61" s="84"/>
      <c r="AO61" s="84"/>
      <c r="AP61" s="84"/>
      <c r="AQ61" s="84"/>
      <c r="AR61" s="84"/>
      <c r="AS61" s="84"/>
    </row>
    <row r="62" spans="1:45" s="18" customFormat="1" ht="9" customHeight="1" x14ac:dyDescent="0.25">
      <c r="A62" s="226"/>
      <c r="B62" s="223"/>
      <c r="C62" s="266"/>
      <c r="D62" s="235"/>
      <c r="E62" s="212"/>
      <c r="F62" s="211"/>
      <c r="G62" s="212"/>
      <c r="H62" s="211"/>
      <c r="I62" s="213"/>
      <c r="J62" s="358" t="s">
        <v>13</v>
      </c>
      <c r="K62" s="220"/>
      <c r="L62" s="356"/>
      <c r="M62" s="220"/>
      <c r="N62" s="357"/>
      <c r="O62" s="220" t="str">
        <f>R4</f>
        <v>Dénes Tibor</v>
      </c>
      <c r="P62" s="356"/>
      <c r="Q62" s="220"/>
      <c r="R62" s="215" t="e">
        <f>MIN(4,#REF!)</f>
        <v>#REF!</v>
      </c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439"/>
      <c r="AJ62" s="439"/>
      <c r="AK62" s="439"/>
      <c r="AL62" s="84"/>
      <c r="AM62" s="84"/>
      <c r="AN62" s="84"/>
      <c r="AO62" s="84"/>
      <c r="AP62" s="84"/>
      <c r="AQ62" s="84"/>
      <c r="AR62" s="84"/>
      <c r="AS62" s="84"/>
    </row>
    <row r="63" spans="1:45" x14ac:dyDescent="0.25"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  <c r="AE63" s="348"/>
      <c r="AF63" s="348"/>
      <c r="AG63" s="348"/>
      <c r="AH63" s="348"/>
      <c r="AL63" s="348"/>
      <c r="AM63" s="348"/>
      <c r="AN63" s="348"/>
      <c r="AO63" s="348"/>
      <c r="AP63" s="348"/>
      <c r="AQ63" s="348"/>
      <c r="AR63" s="348"/>
      <c r="AS63" s="348"/>
    </row>
    <row r="64" spans="1:45" x14ac:dyDescent="0.25">
      <c r="T64" s="348"/>
      <c r="U64" s="348"/>
      <c r="V64" s="348"/>
      <c r="W64" s="348"/>
      <c r="X64" s="348"/>
      <c r="Y64" s="348"/>
      <c r="Z64" s="348"/>
      <c r="AA64" s="348"/>
      <c r="AB64" s="348"/>
      <c r="AC64" s="348"/>
      <c r="AD64" s="348"/>
      <c r="AE64" s="348"/>
      <c r="AF64" s="348"/>
      <c r="AG64" s="348"/>
      <c r="AH64" s="348"/>
      <c r="AL64" s="348"/>
      <c r="AM64" s="348"/>
      <c r="AN64" s="348"/>
      <c r="AO64" s="348"/>
      <c r="AP64" s="348"/>
      <c r="AQ64" s="348"/>
      <c r="AR64" s="348"/>
      <c r="AS64" s="348"/>
    </row>
    <row r="65" spans="20:45" x14ac:dyDescent="0.25">
      <c r="T65" s="348"/>
      <c r="U65" s="348"/>
      <c r="V65" s="348"/>
      <c r="W65" s="348"/>
      <c r="X65" s="348"/>
      <c r="Y65" s="348"/>
      <c r="Z65" s="348"/>
      <c r="AA65" s="348"/>
      <c r="AB65" s="348"/>
      <c r="AC65" s="348"/>
      <c r="AD65" s="348"/>
      <c r="AE65" s="348"/>
      <c r="AF65" s="348"/>
      <c r="AG65" s="348"/>
      <c r="AH65" s="348"/>
      <c r="AL65" s="348"/>
      <c r="AM65" s="348"/>
      <c r="AN65" s="348"/>
      <c r="AO65" s="348"/>
      <c r="AP65" s="348"/>
      <c r="AQ65" s="348"/>
      <c r="AR65" s="348"/>
      <c r="AS65" s="348"/>
    </row>
    <row r="66" spans="20:45" x14ac:dyDescent="0.25">
      <c r="T66" s="348"/>
      <c r="U66" s="348"/>
      <c r="V66" s="348"/>
      <c r="W66" s="348"/>
      <c r="X66" s="348"/>
      <c r="Y66" s="348"/>
      <c r="Z66" s="348"/>
      <c r="AA66" s="348"/>
      <c r="AB66" s="348"/>
      <c r="AC66" s="348"/>
      <c r="AD66" s="348"/>
      <c r="AE66" s="348"/>
      <c r="AF66" s="348"/>
      <c r="AG66" s="348"/>
      <c r="AH66" s="348"/>
      <c r="AL66" s="348"/>
      <c r="AM66" s="348"/>
      <c r="AN66" s="348"/>
      <c r="AO66" s="348"/>
      <c r="AP66" s="348"/>
      <c r="AQ66" s="348"/>
      <c r="AR66" s="348"/>
      <c r="AS66" s="348"/>
    </row>
    <row r="67" spans="20:45" x14ac:dyDescent="0.25">
      <c r="T67" s="348"/>
      <c r="U67" s="348"/>
      <c r="V67" s="348"/>
      <c r="W67" s="348"/>
      <c r="X67" s="348"/>
      <c r="Y67" s="348"/>
      <c r="Z67" s="348"/>
      <c r="AA67" s="348"/>
      <c r="AB67" s="348"/>
      <c r="AC67" s="348"/>
      <c r="AD67" s="348"/>
      <c r="AE67" s="348"/>
      <c r="AF67" s="348"/>
      <c r="AG67" s="348"/>
      <c r="AH67" s="348"/>
      <c r="AL67" s="348"/>
      <c r="AM67" s="348"/>
      <c r="AN67" s="348"/>
      <c r="AO67" s="348"/>
      <c r="AP67" s="348"/>
      <c r="AQ67" s="348"/>
      <c r="AR67" s="348"/>
      <c r="AS67" s="348"/>
    </row>
    <row r="68" spans="20:45" x14ac:dyDescent="0.25">
      <c r="T68" s="348"/>
      <c r="U68" s="348"/>
      <c r="V68" s="348"/>
      <c r="W68" s="348"/>
      <c r="X68" s="348"/>
      <c r="Y68" s="348"/>
      <c r="Z68" s="348"/>
      <c r="AA68" s="348"/>
      <c r="AB68" s="348"/>
      <c r="AC68" s="348"/>
      <c r="AD68" s="348"/>
      <c r="AE68" s="348"/>
      <c r="AF68" s="348"/>
      <c r="AG68" s="348"/>
      <c r="AH68" s="348"/>
      <c r="AL68" s="348"/>
      <c r="AM68" s="348"/>
      <c r="AN68" s="348"/>
      <c r="AO68" s="348"/>
      <c r="AP68" s="348"/>
      <c r="AQ68" s="348"/>
      <c r="AR68" s="348"/>
      <c r="AS68" s="348"/>
    </row>
    <row r="69" spans="20:45" x14ac:dyDescent="0.25">
      <c r="T69" s="348"/>
      <c r="U69" s="348"/>
      <c r="V69" s="348"/>
      <c r="W69" s="348"/>
      <c r="X69" s="348"/>
      <c r="Y69" s="348"/>
      <c r="Z69" s="348"/>
      <c r="AA69" s="348"/>
      <c r="AB69" s="348"/>
      <c r="AC69" s="348"/>
      <c r="AD69" s="348"/>
      <c r="AE69" s="348"/>
      <c r="AF69" s="348"/>
      <c r="AG69" s="348"/>
      <c r="AH69" s="348"/>
      <c r="AL69" s="348"/>
      <c r="AM69" s="348"/>
      <c r="AN69" s="348"/>
      <c r="AO69" s="348"/>
      <c r="AP69" s="348"/>
      <c r="AQ69" s="348"/>
      <c r="AR69" s="348"/>
      <c r="AS69" s="348"/>
    </row>
    <row r="70" spans="20:45" x14ac:dyDescent="0.25">
      <c r="T70" s="348"/>
      <c r="U70" s="348"/>
      <c r="V70" s="348"/>
      <c r="W70" s="348"/>
      <c r="X70" s="348"/>
      <c r="Y70" s="348"/>
      <c r="Z70" s="348"/>
      <c r="AA70" s="348"/>
      <c r="AB70" s="348"/>
      <c r="AC70" s="348"/>
      <c r="AD70" s="348"/>
      <c r="AE70" s="348"/>
      <c r="AF70" s="348"/>
      <c r="AG70" s="348"/>
      <c r="AH70" s="348"/>
      <c r="AL70" s="348"/>
      <c r="AM70" s="348"/>
      <c r="AN70" s="348"/>
      <c r="AO70" s="348"/>
      <c r="AP70" s="348"/>
      <c r="AQ70" s="348"/>
      <c r="AR70" s="348"/>
      <c r="AS70" s="348"/>
    </row>
    <row r="71" spans="20:45" x14ac:dyDescent="0.25">
      <c r="T71" s="348"/>
      <c r="U71" s="348"/>
      <c r="V71" s="348"/>
      <c r="W71" s="348"/>
      <c r="X71" s="348"/>
      <c r="Y71" s="348"/>
      <c r="Z71" s="348"/>
      <c r="AA71" s="348"/>
      <c r="AB71" s="348"/>
      <c r="AC71" s="348"/>
      <c r="AD71" s="348"/>
      <c r="AE71" s="348"/>
      <c r="AF71" s="348"/>
      <c r="AG71" s="348"/>
      <c r="AH71" s="348"/>
      <c r="AL71" s="348"/>
      <c r="AM71" s="348"/>
      <c r="AN71" s="348"/>
      <c r="AO71" s="348"/>
      <c r="AP71" s="348"/>
      <c r="AQ71" s="348"/>
      <c r="AR71" s="348"/>
      <c r="AS71" s="348"/>
    </row>
    <row r="72" spans="20:45" x14ac:dyDescent="0.25">
      <c r="T72" s="348"/>
      <c r="U72" s="348"/>
      <c r="V72" s="348"/>
      <c r="W72" s="348"/>
      <c r="X72" s="348"/>
      <c r="Y72" s="348"/>
      <c r="Z72" s="348"/>
      <c r="AA72" s="348"/>
      <c r="AB72" s="348"/>
      <c r="AC72" s="348"/>
      <c r="AD72" s="348"/>
      <c r="AE72" s="348"/>
      <c r="AF72" s="348"/>
      <c r="AG72" s="348"/>
      <c r="AH72" s="348"/>
      <c r="AL72" s="348"/>
      <c r="AM72" s="348"/>
      <c r="AN72" s="348"/>
      <c r="AO72" s="348"/>
      <c r="AP72" s="348"/>
      <c r="AQ72" s="348"/>
      <c r="AR72" s="348"/>
      <c r="AS72" s="348"/>
    </row>
    <row r="73" spans="20:45" x14ac:dyDescent="0.25">
      <c r="T73" s="348"/>
      <c r="U73" s="348"/>
      <c r="V73" s="348"/>
      <c r="W73" s="348"/>
      <c r="X73" s="348"/>
      <c r="Y73" s="348"/>
      <c r="Z73" s="348"/>
      <c r="AA73" s="348"/>
      <c r="AB73" s="348"/>
      <c r="AC73" s="348"/>
      <c r="AD73" s="348"/>
      <c r="AE73" s="348"/>
      <c r="AF73" s="348"/>
      <c r="AG73" s="348"/>
      <c r="AH73" s="348"/>
      <c r="AL73" s="348"/>
      <c r="AM73" s="348"/>
      <c r="AN73" s="348"/>
      <c r="AO73" s="348"/>
      <c r="AP73" s="348"/>
      <c r="AQ73" s="348"/>
      <c r="AR73" s="348"/>
      <c r="AS73" s="348"/>
    </row>
    <row r="74" spans="20:45" x14ac:dyDescent="0.25">
      <c r="T74" s="348"/>
      <c r="U74" s="348"/>
      <c r="V74" s="348"/>
      <c r="W74" s="348"/>
      <c r="X74" s="348"/>
      <c r="Y74" s="348"/>
      <c r="Z74" s="348"/>
      <c r="AA74" s="348"/>
      <c r="AB74" s="348"/>
      <c r="AC74" s="348"/>
      <c r="AD74" s="348"/>
      <c r="AE74" s="348"/>
      <c r="AF74" s="348"/>
      <c r="AG74" s="348"/>
      <c r="AH74" s="348"/>
      <c r="AL74" s="348"/>
      <c r="AM74" s="348"/>
      <c r="AN74" s="348"/>
      <c r="AO74" s="348"/>
      <c r="AP74" s="348"/>
      <c r="AQ74" s="348"/>
      <c r="AR74" s="348"/>
      <c r="AS74" s="348"/>
    </row>
    <row r="75" spans="20:45" x14ac:dyDescent="0.25">
      <c r="T75" s="348"/>
      <c r="U75" s="348"/>
      <c r="V75" s="348"/>
      <c r="W75" s="348"/>
      <c r="X75" s="348"/>
      <c r="Y75" s="348"/>
      <c r="Z75" s="348"/>
      <c r="AA75" s="348"/>
      <c r="AB75" s="348"/>
      <c r="AC75" s="348"/>
      <c r="AD75" s="348"/>
      <c r="AE75" s="348"/>
      <c r="AF75" s="348"/>
      <c r="AG75" s="348"/>
      <c r="AH75" s="348"/>
      <c r="AL75" s="348"/>
      <c r="AM75" s="348"/>
      <c r="AN75" s="348"/>
      <c r="AO75" s="348"/>
      <c r="AP75" s="348"/>
      <c r="AQ75" s="348"/>
      <c r="AR75" s="348"/>
      <c r="AS75" s="348"/>
    </row>
    <row r="76" spans="20:45" x14ac:dyDescent="0.25">
      <c r="T76" s="348"/>
      <c r="U76" s="348"/>
      <c r="V76" s="348"/>
      <c r="W76" s="348"/>
      <c r="X76" s="348"/>
      <c r="Y76" s="348"/>
      <c r="Z76" s="348"/>
      <c r="AA76" s="348"/>
      <c r="AB76" s="348"/>
      <c r="AC76" s="348"/>
      <c r="AD76" s="348"/>
      <c r="AE76" s="348"/>
      <c r="AF76" s="348"/>
      <c r="AG76" s="348"/>
      <c r="AH76" s="348"/>
      <c r="AL76" s="348"/>
      <c r="AM76" s="348"/>
      <c r="AN76" s="348"/>
      <c r="AO76" s="348"/>
      <c r="AP76" s="348"/>
      <c r="AQ76" s="348"/>
      <c r="AR76" s="348"/>
      <c r="AS76" s="348"/>
    </row>
    <row r="77" spans="20:45" x14ac:dyDescent="0.25">
      <c r="T77" s="348"/>
      <c r="U77" s="348"/>
      <c r="V77" s="348"/>
      <c r="W77" s="348"/>
      <c r="X77" s="348"/>
      <c r="Y77" s="348"/>
      <c r="Z77" s="348"/>
      <c r="AA77" s="348"/>
      <c r="AB77" s="348"/>
      <c r="AC77" s="348"/>
      <c r="AD77" s="348"/>
      <c r="AE77" s="348"/>
      <c r="AF77" s="348"/>
      <c r="AG77" s="348"/>
      <c r="AH77" s="348"/>
      <c r="AL77" s="348"/>
      <c r="AM77" s="348"/>
      <c r="AN77" s="348"/>
      <c r="AO77" s="348"/>
      <c r="AP77" s="348"/>
      <c r="AQ77" s="348"/>
      <c r="AR77" s="348"/>
      <c r="AS77" s="348"/>
    </row>
    <row r="78" spans="20:45" x14ac:dyDescent="0.25">
      <c r="T78" s="348"/>
      <c r="U78" s="348"/>
      <c r="V78" s="348"/>
      <c r="W78" s="348"/>
      <c r="X78" s="348"/>
      <c r="Y78" s="348"/>
      <c r="Z78" s="348"/>
      <c r="AA78" s="348"/>
      <c r="AB78" s="348"/>
      <c r="AC78" s="348"/>
      <c r="AD78" s="348"/>
      <c r="AE78" s="348"/>
      <c r="AF78" s="348"/>
      <c r="AG78" s="348"/>
      <c r="AH78" s="348"/>
      <c r="AL78" s="348"/>
      <c r="AM78" s="348"/>
      <c r="AN78" s="348"/>
      <c r="AO78" s="348"/>
      <c r="AP78" s="348"/>
      <c r="AQ78" s="348"/>
      <c r="AR78" s="348"/>
      <c r="AS78" s="348"/>
    </row>
    <row r="79" spans="20:45" x14ac:dyDescent="0.25">
      <c r="T79" s="348"/>
      <c r="U79" s="348"/>
      <c r="V79" s="348"/>
      <c r="W79" s="348"/>
      <c r="X79" s="348"/>
      <c r="Y79" s="348"/>
      <c r="Z79" s="348"/>
      <c r="AA79" s="348"/>
      <c r="AB79" s="348"/>
      <c r="AC79" s="348"/>
      <c r="AD79" s="348"/>
      <c r="AE79" s="348"/>
      <c r="AF79" s="348"/>
      <c r="AG79" s="348"/>
      <c r="AH79" s="348"/>
      <c r="AL79" s="348"/>
      <c r="AM79" s="348"/>
      <c r="AN79" s="348"/>
      <c r="AO79" s="348"/>
      <c r="AP79" s="348"/>
      <c r="AQ79" s="348"/>
      <c r="AR79" s="348"/>
      <c r="AS79" s="348"/>
    </row>
    <row r="80" spans="20:45" x14ac:dyDescent="0.25">
      <c r="T80" s="348"/>
      <c r="U80" s="348"/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L80" s="348"/>
      <c r="AM80" s="348"/>
      <c r="AN80" s="348"/>
      <c r="AO80" s="348"/>
      <c r="AP80" s="348"/>
      <c r="AQ80" s="348"/>
      <c r="AR80" s="348"/>
      <c r="AS80" s="348"/>
    </row>
    <row r="81" spans="20:45" x14ac:dyDescent="0.25">
      <c r="T81" s="348"/>
      <c r="U81" s="348"/>
      <c r="V81" s="348"/>
      <c r="W81" s="348"/>
      <c r="X81" s="348"/>
      <c r="Y81" s="348"/>
      <c r="Z81" s="348"/>
      <c r="AA81" s="348"/>
      <c r="AB81" s="348"/>
      <c r="AC81" s="348"/>
      <c r="AD81" s="348"/>
      <c r="AE81" s="348"/>
      <c r="AF81" s="348"/>
      <c r="AG81" s="348"/>
      <c r="AH81" s="348"/>
      <c r="AL81" s="348"/>
      <c r="AM81" s="348"/>
      <c r="AN81" s="348"/>
      <c r="AO81" s="348"/>
      <c r="AP81" s="348"/>
      <c r="AQ81" s="348"/>
      <c r="AR81" s="348"/>
      <c r="AS81" s="348"/>
    </row>
    <row r="82" spans="20:45" x14ac:dyDescent="0.25">
      <c r="T82" s="348"/>
      <c r="U82" s="348"/>
      <c r="V82" s="348"/>
      <c r="W82" s="348"/>
      <c r="X82" s="348"/>
      <c r="Y82" s="348"/>
      <c r="Z82" s="348"/>
      <c r="AA82" s="348"/>
      <c r="AB82" s="348"/>
      <c r="AC82" s="348"/>
      <c r="AD82" s="348"/>
      <c r="AE82" s="348"/>
      <c r="AF82" s="348"/>
      <c r="AG82" s="348"/>
      <c r="AH82" s="348"/>
      <c r="AL82" s="348"/>
      <c r="AM82" s="348"/>
      <c r="AN82" s="348"/>
      <c r="AO82" s="348"/>
      <c r="AP82" s="348"/>
      <c r="AQ82" s="348"/>
      <c r="AR82" s="348"/>
      <c r="AS82" s="348"/>
    </row>
    <row r="83" spans="20:45" x14ac:dyDescent="0.25">
      <c r="T83" s="348"/>
      <c r="U83" s="348"/>
      <c r="V83" s="348"/>
      <c r="W83" s="348"/>
      <c r="X83" s="348"/>
      <c r="Y83" s="348"/>
      <c r="Z83" s="348"/>
      <c r="AA83" s="348"/>
      <c r="AB83" s="348"/>
      <c r="AC83" s="348"/>
      <c r="AD83" s="348"/>
      <c r="AE83" s="348"/>
      <c r="AF83" s="348"/>
      <c r="AG83" s="348"/>
      <c r="AH83" s="348"/>
      <c r="AL83" s="348"/>
      <c r="AM83" s="348"/>
      <c r="AN83" s="348"/>
      <c r="AO83" s="348"/>
      <c r="AP83" s="348"/>
      <c r="AQ83" s="348"/>
      <c r="AR83" s="348"/>
      <c r="AS83" s="348"/>
    </row>
    <row r="84" spans="20:45" x14ac:dyDescent="0.25">
      <c r="T84" s="348"/>
      <c r="U84" s="348"/>
      <c r="V84" s="348"/>
      <c r="W84" s="348"/>
      <c r="X84" s="348"/>
      <c r="Y84" s="348"/>
      <c r="Z84" s="348"/>
      <c r="AA84" s="348"/>
      <c r="AB84" s="348"/>
      <c r="AC84" s="348"/>
      <c r="AD84" s="348"/>
      <c r="AE84" s="348"/>
      <c r="AF84" s="348"/>
      <c r="AG84" s="348"/>
      <c r="AH84" s="348"/>
      <c r="AL84" s="348"/>
      <c r="AM84" s="348"/>
      <c r="AN84" s="348"/>
      <c r="AO84" s="348"/>
      <c r="AP84" s="348"/>
      <c r="AQ84" s="348"/>
      <c r="AR84" s="348"/>
      <c r="AS84" s="348"/>
    </row>
    <row r="85" spans="20:45" x14ac:dyDescent="0.25">
      <c r="T85" s="348"/>
      <c r="U85" s="348"/>
      <c r="V85" s="348"/>
      <c r="W85" s="348"/>
      <c r="X85" s="348"/>
      <c r="Y85" s="348"/>
      <c r="Z85" s="348"/>
      <c r="AA85" s="348"/>
      <c r="AB85" s="348"/>
      <c r="AC85" s="348"/>
      <c r="AD85" s="348"/>
      <c r="AE85" s="348"/>
      <c r="AF85" s="348"/>
      <c r="AG85" s="348"/>
      <c r="AH85" s="348"/>
      <c r="AL85" s="348"/>
      <c r="AM85" s="348"/>
      <c r="AN85" s="348"/>
      <c r="AO85" s="348"/>
      <c r="AP85" s="348"/>
      <c r="AQ85" s="348"/>
      <c r="AR85" s="348"/>
      <c r="AS85" s="348"/>
    </row>
    <row r="86" spans="20:45" x14ac:dyDescent="0.25">
      <c r="T86" s="348"/>
      <c r="U86" s="348"/>
      <c r="V86" s="348"/>
      <c r="W86" s="348"/>
      <c r="X86" s="348"/>
      <c r="Y86" s="348"/>
      <c r="Z86" s="348"/>
      <c r="AA86" s="348"/>
      <c r="AB86" s="348"/>
      <c r="AC86" s="348"/>
      <c r="AD86" s="348"/>
      <c r="AE86" s="348"/>
      <c r="AF86" s="348"/>
      <c r="AG86" s="348"/>
      <c r="AH86" s="348"/>
      <c r="AL86" s="348"/>
      <c r="AM86" s="348"/>
      <c r="AN86" s="348"/>
      <c r="AO86" s="348"/>
      <c r="AP86" s="348"/>
      <c r="AQ86" s="348"/>
      <c r="AR86" s="348"/>
      <c r="AS86" s="348"/>
    </row>
    <row r="87" spans="20:45" x14ac:dyDescent="0.25">
      <c r="T87" s="348"/>
      <c r="U87" s="348"/>
      <c r="V87" s="348"/>
      <c r="W87" s="348"/>
      <c r="X87" s="348"/>
      <c r="Y87" s="348"/>
      <c r="Z87" s="348"/>
      <c r="AA87" s="348"/>
      <c r="AB87" s="348"/>
      <c r="AC87" s="348"/>
      <c r="AD87" s="348"/>
      <c r="AE87" s="348"/>
      <c r="AF87" s="348"/>
      <c r="AG87" s="348"/>
      <c r="AH87" s="348"/>
      <c r="AL87" s="348"/>
      <c r="AM87" s="348"/>
      <c r="AN87" s="348"/>
      <c r="AO87" s="348"/>
      <c r="AP87" s="348"/>
      <c r="AQ87" s="348"/>
      <c r="AR87" s="348"/>
      <c r="AS87" s="348"/>
    </row>
    <row r="88" spans="20:45" x14ac:dyDescent="0.25">
      <c r="T88" s="348"/>
      <c r="U88" s="348"/>
      <c r="V88" s="348"/>
      <c r="W88" s="348"/>
      <c r="X88" s="348"/>
      <c r="Y88" s="348"/>
      <c r="Z88" s="348"/>
      <c r="AA88" s="348"/>
      <c r="AB88" s="348"/>
      <c r="AC88" s="348"/>
      <c r="AD88" s="348"/>
      <c r="AE88" s="348"/>
      <c r="AF88" s="348"/>
      <c r="AG88" s="348"/>
      <c r="AH88" s="348"/>
      <c r="AL88" s="348"/>
      <c r="AM88" s="348"/>
      <c r="AN88" s="348"/>
      <c r="AO88" s="348"/>
      <c r="AP88" s="348"/>
      <c r="AQ88" s="348"/>
      <c r="AR88" s="348"/>
      <c r="AS88" s="348"/>
    </row>
    <row r="89" spans="20:45" x14ac:dyDescent="0.25">
      <c r="T89" s="348"/>
      <c r="U89" s="348"/>
      <c r="V89" s="348"/>
      <c r="W89" s="348"/>
      <c r="X89" s="348"/>
      <c r="Y89" s="348"/>
      <c r="Z89" s="348"/>
      <c r="AA89" s="348"/>
      <c r="AB89" s="348"/>
      <c r="AC89" s="348"/>
      <c r="AD89" s="348"/>
      <c r="AE89" s="348"/>
      <c r="AF89" s="348"/>
      <c r="AG89" s="348"/>
      <c r="AH89" s="348"/>
      <c r="AL89" s="348"/>
      <c r="AM89" s="348"/>
      <c r="AN89" s="348"/>
      <c r="AO89" s="348"/>
      <c r="AP89" s="348"/>
      <c r="AQ89" s="348"/>
      <c r="AR89" s="348"/>
      <c r="AS89" s="348"/>
    </row>
    <row r="90" spans="20:45" x14ac:dyDescent="0.25">
      <c r="T90" s="348"/>
      <c r="U90" s="348"/>
      <c r="V90" s="348"/>
      <c r="W90" s="348"/>
      <c r="X90" s="348"/>
      <c r="Y90" s="348"/>
      <c r="Z90" s="348"/>
      <c r="AA90" s="348"/>
      <c r="AB90" s="348"/>
      <c r="AC90" s="348"/>
      <c r="AD90" s="348"/>
      <c r="AE90" s="348"/>
      <c r="AF90" s="348"/>
      <c r="AG90" s="348"/>
      <c r="AH90" s="348"/>
      <c r="AL90" s="348"/>
      <c r="AM90" s="348"/>
      <c r="AN90" s="348"/>
      <c r="AO90" s="348"/>
      <c r="AP90" s="348"/>
      <c r="AQ90" s="348"/>
      <c r="AR90" s="348"/>
      <c r="AS90" s="348"/>
    </row>
    <row r="91" spans="20:45" x14ac:dyDescent="0.25">
      <c r="T91" s="348"/>
      <c r="U91" s="348"/>
      <c r="V91" s="348"/>
      <c r="W91" s="348"/>
      <c r="X91" s="348"/>
      <c r="Y91" s="348"/>
      <c r="Z91" s="348"/>
      <c r="AA91" s="348"/>
      <c r="AB91" s="348"/>
      <c r="AC91" s="348"/>
      <c r="AD91" s="348"/>
      <c r="AE91" s="348"/>
      <c r="AF91" s="348"/>
      <c r="AG91" s="348"/>
      <c r="AH91" s="348"/>
      <c r="AL91" s="348"/>
      <c r="AM91" s="348"/>
      <c r="AN91" s="348"/>
      <c r="AO91" s="348"/>
      <c r="AP91" s="348"/>
      <c r="AQ91" s="348"/>
      <c r="AR91" s="348"/>
      <c r="AS91" s="348"/>
    </row>
    <row r="92" spans="20:45" x14ac:dyDescent="0.25">
      <c r="T92" s="348"/>
      <c r="U92" s="348"/>
      <c r="V92" s="348"/>
      <c r="W92" s="348"/>
      <c r="X92" s="348"/>
      <c r="Y92" s="348"/>
      <c r="Z92" s="348"/>
      <c r="AA92" s="348"/>
      <c r="AB92" s="348"/>
      <c r="AC92" s="348"/>
      <c r="AD92" s="348"/>
      <c r="AE92" s="348"/>
      <c r="AF92" s="348"/>
      <c r="AG92" s="348"/>
      <c r="AH92" s="348"/>
      <c r="AL92" s="348"/>
      <c r="AM92" s="348"/>
      <c r="AN92" s="348"/>
      <c r="AO92" s="348"/>
      <c r="AP92" s="348"/>
      <c r="AQ92" s="348"/>
      <c r="AR92" s="348"/>
      <c r="AS92" s="348"/>
    </row>
    <row r="93" spans="20:45" x14ac:dyDescent="0.25">
      <c r="T93" s="348"/>
      <c r="U93" s="348"/>
      <c r="V93" s="348"/>
      <c r="W93" s="348"/>
      <c r="X93" s="348"/>
      <c r="Y93" s="348"/>
      <c r="Z93" s="348"/>
      <c r="AA93" s="348"/>
      <c r="AB93" s="348"/>
      <c r="AC93" s="348"/>
      <c r="AD93" s="348"/>
      <c r="AE93" s="348"/>
      <c r="AF93" s="348"/>
      <c r="AG93" s="348"/>
      <c r="AH93" s="348"/>
      <c r="AL93" s="348"/>
      <c r="AM93" s="348"/>
      <c r="AN93" s="348"/>
      <c r="AO93" s="348"/>
      <c r="AP93" s="348"/>
      <c r="AQ93" s="348"/>
      <c r="AR93" s="348"/>
      <c r="AS93" s="348"/>
    </row>
    <row r="94" spans="20:45" x14ac:dyDescent="0.25">
      <c r="T94" s="348"/>
      <c r="U94" s="348"/>
      <c r="V94" s="348"/>
      <c r="W94" s="348"/>
      <c r="X94" s="348"/>
      <c r="Y94" s="348"/>
      <c r="Z94" s="348"/>
      <c r="AA94" s="348"/>
      <c r="AB94" s="348"/>
      <c r="AC94" s="348"/>
      <c r="AD94" s="348"/>
      <c r="AE94" s="348"/>
      <c r="AF94" s="348"/>
      <c r="AG94" s="348"/>
      <c r="AH94" s="348"/>
      <c r="AL94" s="348"/>
      <c r="AM94" s="348"/>
      <c r="AN94" s="348"/>
      <c r="AO94" s="348"/>
      <c r="AP94" s="348"/>
      <c r="AQ94" s="348"/>
      <c r="AR94" s="348"/>
      <c r="AS94" s="348"/>
    </row>
    <row r="95" spans="20:45" x14ac:dyDescent="0.25">
      <c r="T95" s="348"/>
      <c r="U95" s="348"/>
      <c r="V95" s="348"/>
      <c r="W95" s="348"/>
      <c r="X95" s="348"/>
      <c r="Y95" s="348"/>
      <c r="Z95" s="348"/>
      <c r="AA95" s="348"/>
      <c r="AB95" s="348"/>
      <c r="AC95" s="348"/>
      <c r="AD95" s="348"/>
      <c r="AE95" s="348"/>
      <c r="AF95" s="348"/>
      <c r="AG95" s="348"/>
      <c r="AH95" s="348"/>
      <c r="AL95" s="348"/>
      <c r="AM95" s="348"/>
      <c r="AN95" s="348"/>
      <c r="AO95" s="348"/>
      <c r="AP95" s="348"/>
      <c r="AQ95" s="348"/>
      <c r="AR95" s="348"/>
      <c r="AS95" s="348"/>
    </row>
    <row r="96" spans="20:45" x14ac:dyDescent="0.25">
      <c r="T96" s="348"/>
      <c r="U96" s="348"/>
      <c r="V96" s="348"/>
      <c r="W96" s="348"/>
      <c r="X96" s="348"/>
      <c r="Y96" s="348"/>
      <c r="Z96" s="348"/>
      <c r="AA96" s="348"/>
      <c r="AB96" s="348"/>
      <c r="AC96" s="348"/>
      <c r="AD96" s="348"/>
      <c r="AE96" s="348"/>
      <c r="AF96" s="348"/>
      <c r="AG96" s="348"/>
      <c r="AH96" s="348"/>
      <c r="AL96" s="348"/>
      <c r="AM96" s="348"/>
      <c r="AN96" s="348"/>
      <c r="AO96" s="348"/>
      <c r="AP96" s="348"/>
      <c r="AQ96" s="348"/>
      <c r="AR96" s="348"/>
      <c r="AS96" s="348"/>
    </row>
    <row r="97" spans="20:45" x14ac:dyDescent="0.25">
      <c r="T97" s="348"/>
      <c r="U97" s="348"/>
      <c r="V97" s="348"/>
      <c r="W97" s="348"/>
      <c r="X97" s="348"/>
      <c r="Y97" s="348"/>
      <c r="Z97" s="348"/>
      <c r="AA97" s="348"/>
      <c r="AB97" s="348"/>
      <c r="AC97" s="348"/>
      <c r="AD97" s="348"/>
      <c r="AE97" s="348"/>
      <c r="AF97" s="348"/>
      <c r="AG97" s="348"/>
      <c r="AH97" s="348"/>
      <c r="AL97" s="348"/>
      <c r="AM97" s="348"/>
      <c r="AN97" s="348"/>
      <c r="AO97" s="348"/>
      <c r="AP97" s="348"/>
      <c r="AQ97" s="348"/>
      <c r="AR97" s="348"/>
      <c r="AS97" s="348"/>
    </row>
    <row r="98" spans="20:45" x14ac:dyDescent="0.25">
      <c r="T98" s="348"/>
      <c r="U98" s="348"/>
      <c r="V98" s="348"/>
      <c r="W98" s="348"/>
      <c r="X98" s="348"/>
      <c r="Y98" s="348"/>
      <c r="Z98" s="348"/>
      <c r="AA98" s="348"/>
      <c r="AB98" s="348"/>
      <c r="AC98" s="348"/>
      <c r="AD98" s="348"/>
      <c r="AE98" s="348"/>
      <c r="AF98" s="348"/>
      <c r="AG98" s="348"/>
      <c r="AH98" s="348"/>
      <c r="AL98" s="348"/>
      <c r="AM98" s="348"/>
      <c r="AN98" s="348"/>
      <c r="AO98" s="348"/>
      <c r="AP98" s="348"/>
      <c r="AQ98" s="348"/>
      <c r="AR98" s="348"/>
      <c r="AS98" s="348"/>
    </row>
    <row r="99" spans="20:45" x14ac:dyDescent="0.25">
      <c r="T99" s="348"/>
      <c r="U99" s="348"/>
      <c r="V99" s="348"/>
      <c r="W99" s="348"/>
      <c r="X99" s="348"/>
      <c r="Y99" s="348"/>
      <c r="Z99" s="348"/>
      <c r="AA99" s="348"/>
      <c r="AB99" s="348"/>
      <c r="AC99" s="348"/>
      <c r="AD99" s="348"/>
      <c r="AE99" s="348"/>
      <c r="AF99" s="348"/>
      <c r="AG99" s="348"/>
      <c r="AH99" s="348"/>
      <c r="AL99" s="348"/>
      <c r="AM99" s="348"/>
      <c r="AN99" s="348"/>
      <c r="AO99" s="348"/>
      <c r="AP99" s="348"/>
      <c r="AQ99" s="348"/>
      <c r="AR99" s="348"/>
      <c r="AS99" s="348"/>
    </row>
    <row r="100" spans="20:45" x14ac:dyDescent="0.25">
      <c r="T100" s="348"/>
      <c r="U100" s="348"/>
      <c r="V100" s="348"/>
      <c r="W100" s="348"/>
      <c r="X100" s="348"/>
      <c r="Y100" s="348"/>
      <c r="Z100" s="348"/>
      <c r="AA100" s="348"/>
      <c r="AB100" s="348"/>
      <c r="AC100" s="348"/>
      <c r="AD100" s="348"/>
      <c r="AE100" s="348"/>
      <c r="AF100" s="348"/>
      <c r="AG100" s="348"/>
      <c r="AH100" s="348"/>
      <c r="AL100" s="348"/>
      <c r="AM100" s="348"/>
      <c r="AN100" s="348"/>
      <c r="AO100" s="348"/>
      <c r="AP100" s="348"/>
      <c r="AQ100" s="348"/>
      <c r="AR100" s="348"/>
      <c r="AS100" s="348"/>
    </row>
    <row r="101" spans="20:45" x14ac:dyDescent="0.25">
      <c r="T101" s="348"/>
      <c r="U101" s="348"/>
      <c r="V101" s="348"/>
      <c r="W101" s="348"/>
      <c r="X101" s="348"/>
      <c r="Y101" s="348"/>
      <c r="Z101" s="348"/>
      <c r="AA101" s="348"/>
      <c r="AB101" s="348"/>
      <c r="AC101" s="348"/>
      <c r="AD101" s="348"/>
      <c r="AE101" s="348"/>
      <c r="AF101" s="348"/>
      <c r="AG101" s="348"/>
      <c r="AH101" s="348"/>
      <c r="AL101" s="348"/>
      <c r="AM101" s="348"/>
      <c r="AN101" s="348"/>
      <c r="AO101" s="348"/>
      <c r="AP101" s="348"/>
      <c r="AQ101" s="348"/>
      <c r="AR101" s="348"/>
      <c r="AS101" s="348"/>
    </row>
    <row r="102" spans="20:45" x14ac:dyDescent="0.25">
      <c r="T102" s="348"/>
      <c r="U102" s="348"/>
      <c r="V102" s="348"/>
      <c r="W102" s="348"/>
      <c r="X102" s="348"/>
      <c r="Y102" s="348"/>
      <c r="Z102" s="348"/>
      <c r="AA102" s="348"/>
      <c r="AB102" s="348"/>
      <c r="AC102" s="348"/>
      <c r="AD102" s="348"/>
      <c r="AE102" s="348"/>
      <c r="AF102" s="348"/>
      <c r="AG102" s="348"/>
      <c r="AH102" s="348"/>
      <c r="AL102" s="348"/>
      <c r="AM102" s="348"/>
      <c r="AN102" s="348"/>
      <c r="AO102" s="348"/>
      <c r="AP102" s="348"/>
      <c r="AQ102" s="348"/>
      <c r="AR102" s="348"/>
      <c r="AS102" s="348"/>
    </row>
    <row r="103" spans="20:45" x14ac:dyDescent="0.25">
      <c r="T103" s="348"/>
      <c r="U103" s="348"/>
      <c r="V103" s="348"/>
      <c r="W103" s="348"/>
      <c r="X103" s="348"/>
      <c r="Y103" s="348"/>
      <c r="Z103" s="348"/>
      <c r="AA103" s="348"/>
      <c r="AB103" s="348"/>
      <c r="AC103" s="348"/>
      <c r="AD103" s="348"/>
      <c r="AE103" s="348"/>
      <c r="AF103" s="348"/>
      <c r="AG103" s="348"/>
      <c r="AH103" s="348"/>
      <c r="AL103" s="348"/>
      <c r="AM103" s="348"/>
      <c r="AN103" s="348"/>
      <c r="AO103" s="348"/>
      <c r="AP103" s="348"/>
      <c r="AQ103" s="348"/>
      <c r="AR103" s="348"/>
      <c r="AS103" s="348"/>
    </row>
    <row r="104" spans="20:45" x14ac:dyDescent="0.25">
      <c r="T104" s="348"/>
      <c r="U104" s="348"/>
      <c r="V104" s="348"/>
      <c r="W104" s="348"/>
      <c r="X104" s="348"/>
      <c r="Y104" s="348"/>
      <c r="Z104" s="348"/>
      <c r="AA104" s="348"/>
      <c r="AB104" s="348"/>
      <c r="AC104" s="348"/>
      <c r="AD104" s="348"/>
      <c r="AE104" s="348"/>
      <c r="AF104" s="348"/>
      <c r="AG104" s="348"/>
      <c r="AH104" s="348"/>
      <c r="AL104" s="348"/>
      <c r="AM104" s="348"/>
      <c r="AN104" s="348"/>
      <c r="AO104" s="348"/>
      <c r="AP104" s="348"/>
      <c r="AQ104" s="348"/>
      <c r="AR104" s="348"/>
      <c r="AS104" s="348"/>
    </row>
    <row r="105" spans="20:45" x14ac:dyDescent="0.25">
      <c r="T105" s="348"/>
      <c r="U105" s="348"/>
      <c r="V105" s="348"/>
      <c r="W105" s="348"/>
      <c r="X105" s="348"/>
      <c r="Y105" s="348"/>
      <c r="Z105" s="348"/>
      <c r="AA105" s="348"/>
      <c r="AB105" s="348"/>
      <c r="AC105" s="348"/>
      <c r="AD105" s="348"/>
      <c r="AE105" s="348"/>
      <c r="AF105" s="348"/>
      <c r="AG105" s="348"/>
      <c r="AH105" s="348"/>
      <c r="AL105" s="348"/>
      <c r="AM105" s="348"/>
      <c r="AN105" s="348"/>
      <c r="AO105" s="348"/>
      <c r="AP105" s="348"/>
      <c r="AQ105" s="348"/>
      <c r="AR105" s="348"/>
      <c r="AS105" s="348"/>
    </row>
    <row r="106" spans="20:45" x14ac:dyDescent="0.25">
      <c r="T106" s="348"/>
      <c r="U106" s="348"/>
      <c r="V106" s="348"/>
      <c r="W106" s="348"/>
      <c r="X106" s="348"/>
      <c r="Y106" s="348"/>
      <c r="Z106" s="348"/>
      <c r="AA106" s="348"/>
      <c r="AB106" s="348"/>
      <c r="AC106" s="348"/>
      <c r="AD106" s="348"/>
      <c r="AE106" s="348"/>
      <c r="AF106" s="348"/>
      <c r="AG106" s="348"/>
      <c r="AH106" s="348"/>
      <c r="AL106" s="348"/>
      <c r="AM106" s="348"/>
      <c r="AN106" s="348"/>
      <c r="AO106" s="348"/>
      <c r="AP106" s="348"/>
      <c r="AQ106" s="348"/>
      <c r="AR106" s="348"/>
      <c r="AS106" s="348"/>
    </row>
    <row r="107" spans="20:45" x14ac:dyDescent="0.25">
      <c r="T107" s="348"/>
      <c r="U107" s="348"/>
      <c r="V107" s="348"/>
      <c r="W107" s="348"/>
      <c r="X107" s="348"/>
      <c r="Y107" s="348"/>
      <c r="Z107" s="348"/>
      <c r="AA107" s="348"/>
      <c r="AB107" s="348"/>
      <c r="AC107" s="348"/>
      <c r="AD107" s="348"/>
      <c r="AE107" s="348"/>
      <c r="AF107" s="348"/>
      <c r="AG107" s="348"/>
      <c r="AH107" s="348"/>
      <c r="AL107" s="348"/>
      <c r="AM107" s="348"/>
      <c r="AN107" s="348"/>
      <c r="AO107" s="348"/>
      <c r="AP107" s="348"/>
      <c r="AQ107" s="348"/>
      <c r="AR107" s="348"/>
      <c r="AS107" s="348"/>
    </row>
    <row r="108" spans="20:45" x14ac:dyDescent="0.25">
      <c r="T108" s="348"/>
      <c r="U108" s="348"/>
      <c r="V108" s="348"/>
      <c r="W108" s="348"/>
      <c r="X108" s="348"/>
      <c r="Y108" s="348"/>
      <c r="Z108" s="348"/>
      <c r="AA108" s="348"/>
      <c r="AB108" s="348"/>
      <c r="AC108" s="348"/>
      <c r="AD108" s="348"/>
      <c r="AE108" s="348"/>
      <c r="AF108" s="348"/>
      <c r="AG108" s="348"/>
      <c r="AH108" s="348"/>
      <c r="AL108" s="348"/>
      <c r="AM108" s="348"/>
      <c r="AN108" s="348"/>
      <c r="AO108" s="348"/>
      <c r="AP108" s="348"/>
      <c r="AQ108" s="348"/>
      <c r="AR108" s="348"/>
      <c r="AS108" s="348"/>
    </row>
    <row r="109" spans="20:45" x14ac:dyDescent="0.25">
      <c r="T109" s="348"/>
      <c r="U109" s="348"/>
      <c r="V109" s="348"/>
      <c r="W109" s="348"/>
      <c r="X109" s="348"/>
      <c r="Y109" s="348"/>
      <c r="Z109" s="348"/>
      <c r="AA109" s="348"/>
      <c r="AB109" s="348"/>
      <c r="AC109" s="348"/>
      <c r="AD109" s="348"/>
      <c r="AE109" s="348"/>
      <c r="AF109" s="348"/>
      <c r="AG109" s="348"/>
      <c r="AH109" s="348"/>
      <c r="AL109" s="348"/>
      <c r="AM109" s="348"/>
      <c r="AN109" s="348"/>
      <c r="AO109" s="348"/>
      <c r="AP109" s="348"/>
      <c r="AQ109" s="348"/>
      <c r="AR109" s="348"/>
      <c r="AS109" s="348"/>
    </row>
    <row r="110" spans="20:45" x14ac:dyDescent="0.25">
      <c r="T110" s="348"/>
      <c r="U110" s="348"/>
      <c r="V110" s="348"/>
      <c r="W110" s="348"/>
      <c r="X110" s="348"/>
      <c r="Y110" s="348"/>
      <c r="Z110" s="348"/>
      <c r="AA110" s="348"/>
      <c r="AB110" s="348"/>
      <c r="AC110" s="348"/>
      <c r="AD110" s="348"/>
      <c r="AE110" s="348"/>
      <c r="AF110" s="348"/>
      <c r="AG110" s="348"/>
      <c r="AH110" s="348"/>
      <c r="AL110" s="348"/>
      <c r="AM110" s="348"/>
      <c r="AN110" s="348"/>
      <c r="AO110" s="348"/>
      <c r="AP110" s="348"/>
      <c r="AQ110" s="348"/>
      <c r="AR110" s="348"/>
      <c r="AS110" s="348"/>
    </row>
    <row r="111" spans="20:45" x14ac:dyDescent="0.25">
      <c r="T111" s="348"/>
      <c r="U111" s="348"/>
      <c r="V111" s="348"/>
      <c r="W111" s="348"/>
      <c r="X111" s="348"/>
      <c r="Y111" s="348"/>
      <c r="Z111" s="348"/>
      <c r="AA111" s="348"/>
      <c r="AB111" s="348"/>
      <c r="AC111" s="348"/>
      <c r="AD111" s="348"/>
      <c r="AE111" s="348"/>
      <c r="AF111" s="348"/>
      <c r="AG111" s="348"/>
      <c r="AH111" s="348"/>
      <c r="AL111" s="348"/>
      <c r="AM111" s="348"/>
      <c r="AN111" s="348"/>
      <c r="AO111" s="348"/>
      <c r="AP111" s="348"/>
      <c r="AQ111" s="348"/>
      <c r="AR111" s="348"/>
      <c r="AS111" s="348"/>
    </row>
    <row r="112" spans="20:45" x14ac:dyDescent="0.25">
      <c r="T112" s="348"/>
      <c r="U112" s="348"/>
      <c r="V112" s="348"/>
      <c r="W112" s="348"/>
      <c r="X112" s="348"/>
      <c r="Y112" s="348"/>
      <c r="Z112" s="348"/>
      <c r="AA112" s="348"/>
      <c r="AB112" s="348"/>
      <c r="AC112" s="348"/>
      <c r="AD112" s="348"/>
      <c r="AE112" s="348"/>
      <c r="AF112" s="348"/>
      <c r="AG112" s="348"/>
      <c r="AH112" s="348"/>
      <c r="AL112" s="348"/>
      <c r="AM112" s="348"/>
      <c r="AN112" s="348"/>
      <c r="AO112" s="348"/>
      <c r="AP112" s="348"/>
      <c r="AQ112" s="348"/>
      <c r="AR112" s="348"/>
      <c r="AS112" s="348"/>
    </row>
    <row r="113" spans="20:45" x14ac:dyDescent="0.25">
      <c r="T113" s="348"/>
      <c r="U113" s="348"/>
      <c r="V113" s="348"/>
      <c r="W113" s="348"/>
      <c r="X113" s="348"/>
      <c r="Y113" s="348"/>
      <c r="Z113" s="348"/>
      <c r="AA113" s="348"/>
      <c r="AB113" s="348"/>
      <c r="AC113" s="348"/>
      <c r="AD113" s="348"/>
      <c r="AE113" s="348"/>
      <c r="AF113" s="348"/>
      <c r="AG113" s="348"/>
      <c r="AH113" s="348"/>
      <c r="AL113" s="348"/>
      <c r="AM113" s="348"/>
      <c r="AN113" s="348"/>
      <c r="AO113" s="348"/>
      <c r="AP113" s="348"/>
      <c r="AQ113" s="348"/>
      <c r="AR113" s="348"/>
      <c r="AS113" s="348"/>
    </row>
    <row r="114" spans="20:45" x14ac:dyDescent="0.25">
      <c r="T114" s="348"/>
      <c r="U114" s="348"/>
      <c r="V114" s="348"/>
      <c r="W114" s="348"/>
      <c r="X114" s="348"/>
      <c r="Y114" s="348"/>
      <c r="Z114" s="348"/>
      <c r="AA114" s="348"/>
      <c r="AB114" s="348"/>
      <c r="AC114" s="348"/>
      <c r="AD114" s="348"/>
      <c r="AE114" s="348"/>
      <c r="AF114" s="348"/>
      <c r="AG114" s="348"/>
      <c r="AH114" s="348"/>
      <c r="AL114" s="348"/>
      <c r="AM114" s="348"/>
      <c r="AN114" s="348"/>
      <c r="AO114" s="348"/>
      <c r="AP114" s="348"/>
      <c r="AQ114" s="348"/>
      <c r="AR114" s="348"/>
      <c r="AS114" s="348"/>
    </row>
    <row r="115" spans="20:45" x14ac:dyDescent="0.25">
      <c r="T115" s="348"/>
      <c r="U115" s="348"/>
      <c r="V115" s="348"/>
      <c r="W115" s="348"/>
      <c r="X115" s="348"/>
      <c r="Y115" s="348"/>
      <c r="Z115" s="348"/>
      <c r="AA115" s="348"/>
      <c r="AB115" s="348"/>
      <c r="AC115" s="348"/>
      <c r="AD115" s="348"/>
      <c r="AE115" s="348"/>
      <c r="AF115" s="348"/>
      <c r="AG115" s="348"/>
      <c r="AH115" s="348"/>
      <c r="AL115" s="348"/>
      <c r="AM115" s="348"/>
      <c r="AN115" s="348"/>
      <c r="AO115" s="348"/>
      <c r="AP115" s="348"/>
      <c r="AQ115" s="348"/>
      <c r="AR115" s="348"/>
      <c r="AS115" s="348"/>
    </row>
    <row r="116" spans="20:45" x14ac:dyDescent="0.25">
      <c r="T116" s="348"/>
      <c r="U116" s="348"/>
      <c r="V116" s="348"/>
      <c r="W116" s="348"/>
      <c r="X116" s="348"/>
      <c r="Y116" s="348"/>
      <c r="Z116" s="348"/>
      <c r="AA116" s="348"/>
      <c r="AB116" s="348"/>
      <c r="AC116" s="348"/>
      <c r="AD116" s="348"/>
      <c r="AE116" s="348"/>
      <c r="AF116" s="348"/>
      <c r="AG116" s="348"/>
      <c r="AH116" s="348"/>
      <c r="AL116" s="348"/>
      <c r="AM116" s="348"/>
      <c r="AN116" s="348"/>
      <c r="AO116" s="348"/>
      <c r="AP116" s="348"/>
      <c r="AQ116" s="348"/>
      <c r="AR116" s="348"/>
      <c r="AS116" s="348"/>
    </row>
    <row r="117" spans="20:45" x14ac:dyDescent="0.25">
      <c r="T117" s="348"/>
      <c r="U117" s="348"/>
      <c r="V117" s="348"/>
      <c r="W117" s="348"/>
      <c r="X117" s="348"/>
      <c r="Y117" s="348"/>
      <c r="Z117" s="348"/>
      <c r="AA117" s="348"/>
      <c r="AB117" s="348"/>
      <c r="AC117" s="348"/>
      <c r="AD117" s="348"/>
      <c r="AE117" s="348"/>
      <c r="AF117" s="348"/>
      <c r="AG117" s="348"/>
      <c r="AH117" s="348"/>
      <c r="AL117" s="348"/>
      <c r="AM117" s="348"/>
      <c r="AN117" s="348"/>
      <c r="AO117" s="348"/>
      <c r="AP117" s="348"/>
      <c r="AQ117" s="348"/>
      <c r="AR117" s="348"/>
      <c r="AS117" s="348"/>
    </row>
    <row r="118" spans="20:45" x14ac:dyDescent="0.25">
      <c r="T118" s="348"/>
      <c r="U118" s="348"/>
      <c r="V118" s="348"/>
      <c r="W118" s="348"/>
      <c r="X118" s="348"/>
      <c r="Y118" s="348"/>
      <c r="Z118" s="348"/>
      <c r="AA118" s="348"/>
      <c r="AB118" s="348"/>
      <c r="AC118" s="348"/>
      <c r="AD118" s="348"/>
      <c r="AE118" s="348"/>
      <c r="AF118" s="348"/>
      <c r="AG118" s="348"/>
      <c r="AH118" s="348"/>
      <c r="AL118" s="348"/>
      <c r="AM118" s="348"/>
      <c r="AN118" s="348"/>
      <c r="AO118" s="348"/>
      <c r="AP118" s="348"/>
      <c r="AQ118" s="348"/>
      <c r="AR118" s="348"/>
      <c r="AS118" s="348"/>
    </row>
    <row r="119" spans="20:45" x14ac:dyDescent="0.25">
      <c r="T119" s="348"/>
      <c r="U119" s="348"/>
      <c r="V119" s="348"/>
      <c r="W119" s="348"/>
      <c r="X119" s="348"/>
      <c r="Y119" s="348"/>
      <c r="Z119" s="348"/>
      <c r="AA119" s="348"/>
      <c r="AB119" s="348"/>
      <c r="AC119" s="348"/>
      <c r="AD119" s="348"/>
      <c r="AE119" s="348"/>
      <c r="AF119" s="348"/>
      <c r="AG119" s="348"/>
      <c r="AH119" s="348"/>
      <c r="AL119" s="348"/>
      <c r="AM119" s="348"/>
      <c r="AN119" s="348"/>
      <c r="AO119" s="348"/>
      <c r="AP119" s="348"/>
      <c r="AQ119" s="348"/>
      <c r="AR119" s="348"/>
      <c r="AS119" s="348"/>
    </row>
    <row r="120" spans="20:45" x14ac:dyDescent="0.25">
      <c r="T120" s="348"/>
      <c r="U120" s="348"/>
      <c r="V120" s="348"/>
      <c r="W120" s="348"/>
      <c r="X120" s="348"/>
      <c r="Y120" s="348"/>
      <c r="Z120" s="348"/>
      <c r="AA120" s="348"/>
      <c r="AB120" s="348"/>
      <c r="AC120" s="348"/>
      <c r="AD120" s="348"/>
      <c r="AE120" s="348"/>
      <c r="AF120" s="348"/>
      <c r="AG120" s="348"/>
      <c r="AH120" s="348"/>
      <c r="AL120" s="348"/>
      <c r="AM120" s="348"/>
      <c r="AN120" s="348"/>
      <c r="AO120" s="348"/>
      <c r="AP120" s="348"/>
      <c r="AQ120" s="348"/>
      <c r="AR120" s="348"/>
      <c r="AS120" s="348"/>
    </row>
    <row r="121" spans="20:45" x14ac:dyDescent="0.25">
      <c r="T121" s="348"/>
      <c r="U121" s="348"/>
      <c r="V121" s="348"/>
      <c r="W121" s="348"/>
      <c r="X121" s="348"/>
      <c r="Y121" s="348"/>
      <c r="Z121" s="348"/>
      <c r="AA121" s="348"/>
      <c r="AB121" s="348"/>
      <c r="AC121" s="348"/>
      <c r="AD121" s="348"/>
      <c r="AE121" s="348"/>
      <c r="AF121" s="348"/>
      <c r="AG121" s="348"/>
      <c r="AH121" s="348"/>
      <c r="AL121" s="348"/>
      <c r="AM121" s="348"/>
      <c r="AN121" s="348"/>
      <c r="AO121" s="348"/>
      <c r="AP121" s="348"/>
      <c r="AQ121" s="348"/>
      <c r="AR121" s="348"/>
      <c r="AS121" s="348"/>
    </row>
    <row r="122" spans="20:45" x14ac:dyDescent="0.25">
      <c r="T122" s="348"/>
      <c r="U122" s="348"/>
      <c r="V122" s="348"/>
      <c r="W122" s="348"/>
      <c r="X122" s="348"/>
      <c r="Y122" s="348"/>
      <c r="Z122" s="348"/>
      <c r="AA122" s="348"/>
      <c r="AB122" s="348"/>
      <c r="AC122" s="348"/>
      <c r="AD122" s="348"/>
      <c r="AE122" s="348"/>
      <c r="AF122" s="348"/>
      <c r="AG122" s="348"/>
      <c r="AH122" s="348"/>
      <c r="AL122" s="348"/>
      <c r="AM122" s="348"/>
      <c r="AN122" s="348"/>
      <c r="AO122" s="348"/>
      <c r="AP122" s="348"/>
      <c r="AQ122" s="348"/>
      <c r="AR122" s="348"/>
      <c r="AS122" s="348"/>
    </row>
    <row r="123" spans="20:45" x14ac:dyDescent="0.25">
      <c r="T123" s="348"/>
      <c r="U123" s="348"/>
      <c r="V123" s="348"/>
      <c r="W123" s="348"/>
      <c r="X123" s="348"/>
      <c r="Y123" s="348"/>
      <c r="Z123" s="348"/>
      <c r="AA123" s="348"/>
      <c r="AB123" s="348"/>
      <c r="AC123" s="348"/>
      <c r="AD123" s="348"/>
      <c r="AE123" s="348"/>
      <c r="AF123" s="348"/>
      <c r="AG123" s="348"/>
      <c r="AH123" s="348"/>
      <c r="AL123" s="348"/>
      <c r="AM123" s="348"/>
      <c r="AN123" s="348"/>
      <c r="AO123" s="348"/>
      <c r="AP123" s="348"/>
      <c r="AQ123" s="348"/>
      <c r="AR123" s="348"/>
      <c r="AS123" s="348"/>
    </row>
    <row r="124" spans="20:45" x14ac:dyDescent="0.25">
      <c r="T124" s="348"/>
      <c r="U124" s="348"/>
      <c r="V124" s="348"/>
      <c r="W124" s="348"/>
      <c r="X124" s="348"/>
      <c r="Y124" s="348"/>
      <c r="Z124" s="348"/>
      <c r="AA124" s="348"/>
      <c r="AB124" s="348"/>
      <c r="AC124" s="348"/>
      <c r="AD124" s="348"/>
      <c r="AE124" s="348"/>
      <c r="AF124" s="348"/>
      <c r="AG124" s="348"/>
      <c r="AH124" s="348"/>
      <c r="AL124" s="348"/>
      <c r="AM124" s="348"/>
      <c r="AN124" s="348"/>
      <c r="AO124" s="348"/>
      <c r="AP124" s="348"/>
      <c r="AQ124" s="348"/>
      <c r="AR124" s="348"/>
      <c r="AS124" s="348"/>
    </row>
    <row r="125" spans="20:45" x14ac:dyDescent="0.25">
      <c r="T125" s="348"/>
      <c r="U125" s="348"/>
      <c r="V125" s="348"/>
      <c r="W125" s="348"/>
      <c r="X125" s="348"/>
      <c r="Y125" s="348"/>
      <c r="Z125" s="348"/>
      <c r="AA125" s="348"/>
      <c r="AB125" s="348"/>
      <c r="AC125" s="348"/>
      <c r="AD125" s="348"/>
      <c r="AE125" s="348"/>
      <c r="AF125" s="348"/>
      <c r="AG125" s="348"/>
      <c r="AH125" s="348"/>
      <c r="AL125" s="348"/>
      <c r="AM125" s="348"/>
      <c r="AN125" s="348"/>
      <c r="AO125" s="348"/>
      <c r="AP125" s="348"/>
      <c r="AQ125" s="348"/>
      <c r="AR125" s="348"/>
      <c r="AS125" s="348"/>
    </row>
    <row r="126" spans="20:45" x14ac:dyDescent="0.25">
      <c r="T126" s="348"/>
      <c r="U126" s="348"/>
      <c r="V126" s="348"/>
      <c r="W126" s="348"/>
      <c r="X126" s="348"/>
      <c r="Y126" s="348"/>
      <c r="Z126" s="348"/>
      <c r="AA126" s="348"/>
      <c r="AB126" s="348"/>
      <c r="AC126" s="348"/>
      <c r="AD126" s="348"/>
      <c r="AE126" s="348"/>
      <c r="AF126" s="348"/>
      <c r="AG126" s="348"/>
      <c r="AH126" s="348"/>
      <c r="AL126" s="348"/>
      <c r="AM126" s="348"/>
      <c r="AN126" s="348"/>
      <c r="AO126" s="348"/>
      <c r="AP126" s="348"/>
      <c r="AQ126" s="348"/>
      <c r="AR126" s="348"/>
      <c r="AS126" s="348"/>
    </row>
    <row r="127" spans="20:45" x14ac:dyDescent="0.25">
      <c r="T127" s="348"/>
      <c r="U127" s="348"/>
      <c r="V127" s="348"/>
      <c r="W127" s="348"/>
      <c r="X127" s="348"/>
      <c r="Y127" s="348"/>
      <c r="Z127" s="348"/>
      <c r="AA127" s="348"/>
      <c r="AB127" s="348"/>
      <c r="AC127" s="348"/>
      <c r="AD127" s="348"/>
      <c r="AE127" s="348"/>
      <c r="AF127" s="348"/>
      <c r="AG127" s="348"/>
      <c r="AH127" s="348"/>
      <c r="AL127" s="348"/>
      <c r="AM127" s="348"/>
      <c r="AN127" s="348"/>
      <c r="AO127" s="348"/>
      <c r="AP127" s="348"/>
      <c r="AQ127" s="348"/>
      <c r="AR127" s="348"/>
      <c r="AS127" s="348"/>
    </row>
    <row r="128" spans="20:45" x14ac:dyDescent="0.25">
      <c r="T128" s="348"/>
      <c r="U128" s="348"/>
      <c r="V128" s="348"/>
      <c r="W128" s="348"/>
      <c r="X128" s="348"/>
      <c r="Y128" s="348"/>
      <c r="Z128" s="348"/>
      <c r="AA128" s="348"/>
      <c r="AB128" s="348"/>
      <c r="AC128" s="348"/>
      <c r="AD128" s="348"/>
      <c r="AE128" s="348"/>
      <c r="AF128" s="348"/>
      <c r="AG128" s="348"/>
      <c r="AH128" s="348"/>
      <c r="AL128" s="348"/>
      <c r="AM128" s="348"/>
      <c r="AN128" s="348"/>
      <c r="AO128" s="348"/>
      <c r="AP128" s="348"/>
      <c r="AQ128" s="348"/>
      <c r="AR128" s="348"/>
      <c r="AS128" s="348"/>
    </row>
    <row r="129" spans="20:45" x14ac:dyDescent="0.25">
      <c r="T129" s="348"/>
      <c r="U129" s="348"/>
      <c r="V129" s="348"/>
      <c r="W129" s="348"/>
      <c r="X129" s="348"/>
      <c r="Y129" s="348"/>
      <c r="Z129" s="348"/>
      <c r="AA129" s="348"/>
      <c r="AB129" s="348"/>
      <c r="AC129" s="348"/>
      <c r="AD129" s="348"/>
      <c r="AE129" s="348"/>
      <c r="AF129" s="348"/>
      <c r="AG129" s="348"/>
      <c r="AH129" s="348"/>
      <c r="AL129" s="348"/>
      <c r="AM129" s="348"/>
      <c r="AN129" s="348"/>
      <c r="AO129" s="348"/>
      <c r="AP129" s="348"/>
      <c r="AQ129" s="348"/>
      <c r="AR129" s="348"/>
      <c r="AS129" s="348"/>
    </row>
    <row r="130" spans="20:45" x14ac:dyDescent="0.25">
      <c r="T130" s="348"/>
      <c r="U130" s="348"/>
      <c r="V130" s="348"/>
      <c r="W130" s="348"/>
      <c r="X130" s="348"/>
      <c r="Y130" s="348"/>
      <c r="Z130" s="348"/>
      <c r="AA130" s="348"/>
      <c r="AB130" s="348"/>
      <c r="AC130" s="348"/>
      <c r="AD130" s="348"/>
      <c r="AE130" s="348"/>
      <c r="AF130" s="348"/>
      <c r="AG130" s="348"/>
      <c r="AH130" s="348"/>
      <c r="AL130" s="348"/>
      <c r="AM130" s="348"/>
      <c r="AN130" s="348"/>
      <c r="AO130" s="348"/>
      <c r="AP130" s="348"/>
      <c r="AQ130" s="348"/>
      <c r="AR130" s="348"/>
      <c r="AS130" s="348"/>
    </row>
    <row r="131" spans="20:45" x14ac:dyDescent="0.25">
      <c r="T131" s="348"/>
      <c r="U131" s="348"/>
      <c r="V131" s="348"/>
      <c r="W131" s="348"/>
      <c r="X131" s="348"/>
      <c r="Y131" s="348"/>
      <c r="Z131" s="348"/>
      <c r="AA131" s="348"/>
      <c r="AB131" s="348"/>
      <c r="AC131" s="348"/>
      <c r="AD131" s="348"/>
      <c r="AE131" s="348"/>
      <c r="AF131" s="348"/>
      <c r="AG131" s="348"/>
      <c r="AH131" s="348"/>
      <c r="AL131" s="348"/>
      <c r="AM131" s="348"/>
      <c r="AN131" s="348"/>
      <c r="AO131" s="348"/>
      <c r="AP131" s="348"/>
      <c r="AQ131" s="348"/>
      <c r="AR131" s="348"/>
      <c r="AS131" s="348"/>
    </row>
    <row r="132" spans="20:45" x14ac:dyDescent="0.25">
      <c r="T132" s="348"/>
      <c r="U132" s="348"/>
      <c r="V132" s="348"/>
      <c r="W132" s="348"/>
      <c r="X132" s="348"/>
      <c r="Y132" s="348"/>
      <c r="Z132" s="348"/>
      <c r="AA132" s="348"/>
      <c r="AB132" s="348"/>
      <c r="AC132" s="348"/>
      <c r="AD132" s="348"/>
      <c r="AE132" s="348"/>
      <c r="AF132" s="348"/>
      <c r="AG132" s="348"/>
      <c r="AH132" s="348"/>
      <c r="AL132" s="348"/>
      <c r="AM132" s="348"/>
      <c r="AN132" s="348"/>
      <c r="AO132" s="348"/>
      <c r="AP132" s="348"/>
      <c r="AQ132" s="348"/>
      <c r="AR132" s="348"/>
      <c r="AS132" s="348"/>
    </row>
    <row r="133" spans="20:45" x14ac:dyDescent="0.25">
      <c r="T133" s="348"/>
      <c r="U133" s="348"/>
      <c r="V133" s="348"/>
      <c r="W133" s="348"/>
      <c r="X133" s="348"/>
      <c r="Y133" s="348"/>
      <c r="Z133" s="348"/>
      <c r="AA133" s="348"/>
      <c r="AB133" s="348"/>
      <c r="AC133" s="348"/>
      <c r="AD133" s="348"/>
      <c r="AE133" s="348"/>
      <c r="AF133" s="348"/>
      <c r="AG133" s="348"/>
      <c r="AH133" s="348"/>
      <c r="AL133" s="348"/>
      <c r="AM133" s="348"/>
      <c r="AN133" s="348"/>
      <c r="AO133" s="348"/>
      <c r="AP133" s="348"/>
      <c r="AQ133" s="348"/>
      <c r="AR133" s="348"/>
      <c r="AS133" s="348"/>
    </row>
    <row r="134" spans="20:45" x14ac:dyDescent="0.25">
      <c r="T134" s="348"/>
      <c r="U134" s="348"/>
      <c r="V134" s="348"/>
      <c r="W134" s="348"/>
      <c r="X134" s="348"/>
      <c r="Y134" s="348"/>
      <c r="Z134" s="348"/>
      <c r="AA134" s="348"/>
      <c r="AB134" s="348"/>
      <c r="AC134" s="348"/>
      <c r="AD134" s="348"/>
      <c r="AE134" s="348"/>
      <c r="AF134" s="348"/>
      <c r="AG134" s="348"/>
      <c r="AH134" s="348"/>
      <c r="AL134" s="348"/>
      <c r="AM134" s="348"/>
      <c r="AN134" s="348"/>
      <c r="AO134" s="348"/>
      <c r="AP134" s="348"/>
      <c r="AQ134" s="348"/>
      <c r="AR134" s="348"/>
      <c r="AS134" s="348"/>
    </row>
    <row r="135" spans="20:45" x14ac:dyDescent="0.25">
      <c r="T135" s="348"/>
      <c r="U135" s="348"/>
      <c r="V135" s="348"/>
      <c r="W135" s="348"/>
      <c r="X135" s="348"/>
      <c r="Y135" s="348"/>
      <c r="Z135" s="348"/>
      <c r="AA135" s="348"/>
      <c r="AB135" s="348"/>
      <c r="AC135" s="348"/>
      <c r="AD135" s="348"/>
      <c r="AE135" s="348"/>
      <c r="AF135" s="348"/>
      <c r="AG135" s="348"/>
      <c r="AH135" s="348"/>
      <c r="AL135" s="348"/>
      <c r="AM135" s="348"/>
      <c r="AN135" s="348"/>
      <c r="AO135" s="348"/>
      <c r="AP135" s="348"/>
      <c r="AQ135" s="348"/>
      <c r="AR135" s="348"/>
      <c r="AS135" s="348"/>
    </row>
    <row r="136" spans="20:45" x14ac:dyDescent="0.25">
      <c r="T136" s="348"/>
      <c r="U136" s="348"/>
      <c r="V136" s="348"/>
      <c r="W136" s="348"/>
      <c r="X136" s="348"/>
      <c r="Y136" s="348"/>
      <c r="Z136" s="348"/>
      <c r="AA136" s="348"/>
      <c r="AB136" s="348"/>
      <c r="AC136" s="348"/>
      <c r="AD136" s="348"/>
      <c r="AE136" s="348"/>
      <c r="AF136" s="348"/>
      <c r="AG136" s="348"/>
      <c r="AH136" s="348"/>
      <c r="AL136" s="348"/>
      <c r="AM136" s="348"/>
      <c r="AN136" s="348"/>
      <c r="AO136" s="348"/>
      <c r="AP136" s="348"/>
      <c r="AQ136" s="348"/>
      <c r="AR136" s="348"/>
      <c r="AS136" s="348"/>
    </row>
    <row r="137" spans="20:45" x14ac:dyDescent="0.25">
      <c r="T137" s="348"/>
      <c r="U137" s="348"/>
      <c r="V137" s="348"/>
      <c r="W137" s="348"/>
      <c r="X137" s="348"/>
      <c r="Y137" s="348"/>
      <c r="Z137" s="348"/>
      <c r="AA137" s="348"/>
      <c r="AB137" s="348"/>
      <c r="AC137" s="348"/>
      <c r="AD137" s="348"/>
      <c r="AE137" s="348"/>
      <c r="AF137" s="348"/>
      <c r="AG137" s="348"/>
      <c r="AH137" s="348"/>
      <c r="AL137" s="348"/>
      <c r="AM137" s="348"/>
      <c r="AN137" s="348"/>
      <c r="AO137" s="348"/>
      <c r="AP137" s="348"/>
      <c r="AQ137" s="348"/>
      <c r="AR137" s="348"/>
      <c r="AS137" s="348"/>
    </row>
    <row r="138" spans="20:45" x14ac:dyDescent="0.25">
      <c r="T138" s="348"/>
      <c r="U138" s="348"/>
      <c r="V138" s="348"/>
      <c r="W138" s="348"/>
      <c r="X138" s="348"/>
      <c r="Y138" s="348"/>
      <c r="Z138" s="348"/>
      <c r="AA138" s="348"/>
      <c r="AB138" s="348"/>
      <c r="AC138" s="348"/>
      <c r="AD138" s="348"/>
      <c r="AE138" s="348"/>
      <c r="AF138" s="348"/>
      <c r="AG138" s="348"/>
      <c r="AH138" s="348"/>
      <c r="AL138" s="348"/>
      <c r="AM138" s="348"/>
      <c r="AN138" s="348"/>
      <c r="AO138" s="348"/>
      <c r="AP138" s="348"/>
      <c r="AQ138" s="348"/>
      <c r="AR138" s="348"/>
      <c r="AS138" s="348"/>
    </row>
    <row r="139" spans="20:45" x14ac:dyDescent="0.25">
      <c r="T139" s="348"/>
      <c r="U139" s="348"/>
      <c r="V139" s="348"/>
      <c r="W139" s="348"/>
      <c r="X139" s="348"/>
      <c r="Y139" s="348"/>
      <c r="Z139" s="348"/>
      <c r="AA139" s="348"/>
      <c r="AB139" s="348"/>
      <c r="AC139" s="348"/>
      <c r="AD139" s="348"/>
      <c r="AE139" s="348"/>
      <c r="AF139" s="348"/>
      <c r="AG139" s="348"/>
      <c r="AH139" s="348"/>
      <c r="AL139" s="348"/>
      <c r="AM139" s="348"/>
      <c r="AN139" s="348"/>
      <c r="AO139" s="348"/>
      <c r="AP139" s="348"/>
      <c r="AQ139" s="348"/>
      <c r="AR139" s="348"/>
      <c r="AS139" s="348"/>
    </row>
    <row r="140" spans="20:45" x14ac:dyDescent="0.25">
      <c r="T140" s="348"/>
      <c r="U140" s="348"/>
      <c r="V140" s="348"/>
      <c r="W140" s="348"/>
      <c r="X140" s="348"/>
      <c r="Y140" s="348"/>
      <c r="Z140" s="348"/>
      <c r="AA140" s="348"/>
      <c r="AB140" s="348"/>
      <c r="AC140" s="348"/>
      <c r="AD140" s="348"/>
      <c r="AE140" s="348"/>
      <c r="AF140" s="348"/>
      <c r="AG140" s="348"/>
      <c r="AH140" s="348"/>
      <c r="AL140" s="348"/>
      <c r="AM140" s="348"/>
      <c r="AN140" s="348"/>
      <c r="AO140" s="348"/>
      <c r="AP140" s="348"/>
      <c r="AQ140" s="348"/>
      <c r="AR140" s="348"/>
      <c r="AS140" s="348"/>
    </row>
  </sheetData>
  <mergeCells count="1">
    <mergeCell ref="A4:C4"/>
  </mergeCells>
  <conditionalFormatting sqref="B22 B24 B26 B28 B30 B32 B34 B36 B38 B40 B42 B44 B46 B48 B50 B52">
    <cfRule type="cellIs" dxfId="50" priority="7" stopIfTrue="1" operator="equal">
      <formula>"QA"</formula>
    </cfRule>
    <cfRule type="cellIs" dxfId="49" priority="8" stopIfTrue="1" operator="equal">
      <formula>"DA"</formula>
    </cfRule>
  </conditionalFormatting>
  <conditionalFormatting sqref="E7 E21">
    <cfRule type="expression" dxfId="48" priority="5" stopIfTrue="1">
      <formula>$E7&lt;5</formula>
    </cfRule>
  </conditionalFormatting>
  <conditionalFormatting sqref="E22 E24 E26 E28 E30 E32 E34 E36 E38 E40 E42 E44 E46 E48 E50 E52">
    <cfRule type="expression" dxfId="47" priority="13" stopIfTrue="1">
      <formula>AND($E22&lt;9,$C22&gt;0)</formula>
    </cfRule>
  </conditionalFormatting>
  <conditionalFormatting sqref="F7 F9 F11 F13 F15 F17 F19 F21:F22">
    <cfRule type="cellIs" dxfId="46" priority="4" stopIfTrue="1" operator="equal">
      <formula>"Bye"</formula>
    </cfRule>
  </conditionalFormatting>
  <conditionalFormatting sqref="F24 F26 F28 F30 F32 F34 F36 F38 F40 F42 F44 F46 F48 F50">
    <cfRule type="cellIs" dxfId="45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44" priority="12" stopIfTrue="1">
      <formula>AND($E22&lt;9,$C22&gt;0)</formula>
    </cfRule>
  </conditionalFormatting>
  <conditionalFormatting sqref="H7 H9 H11 H13 H15 H17 H19 H21">
    <cfRule type="expression" dxfId="43" priority="17" stopIfTrue="1">
      <formula>AND($E7&lt;9,$C7&gt;0)</formula>
    </cfRule>
  </conditionalFormatting>
  <conditionalFormatting sqref="I8 K10 I12 M14 I16 K18 I20 I23 K25 I27 M29 I31 K33 I35 I39 K41 I43 M45 I47 K49 I51">
    <cfRule type="expression" dxfId="42" priority="14" stopIfTrue="1">
      <formula>AND($O$1="CU",I8="Umpire")</formula>
    </cfRule>
    <cfRule type="expression" dxfId="41" priority="15" stopIfTrue="1">
      <formula>AND($O$1="CU",I8&lt;&gt;"Umpire",J8&lt;&gt;"")</formula>
    </cfRule>
    <cfRule type="expression" dxfId="40" priority="16" stopIfTrue="1">
      <formula>AND($O$1="CU",I8&lt;&gt;"Umpire")</formula>
    </cfRule>
  </conditionalFormatting>
  <conditionalFormatting sqref="J8 L10 J12 N14 J16 L18 J20 R62">
    <cfRule type="expression" dxfId="39" priority="6" stopIfTrue="1">
      <formula>$O$1="CU"</formula>
    </cfRule>
  </conditionalFormatting>
  <conditionalFormatting sqref="K8 M10 K12 O14 K16 M18 K20 K23 M25 K27 O29 K31 M33 K35 K39 M41 K43 O45 K47 M49 K51">
    <cfRule type="expression" dxfId="38" priority="9" stopIfTrue="1">
      <formula>J8="as"</formula>
    </cfRule>
    <cfRule type="expression" dxfId="37" priority="10" stopIfTrue="1">
      <formula>J8="bs"</formula>
    </cfRule>
  </conditionalFormatting>
  <conditionalFormatting sqref="O16">
    <cfRule type="expression" dxfId="36" priority="1" stopIfTrue="1">
      <formula>AND($O$1="CU",O16="Umpire")</formula>
    </cfRule>
    <cfRule type="expression" dxfId="35" priority="2" stopIfTrue="1">
      <formula>AND($O$1="CU",O16&lt;&gt;"Umpire",P16&lt;&gt;"")</formula>
    </cfRule>
    <cfRule type="expression" dxfId="34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5F59D5C6-FDD7-494C-96F3-B9C907B48EB6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43777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778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DB117-370C-4852-A48A-0F08B44794CC}">
  <sheetPr codeName="Munka65">
    <tabColor indexed="11"/>
  </sheetPr>
  <dimension ref="A1:Q156"/>
  <sheetViews>
    <sheetView workbookViewId="0">
      <selection activeCell="M26" sqref="M26"/>
    </sheetView>
  </sheetViews>
  <sheetFormatPr defaultRowHeight="13.2" x14ac:dyDescent="0.25"/>
  <cols>
    <col min="1" max="1" width="26" bestFit="1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326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239</v>
      </c>
      <c r="C7" s="93" t="s">
        <v>325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/>
      <c r="C8" s="93"/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/>
      <c r="C9" s="93"/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/>
      <c r="C10" s="93"/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/>
      <c r="C11" s="93"/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/>
      <c r="C12" s="93"/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/>
      <c r="C13" s="93"/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492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156">
    <cfRule type="expression" dxfId="33" priority="1" stopIfTrue="1">
      <formula>$Q7&gt;=1</formula>
    </cfRule>
  </conditionalFormatting>
  <conditionalFormatting sqref="B8:D37">
    <cfRule type="expression" dxfId="32" priority="5" stopIfTrue="1">
      <formula>$Q8&gt;=1</formula>
    </cfRule>
  </conditionalFormatting>
  <conditionalFormatting sqref="E7:E14">
    <cfRule type="expression" dxfId="31" priority="10" stopIfTrue="1">
      <formula>AND(ROUNDDOWN(($A$4-E7)/365.25,0)&lt;=13,G7&lt;&gt;"OK")</formula>
    </cfRule>
    <cfRule type="expression" dxfId="30" priority="11" stopIfTrue="1">
      <formula>AND(ROUNDDOWN(($A$4-E7)/365.25,0)&lt;=14,G7&lt;&gt;"OK")</formula>
    </cfRule>
    <cfRule type="expression" dxfId="29" priority="12" stopIfTrue="1">
      <formula>AND(ROUNDDOWN(($A$4-E7)/365.25,0)&lt;=17,G7&lt;&gt;"OK")</formula>
    </cfRule>
    <cfRule type="expression" dxfId="28" priority="15" stopIfTrue="1">
      <formula>AND(ROUNDDOWN(($A$4-E7)/365.25,0)&lt;=13,G7&lt;&gt;"OK")</formula>
    </cfRule>
    <cfRule type="expression" dxfId="27" priority="16" stopIfTrue="1">
      <formula>AND(ROUNDDOWN(($A$4-E7)/365.25,0)&lt;=14,G7&lt;&gt;"OK")</formula>
    </cfRule>
    <cfRule type="expression" dxfId="26" priority="17" stopIfTrue="1">
      <formula>AND(ROUNDDOWN(($A$4-E7)/365.25,0)&lt;=17,G7&lt;&gt;"OK")</formula>
    </cfRule>
  </conditionalFormatting>
  <conditionalFormatting sqref="E7:E27 E29:E37">
    <cfRule type="expression" dxfId="25" priority="6" stopIfTrue="1">
      <formula>AND(ROUNDDOWN(($A$4-E7)/365.25,0)&lt;=13,G7&lt;&gt;"OK")</formula>
    </cfRule>
    <cfRule type="expression" dxfId="24" priority="7" stopIfTrue="1">
      <formula>AND(ROUNDDOWN(($A$4-E7)/365.25,0)&lt;=14,G7&lt;&gt;"OK")</formula>
    </cfRule>
    <cfRule type="expression" dxfId="23" priority="8" stopIfTrue="1">
      <formula>AND(ROUNDDOWN(($A$4-E7)/365.25,0)&lt;=17,G7&lt;&gt;"OK")</formula>
    </cfRule>
  </conditionalFormatting>
  <conditionalFormatting sqref="E7:E156">
    <cfRule type="expression" dxfId="22" priority="18" stopIfTrue="1">
      <formula>AND(ROUNDDOWN(($A$4-E7)/365.25,0)&lt;=13,G7&lt;&gt;"OK")</formula>
    </cfRule>
    <cfRule type="expression" dxfId="21" priority="19" stopIfTrue="1">
      <formula>AND(ROUNDDOWN(($A$4-E7)/365.25,0)&lt;=14,G7&lt;&gt;"OK")</formula>
    </cfRule>
    <cfRule type="expression" dxfId="20" priority="20" stopIfTrue="1">
      <formula>AND(ROUNDDOWN(($A$4-E7)/365.25,0)&lt;=17,G7&lt;&gt;"OK")</formula>
    </cfRule>
  </conditionalFormatting>
  <conditionalFormatting sqref="J7:J156">
    <cfRule type="cellIs" dxfId="19" priority="14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7393" r:id="rId3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5442B-0C5D-4B01-88FA-D00695A51095}">
  <sheetPr codeName="Munka66">
    <tabColor indexed="11"/>
  </sheetPr>
  <dimension ref="A1:AK41"/>
  <sheetViews>
    <sheetView workbookViewId="0">
      <selection activeCell="M26" sqref="M26"/>
    </sheetView>
  </sheetViews>
  <sheetFormatPr defaultRowHeight="13.2" x14ac:dyDescent="0.25"/>
  <cols>
    <col min="1" max="1" width="8.5546875" customWidth="1"/>
    <col min="2" max="2" width="4.77734375" bestFit="1" customWidth="1"/>
    <col min="3" max="3" width="8.33203125" customWidth="1"/>
    <col min="4" max="4" width="12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65" t="s">
        <v>125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/>
      <c r="C2" s="304" t="s">
        <v>326</v>
      </c>
      <c r="D2" s="304"/>
      <c r="E2" s="304">
        <f>Altalanos!$A$8</f>
        <v>0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 t="s">
        <v>31</v>
      </c>
      <c r="M3" s="49"/>
      <c r="N3" s="374"/>
      <c r="O3" s="373"/>
      <c r="P3" s="374"/>
      <c r="Q3" s="416" t="s">
        <v>81</v>
      </c>
      <c r="R3" s="417" t="s">
        <v>87</v>
      </c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314" t="str">
        <f>Altalanos!$E$10</f>
        <v>Dénes Tibor</v>
      </c>
      <c r="M4" s="312"/>
      <c r="N4" s="376"/>
      <c r="O4" s="377"/>
      <c r="P4" s="376"/>
      <c r="Q4" s="418" t="s">
        <v>88</v>
      </c>
      <c r="R4" s="419" t="s">
        <v>83</v>
      </c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Q5" s="420" t="s">
        <v>89</v>
      </c>
      <c r="R5" s="421" t="s">
        <v>85</v>
      </c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378" t="s">
        <v>67</v>
      </c>
      <c r="B7" s="403">
        <v>1</v>
      </c>
      <c r="C7" s="371">
        <f>IF($B7="","",VLOOKUP($B7,'1MD ELO I.kcs U 8 F A'!$A$7:$O$22,5))</f>
        <v>0</v>
      </c>
      <c r="D7" s="371">
        <f>IF($B7="","",VLOOKUP($B7,'1MD ELO I.kcs U 8 F A'!$A$7:$O$22,15))</f>
        <v>0</v>
      </c>
      <c r="E7" s="367" t="str">
        <f>UPPER(IF($B7="","",VLOOKUP($B7,'1MD ELO VIII kcs U 18 + F B '!$A$7:$O$22,2)))</f>
        <v>MÁRKUS</v>
      </c>
      <c r="F7" s="372"/>
      <c r="G7" s="367" t="str">
        <f>IF($B7="","",VLOOKUP($B7,'1MD ELO VIII kcs U 18 + F B '!$A$7:$O$22,3))</f>
        <v>Marcell Mihály</v>
      </c>
      <c r="H7" s="372"/>
      <c r="I7" s="367">
        <f>IF($B7="","",VLOOKUP($B7,'1MD ELO I.kcs U 8 F A'!$A$7:$O$22,4))</f>
        <v>0</v>
      </c>
      <c r="J7" s="348"/>
      <c r="K7" s="432"/>
      <c r="L7" s="428" t="str">
        <f>IF(K7="","",CONCATENATE(VLOOKUP($Y$3,$AB$1:$AK$1,K7)," pont"))</f>
        <v/>
      </c>
      <c r="M7" s="433"/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04"/>
      <c r="C8" s="379"/>
      <c r="D8" s="379"/>
      <c r="E8" s="379"/>
      <c r="F8" s="379"/>
      <c r="G8" s="379"/>
      <c r="H8" s="379"/>
      <c r="I8" s="379"/>
      <c r="J8" s="348"/>
      <c r="K8" s="378"/>
      <c r="L8" s="378"/>
      <c r="M8" s="434"/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03">
        <v>2</v>
      </c>
      <c r="C9" s="371">
        <f>IF($B9="","",VLOOKUP($B9,'1MD ELO I.kcs U 8 F A'!$A$7:$O$22,5))</f>
        <v>0</v>
      </c>
      <c r="D9" s="371">
        <f>IF($B9="","",VLOOKUP($B9,'1MD ELO I.kcs U 8 F A'!$A$7:$O$22,15))</f>
        <v>0</v>
      </c>
      <c r="E9" s="367" t="e">
        <f>UPPER(IF($B9="","",VLOOKUP($B9,#REF!,2)))</f>
        <v>#REF!</v>
      </c>
      <c r="F9" s="372"/>
      <c r="G9" s="367" t="e">
        <f>IF($B9="","",VLOOKUP($B9,#REF!,3))</f>
        <v>#REF!</v>
      </c>
      <c r="H9" s="372"/>
      <c r="I9" s="367">
        <f>IF($B9="","",VLOOKUP($B9,'1MD ELO I.kcs U 8 F A'!$A$7:$O$22,4))</f>
        <v>0</v>
      </c>
      <c r="J9" s="348"/>
      <c r="K9" s="432"/>
      <c r="L9" s="428" t="str">
        <f>IF(K9="","",CONCATENATE(VLOOKUP($Y$3,$AB$1:$AK$1,K9)," pont"))</f>
        <v/>
      </c>
      <c r="M9" s="433"/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04"/>
      <c r="C10" s="379"/>
      <c r="D10" s="379"/>
      <c r="E10" s="379"/>
      <c r="F10" s="379"/>
      <c r="G10" s="379"/>
      <c r="H10" s="379"/>
      <c r="I10" s="379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03">
        <v>4</v>
      </c>
      <c r="C11" s="371">
        <f>IF($B11="","",VLOOKUP($B11,'1MD ELO I.kcs U 8 F A'!$A$7:$O$22,5))</f>
        <v>0</v>
      </c>
      <c r="D11" s="371">
        <f>IF($B11="","",VLOOKUP($B11,'1MD ELO I.kcs U 8 F A'!$A$7:$O$22,15))</f>
        <v>0</v>
      </c>
      <c r="E11" s="367" t="e">
        <f>UPPER(IF($B11="","",VLOOKUP($B11,#REF!,2)))</f>
        <v>#REF!</v>
      </c>
      <c r="F11" s="372"/>
      <c r="G11" s="367" t="e">
        <f>IF($B11="","",VLOOKUP($B11,#REF!,3))</f>
        <v>#REF!</v>
      </c>
      <c r="H11" s="372"/>
      <c r="I11" s="367">
        <f>IF($B11="","",VLOOKUP($B11,'1MD ELO I.kcs U 8 F A'!$A$7:$O$22,4))</f>
        <v>0</v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48"/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348"/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ht="18.75" customHeight="1" x14ac:dyDescent="0.25">
      <c r="A18" s="348"/>
      <c r="B18" s="567"/>
      <c r="C18" s="567"/>
      <c r="D18" s="559" t="str">
        <f>E7</f>
        <v>MÁRKUS</v>
      </c>
      <c r="E18" s="559"/>
      <c r="F18" s="559" t="e">
        <f>E9</f>
        <v>#REF!</v>
      </c>
      <c r="G18" s="559"/>
      <c r="H18" s="559" t="e">
        <f>E11</f>
        <v>#REF!</v>
      </c>
      <c r="I18" s="559"/>
      <c r="J18" s="348"/>
      <c r="K18" s="348"/>
      <c r="L18" s="348"/>
      <c r="M18" s="348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ht="18.75" customHeight="1" x14ac:dyDescent="0.25">
      <c r="A19" s="408" t="s">
        <v>67</v>
      </c>
      <c r="B19" s="558" t="str">
        <f>E7</f>
        <v>MÁRKUS</v>
      </c>
      <c r="C19" s="558"/>
      <c r="D19" s="561"/>
      <c r="E19" s="561"/>
      <c r="F19" s="560"/>
      <c r="G19" s="560"/>
      <c r="H19" s="560"/>
      <c r="I19" s="560"/>
      <c r="J19" s="348"/>
      <c r="K19" s="348"/>
      <c r="L19" s="348"/>
      <c r="M19" s="348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ht="18.75" customHeight="1" x14ac:dyDescent="0.25">
      <c r="A20" s="408" t="s">
        <v>68</v>
      </c>
      <c r="B20" s="558" t="e">
        <f>E9</f>
        <v>#REF!</v>
      </c>
      <c r="C20" s="558"/>
      <c r="D20" s="560"/>
      <c r="E20" s="560"/>
      <c r="F20" s="561"/>
      <c r="G20" s="561"/>
      <c r="H20" s="560"/>
      <c r="I20" s="560"/>
      <c r="J20" s="348"/>
      <c r="K20" s="348"/>
      <c r="L20" s="348"/>
      <c r="M20" s="348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ht="18.75" customHeight="1" x14ac:dyDescent="0.25">
      <c r="A21" s="408" t="s">
        <v>69</v>
      </c>
      <c r="B21" s="558" t="e">
        <f>E11</f>
        <v>#REF!</v>
      </c>
      <c r="C21" s="558"/>
      <c r="D21" s="560"/>
      <c r="E21" s="560"/>
      <c r="F21" s="560"/>
      <c r="G21" s="560"/>
      <c r="H21" s="561"/>
      <c r="I21" s="561"/>
      <c r="J21" s="348"/>
      <c r="K21" s="348"/>
      <c r="L21" s="348"/>
      <c r="M21" s="348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x14ac:dyDescent="0.25">
      <c r="A22" s="348"/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x14ac:dyDescent="0.25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x14ac:dyDescent="0.25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37" x14ac:dyDescent="0.25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37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37" x14ac:dyDescent="0.25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37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26"/>
      <c r="M32" s="326"/>
    </row>
    <row r="33" spans="1:18" x14ac:dyDescent="0.25">
      <c r="A33" s="182" t="s">
        <v>45</v>
      </c>
      <c r="B33" s="183"/>
      <c r="C33" s="271"/>
      <c r="D33" s="384" t="s">
        <v>5</v>
      </c>
      <c r="E33" s="385" t="s">
        <v>47</v>
      </c>
      <c r="F33" s="399"/>
      <c r="G33" s="384" t="s">
        <v>5</v>
      </c>
      <c r="H33" s="385" t="s">
        <v>56</v>
      </c>
      <c r="I33" s="222"/>
      <c r="J33" s="385" t="s">
        <v>57</v>
      </c>
      <c r="K33" s="221" t="s">
        <v>58</v>
      </c>
      <c r="L33" s="32"/>
      <c r="M33" s="485"/>
      <c r="N33" s="484"/>
      <c r="P33" s="380"/>
      <c r="Q33" s="380"/>
      <c r="R33" s="381"/>
    </row>
    <row r="34" spans="1:18" x14ac:dyDescent="0.25">
      <c r="A34" s="359" t="s">
        <v>46</v>
      </c>
      <c r="B34" s="360"/>
      <c r="C34" s="362"/>
      <c r="D34" s="386"/>
      <c r="E34" s="562"/>
      <c r="F34" s="562"/>
      <c r="G34" s="393" t="s">
        <v>6</v>
      </c>
      <c r="H34" s="360"/>
      <c r="I34" s="387"/>
      <c r="J34" s="394"/>
      <c r="K34" s="354" t="s">
        <v>48</v>
      </c>
      <c r="L34" s="400"/>
      <c r="M34" s="390"/>
      <c r="P34" s="382"/>
      <c r="Q34" s="382"/>
      <c r="R34" s="197"/>
    </row>
    <row r="35" spans="1:18" x14ac:dyDescent="0.25">
      <c r="A35" s="363" t="s">
        <v>55</v>
      </c>
      <c r="B35" s="220"/>
      <c r="C35" s="365"/>
      <c r="D35" s="389"/>
      <c r="E35" s="563"/>
      <c r="F35" s="563"/>
      <c r="G35" s="395" t="s">
        <v>7</v>
      </c>
      <c r="H35" s="82"/>
      <c r="I35" s="352"/>
      <c r="J35" s="83"/>
      <c r="K35" s="397"/>
      <c r="L35" s="326"/>
      <c r="M35" s="392"/>
      <c r="P35" s="197"/>
      <c r="Q35" s="193"/>
      <c r="R35" s="197"/>
    </row>
    <row r="36" spans="1:18" x14ac:dyDescent="0.25">
      <c r="A36" s="236"/>
      <c r="B36" s="237"/>
      <c r="C36" s="238"/>
      <c r="D36" s="389"/>
      <c r="E36" s="84"/>
      <c r="F36" s="348"/>
      <c r="G36" s="395" t="s">
        <v>8</v>
      </c>
      <c r="H36" s="82"/>
      <c r="I36" s="352"/>
      <c r="J36" s="83"/>
      <c r="K36" s="354" t="s">
        <v>49</v>
      </c>
      <c r="L36" s="400"/>
      <c r="M36" s="388"/>
      <c r="P36" s="382"/>
      <c r="Q36" s="382"/>
      <c r="R36" s="197"/>
    </row>
    <row r="37" spans="1:18" x14ac:dyDescent="0.25">
      <c r="A37" s="208"/>
      <c r="B37" s="127"/>
      <c r="C37" s="209"/>
      <c r="D37" s="389"/>
      <c r="E37" s="84"/>
      <c r="F37" s="348"/>
      <c r="G37" s="395" t="s">
        <v>9</v>
      </c>
      <c r="H37" s="82"/>
      <c r="I37" s="352"/>
      <c r="J37" s="83"/>
      <c r="K37" s="398"/>
      <c r="L37" s="348"/>
      <c r="M37" s="390"/>
      <c r="P37" s="197"/>
      <c r="Q37" s="193"/>
      <c r="R37" s="197"/>
    </row>
    <row r="38" spans="1:18" x14ac:dyDescent="0.25">
      <c r="A38" s="224"/>
      <c r="B38" s="239"/>
      <c r="C38" s="270"/>
      <c r="D38" s="389"/>
      <c r="E38" s="84"/>
      <c r="F38" s="348"/>
      <c r="G38" s="395" t="s">
        <v>10</v>
      </c>
      <c r="H38" s="82"/>
      <c r="I38" s="352"/>
      <c r="J38" s="83"/>
      <c r="K38" s="363"/>
      <c r="L38" s="326"/>
      <c r="M38" s="392"/>
      <c r="P38" s="197"/>
      <c r="Q38" s="193"/>
      <c r="R38" s="197"/>
    </row>
    <row r="39" spans="1:18" x14ac:dyDescent="0.25">
      <c r="A39" s="225"/>
      <c r="B39" s="22"/>
      <c r="C39" s="209"/>
      <c r="D39" s="389"/>
      <c r="E39" s="84"/>
      <c r="F39" s="348"/>
      <c r="G39" s="395" t="s">
        <v>11</v>
      </c>
      <c r="H39" s="82"/>
      <c r="I39" s="352"/>
      <c r="J39" s="83"/>
      <c r="K39" s="354" t="s">
        <v>34</v>
      </c>
      <c r="L39" s="400"/>
      <c r="M39" s="388"/>
      <c r="P39" s="382"/>
      <c r="Q39" s="382"/>
      <c r="R39" s="197"/>
    </row>
    <row r="40" spans="1:18" x14ac:dyDescent="0.25">
      <c r="A40" s="225"/>
      <c r="B40" s="22"/>
      <c r="C40" s="234"/>
      <c r="D40" s="389"/>
      <c r="E40" s="84"/>
      <c r="F40" s="348"/>
      <c r="G40" s="395" t="s">
        <v>12</v>
      </c>
      <c r="H40" s="82"/>
      <c r="I40" s="352"/>
      <c r="J40" s="83"/>
      <c r="K40" s="398"/>
      <c r="L40" s="348"/>
      <c r="M40" s="390"/>
      <c r="P40" s="197"/>
      <c r="Q40" s="193"/>
      <c r="R40" s="197"/>
    </row>
    <row r="41" spans="1:18" x14ac:dyDescent="0.25">
      <c r="A41" s="226"/>
      <c r="B41" s="223"/>
      <c r="C41" s="235"/>
      <c r="D41" s="391"/>
      <c r="E41" s="211"/>
      <c r="F41" s="326"/>
      <c r="G41" s="396" t="s">
        <v>13</v>
      </c>
      <c r="H41" s="220"/>
      <c r="I41" s="356"/>
      <c r="J41" s="213"/>
      <c r="K41" s="363" t="str">
        <f>L4</f>
        <v>Dénes Tibor</v>
      </c>
      <c r="L41" s="326"/>
      <c r="M41" s="392"/>
      <c r="P41" s="197"/>
      <c r="Q41" s="193"/>
      <c r="R41" s="383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18" priority="1" stopIfTrue="1" operator="equal">
      <formula>"Bye"</formula>
    </cfRule>
  </conditionalFormatting>
  <conditionalFormatting sqref="R41">
    <cfRule type="expression" dxfId="17" priority="2" stopIfTrue="1">
      <formula>$O$1="CU"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C9A3-4B28-4624-93D1-38D498028684}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M26" sqref="M26"/>
      <selection pane="bottomLeft" activeCell="G15" sqref="G15"/>
    </sheetView>
  </sheetViews>
  <sheetFormatPr defaultRowHeight="13.2" x14ac:dyDescent="0.25"/>
  <cols>
    <col min="1" max="1" width="3.88671875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154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155</v>
      </c>
      <c r="C7" s="93" t="s">
        <v>137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 t="s">
        <v>131</v>
      </c>
      <c r="C8" s="93" t="s">
        <v>156</v>
      </c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/>
      <c r="C9" s="93"/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/>
      <c r="C10" s="93"/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/>
      <c r="C11" s="93"/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/>
      <c r="C12" s="93"/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/>
      <c r="C13" s="93"/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492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71" si="0">IF(Q40="",999,Q40)</f>
        <v>999</v>
      </c>
      <c r="M40" s="284">
        <f t="shared" ref="M40:M71" si="1">IF(P40=999,999,1)</f>
        <v>999</v>
      </c>
      <c r="N40" s="278"/>
      <c r="O40" s="95"/>
      <c r="P40" s="114">
        <f t="shared" ref="P40:P71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ref="L72:L100" si="3">IF(Q72="",999,Q72)</f>
        <v>999</v>
      </c>
      <c r="M72" s="284">
        <f t="shared" ref="M72:M100" si="4">IF(P72=999,999,1)</f>
        <v>999</v>
      </c>
      <c r="N72" s="278"/>
      <c r="O72" s="95"/>
      <c r="P72" s="114">
        <f t="shared" ref="P72:P100" si="5">IF(N72="DA",1,IF(N72="WC",2,IF(N72="SE",3,IF(N72="Q",4,IF(N72="LL",5,999)))))</f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3"/>
        <v>999</v>
      </c>
      <c r="M73" s="284">
        <f t="shared" si="4"/>
        <v>999</v>
      </c>
      <c r="N73" s="278"/>
      <c r="O73" s="95"/>
      <c r="P73" s="114">
        <f t="shared" si="5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3"/>
        <v>999</v>
      </c>
      <c r="M74" s="284">
        <f t="shared" si="4"/>
        <v>999</v>
      </c>
      <c r="N74" s="278"/>
      <c r="O74" s="95"/>
      <c r="P74" s="114">
        <f t="shared" si="5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3"/>
        <v>999</v>
      </c>
      <c r="M75" s="284">
        <f t="shared" si="4"/>
        <v>999</v>
      </c>
      <c r="N75" s="278"/>
      <c r="O75" s="95"/>
      <c r="P75" s="114">
        <f t="shared" si="5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3"/>
        <v>999</v>
      </c>
      <c r="M76" s="284">
        <f t="shared" si="4"/>
        <v>999</v>
      </c>
      <c r="N76" s="278"/>
      <c r="O76" s="95"/>
      <c r="P76" s="114">
        <f t="shared" si="5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3"/>
        <v>999</v>
      </c>
      <c r="M77" s="284">
        <f t="shared" si="4"/>
        <v>999</v>
      </c>
      <c r="N77" s="278"/>
      <c r="O77" s="95"/>
      <c r="P77" s="114">
        <f t="shared" si="5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3"/>
        <v>999</v>
      </c>
      <c r="M78" s="284">
        <f t="shared" si="4"/>
        <v>999</v>
      </c>
      <c r="N78" s="278"/>
      <c r="O78" s="95"/>
      <c r="P78" s="114">
        <f t="shared" si="5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3"/>
        <v>999</v>
      </c>
      <c r="M79" s="284">
        <f t="shared" si="4"/>
        <v>999</v>
      </c>
      <c r="N79" s="278"/>
      <c r="O79" s="95"/>
      <c r="P79" s="114">
        <f t="shared" si="5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3"/>
        <v>999</v>
      </c>
      <c r="M80" s="284">
        <f t="shared" si="4"/>
        <v>999</v>
      </c>
      <c r="N80" s="278"/>
      <c r="O80" s="95"/>
      <c r="P80" s="114">
        <f t="shared" si="5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3"/>
        <v>999</v>
      </c>
      <c r="M81" s="284">
        <f t="shared" si="4"/>
        <v>999</v>
      </c>
      <c r="N81" s="278"/>
      <c r="O81" s="95"/>
      <c r="P81" s="114">
        <f t="shared" si="5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3"/>
        <v>999</v>
      </c>
      <c r="M82" s="284">
        <f t="shared" si="4"/>
        <v>999</v>
      </c>
      <c r="N82" s="278"/>
      <c r="O82" s="95"/>
      <c r="P82" s="114">
        <f t="shared" si="5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3"/>
        <v>999</v>
      </c>
      <c r="M83" s="284">
        <f t="shared" si="4"/>
        <v>999</v>
      </c>
      <c r="N83" s="278"/>
      <c r="O83" s="95"/>
      <c r="P83" s="114">
        <f t="shared" si="5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3"/>
        <v>999</v>
      </c>
      <c r="M84" s="284">
        <f t="shared" si="4"/>
        <v>999</v>
      </c>
      <c r="N84" s="278"/>
      <c r="O84" s="95"/>
      <c r="P84" s="114">
        <f t="shared" si="5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3"/>
        <v>999</v>
      </c>
      <c r="M85" s="284">
        <f t="shared" si="4"/>
        <v>999</v>
      </c>
      <c r="N85" s="278"/>
      <c r="O85" s="95"/>
      <c r="P85" s="114">
        <f t="shared" si="5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3"/>
        <v>999</v>
      </c>
      <c r="M86" s="284">
        <f t="shared" si="4"/>
        <v>999</v>
      </c>
      <c r="N86" s="278"/>
      <c r="O86" s="95"/>
      <c r="P86" s="114">
        <f t="shared" si="5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3"/>
        <v>999</v>
      </c>
      <c r="M87" s="284">
        <f t="shared" si="4"/>
        <v>999</v>
      </c>
      <c r="N87" s="278"/>
      <c r="O87" s="95"/>
      <c r="P87" s="114">
        <f t="shared" si="5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3"/>
        <v>999</v>
      </c>
      <c r="M88" s="284">
        <f t="shared" si="4"/>
        <v>999</v>
      </c>
      <c r="N88" s="278"/>
      <c r="O88" s="95"/>
      <c r="P88" s="114">
        <f t="shared" si="5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3"/>
        <v>999</v>
      </c>
      <c r="M89" s="284">
        <f t="shared" si="4"/>
        <v>999</v>
      </c>
      <c r="N89" s="278"/>
      <c r="O89" s="95"/>
      <c r="P89" s="114">
        <f t="shared" si="5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3"/>
        <v>999</v>
      </c>
      <c r="M90" s="284">
        <f t="shared" si="4"/>
        <v>999</v>
      </c>
      <c r="N90" s="278"/>
      <c r="O90" s="95"/>
      <c r="P90" s="114">
        <f t="shared" si="5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3"/>
        <v>999</v>
      </c>
      <c r="M91" s="284">
        <f t="shared" si="4"/>
        <v>999</v>
      </c>
      <c r="N91" s="278"/>
      <c r="O91" s="95"/>
      <c r="P91" s="114">
        <f t="shared" si="5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3"/>
        <v>999</v>
      </c>
      <c r="M92" s="284">
        <f t="shared" si="4"/>
        <v>999</v>
      </c>
      <c r="N92" s="278"/>
      <c r="O92" s="95"/>
      <c r="P92" s="114">
        <f t="shared" si="5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3"/>
        <v>999</v>
      </c>
      <c r="M93" s="284">
        <f t="shared" si="4"/>
        <v>999</v>
      </c>
      <c r="N93" s="278"/>
      <c r="O93" s="95"/>
      <c r="P93" s="114">
        <f t="shared" si="5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3"/>
        <v>999</v>
      </c>
      <c r="M94" s="284">
        <f t="shared" si="4"/>
        <v>999</v>
      </c>
      <c r="N94" s="278"/>
      <c r="O94" s="95"/>
      <c r="P94" s="114">
        <f t="shared" si="5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3"/>
        <v>999</v>
      </c>
      <c r="M95" s="284">
        <f t="shared" si="4"/>
        <v>999</v>
      </c>
      <c r="N95" s="278"/>
      <c r="O95" s="95"/>
      <c r="P95" s="114">
        <f t="shared" si="5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3"/>
        <v>999</v>
      </c>
      <c r="M96" s="284">
        <f t="shared" si="4"/>
        <v>999</v>
      </c>
      <c r="N96" s="278"/>
      <c r="O96" s="95"/>
      <c r="P96" s="114">
        <f t="shared" si="5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3"/>
        <v>999</v>
      </c>
      <c r="M97" s="284">
        <f t="shared" si="4"/>
        <v>999</v>
      </c>
      <c r="N97" s="278"/>
      <c r="O97" s="95"/>
      <c r="P97" s="114">
        <f t="shared" si="5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3"/>
        <v>999</v>
      </c>
      <c r="M98" s="284">
        <f t="shared" si="4"/>
        <v>999</v>
      </c>
      <c r="N98" s="278"/>
      <c r="O98" s="95"/>
      <c r="P98" s="114">
        <f t="shared" si="5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3"/>
        <v>999</v>
      </c>
      <c r="M99" s="284">
        <f t="shared" si="4"/>
        <v>999</v>
      </c>
      <c r="N99" s="278"/>
      <c r="O99" s="95"/>
      <c r="P99" s="114">
        <f t="shared" si="5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3"/>
        <v>999</v>
      </c>
      <c r="M100" s="284">
        <f t="shared" si="4"/>
        <v>999</v>
      </c>
      <c r="N100" s="278"/>
      <c r="O100" s="95"/>
      <c r="P100" s="114">
        <f t="shared" si="5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ref="L101:L134" si="6">IF(Q101="",999,Q101)</f>
        <v>999</v>
      </c>
      <c r="M101" s="284">
        <f t="shared" ref="M101:M134" si="7">IF(P101=999,999,1)</f>
        <v>999</v>
      </c>
      <c r="N101" s="278"/>
      <c r="O101" s="95"/>
      <c r="P101" s="114">
        <f t="shared" ref="P101:P134" si="8">IF(N101="DA",1,IF(N101="WC",2,IF(N101="SE",3,IF(N101="Q",4,IF(N101="LL",5,999)))))</f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6"/>
        <v>999</v>
      </c>
      <c r="M102" s="284">
        <f t="shared" si="7"/>
        <v>999</v>
      </c>
      <c r="N102" s="278"/>
      <c r="O102" s="95"/>
      <c r="P102" s="114">
        <f t="shared" si="8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6"/>
        <v>999</v>
      </c>
      <c r="M103" s="284">
        <f t="shared" si="7"/>
        <v>999</v>
      </c>
      <c r="N103" s="278"/>
      <c r="O103" s="95"/>
      <c r="P103" s="114">
        <f t="shared" si="8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si="6"/>
        <v>999</v>
      </c>
      <c r="M104" s="284">
        <f t="shared" si="7"/>
        <v>999</v>
      </c>
      <c r="N104" s="278"/>
      <c r="O104" s="95"/>
      <c r="P104" s="114">
        <f t="shared" si="8"/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6"/>
        <v>999</v>
      </c>
      <c r="M105" s="284">
        <f t="shared" si="7"/>
        <v>999</v>
      </c>
      <c r="N105" s="278"/>
      <c r="O105" s="95"/>
      <c r="P105" s="114">
        <f t="shared" si="8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6"/>
        <v>999</v>
      </c>
      <c r="M106" s="284">
        <f t="shared" si="7"/>
        <v>999</v>
      </c>
      <c r="N106" s="278"/>
      <c r="O106" s="95"/>
      <c r="P106" s="114">
        <f t="shared" si="8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6"/>
        <v>999</v>
      </c>
      <c r="M107" s="284">
        <f t="shared" si="7"/>
        <v>999</v>
      </c>
      <c r="N107" s="278"/>
      <c r="O107" s="95"/>
      <c r="P107" s="114">
        <f t="shared" si="8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6"/>
        <v>999</v>
      </c>
      <c r="M108" s="284">
        <f t="shared" si="7"/>
        <v>999</v>
      </c>
      <c r="N108" s="278"/>
      <c r="O108" s="95"/>
      <c r="P108" s="114">
        <f t="shared" si="8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6"/>
        <v>999</v>
      </c>
      <c r="M109" s="284">
        <f t="shared" si="7"/>
        <v>999</v>
      </c>
      <c r="N109" s="278"/>
      <c r="O109" s="95"/>
      <c r="P109" s="114">
        <f t="shared" si="8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6"/>
        <v>999</v>
      </c>
      <c r="M110" s="284">
        <f t="shared" si="7"/>
        <v>999</v>
      </c>
      <c r="N110" s="278"/>
      <c r="O110" s="95"/>
      <c r="P110" s="114">
        <f t="shared" si="8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6"/>
        <v>999</v>
      </c>
      <c r="M111" s="284">
        <f t="shared" si="7"/>
        <v>999</v>
      </c>
      <c r="N111" s="278"/>
      <c r="O111" s="95"/>
      <c r="P111" s="114">
        <f t="shared" si="8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6"/>
        <v>999</v>
      </c>
      <c r="M112" s="284">
        <f t="shared" si="7"/>
        <v>999</v>
      </c>
      <c r="N112" s="278"/>
      <c r="O112" s="95"/>
      <c r="P112" s="114">
        <f t="shared" si="8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6"/>
        <v>999</v>
      </c>
      <c r="M113" s="284">
        <f t="shared" si="7"/>
        <v>999</v>
      </c>
      <c r="N113" s="278"/>
      <c r="O113" s="95"/>
      <c r="P113" s="114">
        <f t="shared" si="8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6"/>
        <v>999</v>
      </c>
      <c r="M114" s="284">
        <f t="shared" si="7"/>
        <v>999</v>
      </c>
      <c r="N114" s="278"/>
      <c r="O114" s="95"/>
      <c r="P114" s="114">
        <f t="shared" si="8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6"/>
        <v>999</v>
      </c>
      <c r="M115" s="284">
        <f t="shared" si="7"/>
        <v>999</v>
      </c>
      <c r="N115" s="278"/>
      <c r="O115" s="95"/>
      <c r="P115" s="114">
        <f t="shared" si="8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6"/>
        <v>999</v>
      </c>
      <c r="M116" s="284">
        <f t="shared" si="7"/>
        <v>999</v>
      </c>
      <c r="N116" s="278"/>
      <c r="O116" s="95"/>
      <c r="P116" s="114">
        <f t="shared" si="8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6"/>
        <v>999</v>
      </c>
      <c r="M117" s="284">
        <f t="shared" si="7"/>
        <v>999</v>
      </c>
      <c r="N117" s="278"/>
      <c r="O117" s="95"/>
      <c r="P117" s="114">
        <f t="shared" si="8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6"/>
        <v>999</v>
      </c>
      <c r="M118" s="284">
        <f t="shared" si="7"/>
        <v>999</v>
      </c>
      <c r="N118" s="278"/>
      <c r="O118" s="95"/>
      <c r="P118" s="114">
        <f t="shared" si="8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6"/>
        <v>999</v>
      </c>
      <c r="M119" s="284">
        <f t="shared" si="7"/>
        <v>999</v>
      </c>
      <c r="N119" s="278"/>
      <c r="O119" s="95"/>
      <c r="P119" s="114">
        <f t="shared" si="8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6"/>
        <v>999</v>
      </c>
      <c r="M120" s="284">
        <f t="shared" si="7"/>
        <v>999</v>
      </c>
      <c r="N120" s="278"/>
      <c r="O120" s="95"/>
      <c r="P120" s="114">
        <f t="shared" si="8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6"/>
        <v>999</v>
      </c>
      <c r="M121" s="284">
        <f t="shared" si="7"/>
        <v>999</v>
      </c>
      <c r="N121" s="278"/>
      <c r="O121" s="95"/>
      <c r="P121" s="114">
        <f t="shared" si="8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6"/>
        <v>999</v>
      </c>
      <c r="M122" s="284">
        <f t="shared" si="7"/>
        <v>999</v>
      </c>
      <c r="N122" s="278"/>
      <c r="O122" s="95"/>
      <c r="P122" s="114">
        <f t="shared" si="8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6"/>
        <v>999</v>
      </c>
      <c r="M123" s="284">
        <f t="shared" si="7"/>
        <v>999</v>
      </c>
      <c r="N123" s="278"/>
      <c r="O123" s="95"/>
      <c r="P123" s="114">
        <f t="shared" si="8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6"/>
        <v>999</v>
      </c>
      <c r="M124" s="284">
        <f t="shared" si="7"/>
        <v>999</v>
      </c>
      <c r="N124" s="278"/>
      <c r="O124" s="95"/>
      <c r="P124" s="114">
        <f t="shared" si="8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6"/>
        <v>999</v>
      </c>
      <c r="M125" s="284">
        <f t="shared" si="7"/>
        <v>999</v>
      </c>
      <c r="N125" s="278"/>
      <c r="O125" s="95"/>
      <c r="P125" s="114">
        <f t="shared" si="8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6"/>
        <v>999</v>
      </c>
      <c r="M126" s="284">
        <f t="shared" si="7"/>
        <v>999</v>
      </c>
      <c r="N126" s="278"/>
      <c r="O126" s="95"/>
      <c r="P126" s="114">
        <f t="shared" si="8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6"/>
        <v>999</v>
      </c>
      <c r="M127" s="284">
        <f t="shared" si="7"/>
        <v>999</v>
      </c>
      <c r="N127" s="278"/>
      <c r="O127" s="95"/>
      <c r="P127" s="114">
        <f t="shared" si="8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6"/>
        <v>999</v>
      </c>
      <c r="M128" s="284">
        <f t="shared" si="7"/>
        <v>999</v>
      </c>
      <c r="N128" s="278"/>
      <c r="O128" s="95"/>
      <c r="P128" s="114">
        <f t="shared" si="8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6"/>
        <v>999</v>
      </c>
      <c r="M129" s="284">
        <f t="shared" si="7"/>
        <v>999</v>
      </c>
      <c r="N129" s="278"/>
      <c r="O129" s="95"/>
      <c r="P129" s="114">
        <f t="shared" si="8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6"/>
        <v>999</v>
      </c>
      <c r="M130" s="284">
        <f t="shared" si="7"/>
        <v>999</v>
      </c>
      <c r="N130" s="278"/>
      <c r="O130" s="95"/>
      <c r="P130" s="114">
        <f t="shared" si="8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6"/>
        <v>999</v>
      </c>
      <c r="M131" s="284">
        <f t="shared" si="7"/>
        <v>999</v>
      </c>
      <c r="N131" s="278"/>
      <c r="O131" s="95"/>
      <c r="P131" s="114">
        <f t="shared" si="8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6"/>
        <v>999</v>
      </c>
      <c r="M132" s="284">
        <f t="shared" si="7"/>
        <v>999</v>
      </c>
      <c r="N132" s="278"/>
      <c r="O132" s="95"/>
      <c r="P132" s="114">
        <f t="shared" si="8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6"/>
        <v>999</v>
      </c>
      <c r="M133" s="284">
        <f t="shared" si="7"/>
        <v>999</v>
      </c>
      <c r="N133" s="278"/>
      <c r="O133" s="95"/>
      <c r="P133" s="114">
        <f t="shared" si="8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6"/>
        <v>999</v>
      </c>
      <c r="M134" s="284">
        <f t="shared" si="7"/>
        <v>999</v>
      </c>
      <c r="N134" s="278"/>
      <c r="O134" s="285"/>
      <c r="P134" s="286">
        <f t="shared" si="8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ref="L135:L156" si="9">IF(Q135="",999,Q135)</f>
        <v>999</v>
      </c>
      <c r="M135" s="284">
        <f t="shared" ref="M135:M156" si="10">IF(P135=999,999,1)</f>
        <v>999</v>
      </c>
      <c r="N135" s="278"/>
      <c r="O135" s="95"/>
      <c r="P135" s="114">
        <f t="shared" ref="P135:P156" si="11">IF(N135="DA",1,IF(N135="WC",2,IF(N135="SE",3,IF(N135="Q",4,IF(N135="LL",5,999)))))</f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9"/>
        <v>999</v>
      </c>
      <c r="M136" s="284">
        <f t="shared" si="10"/>
        <v>999</v>
      </c>
      <c r="N136" s="278"/>
      <c r="O136" s="95"/>
      <c r="P136" s="114">
        <f t="shared" si="11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9"/>
        <v>999</v>
      </c>
      <c r="M137" s="284">
        <f t="shared" si="10"/>
        <v>999</v>
      </c>
      <c r="N137" s="278"/>
      <c r="O137" s="95"/>
      <c r="P137" s="114">
        <f t="shared" si="11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9"/>
        <v>999</v>
      </c>
      <c r="M138" s="284">
        <f t="shared" si="10"/>
        <v>999</v>
      </c>
      <c r="N138" s="278"/>
      <c r="O138" s="95"/>
      <c r="P138" s="114">
        <f t="shared" si="11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9"/>
        <v>999</v>
      </c>
      <c r="M139" s="284">
        <f t="shared" si="10"/>
        <v>999</v>
      </c>
      <c r="N139" s="278"/>
      <c r="O139" s="95"/>
      <c r="P139" s="114">
        <f t="shared" si="11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9"/>
        <v>999</v>
      </c>
      <c r="M140" s="284">
        <f t="shared" si="10"/>
        <v>999</v>
      </c>
      <c r="N140" s="278"/>
      <c r="O140" s="95"/>
      <c r="P140" s="114">
        <f t="shared" si="11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9"/>
        <v>999</v>
      </c>
      <c r="M141" s="284">
        <f t="shared" si="10"/>
        <v>999</v>
      </c>
      <c r="N141" s="278"/>
      <c r="O141" s="285"/>
      <c r="P141" s="286">
        <f t="shared" si="11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9"/>
        <v>999</v>
      </c>
      <c r="M142" s="284">
        <f t="shared" si="10"/>
        <v>999</v>
      </c>
      <c r="N142" s="278"/>
      <c r="O142" s="95"/>
      <c r="P142" s="114">
        <f t="shared" si="11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9"/>
        <v>999</v>
      </c>
      <c r="M143" s="284">
        <f t="shared" si="10"/>
        <v>999</v>
      </c>
      <c r="N143" s="278"/>
      <c r="O143" s="95"/>
      <c r="P143" s="114">
        <f t="shared" si="11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9"/>
        <v>999</v>
      </c>
      <c r="M144" s="284">
        <f t="shared" si="10"/>
        <v>999</v>
      </c>
      <c r="N144" s="278"/>
      <c r="O144" s="95"/>
      <c r="P144" s="114">
        <f t="shared" si="11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9"/>
        <v>999</v>
      </c>
      <c r="M145" s="284">
        <f t="shared" si="10"/>
        <v>999</v>
      </c>
      <c r="N145" s="278"/>
      <c r="O145" s="95"/>
      <c r="P145" s="114">
        <f t="shared" si="11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9"/>
        <v>999</v>
      </c>
      <c r="M146" s="284">
        <f t="shared" si="10"/>
        <v>999</v>
      </c>
      <c r="N146" s="278"/>
      <c r="O146" s="95"/>
      <c r="P146" s="114">
        <f t="shared" si="11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9"/>
        <v>999</v>
      </c>
      <c r="M147" s="284">
        <f t="shared" si="10"/>
        <v>999</v>
      </c>
      <c r="N147" s="278"/>
      <c r="O147" s="95"/>
      <c r="P147" s="114">
        <f t="shared" si="11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9"/>
        <v>999</v>
      </c>
      <c r="M148" s="284">
        <f t="shared" si="10"/>
        <v>999</v>
      </c>
      <c r="N148" s="278"/>
      <c r="O148" s="285"/>
      <c r="P148" s="286">
        <f t="shared" si="11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9"/>
        <v>999</v>
      </c>
      <c r="M149" s="284">
        <f t="shared" si="10"/>
        <v>999</v>
      </c>
      <c r="N149" s="278"/>
      <c r="O149" s="95"/>
      <c r="P149" s="114">
        <f t="shared" si="11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9"/>
        <v>999</v>
      </c>
      <c r="M150" s="284">
        <f t="shared" si="10"/>
        <v>999</v>
      </c>
      <c r="N150" s="278"/>
      <c r="O150" s="95"/>
      <c r="P150" s="114">
        <f t="shared" si="11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9"/>
        <v>999</v>
      </c>
      <c r="M151" s="284">
        <f t="shared" si="10"/>
        <v>999</v>
      </c>
      <c r="N151" s="278"/>
      <c r="O151" s="95"/>
      <c r="P151" s="114">
        <f t="shared" si="11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9"/>
        <v>999</v>
      </c>
      <c r="M152" s="284">
        <f t="shared" si="10"/>
        <v>999</v>
      </c>
      <c r="N152" s="278"/>
      <c r="O152" s="95"/>
      <c r="P152" s="114">
        <f t="shared" si="11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9"/>
        <v>999</v>
      </c>
      <c r="M153" s="284">
        <f t="shared" si="10"/>
        <v>999</v>
      </c>
      <c r="N153" s="278"/>
      <c r="O153" s="95"/>
      <c r="P153" s="114">
        <f t="shared" si="11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9"/>
        <v>999</v>
      </c>
      <c r="M154" s="284">
        <f t="shared" si="10"/>
        <v>999</v>
      </c>
      <c r="N154" s="278"/>
      <c r="O154" s="95"/>
      <c r="P154" s="114">
        <f t="shared" si="11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9"/>
        <v>999</v>
      </c>
      <c r="M155" s="284">
        <f t="shared" si="10"/>
        <v>999</v>
      </c>
      <c r="N155" s="278"/>
      <c r="O155" s="95"/>
      <c r="P155" s="114">
        <f t="shared" si="11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9"/>
        <v>999</v>
      </c>
      <c r="M156" s="284">
        <f t="shared" si="10"/>
        <v>999</v>
      </c>
      <c r="N156" s="278"/>
      <c r="O156" s="95"/>
      <c r="P156" s="114">
        <f t="shared" si="11"/>
        <v>999</v>
      </c>
      <c r="Q156" s="95"/>
    </row>
  </sheetData>
  <phoneticPr fontId="60" type="noConversion"/>
  <conditionalFormatting sqref="A7:D156">
    <cfRule type="expression" dxfId="532" priority="18" stopIfTrue="1">
      <formula>$Q7&gt;=1</formula>
    </cfRule>
  </conditionalFormatting>
  <conditionalFormatting sqref="B7:D37">
    <cfRule type="expression" dxfId="531" priority="1" stopIfTrue="1">
      <formula>$Q7&gt;=1</formula>
    </cfRule>
  </conditionalFormatting>
  <conditionalFormatting sqref="E7:E14">
    <cfRule type="expression" dxfId="530" priority="6" stopIfTrue="1">
      <formula>AND(ROUNDDOWN(($A$4-E7)/365.25,0)&lt;=13,G7&lt;&gt;"OK")</formula>
    </cfRule>
    <cfRule type="expression" dxfId="529" priority="7" stopIfTrue="1">
      <formula>AND(ROUNDDOWN(($A$4-E7)/365.25,0)&lt;=14,G7&lt;&gt;"OK")</formula>
    </cfRule>
    <cfRule type="expression" dxfId="528" priority="8" stopIfTrue="1">
      <formula>AND(ROUNDDOWN(($A$4-E7)/365.25,0)&lt;=17,G7&lt;&gt;"OK")</formula>
    </cfRule>
    <cfRule type="expression" dxfId="527" priority="11" stopIfTrue="1">
      <formula>AND(ROUNDDOWN(($A$4-E7)/365.25,0)&lt;=13,G7&lt;&gt;"OK")</formula>
    </cfRule>
    <cfRule type="expression" dxfId="526" priority="12" stopIfTrue="1">
      <formula>AND(ROUNDDOWN(($A$4-E7)/365.25,0)&lt;=14,G7&lt;&gt;"OK")</formula>
    </cfRule>
    <cfRule type="expression" dxfId="525" priority="13" stopIfTrue="1">
      <formula>AND(ROUNDDOWN(($A$4-E7)/365.25,0)&lt;=17,G7&lt;&gt;"OK")</formula>
    </cfRule>
  </conditionalFormatting>
  <conditionalFormatting sqref="E7:E27 E29:E37">
    <cfRule type="expression" dxfId="524" priority="2" stopIfTrue="1">
      <formula>AND(ROUNDDOWN(($A$4-E7)/365.25,0)&lt;=13,G7&lt;&gt;"OK")</formula>
    </cfRule>
    <cfRule type="expression" dxfId="523" priority="3" stopIfTrue="1">
      <formula>AND(ROUNDDOWN(($A$4-E7)/365.25,0)&lt;=14,G7&lt;&gt;"OK")</formula>
    </cfRule>
    <cfRule type="expression" dxfId="522" priority="4" stopIfTrue="1">
      <formula>AND(ROUNDDOWN(($A$4-E7)/365.25,0)&lt;=17,G7&lt;&gt;"OK")</formula>
    </cfRule>
  </conditionalFormatting>
  <conditionalFormatting sqref="E7:E156">
    <cfRule type="expression" dxfId="521" priority="14" stopIfTrue="1">
      <formula>AND(ROUNDDOWN(($A$4-E7)/365.25,0)&lt;=13,G7&lt;&gt;"OK")</formula>
    </cfRule>
    <cfRule type="expression" dxfId="520" priority="15" stopIfTrue="1">
      <formula>AND(ROUNDDOWN(($A$4-E7)/365.25,0)&lt;=14,G7&lt;&gt;"OK")</formula>
    </cfRule>
    <cfRule type="expression" dxfId="519" priority="16" stopIfTrue="1">
      <formula>AND(ROUNDDOWN(($A$4-E7)/365.25,0)&lt;=17,G7&lt;&gt;"OK")</formula>
    </cfRule>
  </conditionalFormatting>
  <conditionalFormatting sqref="J7:J156">
    <cfRule type="cellIs" dxfId="518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00E72-F2CC-45BE-B8E2-DF2A3E373755}">
  <sheetPr codeName="Munka67">
    <tabColor indexed="11"/>
  </sheetPr>
  <dimension ref="A1:Q156"/>
  <sheetViews>
    <sheetView workbookViewId="0">
      <selection activeCell="M26" sqref="M26"/>
    </sheetView>
  </sheetViews>
  <sheetFormatPr defaultRowHeight="13.2" x14ac:dyDescent="0.25"/>
  <cols>
    <col min="1" max="1" width="26" bestFit="1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327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210</v>
      </c>
      <c r="C7" s="93" t="s">
        <v>328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/>
      <c r="C8" s="93"/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/>
      <c r="C9" s="93"/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/>
      <c r="C10" s="93"/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/>
      <c r="C11" s="93"/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/>
      <c r="C12" s="93"/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/>
      <c r="C13" s="93"/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492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156">
    <cfRule type="expression" dxfId="16" priority="1" stopIfTrue="1">
      <formula>$Q7&gt;=1</formula>
    </cfRule>
  </conditionalFormatting>
  <conditionalFormatting sqref="B8:D37">
    <cfRule type="expression" dxfId="15" priority="5" stopIfTrue="1">
      <formula>$Q8&gt;=1</formula>
    </cfRule>
  </conditionalFormatting>
  <conditionalFormatting sqref="E7:E14">
    <cfRule type="expression" dxfId="14" priority="10" stopIfTrue="1">
      <formula>AND(ROUNDDOWN(($A$4-E7)/365.25,0)&lt;=13,G7&lt;&gt;"OK")</formula>
    </cfRule>
    <cfRule type="expression" dxfId="13" priority="11" stopIfTrue="1">
      <formula>AND(ROUNDDOWN(($A$4-E7)/365.25,0)&lt;=14,G7&lt;&gt;"OK")</formula>
    </cfRule>
    <cfRule type="expression" dxfId="12" priority="12" stopIfTrue="1">
      <formula>AND(ROUNDDOWN(($A$4-E7)/365.25,0)&lt;=17,G7&lt;&gt;"OK")</formula>
    </cfRule>
    <cfRule type="expression" dxfId="11" priority="15" stopIfTrue="1">
      <formula>AND(ROUNDDOWN(($A$4-E7)/365.25,0)&lt;=13,G7&lt;&gt;"OK")</formula>
    </cfRule>
    <cfRule type="expression" dxfId="10" priority="16" stopIfTrue="1">
      <formula>AND(ROUNDDOWN(($A$4-E7)/365.25,0)&lt;=14,G7&lt;&gt;"OK")</formula>
    </cfRule>
    <cfRule type="expression" dxfId="9" priority="17" stopIfTrue="1">
      <formula>AND(ROUNDDOWN(($A$4-E7)/365.25,0)&lt;=17,G7&lt;&gt;"OK")</formula>
    </cfRule>
  </conditionalFormatting>
  <conditionalFormatting sqref="E7:E27 E29:E37">
    <cfRule type="expression" dxfId="8" priority="6" stopIfTrue="1">
      <formula>AND(ROUNDDOWN(($A$4-E7)/365.25,0)&lt;=13,G7&lt;&gt;"OK")</formula>
    </cfRule>
    <cfRule type="expression" dxfId="7" priority="7" stopIfTrue="1">
      <formula>AND(ROUNDDOWN(($A$4-E7)/365.25,0)&lt;=14,G7&lt;&gt;"OK")</formula>
    </cfRule>
    <cfRule type="expression" dxfId="6" priority="8" stopIfTrue="1">
      <formula>AND(ROUNDDOWN(($A$4-E7)/365.25,0)&lt;=17,G7&lt;&gt;"OK")</formula>
    </cfRule>
  </conditionalFormatting>
  <conditionalFormatting sqref="E7:E156">
    <cfRule type="expression" dxfId="5" priority="18" stopIfTrue="1">
      <formula>AND(ROUNDDOWN(($A$4-E7)/365.25,0)&lt;=13,G7&lt;&gt;"OK")</formula>
    </cfRule>
    <cfRule type="expression" dxfId="4" priority="19" stopIfTrue="1">
      <formula>AND(ROUNDDOWN(($A$4-E7)/365.25,0)&lt;=14,G7&lt;&gt;"OK")</formula>
    </cfRule>
    <cfRule type="expression" dxfId="3" priority="20" stopIfTrue="1">
      <formula>AND(ROUNDDOWN(($A$4-E7)/365.25,0)&lt;=17,G7&lt;&gt;"OK")</formula>
    </cfRule>
  </conditionalFormatting>
  <conditionalFormatting sqref="J7:J156">
    <cfRule type="cellIs" dxfId="2" priority="14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9441" r:id="rId3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80D00-6A2C-4B50-B63F-8D20DA933CBD}">
  <sheetPr codeName="Munka68">
    <tabColor indexed="11"/>
  </sheetPr>
  <dimension ref="A1:AK41"/>
  <sheetViews>
    <sheetView workbookViewId="0">
      <selection activeCell="M26" sqref="M26"/>
    </sheetView>
  </sheetViews>
  <sheetFormatPr defaultRowHeight="13.2" x14ac:dyDescent="0.25"/>
  <cols>
    <col min="1" max="1" width="8.5546875" customWidth="1"/>
    <col min="2" max="2" width="4.77734375" bestFit="1" customWidth="1"/>
    <col min="3" max="3" width="8.33203125" customWidth="1"/>
    <col min="4" max="4" width="15.3320312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 x14ac:dyDescent="0.25">
      <c r="A1" s="565" t="s">
        <v>125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/>
      <c r="C2" s="304" t="s">
        <v>326</v>
      </c>
      <c r="D2" s="304"/>
      <c r="E2" s="304">
        <f>Altalanos!$A$8</f>
        <v>0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 t="s">
        <v>31</v>
      </c>
      <c r="M3" s="49"/>
      <c r="N3" s="374"/>
      <c r="O3" s="373"/>
      <c r="P3" s="374"/>
      <c r="Q3" s="416" t="s">
        <v>81</v>
      </c>
      <c r="R3" s="417" t="s">
        <v>87</v>
      </c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314" t="str">
        <f>Altalanos!$E$10</f>
        <v>Dénes Tibor</v>
      </c>
      <c r="M4" s="312"/>
      <c r="N4" s="376"/>
      <c r="O4" s="377"/>
      <c r="P4" s="376"/>
      <c r="Q4" s="418" t="s">
        <v>88</v>
      </c>
      <c r="R4" s="419" t="s">
        <v>83</v>
      </c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Q5" s="420" t="s">
        <v>89</v>
      </c>
      <c r="R5" s="421" t="s">
        <v>85</v>
      </c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378" t="s">
        <v>67</v>
      </c>
      <c r="B7" s="403">
        <v>1</v>
      </c>
      <c r="C7" s="371">
        <f>IF($B7="","",VLOOKUP($B7,'1MD ELO I.kcs U 8 F A'!$A$7:$O$22,5))</f>
        <v>0</v>
      </c>
      <c r="D7" s="371">
        <f>IF($B7="","",VLOOKUP($B7,'1MD ELO I.kcs U 8 F A'!$A$7:$O$22,15))</f>
        <v>0</v>
      </c>
      <c r="E7" s="367" t="str">
        <f>UPPER(IF($B7="","",VLOOKUP($B7,'1MD ELO VIII kcs U 18 + L B '!$A$7:$O$22,2)))</f>
        <v>TÓTH</v>
      </c>
      <c r="F7" s="372"/>
      <c r="G7" s="367" t="str">
        <f>IF($B7="","",VLOOKUP($B7,'1MD ELO VIII kcs U 18 + L B '!$A$7:$O$22,3))</f>
        <v>Szofia Lili</v>
      </c>
      <c r="H7" s="372"/>
      <c r="I7" s="367">
        <f>IF($B7="","",VLOOKUP($B7,'1MD ELO I.kcs U 8 F A'!$A$7:$O$22,4))</f>
        <v>0</v>
      </c>
      <c r="J7" s="348"/>
      <c r="K7" s="432"/>
      <c r="L7" s="428" t="str">
        <f>IF(K7="","",CONCATENATE(VLOOKUP($Y$3,$AB$1:$AK$1,K7)," pont"))</f>
        <v/>
      </c>
      <c r="M7" s="433"/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04"/>
      <c r="C8" s="379"/>
      <c r="D8" s="379"/>
      <c r="E8" s="379"/>
      <c r="F8" s="379"/>
      <c r="G8" s="379"/>
      <c r="H8" s="379"/>
      <c r="I8" s="379"/>
      <c r="J8" s="348"/>
      <c r="K8" s="378"/>
      <c r="L8" s="378"/>
      <c r="M8" s="434"/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03">
        <v>2</v>
      </c>
      <c r="C9" s="371">
        <f>IF($B9="","",VLOOKUP($B9,'1MD ELO I.kcs U 8 F A'!$A$7:$O$22,5))</f>
        <v>0</v>
      </c>
      <c r="D9" s="371">
        <f>IF($B9="","",VLOOKUP($B9,'1MD ELO I.kcs U 8 F A'!$A$7:$O$22,15))</f>
        <v>0</v>
      </c>
      <c r="E9" s="367" t="e">
        <f>UPPER(IF($B9="","",VLOOKUP($B9,#REF!,2)))</f>
        <v>#REF!</v>
      </c>
      <c r="F9" s="372"/>
      <c r="G9" s="367" t="e">
        <f>IF($B9="","",VLOOKUP($B9,#REF!,3))</f>
        <v>#REF!</v>
      </c>
      <c r="H9" s="372"/>
      <c r="I9" s="367">
        <f>IF($B9="","",VLOOKUP($B9,'1MD ELO I.kcs U 8 F A'!$A$7:$O$22,4))</f>
        <v>0</v>
      </c>
      <c r="J9" s="348"/>
      <c r="K9" s="432"/>
      <c r="L9" s="428" t="str">
        <f>IF(K9="","",CONCATENATE(VLOOKUP($Y$3,$AB$1:$AK$1,K9)," pont"))</f>
        <v/>
      </c>
      <c r="M9" s="433"/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04"/>
      <c r="C10" s="379"/>
      <c r="D10" s="379"/>
      <c r="E10" s="379"/>
      <c r="F10" s="379"/>
      <c r="G10" s="379"/>
      <c r="H10" s="379"/>
      <c r="I10" s="379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03">
        <v>4</v>
      </c>
      <c r="C11" s="371">
        <f>IF($B11="","",VLOOKUP($B11,'1MD ELO I.kcs U 8 F A'!$A$7:$O$22,5))</f>
        <v>0</v>
      </c>
      <c r="D11" s="371">
        <f>IF($B11="","",VLOOKUP($B11,'1MD ELO I.kcs U 8 F A'!$A$7:$O$22,15))</f>
        <v>0</v>
      </c>
      <c r="E11" s="367" t="e">
        <f>UPPER(IF($B11="","",VLOOKUP($B11,#REF!,2)))</f>
        <v>#REF!</v>
      </c>
      <c r="F11" s="372"/>
      <c r="G11" s="367" t="e">
        <f>IF($B11="","",VLOOKUP($B11,#REF!,3))</f>
        <v>#REF!</v>
      </c>
      <c r="H11" s="372"/>
      <c r="I11" s="367">
        <f>IF($B11="","",VLOOKUP($B11,'1MD ELO I.kcs U 8 F A'!$A$7:$O$22,4))</f>
        <v>0</v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48"/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348"/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ht="18.75" customHeight="1" x14ac:dyDescent="0.25">
      <c r="A18" s="348"/>
      <c r="B18" s="567"/>
      <c r="C18" s="567"/>
      <c r="D18" s="559" t="str">
        <f>E7</f>
        <v>TÓTH</v>
      </c>
      <c r="E18" s="559"/>
      <c r="F18" s="559" t="e">
        <f>E9</f>
        <v>#REF!</v>
      </c>
      <c r="G18" s="559"/>
      <c r="H18" s="559" t="e">
        <f>E11</f>
        <v>#REF!</v>
      </c>
      <c r="I18" s="559"/>
      <c r="J18" s="348"/>
      <c r="K18" s="348"/>
      <c r="L18" s="348"/>
      <c r="M18" s="348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ht="18.75" customHeight="1" x14ac:dyDescent="0.25">
      <c r="A19" s="408" t="s">
        <v>67</v>
      </c>
      <c r="B19" s="558" t="str">
        <f>E7</f>
        <v>TÓTH</v>
      </c>
      <c r="C19" s="558"/>
      <c r="D19" s="561"/>
      <c r="E19" s="561"/>
      <c r="F19" s="560"/>
      <c r="G19" s="560"/>
      <c r="H19" s="560"/>
      <c r="I19" s="560"/>
      <c r="J19" s="348"/>
      <c r="K19" s="348"/>
      <c r="L19" s="348"/>
      <c r="M19" s="348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ht="18.75" customHeight="1" x14ac:dyDescent="0.25">
      <c r="A20" s="408" t="s">
        <v>68</v>
      </c>
      <c r="B20" s="558" t="e">
        <f>E9</f>
        <v>#REF!</v>
      </c>
      <c r="C20" s="558"/>
      <c r="D20" s="560"/>
      <c r="E20" s="560"/>
      <c r="F20" s="561"/>
      <c r="G20" s="561"/>
      <c r="H20" s="560"/>
      <c r="I20" s="560"/>
      <c r="J20" s="348"/>
      <c r="K20" s="348"/>
      <c r="L20" s="348"/>
      <c r="M20" s="348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ht="18.75" customHeight="1" x14ac:dyDescent="0.25">
      <c r="A21" s="408" t="s">
        <v>69</v>
      </c>
      <c r="B21" s="558" t="e">
        <f>E11</f>
        <v>#REF!</v>
      </c>
      <c r="C21" s="558"/>
      <c r="D21" s="560"/>
      <c r="E21" s="560"/>
      <c r="F21" s="560"/>
      <c r="G21" s="560"/>
      <c r="H21" s="561"/>
      <c r="I21" s="561"/>
      <c r="J21" s="348"/>
      <c r="K21" s="348"/>
      <c r="L21" s="348"/>
      <c r="M21" s="348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x14ac:dyDescent="0.25">
      <c r="A22" s="348"/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x14ac:dyDescent="0.25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x14ac:dyDescent="0.25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37" x14ac:dyDescent="0.25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37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37" x14ac:dyDescent="0.25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37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26"/>
      <c r="M32" s="326"/>
    </row>
    <row r="33" spans="1:18" x14ac:dyDescent="0.25">
      <c r="A33" s="182" t="s">
        <v>45</v>
      </c>
      <c r="B33" s="183"/>
      <c r="C33" s="271"/>
      <c r="D33" s="384" t="s">
        <v>5</v>
      </c>
      <c r="E33" s="385" t="s">
        <v>47</v>
      </c>
      <c r="F33" s="399"/>
      <c r="G33" s="384" t="s">
        <v>5</v>
      </c>
      <c r="H33" s="385" t="s">
        <v>56</v>
      </c>
      <c r="I33" s="222"/>
      <c r="J33" s="385" t="s">
        <v>57</v>
      </c>
      <c r="K33" s="221" t="s">
        <v>58</v>
      </c>
      <c r="L33" s="32"/>
      <c r="M33" s="485"/>
      <c r="N33" s="484"/>
      <c r="P33" s="380"/>
      <c r="Q33" s="380"/>
      <c r="R33" s="381"/>
    </row>
    <row r="34" spans="1:18" x14ac:dyDescent="0.25">
      <c r="A34" s="359" t="s">
        <v>46</v>
      </c>
      <c r="B34" s="360"/>
      <c r="C34" s="362"/>
      <c r="D34" s="386"/>
      <c r="E34" s="562"/>
      <c r="F34" s="562"/>
      <c r="G34" s="393" t="s">
        <v>6</v>
      </c>
      <c r="H34" s="360"/>
      <c r="I34" s="387"/>
      <c r="J34" s="394"/>
      <c r="K34" s="354" t="s">
        <v>48</v>
      </c>
      <c r="L34" s="400"/>
      <c r="M34" s="390"/>
      <c r="P34" s="382"/>
      <c r="Q34" s="382"/>
      <c r="R34" s="197"/>
    </row>
    <row r="35" spans="1:18" x14ac:dyDescent="0.25">
      <c r="A35" s="363" t="s">
        <v>55</v>
      </c>
      <c r="B35" s="220"/>
      <c r="C35" s="365"/>
      <c r="D35" s="389"/>
      <c r="E35" s="563"/>
      <c r="F35" s="563"/>
      <c r="G35" s="395" t="s">
        <v>7</v>
      </c>
      <c r="H35" s="82"/>
      <c r="I35" s="352"/>
      <c r="J35" s="83"/>
      <c r="K35" s="397"/>
      <c r="L35" s="326"/>
      <c r="M35" s="392"/>
      <c r="P35" s="197"/>
      <c r="Q35" s="193"/>
      <c r="R35" s="197"/>
    </row>
    <row r="36" spans="1:18" x14ac:dyDescent="0.25">
      <c r="A36" s="236"/>
      <c r="B36" s="237"/>
      <c r="C36" s="238"/>
      <c r="D36" s="389"/>
      <c r="E36" s="84"/>
      <c r="F36" s="348"/>
      <c r="G36" s="395" t="s">
        <v>8</v>
      </c>
      <c r="H36" s="82"/>
      <c r="I36" s="352"/>
      <c r="J36" s="83"/>
      <c r="K36" s="354" t="s">
        <v>49</v>
      </c>
      <c r="L36" s="400"/>
      <c r="M36" s="388"/>
      <c r="P36" s="382"/>
      <c r="Q36" s="382"/>
      <c r="R36" s="197"/>
    </row>
    <row r="37" spans="1:18" x14ac:dyDescent="0.25">
      <c r="A37" s="208"/>
      <c r="B37" s="127"/>
      <c r="C37" s="209"/>
      <c r="D37" s="389"/>
      <c r="E37" s="84"/>
      <c r="F37" s="348"/>
      <c r="G37" s="395" t="s">
        <v>9</v>
      </c>
      <c r="H37" s="82"/>
      <c r="I37" s="352"/>
      <c r="J37" s="83"/>
      <c r="K37" s="398"/>
      <c r="L37" s="348"/>
      <c r="M37" s="390"/>
      <c r="P37" s="197"/>
      <c r="Q37" s="193"/>
      <c r="R37" s="197"/>
    </row>
    <row r="38" spans="1:18" x14ac:dyDescent="0.25">
      <c r="A38" s="224"/>
      <c r="B38" s="239"/>
      <c r="C38" s="270"/>
      <c r="D38" s="389"/>
      <c r="E38" s="84"/>
      <c r="F38" s="348"/>
      <c r="G38" s="395" t="s">
        <v>10</v>
      </c>
      <c r="H38" s="82"/>
      <c r="I38" s="352"/>
      <c r="J38" s="83"/>
      <c r="K38" s="363"/>
      <c r="L38" s="326"/>
      <c r="M38" s="392"/>
      <c r="P38" s="197"/>
      <c r="Q38" s="193"/>
      <c r="R38" s="197"/>
    </row>
    <row r="39" spans="1:18" x14ac:dyDescent="0.25">
      <c r="A39" s="225"/>
      <c r="B39" s="22"/>
      <c r="C39" s="209"/>
      <c r="D39" s="389"/>
      <c r="E39" s="84"/>
      <c r="F39" s="348"/>
      <c r="G39" s="395" t="s">
        <v>11</v>
      </c>
      <c r="H39" s="82"/>
      <c r="I39" s="352"/>
      <c r="J39" s="83"/>
      <c r="K39" s="354" t="s">
        <v>34</v>
      </c>
      <c r="L39" s="400"/>
      <c r="M39" s="388"/>
      <c r="P39" s="382"/>
      <c r="Q39" s="382"/>
      <c r="R39" s="197"/>
    </row>
    <row r="40" spans="1:18" x14ac:dyDescent="0.25">
      <c r="A40" s="225"/>
      <c r="B40" s="22"/>
      <c r="C40" s="234"/>
      <c r="D40" s="389"/>
      <c r="E40" s="84"/>
      <c r="F40" s="348"/>
      <c r="G40" s="395" t="s">
        <v>12</v>
      </c>
      <c r="H40" s="82"/>
      <c r="I40" s="352"/>
      <c r="J40" s="83"/>
      <c r="K40" s="398"/>
      <c r="L40" s="348"/>
      <c r="M40" s="390"/>
      <c r="P40" s="197"/>
      <c r="Q40" s="193"/>
      <c r="R40" s="197"/>
    </row>
    <row r="41" spans="1:18" x14ac:dyDescent="0.25">
      <c r="A41" s="226"/>
      <c r="B41" s="223"/>
      <c r="C41" s="235"/>
      <c r="D41" s="391"/>
      <c r="E41" s="211"/>
      <c r="F41" s="326"/>
      <c r="G41" s="396" t="s">
        <v>13</v>
      </c>
      <c r="H41" s="220"/>
      <c r="I41" s="356"/>
      <c r="J41" s="213"/>
      <c r="K41" s="363" t="str">
        <f>L4</f>
        <v>Dénes Tibor</v>
      </c>
      <c r="L41" s="326"/>
      <c r="M41" s="392"/>
      <c r="P41" s="197"/>
      <c r="Q41" s="193"/>
      <c r="R41" s="383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1" priority="1" stopIfTrue="1" operator="equal">
      <formula>"Bye"</formula>
    </cfRule>
  </conditionalFormatting>
  <conditionalFormatting sqref="R41">
    <cfRule type="expression" dxfId="0" priority="2" stopIfTrue="1">
      <formula>$O$1="CU"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5932-851C-4180-91B2-1AFF31F76748}">
  <sheetPr codeName="Munka2">
    <tabColor indexed="11"/>
  </sheetPr>
  <dimension ref="A1:AK41"/>
  <sheetViews>
    <sheetView workbookViewId="0">
      <selection activeCell="A5" sqref="A5"/>
    </sheetView>
  </sheetViews>
  <sheetFormatPr defaultRowHeight="13.2" x14ac:dyDescent="0.25"/>
  <cols>
    <col min="1" max="1" width="13.88671875" bestFit="1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65" t="s">
        <v>125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 t="s">
        <v>154</v>
      </c>
      <c r="C2" s="304"/>
      <c r="D2" s="304"/>
      <c r="E2" s="304">
        <f>Altalanos!$A$8</f>
        <v>0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/>
      <c r="M3" s="50" t="s">
        <v>31</v>
      </c>
      <c r="N3" s="374"/>
      <c r="O3" s="373"/>
      <c r="P3" s="374"/>
      <c r="Q3" s="416" t="s">
        <v>81</v>
      </c>
      <c r="R3" s="417" t="s">
        <v>87</v>
      </c>
      <c r="S3" s="417" t="s">
        <v>82</v>
      </c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429"/>
      <c r="M4" s="314" t="str">
        <f>Altalanos!$E$10</f>
        <v>Dénes Tibor</v>
      </c>
      <c r="N4" s="376"/>
      <c r="O4" s="377"/>
      <c r="P4" s="376"/>
      <c r="Q4" s="418" t="s">
        <v>88</v>
      </c>
      <c r="R4" s="419" t="s">
        <v>83</v>
      </c>
      <c r="S4" s="419" t="s">
        <v>84</v>
      </c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Q5" s="420" t="s">
        <v>89</v>
      </c>
      <c r="R5" s="421" t="s">
        <v>85</v>
      </c>
      <c r="S5" s="421" t="s">
        <v>86</v>
      </c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378" t="s">
        <v>67</v>
      </c>
      <c r="B7" s="403">
        <v>2</v>
      </c>
      <c r="C7" s="405">
        <f>IF($B7="","",VLOOKUP($B7,'1MD ELO I.kcs U 8 F A'!$A$7:$O$22,5))</f>
        <v>0</v>
      </c>
      <c r="D7" s="405">
        <f>IF($B7="","",VLOOKUP($B7,'1MD ELO I.kcs U 8 F A'!$A$7:$O$22,15))</f>
        <v>0</v>
      </c>
      <c r="E7" s="564" t="str">
        <f>UPPER(IF($B7="","",VLOOKUP($B7,'1MD ELO I.kcs U 8 F A'!$A$7:$O$22,2)))</f>
        <v>JUHÁSZ</v>
      </c>
      <c r="F7" s="564"/>
      <c r="G7" s="564" t="str">
        <f>IF($B7="","",VLOOKUP($B7,'1MD ELO I.kcs U 8 F A'!$A$7:$O$22,3))</f>
        <v>Vendel</v>
      </c>
      <c r="H7" s="564"/>
      <c r="I7" s="406">
        <f>IF($B7="","",VLOOKUP($B7,'1MD ELO I.kcs U 8 F A'!$A$7:$O$22,4))</f>
        <v>0</v>
      </c>
      <c r="J7" s="348"/>
      <c r="K7" s="432"/>
      <c r="L7" s="428" t="str">
        <f>IF(K7="","",CONCATENATE(VLOOKUP($Y$3,$AB$1:$AK$1,K7)," pont"))</f>
        <v/>
      </c>
      <c r="M7" s="433"/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04"/>
      <c r="C8" s="407"/>
      <c r="D8" s="407"/>
      <c r="E8" s="407"/>
      <c r="F8" s="407"/>
      <c r="G8" s="407"/>
      <c r="H8" s="407"/>
      <c r="I8" s="407"/>
      <c r="J8" s="348"/>
      <c r="K8" s="378"/>
      <c r="L8" s="378"/>
      <c r="M8" s="434"/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03">
        <v>4</v>
      </c>
      <c r="C9" s="405">
        <f>IF($B9="","",VLOOKUP($B9,'1MD ELO I.kcs U 8 F A'!$A$7:$O$22,5))</f>
        <v>0</v>
      </c>
      <c r="D9" s="405">
        <f>IF($B9="","",VLOOKUP($B9,'1MD ELO I.kcs U 8 F A'!$A$7:$O$22,15))</f>
        <v>0</v>
      </c>
      <c r="E9" s="564" t="str">
        <f>UPPER(IF($B9="","",VLOOKUP($B9,'1MD ELO I.kcs U 8 F A'!$A$7:$O$22,2)))</f>
        <v/>
      </c>
      <c r="F9" s="564"/>
      <c r="G9" s="564">
        <f>IF($B9="","",VLOOKUP($B9,'1MD ELO I.kcs U 8 F A'!$A$7:$O$22,3))</f>
        <v>0</v>
      </c>
      <c r="H9" s="564"/>
      <c r="I9" s="406">
        <f>IF($B9="","",VLOOKUP($B9,'1MD ELO I.kcs U 8 F A'!$A$7:$O$22,4))</f>
        <v>0</v>
      </c>
      <c r="J9" s="348"/>
      <c r="K9" s="432"/>
      <c r="L9" s="428" t="str">
        <f>IF(K9="","",CONCATENATE(VLOOKUP($Y$3,$AB$1:$AK$1,K9)," pont"))</f>
        <v/>
      </c>
      <c r="M9" s="433"/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04"/>
      <c r="C10" s="407"/>
      <c r="D10" s="407"/>
      <c r="E10" s="407"/>
      <c r="F10" s="407"/>
      <c r="G10" s="407"/>
      <c r="H10" s="407"/>
      <c r="I10" s="407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03">
        <v>1</v>
      </c>
      <c r="C11" s="405">
        <f>IF($B11="","",VLOOKUP($B11,'1MD ELO I.kcs U 8 F A'!$A$7:$O$22,5))</f>
        <v>0</v>
      </c>
      <c r="D11" s="405">
        <f>IF($B11="","",VLOOKUP($B11,'1MD ELO I.kcs U 8 F A'!$A$7:$O$22,15))</f>
        <v>0</v>
      </c>
      <c r="E11" s="564" t="str">
        <f>UPPER(IF($B11="","",VLOOKUP($B11,'1MD ELO I.kcs U 8 F A'!$A$7:$O$22,2)))</f>
        <v>PRISZTÓKA</v>
      </c>
      <c r="F11" s="564"/>
      <c r="G11" s="564" t="str">
        <f>IF($B11="","",VLOOKUP($B11,'1MD ELO I.kcs U 8 F A'!$A$7:$O$22,3))</f>
        <v>Mátyás</v>
      </c>
      <c r="H11" s="564"/>
      <c r="I11" s="406">
        <f>IF($B11="","",VLOOKUP($B11,'1MD ELO I.kcs U 8 F A'!$A$7:$O$22,4))</f>
        <v>0</v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78"/>
      <c r="B12" s="404"/>
      <c r="C12" s="407"/>
      <c r="D12" s="407"/>
      <c r="E12" s="407"/>
      <c r="F12" s="407"/>
      <c r="G12" s="407"/>
      <c r="H12" s="407"/>
      <c r="I12" s="407"/>
      <c r="J12" s="348"/>
      <c r="K12" s="401"/>
      <c r="L12" s="401"/>
      <c r="M12" s="434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378" t="s">
        <v>74</v>
      </c>
      <c r="B13" s="403">
        <v>3</v>
      </c>
      <c r="C13" s="405">
        <f>IF($B13="","",VLOOKUP($B13,'1MD ELO I.kcs U 8 F A'!$A$7:$O$22,5))</f>
        <v>0</v>
      </c>
      <c r="D13" s="405">
        <f>IF($B13="","",VLOOKUP($B13,'1MD ELO I.kcs U 8 F A'!$A$7:$O$22,15))</f>
        <v>0</v>
      </c>
      <c r="E13" s="564" t="str">
        <f>UPPER(IF($B13="","",VLOOKUP($B13,'1MD ELO I.kcs U 8 F A'!$A$7:$O$22,2)))</f>
        <v/>
      </c>
      <c r="F13" s="564"/>
      <c r="G13" s="564">
        <f>IF($B13="","",VLOOKUP($B13,'1MD ELO I.kcs U 8 F A'!$A$7:$O$22,3))</f>
        <v>0</v>
      </c>
      <c r="H13" s="564"/>
      <c r="I13" s="406">
        <f>IF($B13="","",VLOOKUP($B13,'1MD ELO I.kcs U 8 F A'!$A$7:$O$22,4))</f>
        <v>0</v>
      </c>
      <c r="J13" s="348"/>
      <c r="K13" s="432"/>
      <c r="L13" s="428" t="str">
        <f>IF(K13="","",CONCATENATE(VLOOKUP($Y$3,$AB$1:$AK$1,K13)," pont"))</f>
        <v/>
      </c>
      <c r="M13" s="433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ht="18.75" customHeight="1" x14ac:dyDescent="0.25">
      <c r="A18" s="348"/>
      <c r="B18" s="567"/>
      <c r="C18" s="567"/>
      <c r="D18" s="559" t="str">
        <f>E7</f>
        <v>JUHÁSZ</v>
      </c>
      <c r="E18" s="559"/>
      <c r="F18" s="559" t="str">
        <f>E9</f>
        <v/>
      </c>
      <c r="G18" s="559"/>
      <c r="H18" s="559" t="str">
        <f>E11</f>
        <v>PRISZTÓKA</v>
      </c>
      <c r="I18" s="559"/>
      <c r="J18" s="559" t="str">
        <f>E13</f>
        <v/>
      </c>
      <c r="K18" s="559"/>
      <c r="L18" s="348"/>
      <c r="M18" s="348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ht="18.75" customHeight="1" x14ac:dyDescent="0.25">
      <c r="A19" s="408" t="s">
        <v>67</v>
      </c>
      <c r="B19" s="558" t="str">
        <f>E7</f>
        <v>JUHÁSZ</v>
      </c>
      <c r="C19" s="558"/>
      <c r="D19" s="561"/>
      <c r="E19" s="561"/>
      <c r="F19" s="560"/>
      <c r="G19" s="560"/>
      <c r="H19" s="560"/>
      <c r="I19" s="560"/>
      <c r="J19" s="559"/>
      <c r="K19" s="559"/>
      <c r="L19" s="348"/>
      <c r="M19" s="348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ht="18.75" customHeight="1" x14ac:dyDescent="0.25">
      <c r="A20" s="408" t="s">
        <v>68</v>
      </c>
      <c r="B20" s="558" t="str">
        <f>E9</f>
        <v/>
      </c>
      <c r="C20" s="558"/>
      <c r="D20" s="560"/>
      <c r="E20" s="560"/>
      <c r="F20" s="561"/>
      <c r="G20" s="561"/>
      <c r="H20" s="560"/>
      <c r="I20" s="560"/>
      <c r="J20" s="560"/>
      <c r="K20" s="560"/>
      <c r="L20" s="348"/>
      <c r="M20" s="348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ht="18.75" customHeight="1" x14ac:dyDescent="0.25">
      <c r="A21" s="408" t="s">
        <v>69</v>
      </c>
      <c r="B21" s="558" t="str">
        <f>E11</f>
        <v>PRISZTÓKA</v>
      </c>
      <c r="C21" s="558"/>
      <c r="D21" s="560"/>
      <c r="E21" s="560"/>
      <c r="F21" s="560"/>
      <c r="G21" s="560"/>
      <c r="H21" s="561"/>
      <c r="I21" s="561"/>
      <c r="J21" s="560"/>
      <c r="K21" s="560"/>
      <c r="L21" s="348"/>
      <c r="M21" s="348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ht="18.75" customHeight="1" x14ac:dyDescent="0.25">
      <c r="A22" s="408" t="s">
        <v>74</v>
      </c>
      <c r="B22" s="558" t="str">
        <f>E13</f>
        <v/>
      </c>
      <c r="C22" s="558"/>
      <c r="D22" s="560"/>
      <c r="E22" s="560"/>
      <c r="F22" s="560"/>
      <c r="G22" s="560"/>
      <c r="H22" s="559"/>
      <c r="I22" s="559"/>
      <c r="J22" s="561"/>
      <c r="K22" s="561"/>
      <c r="L22" s="348"/>
      <c r="M22" s="348"/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x14ac:dyDescent="0.25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x14ac:dyDescent="0.25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37" x14ac:dyDescent="0.25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37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37" x14ac:dyDescent="0.25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37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26"/>
      <c r="M32" s="348"/>
    </row>
    <row r="33" spans="1:18" x14ac:dyDescent="0.25">
      <c r="A33" s="182" t="s">
        <v>45</v>
      </c>
      <c r="B33" s="183"/>
      <c r="C33" s="271"/>
      <c r="D33" s="384" t="s">
        <v>5</v>
      </c>
      <c r="E33" s="385" t="s">
        <v>47</v>
      </c>
      <c r="F33" s="399"/>
      <c r="G33" s="384" t="s">
        <v>5</v>
      </c>
      <c r="H33" s="385" t="s">
        <v>56</v>
      </c>
      <c r="I33" s="222"/>
      <c r="J33" s="385" t="s">
        <v>57</v>
      </c>
      <c r="K33" s="221" t="s">
        <v>58</v>
      </c>
      <c r="L33" s="32"/>
      <c r="M33" s="399"/>
      <c r="P33" s="380"/>
      <c r="Q33" s="380"/>
      <c r="R33" s="381"/>
    </row>
    <row r="34" spans="1:18" x14ac:dyDescent="0.25">
      <c r="A34" s="359" t="s">
        <v>46</v>
      </c>
      <c r="B34" s="360"/>
      <c r="C34" s="362"/>
      <c r="D34" s="386"/>
      <c r="E34" s="562"/>
      <c r="F34" s="562"/>
      <c r="G34" s="393" t="s">
        <v>6</v>
      </c>
      <c r="H34" s="360"/>
      <c r="I34" s="387"/>
      <c r="J34" s="394"/>
      <c r="K34" s="354" t="s">
        <v>48</v>
      </c>
      <c r="L34" s="400"/>
      <c r="M34" s="388"/>
      <c r="P34" s="382"/>
      <c r="Q34" s="382"/>
      <c r="R34" s="197"/>
    </row>
    <row r="35" spans="1:18" x14ac:dyDescent="0.25">
      <c r="A35" s="363" t="s">
        <v>55</v>
      </c>
      <c r="B35" s="220"/>
      <c r="C35" s="365"/>
      <c r="D35" s="389"/>
      <c r="E35" s="563"/>
      <c r="F35" s="563"/>
      <c r="G35" s="395" t="s">
        <v>7</v>
      </c>
      <c r="H35" s="82"/>
      <c r="I35" s="352"/>
      <c r="J35" s="83"/>
      <c r="K35" s="397"/>
      <c r="L35" s="326"/>
      <c r="M35" s="392"/>
      <c r="P35" s="197"/>
      <c r="Q35" s="193"/>
      <c r="R35" s="197"/>
    </row>
    <row r="36" spans="1:18" x14ac:dyDescent="0.25">
      <c r="A36" s="236"/>
      <c r="B36" s="237"/>
      <c r="C36" s="238"/>
      <c r="D36" s="389"/>
      <c r="E36" s="84"/>
      <c r="F36" s="348"/>
      <c r="G36" s="395" t="s">
        <v>8</v>
      </c>
      <c r="H36" s="82"/>
      <c r="I36" s="352"/>
      <c r="J36" s="83"/>
      <c r="K36" s="354" t="s">
        <v>49</v>
      </c>
      <c r="L36" s="400"/>
      <c r="M36" s="388"/>
      <c r="P36" s="382"/>
      <c r="Q36" s="382"/>
      <c r="R36" s="197"/>
    </row>
    <row r="37" spans="1:18" x14ac:dyDescent="0.25">
      <c r="A37" s="208"/>
      <c r="B37" s="127"/>
      <c r="C37" s="209"/>
      <c r="D37" s="389"/>
      <c r="E37" s="84"/>
      <c r="F37" s="348"/>
      <c r="G37" s="395" t="s">
        <v>9</v>
      </c>
      <c r="H37" s="82"/>
      <c r="I37" s="352"/>
      <c r="J37" s="83"/>
      <c r="K37" s="398"/>
      <c r="L37" s="348"/>
      <c r="M37" s="390"/>
      <c r="P37" s="197"/>
      <c r="Q37" s="193"/>
      <c r="R37" s="197"/>
    </row>
    <row r="38" spans="1:18" x14ac:dyDescent="0.25">
      <c r="A38" s="224"/>
      <c r="B38" s="239"/>
      <c r="C38" s="270"/>
      <c r="D38" s="389"/>
      <c r="E38" s="84"/>
      <c r="F38" s="348"/>
      <c r="G38" s="395" t="s">
        <v>10</v>
      </c>
      <c r="H38" s="82"/>
      <c r="I38" s="352"/>
      <c r="J38" s="83"/>
      <c r="K38" s="363"/>
      <c r="L38" s="326"/>
      <c r="M38" s="392"/>
      <c r="P38" s="197"/>
      <c r="Q38" s="193"/>
      <c r="R38" s="197"/>
    </row>
    <row r="39" spans="1:18" x14ac:dyDescent="0.25">
      <c r="A39" s="225"/>
      <c r="B39" s="22"/>
      <c r="C39" s="209"/>
      <c r="D39" s="389"/>
      <c r="E39" s="84"/>
      <c r="F39" s="348"/>
      <c r="G39" s="395" t="s">
        <v>11</v>
      </c>
      <c r="H39" s="82"/>
      <c r="I39" s="352"/>
      <c r="J39" s="83"/>
      <c r="K39" s="354" t="s">
        <v>34</v>
      </c>
      <c r="L39" s="400"/>
      <c r="M39" s="388"/>
      <c r="P39" s="382"/>
      <c r="Q39" s="382"/>
      <c r="R39" s="197"/>
    </row>
    <row r="40" spans="1:18" x14ac:dyDescent="0.25">
      <c r="A40" s="225"/>
      <c r="B40" s="22"/>
      <c r="C40" s="234"/>
      <c r="D40" s="389"/>
      <c r="E40" s="84"/>
      <c r="F40" s="348"/>
      <c r="G40" s="395" t="s">
        <v>12</v>
      </c>
      <c r="H40" s="82"/>
      <c r="I40" s="352"/>
      <c r="J40" s="83"/>
      <c r="K40" s="398"/>
      <c r="L40" s="348"/>
      <c r="M40" s="390"/>
      <c r="P40" s="197"/>
      <c r="Q40" s="193"/>
      <c r="R40" s="197"/>
    </row>
    <row r="41" spans="1:18" x14ac:dyDescent="0.25">
      <c r="A41" s="226"/>
      <c r="B41" s="223"/>
      <c r="C41" s="235"/>
      <c r="D41" s="391"/>
      <c r="E41" s="211"/>
      <c r="F41" s="326"/>
      <c r="G41" s="396" t="s">
        <v>13</v>
      </c>
      <c r="H41" s="220"/>
      <c r="I41" s="356"/>
      <c r="J41" s="213"/>
      <c r="K41" s="363" t="str">
        <f>M4</f>
        <v>Dénes Tibor</v>
      </c>
      <c r="L41" s="326"/>
      <c r="M41" s="392"/>
      <c r="P41" s="197"/>
      <c r="Q41" s="193"/>
      <c r="R41" s="383"/>
    </row>
  </sheetData>
  <mergeCells count="37">
    <mergeCell ref="A1:F1"/>
    <mergeCell ref="A4:C4"/>
    <mergeCell ref="B18:C18"/>
    <mergeCell ref="D18:E18"/>
    <mergeCell ref="F18:G18"/>
    <mergeCell ref="G7:H7"/>
    <mergeCell ref="G9:H9"/>
    <mergeCell ref="G11:H11"/>
    <mergeCell ref="G13:H13"/>
    <mergeCell ref="H18:I18"/>
    <mergeCell ref="E34:F34"/>
    <mergeCell ref="E35:F35"/>
    <mergeCell ref="E7:F7"/>
    <mergeCell ref="E9:F9"/>
    <mergeCell ref="E11:F11"/>
    <mergeCell ref="E13:F13"/>
    <mergeCell ref="D21:E21"/>
    <mergeCell ref="F21:G21"/>
    <mergeCell ref="D20:E20"/>
    <mergeCell ref="F20:G20"/>
    <mergeCell ref="D19:E19"/>
    <mergeCell ref="F19:G19"/>
    <mergeCell ref="B22:C22"/>
    <mergeCell ref="J18:K18"/>
    <mergeCell ref="D22:E22"/>
    <mergeCell ref="F22:G22"/>
    <mergeCell ref="H22:I22"/>
    <mergeCell ref="J19:K19"/>
    <mergeCell ref="J20:K20"/>
    <mergeCell ref="J21:K21"/>
    <mergeCell ref="J22:K22"/>
    <mergeCell ref="B21:C21"/>
    <mergeCell ref="H21:I21"/>
    <mergeCell ref="B20:C20"/>
    <mergeCell ref="H20:I20"/>
    <mergeCell ref="B19:C19"/>
    <mergeCell ref="H19:I19"/>
  </mergeCells>
  <phoneticPr fontId="60" type="noConversion"/>
  <conditionalFormatting sqref="E7 E9 E11 E13">
    <cfRule type="cellIs" dxfId="517" priority="1" stopIfTrue="1" operator="equal">
      <formula>"Bye"</formula>
    </cfRule>
  </conditionalFormatting>
  <conditionalFormatting sqref="R41">
    <cfRule type="expression" dxfId="51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F5677-F5D3-4AF5-98F2-C2853B8CBAA8}">
  <sheetPr codeName="Sheet20">
    <tabColor indexed="42"/>
  </sheetPr>
  <dimension ref="A1:Q156"/>
  <sheetViews>
    <sheetView showGridLines="0" showZeros="0" workbookViewId="0">
      <pane ySplit="6" topLeftCell="A7" activePane="bottomLeft" state="frozen"/>
      <selection activeCell="M26" sqref="M26"/>
      <selection pane="bottomLeft" activeCell="C2" sqref="C2"/>
    </sheetView>
  </sheetViews>
  <sheetFormatPr defaultRowHeight="13.2" x14ac:dyDescent="0.25"/>
  <cols>
    <col min="1" max="1" width="3.88671875" customWidth="1"/>
    <col min="2" max="2" width="28.6640625" customWidth="1"/>
    <col min="3" max="3" width="16.109375" bestFit="1" customWidth="1"/>
    <col min="4" max="4" width="12" style="39" customWidth="1"/>
    <col min="5" max="5" width="10.5546875" style="467" customWidth="1"/>
    <col min="6" max="6" width="6.109375" style="91" hidden="1" customWidth="1"/>
    <col min="7" max="7" width="28.6640625" style="91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245"/>
      <c r="B1" s="85" t="s">
        <v>126</v>
      </c>
      <c r="C1" s="85"/>
      <c r="D1" s="240"/>
      <c r="E1" s="261" t="s">
        <v>54</v>
      </c>
      <c r="F1" s="105"/>
      <c r="G1" s="252"/>
      <c r="H1" s="86"/>
      <c r="I1" s="86"/>
      <c r="J1" s="253"/>
      <c r="K1" s="253"/>
      <c r="L1" s="253"/>
      <c r="M1" s="253"/>
      <c r="N1" s="253"/>
      <c r="O1" s="253"/>
      <c r="P1" s="253"/>
      <c r="Q1" s="254"/>
    </row>
    <row r="2" spans="1:17" ht="13.8" thickBot="1" x14ac:dyDescent="0.3">
      <c r="B2" s="87" t="s">
        <v>53</v>
      </c>
      <c r="C2" s="87" t="s">
        <v>348</v>
      </c>
      <c r="D2" s="105"/>
      <c r="E2" s="261" t="s">
        <v>35</v>
      </c>
      <c r="F2" s="92"/>
      <c r="G2" s="92"/>
      <c r="H2" s="452"/>
      <c r="I2" s="452"/>
      <c r="J2" s="86"/>
      <c r="K2" s="86"/>
      <c r="L2" s="86"/>
      <c r="M2" s="86"/>
      <c r="N2" s="98"/>
      <c r="O2" s="79"/>
      <c r="P2" s="79"/>
      <c r="Q2" s="98"/>
    </row>
    <row r="3" spans="1:17" s="2" customFormat="1" ht="13.8" thickBot="1" x14ac:dyDescent="0.3">
      <c r="A3" s="443" t="s">
        <v>52</v>
      </c>
      <c r="B3" s="450"/>
      <c r="C3" s="450"/>
      <c r="D3" s="450"/>
      <c r="E3" s="450"/>
      <c r="F3" s="450"/>
      <c r="G3" s="450"/>
      <c r="H3" s="450"/>
      <c r="I3" s="451"/>
      <c r="J3" s="99"/>
      <c r="K3" s="106"/>
      <c r="L3" s="106"/>
      <c r="M3" s="106"/>
      <c r="N3" s="291" t="s">
        <v>34</v>
      </c>
      <c r="O3" s="100"/>
      <c r="P3" s="107"/>
      <c r="Q3" s="262"/>
    </row>
    <row r="4" spans="1:17" s="2" customFormat="1" x14ac:dyDescent="0.25">
      <c r="A4" s="49" t="s">
        <v>25</v>
      </c>
      <c r="B4" s="49"/>
      <c r="C4" s="47" t="s">
        <v>22</v>
      </c>
      <c r="D4" s="49" t="s">
        <v>30</v>
      </c>
      <c r="E4" s="80"/>
      <c r="G4" s="108"/>
      <c r="H4" s="477" t="s">
        <v>31</v>
      </c>
      <c r="I4" s="456"/>
      <c r="J4" s="109"/>
      <c r="K4" s="110"/>
      <c r="L4" s="110"/>
      <c r="M4" s="110"/>
      <c r="N4" s="109"/>
      <c r="O4" s="263"/>
      <c r="P4" s="263"/>
      <c r="Q4" s="111"/>
    </row>
    <row r="5" spans="1:17" s="2" customFormat="1" ht="13.8" thickBot="1" x14ac:dyDescent="0.3">
      <c r="A5" s="255" t="str">
        <f>Altalanos!$A$10</f>
        <v>2026.05.12-13.</v>
      </c>
      <c r="B5" s="255"/>
      <c r="C5" s="88" t="str">
        <f>Altalanos!$C$10</f>
        <v>Százhalombatta</v>
      </c>
      <c r="D5" s="89" t="str">
        <f>Altalanos!$D$10</f>
        <v xml:space="preserve">  </v>
      </c>
      <c r="E5" s="89"/>
      <c r="F5" s="89"/>
      <c r="G5" s="89"/>
      <c r="H5" s="287" t="str">
        <f>Altalanos!$E$10</f>
        <v>Dénes Tibor</v>
      </c>
      <c r="I5" s="478"/>
      <c r="J5" s="112"/>
      <c r="K5" s="81"/>
      <c r="L5" s="81"/>
      <c r="M5" s="81"/>
      <c r="N5" s="112"/>
      <c r="O5" s="89"/>
      <c r="P5" s="89"/>
      <c r="Q5" s="483"/>
    </row>
    <row r="6" spans="1:17" ht="30" customHeight="1" thickBot="1" x14ac:dyDescent="0.3">
      <c r="A6" s="244" t="s">
        <v>36</v>
      </c>
      <c r="B6" s="101" t="s">
        <v>28</v>
      </c>
      <c r="C6" s="101" t="s">
        <v>29</v>
      </c>
      <c r="D6" s="101" t="s">
        <v>32</v>
      </c>
      <c r="E6" s="102" t="s">
        <v>33</v>
      </c>
      <c r="F6" s="102" t="s">
        <v>37</v>
      </c>
      <c r="G6" s="102" t="s">
        <v>116</v>
      </c>
      <c r="H6" s="453" t="s">
        <v>38</v>
      </c>
      <c r="I6" s="454"/>
      <c r="J6" s="247" t="s">
        <v>17</v>
      </c>
      <c r="K6" s="103" t="s">
        <v>15</v>
      </c>
      <c r="L6" s="249" t="s">
        <v>1</v>
      </c>
      <c r="M6" s="217" t="s">
        <v>16</v>
      </c>
      <c r="N6" s="277" t="s">
        <v>50</v>
      </c>
      <c r="O6" s="259" t="s">
        <v>40</v>
      </c>
      <c r="P6" s="260" t="s">
        <v>2</v>
      </c>
      <c r="Q6" s="102" t="s">
        <v>41</v>
      </c>
    </row>
    <row r="7" spans="1:17" s="11" customFormat="1" ht="18.899999999999999" customHeight="1" x14ac:dyDescent="0.25">
      <c r="A7" s="251">
        <v>1</v>
      </c>
      <c r="B7" s="93" t="s">
        <v>157</v>
      </c>
      <c r="C7" s="93" t="s">
        <v>158</v>
      </c>
      <c r="D7" s="94"/>
      <c r="E7" s="264"/>
      <c r="F7" s="445"/>
      <c r="G7" s="446"/>
      <c r="H7" s="94"/>
      <c r="I7" s="94"/>
      <c r="J7" s="248"/>
      <c r="K7" s="246"/>
      <c r="L7" s="250"/>
      <c r="M7" s="246"/>
      <c r="N7" s="242"/>
      <c r="O7" s="94"/>
      <c r="P7" s="114"/>
      <c r="Q7" s="95"/>
    </row>
    <row r="8" spans="1:17" s="11" customFormat="1" ht="18.899999999999999" customHeight="1" x14ac:dyDescent="0.25">
      <c r="A8" s="251">
        <v>2</v>
      </c>
      <c r="B8" s="93" t="s">
        <v>159</v>
      </c>
      <c r="C8" s="93" t="s">
        <v>134</v>
      </c>
      <c r="D8" s="94"/>
      <c r="E8" s="264"/>
      <c r="F8" s="447"/>
      <c r="G8" s="285"/>
      <c r="H8" s="94"/>
      <c r="I8" s="94"/>
      <c r="J8" s="248"/>
      <c r="K8" s="246"/>
      <c r="L8" s="250"/>
      <c r="M8" s="246"/>
      <c r="N8" s="242"/>
      <c r="O8" s="94"/>
      <c r="P8" s="114"/>
      <c r="Q8" s="95"/>
    </row>
    <row r="9" spans="1:17" s="11" customFormat="1" ht="18.899999999999999" customHeight="1" x14ac:dyDescent="0.25">
      <c r="A9" s="251">
        <v>3</v>
      </c>
      <c r="B9" s="93"/>
      <c r="C9" s="93"/>
      <c r="D9" s="94"/>
      <c r="E9" s="264"/>
      <c r="F9" s="447"/>
      <c r="G9" s="285"/>
      <c r="H9" s="94"/>
      <c r="I9" s="94"/>
      <c r="J9" s="248"/>
      <c r="K9" s="246"/>
      <c r="L9" s="250"/>
      <c r="M9" s="246"/>
      <c r="N9" s="242"/>
      <c r="O9" s="94"/>
      <c r="P9" s="458"/>
      <c r="Q9" s="278"/>
    </row>
    <row r="10" spans="1:17" s="11" customFormat="1" ht="18.899999999999999" customHeight="1" x14ac:dyDescent="0.25">
      <c r="A10" s="251">
        <v>4</v>
      </c>
      <c r="B10" s="93"/>
      <c r="C10" s="93"/>
      <c r="D10" s="94"/>
      <c r="E10" s="264"/>
      <c r="F10" s="447"/>
      <c r="G10" s="285"/>
      <c r="H10" s="94"/>
      <c r="I10" s="94"/>
      <c r="J10" s="248"/>
      <c r="K10" s="246"/>
      <c r="L10" s="250"/>
      <c r="M10" s="246"/>
      <c r="N10" s="242"/>
      <c r="O10" s="94"/>
      <c r="P10" s="457"/>
      <c r="Q10" s="455"/>
    </row>
    <row r="11" spans="1:17" s="11" customFormat="1" ht="18.899999999999999" customHeight="1" x14ac:dyDescent="0.25">
      <c r="A11" s="251">
        <v>5</v>
      </c>
      <c r="B11" s="93"/>
      <c r="C11" s="93"/>
      <c r="D11" s="94"/>
      <c r="E11" s="264"/>
      <c r="F11" s="447"/>
      <c r="G11" s="285"/>
      <c r="H11" s="94"/>
      <c r="I11" s="94"/>
      <c r="J11" s="248"/>
      <c r="K11" s="246"/>
      <c r="L11" s="250"/>
      <c r="M11" s="246"/>
      <c r="N11" s="242"/>
      <c r="O11" s="94"/>
      <c r="P11" s="457"/>
      <c r="Q11" s="455"/>
    </row>
    <row r="12" spans="1:17" s="11" customFormat="1" ht="18.899999999999999" customHeight="1" x14ac:dyDescent="0.25">
      <c r="A12" s="251">
        <v>6</v>
      </c>
      <c r="B12" s="93"/>
      <c r="C12" s="93"/>
      <c r="D12" s="94"/>
      <c r="E12" s="264"/>
      <c r="F12" s="447"/>
      <c r="G12" s="285"/>
      <c r="H12" s="94"/>
      <c r="I12" s="94"/>
      <c r="J12" s="248"/>
      <c r="K12" s="246"/>
      <c r="L12" s="250"/>
      <c r="M12" s="246"/>
      <c r="N12" s="242"/>
      <c r="O12" s="94"/>
      <c r="P12" s="457"/>
      <c r="Q12" s="455"/>
    </row>
    <row r="13" spans="1:17" s="11" customFormat="1" ht="18.899999999999999" customHeight="1" x14ac:dyDescent="0.25">
      <c r="A13" s="251">
        <v>7</v>
      </c>
      <c r="B13" s="93"/>
      <c r="C13" s="93"/>
      <c r="D13" s="94"/>
      <c r="E13" s="264"/>
      <c r="F13" s="447"/>
      <c r="G13" s="285"/>
      <c r="H13" s="94"/>
      <c r="I13" s="94"/>
      <c r="J13" s="248"/>
      <c r="K13" s="246"/>
      <c r="L13" s="250"/>
      <c r="M13" s="246"/>
      <c r="N13" s="242"/>
      <c r="O13" s="94"/>
      <c r="P13" s="457"/>
      <c r="Q13" s="455"/>
    </row>
    <row r="14" spans="1:17" s="11" customFormat="1" ht="18.899999999999999" customHeight="1" x14ac:dyDescent="0.25">
      <c r="A14" s="251">
        <v>8</v>
      </c>
      <c r="B14" s="93"/>
      <c r="C14" s="93"/>
      <c r="D14" s="94"/>
      <c r="E14" s="264"/>
      <c r="F14" s="447"/>
      <c r="G14" s="285"/>
      <c r="H14" s="94"/>
      <c r="I14" s="94"/>
      <c r="J14" s="248"/>
      <c r="K14" s="246"/>
      <c r="L14" s="250"/>
      <c r="M14" s="246"/>
      <c r="N14" s="242"/>
      <c r="O14" s="94"/>
      <c r="P14" s="457"/>
      <c r="Q14" s="455"/>
    </row>
    <row r="15" spans="1:17" s="11" customFormat="1" ht="18.899999999999999" customHeight="1" x14ac:dyDescent="0.25">
      <c r="A15" s="251">
        <v>9</v>
      </c>
      <c r="B15" s="93"/>
      <c r="C15" s="93"/>
      <c r="D15" s="94"/>
      <c r="E15" s="264"/>
      <c r="F15" s="95"/>
      <c r="G15" s="95"/>
      <c r="H15" s="94"/>
      <c r="I15" s="94"/>
      <c r="J15" s="248"/>
      <c r="K15" s="246"/>
      <c r="L15" s="250"/>
      <c r="M15" s="284"/>
      <c r="N15" s="242"/>
      <c r="O15" s="94"/>
      <c r="P15" s="95"/>
      <c r="Q15" s="95"/>
    </row>
    <row r="16" spans="1:17" s="11" customFormat="1" ht="18.899999999999999" customHeight="1" x14ac:dyDescent="0.25">
      <c r="A16" s="251">
        <v>10</v>
      </c>
      <c r="B16" s="492"/>
      <c r="C16" s="93"/>
      <c r="D16" s="94"/>
      <c r="E16" s="264"/>
      <c r="F16" s="95"/>
      <c r="G16" s="95"/>
      <c r="H16" s="94"/>
      <c r="I16" s="94"/>
      <c r="J16" s="248"/>
      <c r="K16" s="246"/>
      <c r="L16" s="250"/>
      <c r="M16" s="284"/>
      <c r="N16" s="242"/>
      <c r="O16" s="94"/>
      <c r="P16" s="114"/>
      <c r="Q16" s="95"/>
    </row>
    <row r="17" spans="1:17" s="11" customFormat="1" ht="18.899999999999999" customHeight="1" x14ac:dyDescent="0.25">
      <c r="A17" s="251">
        <v>11</v>
      </c>
      <c r="B17" s="93"/>
      <c r="C17" s="93"/>
      <c r="D17" s="94"/>
      <c r="E17" s="264"/>
      <c r="F17" s="95"/>
      <c r="G17" s="95"/>
      <c r="H17" s="94"/>
      <c r="I17" s="94"/>
      <c r="J17" s="248"/>
      <c r="K17" s="246"/>
      <c r="L17" s="250"/>
      <c r="M17" s="284"/>
      <c r="N17" s="242"/>
      <c r="O17" s="94"/>
      <c r="P17" s="114"/>
      <c r="Q17" s="95"/>
    </row>
    <row r="18" spans="1:17" s="11" customFormat="1" ht="18.899999999999999" customHeight="1" x14ac:dyDescent="0.25">
      <c r="A18" s="251">
        <v>12</v>
      </c>
      <c r="B18" s="93"/>
      <c r="C18" s="93"/>
      <c r="D18" s="94"/>
      <c r="E18" s="264"/>
      <c r="F18" s="95"/>
      <c r="G18" s="95"/>
      <c r="H18" s="94"/>
      <c r="I18" s="94"/>
      <c r="J18" s="248"/>
      <c r="K18" s="246"/>
      <c r="L18" s="250"/>
      <c r="M18" s="284"/>
      <c r="N18" s="242"/>
      <c r="O18" s="94"/>
      <c r="P18" s="114"/>
      <c r="Q18" s="95"/>
    </row>
    <row r="19" spans="1:17" s="11" customFormat="1" ht="18.899999999999999" customHeight="1" x14ac:dyDescent="0.25">
      <c r="A19" s="251">
        <v>13</v>
      </c>
      <c r="B19" s="93"/>
      <c r="C19" s="93"/>
      <c r="D19" s="94"/>
      <c r="E19" s="264"/>
      <c r="F19" s="95"/>
      <c r="G19" s="95"/>
      <c r="H19" s="94"/>
      <c r="I19" s="94"/>
      <c r="J19" s="248"/>
      <c r="K19" s="246"/>
      <c r="L19" s="250"/>
      <c r="M19" s="284"/>
      <c r="N19" s="242"/>
      <c r="O19" s="94"/>
      <c r="P19" s="114"/>
      <c r="Q19" s="95"/>
    </row>
    <row r="20" spans="1:17" s="11" customFormat="1" ht="18.899999999999999" customHeight="1" x14ac:dyDescent="0.25">
      <c r="A20" s="251">
        <v>14</v>
      </c>
      <c r="B20" s="93"/>
      <c r="C20" s="93"/>
      <c r="D20" s="94"/>
      <c r="E20" s="264"/>
      <c r="F20" s="95"/>
      <c r="G20" s="95"/>
      <c r="H20" s="94"/>
      <c r="I20" s="94"/>
      <c r="J20" s="248"/>
      <c r="K20" s="246"/>
      <c r="L20" s="250"/>
      <c r="M20" s="284"/>
      <c r="N20" s="242"/>
      <c r="O20" s="94"/>
      <c r="P20" s="114"/>
      <c r="Q20" s="95"/>
    </row>
    <row r="21" spans="1:17" s="11" customFormat="1" ht="18.899999999999999" customHeight="1" x14ac:dyDescent="0.25">
      <c r="A21" s="251">
        <v>15</v>
      </c>
      <c r="B21" s="93"/>
      <c r="C21" s="93"/>
      <c r="D21" s="94"/>
      <c r="E21" s="264"/>
      <c r="F21" s="95"/>
      <c r="G21" s="95"/>
      <c r="H21" s="94"/>
      <c r="I21" s="94"/>
      <c r="J21" s="248"/>
      <c r="K21" s="246"/>
      <c r="L21" s="250"/>
      <c r="M21" s="284"/>
      <c r="N21" s="242"/>
      <c r="O21" s="94"/>
      <c r="P21" s="114"/>
      <c r="Q21" s="95"/>
    </row>
    <row r="22" spans="1:17" s="11" customFormat="1" ht="18.899999999999999" customHeight="1" x14ac:dyDescent="0.25">
      <c r="A22" s="251">
        <v>16</v>
      </c>
      <c r="B22" s="93"/>
      <c r="C22" s="93"/>
      <c r="D22" s="94"/>
      <c r="E22" s="264"/>
      <c r="F22" s="95"/>
      <c r="G22" s="95"/>
      <c r="H22" s="94"/>
      <c r="I22" s="94"/>
      <c r="J22" s="248"/>
      <c r="K22" s="246"/>
      <c r="L22" s="250"/>
      <c r="M22" s="284"/>
      <c r="N22" s="242"/>
      <c r="O22" s="94"/>
      <c r="P22" s="114"/>
      <c r="Q22" s="95"/>
    </row>
    <row r="23" spans="1:17" s="11" customFormat="1" ht="18.899999999999999" customHeight="1" x14ac:dyDescent="0.25">
      <c r="A23" s="251">
        <v>17</v>
      </c>
      <c r="B23" s="93"/>
      <c r="C23" s="93"/>
      <c r="D23" s="94"/>
      <c r="E23" s="264"/>
      <c r="F23" s="95"/>
      <c r="G23" s="95"/>
      <c r="H23" s="94"/>
      <c r="I23" s="94"/>
      <c r="J23" s="248"/>
      <c r="K23" s="246"/>
      <c r="L23" s="250"/>
      <c r="M23" s="284"/>
      <c r="N23" s="242"/>
      <c r="O23" s="94"/>
      <c r="P23" s="114"/>
      <c r="Q23" s="95"/>
    </row>
    <row r="24" spans="1:17" s="11" customFormat="1" ht="18.899999999999999" customHeight="1" x14ac:dyDescent="0.25">
      <c r="A24" s="251">
        <v>18</v>
      </c>
      <c r="B24" s="93"/>
      <c r="C24" s="93"/>
      <c r="D24" s="94"/>
      <c r="E24" s="264"/>
      <c r="F24" s="95"/>
      <c r="G24" s="95"/>
      <c r="H24" s="94"/>
      <c r="I24" s="94"/>
      <c r="J24" s="248"/>
      <c r="K24" s="246"/>
      <c r="L24" s="250"/>
      <c r="M24" s="284"/>
      <c r="N24" s="242"/>
      <c r="O24" s="94"/>
      <c r="P24" s="114"/>
      <c r="Q24" s="95"/>
    </row>
    <row r="25" spans="1:17" s="11" customFormat="1" ht="18.899999999999999" customHeight="1" x14ac:dyDescent="0.25">
      <c r="A25" s="251">
        <v>19</v>
      </c>
      <c r="B25" s="93"/>
      <c r="C25" s="93"/>
      <c r="D25" s="94"/>
      <c r="E25" s="264"/>
      <c r="F25" s="95"/>
      <c r="G25" s="95"/>
      <c r="H25" s="94"/>
      <c r="I25" s="94"/>
      <c r="J25" s="248"/>
      <c r="K25" s="246"/>
      <c r="L25" s="250"/>
      <c r="M25" s="284"/>
      <c r="N25" s="242"/>
      <c r="O25" s="94"/>
      <c r="P25" s="114"/>
      <c r="Q25" s="95"/>
    </row>
    <row r="26" spans="1:17" s="11" customFormat="1" ht="18.899999999999999" customHeight="1" x14ac:dyDescent="0.25">
      <c r="A26" s="251">
        <v>20</v>
      </c>
      <c r="B26" s="93"/>
      <c r="C26" s="93"/>
      <c r="D26" s="94"/>
      <c r="E26" s="264"/>
      <c r="F26" s="95"/>
      <c r="G26" s="95"/>
      <c r="H26" s="94"/>
      <c r="I26" s="94"/>
      <c r="J26" s="248"/>
      <c r="K26" s="246"/>
      <c r="L26" s="250"/>
      <c r="M26" s="284"/>
      <c r="N26" s="242"/>
      <c r="O26" s="94"/>
      <c r="P26" s="114"/>
      <c r="Q26" s="95"/>
    </row>
    <row r="27" spans="1:17" s="11" customFormat="1" ht="18.899999999999999" customHeight="1" x14ac:dyDescent="0.25">
      <c r="A27" s="251">
        <v>21</v>
      </c>
      <c r="B27" s="93"/>
      <c r="C27" s="93"/>
      <c r="D27" s="94"/>
      <c r="E27" s="264"/>
      <c r="F27" s="95"/>
      <c r="G27" s="95"/>
      <c r="H27" s="94"/>
      <c r="I27" s="94"/>
      <c r="J27" s="248"/>
      <c r="K27" s="246"/>
      <c r="L27" s="250"/>
      <c r="M27" s="284"/>
      <c r="N27" s="242"/>
      <c r="O27" s="94"/>
      <c r="P27" s="114"/>
      <c r="Q27" s="95"/>
    </row>
    <row r="28" spans="1:17" s="11" customFormat="1" ht="18.899999999999999" customHeight="1" x14ac:dyDescent="0.25">
      <c r="A28" s="251">
        <v>22</v>
      </c>
      <c r="B28" s="93"/>
      <c r="C28" s="93"/>
      <c r="D28" s="94"/>
      <c r="E28" s="494"/>
      <c r="F28" s="459"/>
      <c r="G28" s="278"/>
      <c r="H28" s="94"/>
      <c r="I28" s="94"/>
      <c r="J28" s="248"/>
      <c r="K28" s="246"/>
      <c r="L28" s="250"/>
      <c r="M28" s="284"/>
      <c r="N28" s="242"/>
      <c r="O28" s="94"/>
      <c r="P28" s="114"/>
      <c r="Q28" s="95"/>
    </row>
    <row r="29" spans="1:17" s="11" customFormat="1" ht="18.899999999999999" customHeight="1" x14ac:dyDescent="0.25">
      <c r="A29" s="251">
        <v>23</v>
      </c>
      <c r="B29" s="93"/>
      <c r="C29" s="93"/>
      <c r="D29" s="94"/>
      <c r="E29" s="495"/>
      <c r="F29" s="95"/>
      <c r="G29" s="95"/>
      <c r="H29" s="94"/>
      <c r="I29" s="94"/>
      <c r="J29" s="248"/>
      <c r="K29" s="246"/>
      <c r="L29" s="250"/>
      <c r="M29" s="284"/>
      <c r="N29" s="242"/>
      <c r="O29" s="94"/>
      <c r="P29" s="114"/>
      <c r="Q29" s="95"/>
    </row>
    <row r="30" spans="1:17" s="11" customFormat="1" ht="18.899999999999999" customHeight="1" x14ac:dyDescent="0.25">
      <c r="A30" s="251">
        <v>24</v>
      </c>
      <c r="B30" s="93"/>
      <c r="C30" s="93"/>
      <c r="D30" s="94"/>
      <c r="E30" s="264"/>
      <c r="F30" s="95"/>
      <c r="G30" s="95"/>
      <c r="H30" s="94"/>
      <c r="I30" s="94"/>
      <c r="J30" s="248"/>
      <c r="K30" s="246"/>
      <c r="L30" s="250"/>
      <c r="M30" s="284"/>
      <c r="N30" s="242"/>
      <c r="O30" s="94"/>
      <c r="P30" s="114"/>
      <c r="Q30" s="95"/>
    </row>
    <row r="31" spans="1:17" s="11" customFormat="1" ht="18.899999999999999" customHeight="1" x14ac:dyDescent="0.25">
      <c r="A31" s="251">
        <v>25</v>
      </c>
      <c r="B31" s="93"/>
      <c r="C31" s="93"/>
      <c r="D31" s="94"/>
      <c r="E31" s="264"/>
      <c r="F31" s="95"/>
      <c r="G31" s="95"/>
      <c r="H31" s="94"/>
      <c r="I31" s="94"/>
      <c r="J31" s="248"/>
      <c r="K31" s="246"/>
      <c r="L31" s="250"/>
      <c r="M31" s="284"/>
      <c r="N31" s="242"/>
      <c r="O31" s="94"/>
      <c r="P31" s="114"/>
      <c r="Q31" s="95"/>
    </row>
    <row r="32" spans="1:17" s="11" customFormat="1" ht="18.899999999999999" customHeight="1" x14ac:dyDescent="0.25">
      <c r="A32" s="251">
        <v>26</v>
      </c>
      <c r="B32" s="93"/>
      <c r="C32" s="93"/>
      <c r="D32" s="94"/>
      <c r="E32" s="476"/>
      <c r="F32" s="95"/>
      <c r="G32" s="95"/>
      <c r="H32" s="94"/>
      <c r="I32" s="94"/>
      <c r="J32" s="248"/>
      <c r="K32" s="246"/>
      <c r="L32" s="250"/>
      <c r="M32" s="284"/>
      <c r="N32" s="242"/>
      <c r="O32" s="94"/>
      <c r="P32" s="114"/>
      <c r="Q32" s="95"/>
    </row>
    <row r="33" spans="1:17" s="11" customFormat="1" ht="18.899999999999999" customHeight="1" x14ac:dyDescent="0.25">
      <c r="A33" s="251">
        <v>27</v>
      </c>
      <c r="B33" s="93"/>
      <c r="C33" s="93"/>
      <c r="D33" s="94"/>
      <c r="E33" s="264"/>
      <c r="F33" s="95"/>
      <c r="G33" s="95"/>
      <c r="H33" s="94"/>
      <c r="I33" s="94"/>
      <c r="J33" s="248"/>
      <c r="K33" s="246"/>
      <c r="L33" s="250"/>
      <c r="M33" s="284"/>
      <c r="N33" s="242"/>
      <c r="O33" s="94"/>
      <c r="P33" s="114"/>
      <c r="Q33" s="95"/>
    </row>
    <row r="34" spans="1:17" s="11" customFormat="1" ht="18.899999999999999" customHeight="1" x14ac:dyDescent="0.25">
      <c r="A34" s="251">
        <v>28</v>
      </c>
      <c r="B34" s="93"/>
      <c r="C34" s="93"/>
      <c r="D34" s="94"/>
      <c r="E34" s="264"/>
      <c r="F34" s="95"/>
      <c r="G34" s="95"/>
      <c r="H34" s="94"/>
      <c r="I34" s="94"/>
      <c r="J34" s="248"/>
      <c r="K34" s="246"/>
      <c r="L34" s="250"/>
      <c r="M34" s="284"/>
      <c r="N34" s="242"/>
      <c r="O34" s="94"/>
      <c r="P34" s="114"/>
      <c r="Q34" s="95"/>
    </row>
    <row r="35" spans="1:17" s="11" customFormat="1" ht="18.899999999999999" customHeight="1" x14ac:dyDescent="0.25">
      <c r="A35" s="251">
        <v>29</v>
      </c>
      <c r="B35" s="93"/>
      <c r="C35" s="93"/>
      <c r="D35" s="94"/>
      <c r="E35" s="264"/>
      <c r="F35" s="95"/>
      <c r="G35" s="95"/>
      <c r="H35" s="94"/>
      <c r="I35" s="94"/>
      <c r="J35" s="248"/>
      <c r="K35" s="246"/>
      <c r="L35" s="250"/>
      <c r="M35" s="284"/>
      <c r="N35" s="242"/>
      <c r="O35" s="94"/>
      <c r="P35" s="114"/>
      <c r="Q35" s="95"/>
    </row>
    <row r="36" spans="1:17" s="11" customFormat="1" ht="18.899999999999999" customHeight="1" x14ac:dyDescent="0.25">
      <c r="A36" s="251">
        <v>30</v>
      </c>
      <c r="B36" s="93"/>
      <c r="C36" s="93"/>
      <c r="D36" s="94"/>
      <c r="E36" s="264"/>
      <c r="F36" s="95"/>
      <c r="G36" s="95"/>
      <c r="H36" s="94"/>
      <c r="I36" s="94"/>
      <c r="J36" s="248"/>
      <c r="K36" s="246"/>
      <c r="L36" s="250"/>
      <c r="M36" s="284"/>
      <c r="N36" s="242"/>
      <c r="O36" s="94"/>
      <c r="P36" s="114"/>
      <c r="Q36" s="95"/>
    </row>
    <row r="37" spans="1:17" s="11" customFormat="1" ht="18.899999999999999" customHeight="1" x14ac:dyDescent="0.25">
      <c r="A37" s="251">
        <v>31</v>
      </c>
      <c r="B37" s="93"/>
      <c r="C37" s="93"/>
      <c r="D37" s="94"/>
      <c r="E37" s="264"/>
      <c r="F37" s="95"/>
      <c r="G37" s="95"/>
      <c r="H37" s="94"/>
      <c r="I37" s="94"/>
      <c r="J37" s="248"/>
      <c r="K37" s="246"/>
      <c r="L37" s="250"/>
      <c r="M37" s="284"/>
      <c r="N37" s="242"/>
      <c r="O37" s="94"/>
      <c r="P37" s="114"/>
      <c r="Q37" s="95"/>
    </row>
    <row r="38" spans="1:17" s="11" customFormat="1" ht="18.899999999999999" customHeight="1" x14ac:dyDescent="0.25">
      <c r="A38" s="251">
        <v>32</v>
      </c>
      <c r="B38" s="93"/>
      <c r="C38" s="93"/>
      <c r="D38" s="94"/>
      <c r="E38" s="264"/>
      <c r="F38" s="95"/>
      <c r="G38" s="95"/>
      <c r="H38" s="447"/>
      <c r="I38" s="285"/>
      <c r="J38" s="248"/>
      <c r="K38" s="246"/>
      <c r="L38" s="250"/>
      <c r="M38" s="284"/>
      <c r="N38" s="242"/>
      <c r="O38" s="95"/>
      <c r="P38" s="114"/>
      <c r="Q38" s="95"/>
    </row>
    <row r="39" spans="1:17" s="11" customFormat="1" ht="18.899999999999999" customHeight="1" x14ac:dyDescent="0.25">
      <c r="A39" s="251">
        <v>33</v>
      </c>
      <c r="B39" s="93"/>
      <c r="C39" s="93"/>
      <c r="D39" s="94"/>
      <c r="E39" s="264"/>
      <c r="F39" s="95"/>
      <c r="G39" s="95"/>
      <c r="H39" s="447"/>
      <c r="I39" s="285"/>
      <c r="J39" s="248"/>
      <c r="K39" s="246"/>
      <c r="L39" s="250"/>
      <c r="M39" s="284"/>
      <c r="N39" s="278"/>
      <c r="O39" s="95"/>
      <c r="P39" s="114"/>
      <c r="Q39" s="95"/>
    </row>
    <row r="40" spans="1:17" s="11" customFormat="1" ht="18.899999999999999" customHeight="1" x14ac:dyDescent="0.25">
      <c r="A40" s="251">
        <v>34</v>
      </c>
      <c r="B40" s="93"/>
      <c r="C40" s="93"/>
      <c r="D40" s="94"/>
      <c r="E40" s="264"/>
      <c r="F40" s="95"/>
      <c r="G40" s="95"/>
      <c r="H40" s="447"/>
      <c r="I40" s="285"/>
      <c r="J40" s="248" t="e">
        <f>IF(AND(Q40="",#REF!&gt;0,#REF!&lt;5),K40,)</f>
        <v>#REF!</v>
      </c>
      <c r="K40" s="246" t="str">
        <f>IF(D40="","ZZZ9",IF(AND(#REF!&gt;0,#REF!&lt;5),D40&amp;#REF!,D40&amp;"9"))</f>
        <v>ZZZ9</v>
      </c>
      <c r="L40" s="250">
        <f t="shared" ref="L40:L103" si="0">IF(Q40="",999,Q40)</f>
        <v>999</v>
      </c>
      <c r="M40" s="284">
        <f t="shared" ref="M40:M103" si="1">IF(P40=999,999,1)</f>
        <v>999</v>
      </c>
      <c r="N40" s="278"/>
      <c r="O40" s="95"/>
      <c r="P40" s="114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251">
        <v>35</v>
      </c>
      <c r="B41" s="93"/>
      <c r="C41" s="93"/>
      <c r="D41" s="94"/>
      <c r="E41" s="264"/>
      <c r="F41" s="95"/>
      <c r="G41" s="95"/>
      <c r="H41" s="447"/>
      <c r="I41" s="285"/>
      <c r="J41" s="248" t="e">
        <f>IF(AND(Q41="",#REF!&gt;0,#REF!&lt;5),K41,)</f>
        <v>#REF!</v>
      </c>
      <c r="K41" s="246" t="str">
        <f>IF(D41="","ZZZ9",IF(AND(#REF!&gt;0,#REF!&lt;5),D41&amp;#REF!,D41&amp;"9"))</f>
        <v>ZZZ9</v>
      </c>
      <c r="L41" s="250">
        <f t="shared" si="0"/>
        <v>999</v>
      </c>
      <c r="M41" s="284">
        <f t="shared" si="1"/>
        <v>999</v>
      </c>
      <c r="N41" s="278"/>
      <c r="O41" s="95"/>
      <c r="P41" s="114">
        <f t="shared" si="2"/>
        <v>999</v>
      </c>
      <c r="Q41" s="95"/>
    </row>
    <row r="42" spans="1:17" s="11" customFormat="1" ht="18.899999999999999" customHeight="1" x14ac:dyDescent="0.25">
      <c r="A42" s="251">
        <v>36</v>
      </c>
      <c r="B42" s="93"/>
      <c r="C42" s="93"/>
      <c r="D42" s="94"/>
      <c r="E42" s="264"/>
      <c r="F42" s="95"/>
      <c r="G42" s="95"/>
      <c r="H42" s="447"/>
      <c r="I42" s="285"/>
      <c r="J42" s="248" t="e">
        <f>IF(AND(Q42="",#REF!&gt;0,#REF!&lt;5),K42,)</f>
        <v>#REF!</v>
      </c>
      <c r="K42" s="246" t="str">
        <f>IF(D42="","ZZZ9",IF(AND(#REF!&gt;0,#REF!&lt;5),D42&amp;#REF!,D42&amp;"9"))</f>
        <v>ZZZ9</v>
      </c>
      <c r="L42" s="250">
        <f t="shared" si="0"/>
        <v>999</v>
      </c>
      <c r="M42" s="284">
        <f t="shared" si="1"/>
        <v>999</v>
      </c>
      <c r="N42" s="278"/>
      <c r="O42" s="95"/>
      <c r="P42" s="114">
        <f t="shared" si="2"/>
        <v>999</v>
      </c>
      <c r="Q42" s="95"/>
    </row>
    <row r="43" spans="1:17" s="11" customFormat="1" ht="18.899999999999999" customHeight="1" x14ac:dyDescent="0.25">
      <c r="A43" s="251">
        <v>37</v>
      </c>
      <c r="B43" s="93"/>
      <c r="C43" s="93"/>
      <c r="D43" s="94"/>
      <c r="E43" s="264"/>
      <c r="F43" s="95"/>
      <c r="G43" s="95"/>
      <c r="H43" s="447"/>
      <c r="I43" s="285"/>
      <c r="J43" s="248" t="e">
        <f>IF(AND(Q43="",#REF!&gt;0,#REF!&lt;5),K43,)</f>
        <v>#REF!</v>
      </c>
      <c r="K43" s="246" t="str">
        <f>IF(D43="","ZZZ9",IF(AND(#REF!&gt;0,#REF!&lt;5),D43&amp;#REF!,D43&amp;"9"))</f>
        <v>ZZZ9</v>
      </c>
      <c r="L43" s="250">
        <f t="shared" si="0"/>
        <v>999</v>
      </c>
      <c r="M43" s="284">
        <f t="shared" si="1"/>
        <v>999</v>
      </c>
      <c r="N43" s="278"/>
      <c r="O43" s="95"/>
      <c r="P43" s="114">
        <f t="shared" si="2"/>
        <v>999</v>
      </c>
      <c r="Q43" s="95"/>
    </row>
    <row r="44" spans="1:17" s="11" customFormat="1" ht="18.899999999999999" customHeight="1" x14ac:dyDescent="0.25">
      <c r="A44" s="251">
        <v>38</v>
      </c>
      <c r="B44" s="93"/>
      <c r="C44" s="93"/>
      <c r="D44" s="94"/>
      <c r="E44" s="264"/>
      <c r="F44" s="95"/>
      <c r="G44" s="95"/>
      <c r="H44" s="447"/>
      <c r="I44" s="285"/>
      <c r="J44" s="248" t="e">
        <f>IF(AND(Q44="",#REF!&gt;0,#REF!&lt;5),K44,)</f>
        <v>#REF!</v>
      </c>
      <c r="K44" s="246" t="str">
        <f>IF(D44="","ZZZ9",IF(AND(#REF!&gt;0,#REF!&lt;5),D44&amp;#REF!,D44&amp;"9"))</f>
        <v>ZZZ9</v>
      </c>
      <c r="L44" s="250">
        <f t="shared" si="0"/>
        <v>999</v>
      </c>
      <c r="M44" s="284">
        <f t="shared" si="1"/>
        <v>999</v>
      </c>
      <c r="N44" s="278"/>
      <c r="O44" s="95"/>
      <c r="P44" s="114">
        <f t="shared" si="2"/>
        <v>999</v>
      </c>
      <c r="Q44" s="95"/>
    </row>
    <row r="45" spans="1:17" s="11" customFormat="1" ht="18.899999999999999" customHeight="1" x14ac:dyDescent="0.25">
      <c r="A45" s="251">
        <v>39</v>
      </c>
      <c r="B45" s="93"/>
      <c r="C45" s="93"/>
      <c r="D45" s="94"/>
      <c r="E45" s="264"/>
      <c r="F45" s="95"/>
      <c r="G45" s="95"/>
      <c r="H45" s="447"/>
      <c r="I45" s="285"/>
      <c r="J45" s="248" t="e">
        <f>IF(AND(Q45="",#REF!&gt;0,#REF!&lt;5),K45,)</f>
        <v>#REF!</v>
      </c>
      <c r="K45" s="246" t="str">
        <f>IF(D45="","ZZZ9",IF(AND(#REF!&gt;0,#REF!&lt;5),D45&amp;#REF!,D45&amp;"9"))</f>
        <v>ZZZ9</v>
      </c>
      <c r="L45" s="250">
        <f t="shared" si="0"/>
        <v>999</v>
      </c>
      <c r="M45" s="284">
        <f t="shared" si="1"/>
        <v>999</v>
      </c>
      <c r="N45" s="278"/>
      <c r="O45" s="95"/>
      <c r="P45" s="114">
        <f t="shared" si="2"/>
        <v>999</v>
      </c>
      <c r="Q45" s="95"/>
    </row>
    <row r="46" spans="1:17" s="11" customFormat="1" ht="18.899999999999999" customHeight="1" x14ac:dyDescent="0.25">
      <c r="A46" s="251">
        <v>40</v>
      </c>
      <c r="B46" s="93"/>
      <c r="C46" s="93"/>
      <c r="D46" s="94"/>
      <c r="E46" s="264"/>
      <c r="F46" s="95"/>
      <c r="G46" s="95"/>
      <c r="H46" s="447"/>
      <c r="I46" s="285"/>
      <c r="J46" s="248" t="e">
        <f>IF(AND(Q46="",#REF!&gt;0,#REF!&lt;5),K46,)</f>
        <v>#REF!</v>
      </c>
      <c r="K46" s="246" t="str">
        <f>IF(D46="","ZZZ9",IF(AND(#REF!&gt;0,#REF!&lt;5),D46&amp;#REF!,D46&amp;"9"))</f>
        <v>ZZZ9</v>
      </c>
      <c r="L46" s="250">
        <f t="shared" si="0"/>
        <v>999</v>
      </c>
      <c r="M46" s="284">
        <f t="shared" si="1"/>
        <v>999</v>
      </c>
      <c r="N46" s="278"/>
      <c r="O46" s="95"/>
      <c r="P46" s="114">
        <f t="shared" si="2"/>
        <v>999</v>
      </c>
      <c r="Q46" s="95"/>
    </row>
    <row r="47" spans="1:17" s="11" customFormat="1" ht="18.899999999999999" customHeight="1" x14ac:dyDescent="0.25">
      <c r="A47" s="251">
        <v>41</v>
      </c>
      <c r="B47" s="93"/>
      <c r="C47" s="93"/>
      <c r="D47" s="94"/>
      <c r="E47" s="264"/>
      <c r="F47" s="95"/>
      <c r="G47" s="95"/>
      <c r="H47" s="447"/>
      <c r="I47" s="285"/>
      <c r="J47" s="248" t="e">
        <f>IF(AND(Q47="",#REF!&gt;0,#REF!&lt;5),K47,)</f>
        <v>#REF!</v>
      </c>
      <c r="K47" s="246" t="str">
        <f>IF(D47="","ZZZ9",IF(AND(#REF!&gt;0,#REF!&lt;5),D47&amp;#REF!,D47&amp;"9"))</f>
        <v>ZZZ9</v>
      </c>
      <c r="L47" s="250">
        <f t="shared" si="0"/>
        <v>999</v>
      </c>
      <c r="M47" s="284">
        <f t="shared" si="1"/>
        <v>999</v>
      </c>
      <c r="N47" s="278"/>
      <c r="O47" s="95"/>
      <c r="P47" s="114">
        <f t="shared" si="2"/>
        <v>999</v>
      </c>
      <c r="Q47" s="95"/>
    </row>
    <row r="48" spans="1:17" s="11" customFormat="1" ht="18.899999999999999" customHeight="1" x14ac:dyDescent="0.25">
      <c r="A48" s="251">
        <v>42</v>
      </c>
      <c r="B48" s="93"/>
      <c r="C48" s="93"/>
      <c r="D48" s="94"/>
      <c r="E48" s="264"/>
      <c r="F48" s="95"/>
      <c r="G48" s="95"/>
      <c r="H48" s="447"/>
      <c r="I48" s="285"/>
      <c r="J48" s="248" t="e">
        <f>IF(AND(Q48="",#REF!&gt;0,#REF!&lt;5),K48,)</f>
        <v>#REF!</v>
      </c>
      <c r="K48" s="246" t="str">
        <f>IF(D48="","ZZZ9",IF(AND(#REF!&gt;0,#REF!&lt;5),D48&amp;#REF!,D48&amp;"9"))</f>
        <v>ZZZ9</v>
      </c>
      <c r="L48" s="250">
        <f t="shared" si="0"/>
        <v>999</v>
      </c>
      <c r="M48" s="284">
        <f t="shared" si="1"/>
        <v>999</v>
      </c>
      <c r="N48" s="278"/>
      <c r="O48" s="95"/>
      <c r="P48" s="114">
        <f t="shared" si="2"/>
        <v>999</v>
      </c>
      <c r="Q48" s="95"/>
    </row>
    <row r="49" spans="1:17" s="11" customFormat="1" ht="18.899999999999999" customHeight="1" x14ac:dyDescent="0.25">
      <c r="A49" s="251">
        <v>43</v>
      </c>
      <c r="B49" s="93"/>
      <c r="C49" s="93"/>
      <c r="D49" s="94"/>
      <c r="E49" s="264"/>
      <c r="F49" s="95"/>
      <c r="G49" s="95"/>
      <c r="H49" s="447"/>
      <c r="I49" s="285"/>
      <c r="J49" s="248" t="e">
        <f>IF(AND(Q49="",#REF!&gt;0,#REF!&lt;5),K49,)</f>
        <v>#REF!</v>
      </c>
      <c r="K49" s="246" t="str">
        <f>IF(D49="","ZZZ9",IF(AND(#REF!&gt;0,#REF!&lt;5),D49&amp;#REF!,D49&amp;"9"))</f>
        <v>ZZZ9</v>
      </c>
      <c r="L49" s="250">
        <f t="shared" si="0"/>
        <v>999</v>
      </c>
      <c r="M49" s="284">
        <f t="shared" si="1"/>
        <v>999</v>
      </c>
      <c r="N49" s="278"/>
      <c r="O49" s="95"/>
      <c r="P49" s="114">
        <f t="shared" si="2"/>
        <v>999</v>
      </c>
      <c r="Q49" s="95"/>
    </row>
    <row r="50" spans="1:17" s="11" customFormat="1" ht="18.899999999999999" customHeight="1" x14ac:dyDescent="0.25">
      <c r="A50" s="251">
        <v>44</v>
      </c>
      <c r="B50" s="93"/>
      <c r="C50" s="93"/>
      <c r="D50" s="94"/>
      <c r="E50" s="264"/>
      <c r="F50" s="95"/>
      <c r="G50" s="95"/>
      <c r="H50" s="447"/>
      <c r="I50" s="285"/>
      <c r="J50" s="248" t="e">
        <f>IF(AND(Q50="",#REF!&gt;0,#REF!&lt;5),K50,)</f>
        <v>#REF!</v>
      </c>
      <c r="K50" s="246" t="str">
        <f>IF(D50="","ZZZ9",IF(AND(#REF!&gt;0,#REF!&lt;5),D50&amp;#REF!,D50&amp;"9"))</f>
        <v>ZZZ9</v>
      </c>
      <c r="L50" s="250">
        <f t="shared" si="0"/>
        <v>999</v>
      </c>
      <c r="M50" s="284">
        <f t="shared" si="1"/>
        <v>999</v>
      </c>
      <c r="N50" s="278"/>
      <c r="O50" s="95"/>
      <c r="P50" s="114">
        <f t="shared" si="2"/>
        <v>999</v>
      </c>
      <c r="Q50" s="95"/>
    </row>
    <row r="51" spans="1:17" s="11" customFormat="1" ht="18.899999999999999" customHeight="1" x14ac:dyDescent="0.25">
      <c r="A51" s="251">
        <v>45</v>
      </c>
      <c r="B51" s="93"/>
      <c r="C51" s="93"/>
      <c r="D51" s="94"/>
      <c r="E51" s="264"/>
      <c r="F51" s="95"/>
      <c r="G51" s="95"/>
      <c r="H51" s="447"/>
      <c r="I51" s="285"/>
      <c r="J51" s="248" t="e">
        <f>IF(AND(Q51="",#REF!&gt;0,#REF!&lt;5),K51,)</f>
        <v>#REF!</v>
      </c>
      <c r="K51" s="246" t="str">
        <f>IF(D51="","ZZZ9",IF(AND(#REF!&gt;0,#REF!&lt;5),D51&amp;#REF!,D51&amp;"9"))</f>
        <v>ZZZ9</v>
      </c>
      <c r="L51" s="250">
        <f t="shared" si="0"/>
        <v>999</v>
      </c>
      <c r="M51" s="284">
        <f t="shared" si="1"/>
        <v>999</v>
      </c>
      <c r="N51" s="278"/>
      <c r="O51" s="95"/>
      <c r="P51" s="114">
        <f t="shared" si="2"/>
        <v>999</v>
      </c>
      <c r="Q51" s="95"/>
    </row>
    <row r="52" spans="1:17" s="11" customFormat="1" ht="18.899999999999999" customHeight="1" x14ac:dyDescent="0.25">
      <c r="A52" s="251">
        <v>46</v>
      </c>
      <c r="B52" s="93"/>
      <c r="C52" s="93"/>
      <c r="D52" s="94"/>
      <c r="E52" s="264"/>
      <c r="F52" s="95"/>
      <c r="G52" s="95"/>
      <c r="H52" s="447"/>
      <c r="I52" s="285"/>
      <c r="J52" s="248" t="e">
        <f>IF(AND(Q52="",#REF!&gt;0,#REF!&lt;5),K52,)</f>
        <v>#REF!</v>
      </c>
      <c r="K52" s="246" t="str">
        <f>IF(D52="","ZZZ9",IF(AND(#REF!&gt;0,#REF!&lt;5),D52&amp;#REF!,D52&amp;"9"))</f>
        <v>ZZZ9</v>
      </c>
      <c r="L52" s="250">
        <f t="shared" si="0"/>
        <v>999</v>
      </c>
      <c r="M52" s="284">
        <f t="shared" si="1"/>
        <v>999</v>
      </c>
      <c r="N52" s="278"/>
      <c r="O52" s="95"/>
      <c r="P52" s="114">
        <f t="shared" si="2"/>
        <v>999</v>
      </c>
      <c r="Q52" s="95"/>
    </row>
    <row r="53" spans="1:17" s="11" customFormat="1" ht="18.899999999999999" customHeight="1" x14ac:dyDescent="0.25">
      <c r="A53" s="251">
        <v>47</v>
      </c>
      <c r="B53" s="93"/>
      <c r="C53" s="93"/>
      <c r="D53" s="94"/>
      <c r="E53" s="264"/>
      <c r="F53" s="95"/>
      <c r="G53" s="95"/>
      <c r="H53" s="447"/>
      <c r="I53" s="285"/>
      <c r="J53" s="248" t="e">
        <f>IF(AND(Q53="",#REF!&gt;0,#REF!&lt;5),K53,)</f>
        <v>#REF!</v>
      </c>
      <c r="K53" s="246" t="str">
        <f>IF(D53="","ZZZ9",IF(AND(#REF!&gt;0,#REF!&lt;5),D53&amp;#REF!,D53&amp;"9"))</f>
        <v>ZZZ9</v>
      </c>
      <c r="L53" s="250">
        <f t="shared" si="0"/>
        <v>999</v>
      </c>
      <c r="M53" s="284">
        <f t="shared" si="1"/>
        <v>999</v>
      </c>
      <c r="N53" s="278"/>
      <c r="O53" s="95"/>
      <c r="P53" s="114">
        <f t="shared" si="2"/>
        <v>999</v>
      </c>
      <c r="Q53" s="95"/>
    </row>
    <row r="54" spans="1:17" s="11" customFormat="1" ht="18.899999999999999" customHeight="1" x14ac:dyDescent="0.25">
      <c r="A54" s="251">
        <v>48</v>
      </c>
      <c r="B54" s="93"/>
      <c r="C54" s="93"/>
      <c r="D54" s="94"/>
      <c r="E54" s="264"/>
      <c r="F54" s="95"/>
      <c r="G54" s="95"/>
      <c r="H54" s="447"/>
      <c r="I54" s="285"/>
      <c r="J54" s="248" t="e">
        <f>IF(AND(Q54="",#REF!&gt;0,#REF!&lt;5),K54,)</f>
        <v>#REF!</v>
      </c>
      <c r="K54" s="246" t="str">
        <f>IF(D54="","ZZZ9",IF(AND(#REF!&gt;0,#REF!&lt;5),D54&amp;#REF!,D54&amp;"9"))</f>
        <v>ZZZ9</v>
      </c>
      <c r="L54" s="250">
        <f t="shared" si="0"/>
        <v>999</v>
      </c>
      <c r="M54" s="284">
        <f t="shared" si="1"/>
        <v>999</v>
      </c>
      <c r="N54" s="278"/>
      <c r="O54" s="95"/>
      <c r="P54" s="114">
        <f t="shared" si="2"/>
        <v>999</v>
      </c>
      <c r="Q54" s="95"/>
    </row>
    <row r="55" spans="1:17" s="11" customFormat="1" ht="18.899999999999999" customHeight="1" x14ac:dyDescent="0.25">
      <c r="A55" s="251">
        <v>49</v>
      </c>
      <c r="B55" s="93"/>
      <c r="C55" s="93"/>
      <c r="D55" s="94"/>
      <c r="E55" s="264"/>
      <c r="F55" s="95"/>
      <c r="G55" s="95"/>
      <c r="H55" s="447"/>
      <c r="I55" s="285"/>
      <c r="J55" s="248" t="e">
        <f>IF(AND(Q55="",#REF!&gt;0,#REF!&lt;5),K55,)</f>
        <v>#REF!</v>
      </c>
      <c r="K55" s="246" t="str">
        <f>IF(D55="","ZZZ9",IF(AND(#REF!&gt;0,#REF!&lt;5),D55&amp;#REF!,D55&amp;"9"))</f>
        <v>ZZZ9</v>
      </c>
      <c r="L55" s="250">
        <f t="shared" si="0"/>
        <v>999</v>
      </c>
      <c r="M55" s="284">
        <f t="shared" si="1"/>
        <v>999</v>
      </c>
      <c r="N55" s="278"/>
      <c r="O55" s="95"/>
      <c r="P55" s="114">
        <f t="shared" si="2"/>
        <v>999</v>
      </c>
      <c r="Q55" s="95"/>
    </row>
    <row r="56" spans="1:17" s="11" customFormat="1" ht="18.899999999999999" customHeight="1" x14ac:dyDescent="0.25">
      <c r="A56" s="251">
        <v>50</v>
      </c>
      <c r="B56" s="93"/>
      <c r="C56" s="93"/>
      <c r="D56" s="94"/>
      <c r="E56" s="264"/>
      <c r="F56" s="95"/>
      <c r="G56" s="95"/>
      <c r="H56" s="447"/>
      <c r="I56" s="285"/>
      <c r="J56" s="248" t="e">
        <f>IF(AND(Q56="",#REF!&gt;0,#REF!&lt;5),K56,)</f>
        <v>#REF!</v>
      </c>
      <c r="K56" s="246" t="str">
        <f>IF(D56="","ZZZ9",IF(AND(#REF!&gt;0,#REF!&lt;5),D56&amp;#REF!,D56&amp;"9"))</f>
        <v>ZZZ9</v>
      </c>
      <c r="L56" s="250">
        <f t="shared" si="0"/>
        <v>999</v>
      </c>
      <c r="M56" s="284">
        <f t="shared" si="1"/>
        <v>999</v>
      </c>
      <c r="N56" s="278"/>
      <c r="O56" s="95"/>
      <c r="P56" s="114">
        <f t="shared" si="2"/>
        <v>999</v>
      </c>
      <c r="Q56" s="95"/>
    </row>
    <row r="57" spans="1:17" s="11" customFormat="1" ht="18.899999999999999" customHeight="1" x14ac:dyDescent="0.25">
      <c r="A57" s="251">
        <v>51</v>
      </c>
      <c r="B57" s="93"/>
      <c r="C57" s="93"/>
      <c r="D57" s="94"/>
      <c r="E57" s="264"/>
      <c r="F57" s="95"/>
      <c r="G57" s="95"/>
      <c r="H57" s="447"/>
      <c r="I57" s="285"/>
      <c r="J57" s="248" t="e">
        <f>IF(AND(Q57="",#REF!&gt;0,#REF!&lt;5),K57,)</f>
        <v>#REF!</v>
      </c>
      <c r="K57" s="246" t="str">
        <f>IF(D57="","ZZZ9",IF(AND(#REF!&gt;0,#REF!&lt;5),D57&amp;#REF!,D57&amp;"9"))</f>
        <v>ZZZ9</v>
      </c>
      <c r="L57" s="250">
        <f t="shared" si="0"/>
        <v>999</v>
      </c>
      <c r="M57" s="284">
        <f t="shared" si="1"/>
        <v>999</v>
      </c>
      <c r="N57" s="278"/>
      <c r="O57" s="95"/>
      <c r="P57" s="114">
        <f t="shared" si="2"/>
        <v>999</v>
      </c>
      <c r="Q57" s="95"/>
    </row>
    <row r="58" spans="1:17" s="11" customFormat="1" ht="18.899999999999999" customHeight="1" x14ac:dyDescent="0.25">
      <c r="A58" s="251">
        <v>52</v>
      </c>
      <c r="B58" s="93"/>
      <c r="C58" s="93"/>
      <c r="D58" s="94"/>
      <c r="E58" s="264"/>
      <c r="F58" s="95"/>
      <c r="G58" s="95"/>
      <c r="H58" s="447"/>
      <c r="I58" s="285"/>
      <c r="J58" s="248" t="e">
        <f>IF(AND(Q58="",#REF!&gt;0,#REF!&lt;5),K58,)</f>
        <v>#REF!</v>
      </c>
      <c r="K58" s="246" t="str">
        <f>IF(D58="","ZZZ9",IF(AND(#REF!&gt;0,#REF!&lt;5),D58&amp;#REF!,D58&amp;"9"))</f>
        <v>ZZZ9</v>
      </c>
      <c r="L58" s="250">
        <f t="shared" si="0"/>
        <v>999</v>
      </c>
      <c r="M58" s="284">
        <f t="shared" si="1"/>
        <v>999</v>
      </c>
      <c r="N58" s="278"/>
      <c r="O58" s="95"/>
      <c r="P58" s="114">
        <f t="shared" si="2"/>
        <v>999</v>
      </c>
      <c r="Q58" s="95"/>
    </row>
    <row r="59" spans="1:17" s="11" customFormat="1" ht="18.899999999999999" customHeight="1" x14ac:dyDescent="0.25">
      <c r="A59" s="251">
        <v>53</v>
      </c>
      <c r="B59" s="93"/>
      <c r="C59" s="93"/>
      <c r="D59" s="94"/>
      <c r="E59" s="264"/>
      <c r="F59" s="95"/>
      <c r="G59" s="95"/>
      <c r="H59" s="447"/>
      <c r="I59" s="285"/>
      <c r="J59" s="248" t="e">
        <f>IF(AND(Q59="",#REF!&gt;0,#REF!&lt;5),K59,)</f>
        <v>#REF!</v>
      </c>
      <c r="K59" s="246" t="str">
        <f>IF(D59="","ZZZ9",IF(AND(#REF!&gt;0,#REF!&lt;5),D59&amp;#REF!,D59&amp;"9"))</f>
        <v>ZZZ9</v>
      </c>
      <c r="L59" s="250">
        <f t="shared" si="0"/>
        <v>999</v>
      </c>
      <c r="M59" s="284">
        <f t="shared" si="1"/>
        <v>999</v>
      </c>
      <c r="N59" s="278"/>
      <c r="O59" s="95"/>
      <c r="P59" s="114">
        <f t="shared" si="2"/>
        <v>999</v>
      </c>
      <c r="Q59" s="95"/>
    </row>
    <row r="60" spans="1:17" s="11" customFormat="1" ht="18.899999999999999" customHeight="1" x14ac:dyDescent="0.25">
      <c r="A60" s="251">
        <v>54</v>
      </c>
      <c r="B60" s="93"/>
      <c r="C60" s="93"/>
      <c r="D60" s="94"/>
      <c r="E60" s="264"/>
      <c r="F60" s="95"/>
      <c r="G60" s="95"/>
      <c r="H60" s="447"/>
      <c r="I60" s="285"/>
      <c r="J60" s="248" t="e">
        <f>IF(AND(Q60="",#REF!&gt;0,#REF!&lt;5),K60,)</f>
        <v>#REF!</v>
      </c>
      <c r="K60" s="246" t="str">
        <f>IF(D60="","ZZZ9",IF(AND(#REF!&gt;0,#REF!&lt;5),D60&amp;#REF!,D60&amp;"9"))</f>
        <v>ZZZ9</v>
      </c>
      <c r="L60" s="250">
        <f t="shared" si="0"/>
        <v>999</v>
      </c>
      <c r="M60" s="284">
        <f t="shared" si="1"/>
        <v>999</v>
      </c>
      <c r="N60" s="278"/>
      <c r="O60" s="95"/>
      <c r="P60" s="114">
        <f t="shared" si="2"/>
        <v>999</v>
      </c>
      <c r="Q60" s="95"/>
    </row>
    <row r="61" spans="1:17" s="11" customFormat="1" ht="18.899999999999999" customHeight="1" x14ac:dyDescent="0.25">
      <c r="A61" s="251">
        <v>55</v>
      </c>
      <c r="B61" s="93"/>
      <c r="C61" s="93"/>
      <c r="D61" s="94"/>
      <c r="E61" s="264"/>
      <c r="F61" s="95"/>
      <c r="G61" s="95"/>
      <c r="H61" s="447"/>
      <c r="I61" s="285"/>
      <c r="J61" s="248" t="e">
        <f>IF(AND(Q61="",#REF!&gt;0,#REF!&lt;5),K61,)</f>
        <v>#REF!</v>
      </c>
      <c r="K61" s="246" t="str">
        <f>IF(D61="","ZZZ9",IF(AND(#REF!&gt;0,#REF!&lt;5),D61&amp;#REF!,D61&amp;"9"))</f>
        <v>ZZZ9</v>
      </c>
      <c r="L61" s="250">
        <f t="shared" si="0"/>
        <v>999</v>
      </c>
      <c r="M61" s="284">
        <f t="shared" si="1"/>
        <v>999</v>
      </c>
      <c r="N61" s="278"/>
      <c r="O61" s="95"/>
      <c r="P61" s="114">
        <f t="shared" si="2"/>
        <v>999</v>
      </c>
      <c r="Q61" s="95"/>
    </row>
    <row r="62" spans="1:17" s="11" customFormat="1" ht="18.899999999999999" customHeight="1" x14ac:dyDescent="0.25">
      <c r="A62" s="251">
        <v>56</v>
      </c>
      <c r="B62" s="93"/>
      <c r="C62" s="93"/>
      <c r="D62" s="94"/>
      <c r="E62" s="264"/>
      <c r="F62" s="95"/>
      <c r="G62" s="95"/>
      <c r="H62" s="447"/>
      <c r="I62" s="285"/>
      <c r="J62" s="248" t="e">
        <f>IF(AND(Q62="",#REF!&gt;0,#REF!&lt;5),K62,)</f>
        <v>#REF!</v>
      </c>
      <c r="K62" s="246" t="str">
        <f>IF(D62="","ZZZ9",IF(AND(#REF!&gt;0,#REF!&lt;5),D62&amp;#REF!,D62&amp;"9"))</f>
        <v>ZZZ9</v>
      </c>
      <c r="L62" s="250">
        <f t="shared" si="0"/>
        <v>999</v>
      </c>
      <c r="M62" s="284">
        <f t="shared" si="1"/>
        <v>999</v>
      </c>
      <c r="N62" s="278"/>
      <c r="O62" s="95"/>
      <c r="P62" s="114">
        <f t="shared" si="2"/>
        <v>999</v>
      </c>
      <c r="Q62" s="95"/>
    </row>
    <row r="63" spans="1:17" s="11" customFormat="1" ht="18.899999999999999" customHeight="1" x14ac:dyDescent="0.25">
      <c r="A63" s="251">
        <v>57</v>
      </c>
      <c r="B63" s="93"/>
      <c r="C63" s="93"/>
      <c r="D63" s="94"/>
      <c r="E63" s="264"/>
      <c r="F63" s="95"/>
      <c r="G63" s="95"/>
      <c r="H63" s="447"/>
      <c r="I63" s="285"/>
      <c r="J63" s="248" t="e">
        <f>IF(AND(Q63="",#REF!&gt;0,#REF!&lt;5),K63,)</f>
        <v>#REF!</v>
      </c>
      <c r="K63" s="246" t="str">
        <f>IF(D63="","ZZZ9",IF(AND(#REF!&gt;0,#REF!&lt;5),D63&amp;#REF!,D63&amp;"9"))</f>
        <v>ZZZ9</v>
      </c>
      <c r="L63" s="250">
        <f t="shared" si="0"/>
        <v>999</v>
      </c>
      <c r="M63" s="284">
        <f t="shared" si="1"/>
        <v>999</v>
      </c>
      <c r="N63" s="278"/>
      <c r="O63" s="95"/>
      <c r="P63" s="114">
        <f t="shared" si="2"/>
        <v>999</v>
      </c>
      <c r="Q63" s="95"/>
    </row>
    <row r="64" spans="1:17" s="11" customFormat="1" ht="18.899999999999999" customHeight="1" x14ac:dyDescent="0.25">
      <c r="A64" s="251">
        <v>58</v>
      </c>
      <c r="B64" s="93"/>
      <c r="C64" s="93"/>
      <c r="D64" s="94"/>
      <c r="E64" s="264"/>
      <c r="F64" s="95"/>
      <c r="G64" s="95"/>
      <c r="H64" s="447"/>
      <c r="I64" s="285"/>
      <c r="J64" s="248" t="e">
        <f>IF(AND(Q64="",#REF!&gt;0,#REF!&lt;5),K64,)</f>
        <v>#REF!</v>
      </c>
      <c r="K64" s="246" t="str">
        <f>IF(D64="","ZZZ9",IF(AND(#REF!&gt;0,#REF!&lt;5),D64&amp;#REF!,D64&amp;"9"))</f>
        <v>ZZZ9</v>
      </c>
      <c r="L64" s="250">
        <f t="shared" si="0"/>
        <v>999</v>
      </c>
      <c r="M64" s="284">
        <f t="shared" si="1"/>
        <v>999</v>
      </c>
      <c r="N64" s="278"/>
      <c r="O64" s="95"/>
      <c r="P64" s="114">
        <f t="shared" si="2"/>
        <v>999</v>
      </c>
      <c r="Q64" s="95"/>
    </row>
    <row r="65" spans="1:17" s="11" customFormat="1" ht="18.899999999999999" customHeight="1" x14ac:dyDescent="0.25">
      <c r="A65" s="251">
        <v>59</v>
      </c>
      <c r="B65" s="93"/>
      <c r="C65" s="93"/>
      <c r="D65" s="94"/>
      <c r="E65" s="264"/>
      <c r="F65" s="95"/>
      <c r="G65" s="95"/>
      <c r="H65" s="447"/>
      <c r="I65" s="285"/>
      <c r="J65" s="248" t="e">
        <f>IF(AND(Q65="",#REF!&gt;0,#REF!&lt;5),K65,)</f>
        <v>#REF!</v>
      </c>
      <c r="K65" s="246" t="str">
        <f>IF(D65="","ZZZ9",IF(AND(#REF!&gt;0,#REF!&lt;5),D65&amp;#REF!,D65&amp;"9"))</f>
        <v>ZZZ9</v>
      </c>
      <c r="L65" s="250">
        <f t="shared" si="0"/>
        <v>999</v>
      </c>
      <c r="M65" s="284">
        <f t="shared" si="1"/>
        <v>999</v>
      </c>
      <c r="N65" s="278"/>
      <c r="O65" s="95"/>
      <c r="P65" s="114">
        <f t="shared" si="2"/>
        <v>999</v>
      </c>
      <c r="Q65" s="95"/>
    </row>
    <row r="66" spans="1:17" s="11" customFormat="1" ht="18.899999999999999" customHeight="1" x14ac:dyDescent="0.25">
      <c r="A66" s="251">
        <v>60</v>
      </c>
      <c r="B66" s="93"/>
      <c r="C66" s="93"/>
      <c r="D66" s="94"/>
      <c r="E66" s="264"/>
      <c r="F66" s="95"/>
      <c r="G66" s="95"/>
      <c r="H66" s="447"/>
      <c r="I66" s="285"/>
      <c r="J66" s="248" t="e">
        <f>IF(AND(Q66="",#REF!&gt;0,#REF!&lt;5),K66,)</f>
        <v>#REF!</v>
      </c>
      <c r="K66" s="246" t="str">
        <f>IF(D66="","ZZZ9",IF(AND(#REF!&gt;0,#REF!&lt;5),D66&amp;#REF!,D66&amp;"9"))</f>
        <v>ZZZ9</v>
      </c>
      <c r="L66" s="250">
        <f t="shared" si="0"/>
        <v>999</v>
      </c>
      <c r="M66" s="284">
        <f t="shared" si="1"/>
        <v>999</v>
      </c>
      <c r="N66" s="278"/>
      <c r="O66" s="95"/>
      <c r="P66" s="114">
        <f t="shared" si="2"/>
        <v>999</v>
      </c>
      <c r="Q66" s="95"/>
    </row>
    <row r="67" spans="1:17" s="11" customFormat="1" ht="18.899999999999999" customHeight="1" x14ac:dyDescent="0.25">
      <c r="A67" s="251">
        <v>61</v>
      </c>
      <c r="B67" s="93"/>
      <c r="C67" s="93"/>
      <c r="D67" s="94"/>
      <c r="E67" s="264"/>
      <c r="F67" s="95"/>
      <c r="G67" s="95"/>
      <c r="H67" s="447"/>
      <c r="I67" s="285"/>
      <c r="J67" s="248" t="e">
        <f>IF(AND(Q67="",#REF!&gt;0,#REF!&lt;5),K67,)</f>
        <v>#REF!</v>
      </c>
      <c r="K67" s="246" t="str">
        <f>IF(D67="","ZZZ9",IF(AND(#REF!&gt;0,#REF!&lt;5),D67&amp;#REF!,D67&amp;"9"))</f>
        <v>ZZZ9</v>
      </c>
      <c r="L67" s="250">
        <f t="shared" si="0"/>
        <v>999</v>
      </c>
      <c r="M67" s="284">
        <f t="shared" si="1"/>
        <v>999</v>
      </c>
      <c r="N67" s="278"/>
      <c r="O67" s="95"/>
      <c r="P67" s="114">
        <f t="shared" si="2"/>
        <v>999</v>
      </c>
      <c r="Q67" s="95"/>
    </row>
    <row r="68" spans="1:17" s="11" customFormat="1" ht="18.899999999999999" customHeight="1" x14ac:dyDescent="0.25">
      <c r="A68" s="251">
        <v>62</v>
      </c>
      <c r="B68" s="93"/>
      <c r="C68" s="93"/>
      <c r="D68" s="94"/>
      <c r="E68" s="264"/>
      <c r="F68" s="95"/>
      <c r="G68" s="95"/>
      <c r="H68" s="447"/>
      <c r="I68" s="285"/>
      <c r="J68" s="248" t="e">
        <f>IF(AND(Q68="",#REF!&gt;0,#REF!&lt;5),K68,)</f>
        <v>#REF!</v>
      </c>
      <c r="K68" s="246" t="str">
        <f>IF(D68="","ZZZ9",IF(AND(#REF!&gt;0,#REF!&lt;5),D68&amp;#REF!,D68&amp;"9"))</f>
        <v>ZZZ9</v>
      </c>
      <c r="L68" s="250">
        <f t="shared" si="0"/>
        <v>999</v>
      </c>
      <c r="M68" s="284">
        <f t="shared" si="1"/>
        <v>999</v>
      </c>
      <c r="N68" s="278"/>
      <c r="O68" s="95"/>
      <c r="P68" s="114">
        <f t="shared" si="2"/>
        <v>999</v>
      </c>
      <c r="Q68" s="95"/>
    </row>
    <row r="69" spans="1:17" s="11" customFormat="1" ht="18.899999999999999" customHeight="1" x14ac:dyDescent="0.25">
      <c r="A69" s="251">
        <v>63</v>
      </c>
      <c r="B69" s="93"/>
      <c r="C69" s="93"/>
      <c r="D69" s="94"/>
      <c r="E69" s="264"/>
      <c r="F69" s="95"/>
      <c r="G69" s="95"/>
      <c r="H69" s="447"/>
      <c r="I69" s="285"/>
      <c r="J69" s="248" t="e">
        <f>IF(AND(Q69="",#REF!&gt;0,#REF!&lt;5),K69,)</f>
        <v>#REF!</v>
      </c>
      <c r="K69" s="246" t="str">
        <f>IF(D69="","ZZZ9",IF(AND(#REF!&gt;0,#REF!&lt;5),D69&amp;#REF!,D69&amp;"9"))</f>
        <v>ZZZ9</v>
      </c>
      <c r="L69" s="250">
        <f t="shared" si="0"/>
        <v>999</v>
      </c>
      <c r="M69" s="284">
        <f t="shared" si="1"/>
        <v>999</v>
      </c>
      <c r="N69" s="278"/>
      <c r="O69" s="95"/>
      <c r="P69" s="114">
        <f t="shared" si="2"/>
        <v>999</v>
      </c>
      <c r="Q69" s="95"/>
    </row>
    <row r="70" spans="1:17" s="11" customFormat="1" ht="18.899999999999999" customHeight="1" x14ac:dyDescent="0.25">
      <c r="A70" s="251">
        <v>64</v>
      </c>
      <c r="B70" s="93"/>
      <c r="C70" s="93"/>
      <c r="D70" s="94"/>
      <c r="E70" s="264"/>
      <c r="F70" s="95"/>
      <c r="G70" s="95"/>
      <c r="H70" s="447"/>
      <c r="I70" s="285"/>
      <c r="J70" s="248" t="e">
        <f>IF(AND(Q70="",#REF!&gt;0,#REF!&lt;5),K70,)</f>
        <v>#REF!</v>
      </c>
      <c r="K70" s="246" t="str">
        <f>IF(D70="","ZZZ9",IF(AND(#REF!&gt;0,#REF!&lt;5),D70&amp;#REF!,D70&amp;"9"))</f>
        <v>ZZZ9</v>
      </c>
      <c r="L70" s="250">
        <f t="shared" si="0"/>
        <v>999</v>
      </c>
      <c r="M70" s="284">
        <f t="shared" si="1"/>
        <v>999</v>
      </c>
      <c r="N70" s="278"/>
      <c r="O70" s="95"/>
      <c r="P70" s="114">
        <f t="shared" si="2"/>
        <v>999</v>
      </c>
      <c r="Q70" s="95"/>
    </row>
    <row r="71" spans="1:17" s="11" customFormat="1" ht="18.899999999999999" customHeight="1" x14ac:dyDescent="0.25">
      <c r="A71" s="251">
        <v>65</v>
      </c>
      <c r="B71" s="93"/>
      <c r="C71" s="93"/>
      <c r="D71" s="94"/>
      <c r="E71" s="264"/>
      <c r="F71" s="95"/>
      <c r="G71" s="95"/>
      <c r="H71" s="447"/>
      <c r="I71" s="285"/>
      <c r="J71" s="248" t="e">
        <f>IF(AND(Q71="",#REF!&gt;0,#REF!&lt;5),K71,)</f>
        <v>#REF!</v>
      </c>
      <c r="K71" s="246" t="str">
        <f>IF(D71="","ZZZ9",IF(AND(#REF!&gt;0,#REF!&lt;5),D71&amp;#REF!,D71&amp;"9"))</f>
        <v>ZZZ9</v>
      </c>
      <c r="L71" s="250">
        <f t="shared" si="0"/>
        <v>999</v>
      </c>
      <c r="M71" s="284">
        <f t="shared" si="1"/>
        <v>999</v>
      </c>
      <c r="N71" s="278"/>
      <c r="O71" s="95"/>
      <c r="P71" s="114">
        <f t="shared" si="2"/>
        <v>999</v>
      </c>
      <c r="Q71" s="95"/>
    </row>
    <row r="72" spans="1:17" s="11" customFormat="1" ht="18.899999999999999" customHeight="1" x14ac:dyDescent="0.25">
      <c r="A72" s="251">
        <v>66</v>
      </c>
      <c r="B72" s="93"/>
      <c r="C72" s="93"/>
      <c r="D72" s="94"/>
      <c r="E72" s="264"/>
      <c r="F72" s="95"/>
      <c r="G72" s="95"/>
      <c r="H72" s="447"/>
      <c r="I72" s="285"/>
      <c r="J72" s="248" t="e">
        <f>IF(AND(Q72="",#REF!&gt;0,#REF!&lt;5),K72,)</f>
        <v>#REF!</v>
      </c>
      <c r="K72" s="246" t="str">
        <f>IF(D72="","ZZZ9",IF(AND(#REF!&gt;0,#REF!&lt;5),D72&amp;#REF!,D72&amp;"9"))</f>
        <v>ZZZ9</v>
      </c>
      <c r="L72" s="250">
        <f t="shared" si="0"/>
        <v>999</v>
      </c>
      <c r="M72" s="284">
        <f t="shared" si="1"/>
        <v>999</v>
      </c>
      <c r="N72" s="278"/>
      <c r="O72" s="95"/>
      <c r="P72" s="114">
        <f t="shared" si="2"/>
        <v>999</v>
      </c>
      <c r="Q72" s="95"/>
    </row>
    <row r="73" spans="1:17" s="11" customFormat="1" ht="18.899999999999999" customHeight="1" x14ac:dyDescent="0.25">
      <c r="A73" s="251">
        <v>67</v>
      </c>
      <c r="B73" s="93"/>
      <c r="C73" s="93"/>
      <c r="D73" s="94"/>
      <c r="E73" s="264"/>
      <c r="F73" s="95"/>
      <c r="G73" s="95"/>
      <c r="H73" s="447"/>
      <c r="I73" s="285"/>
      <c r="J73" s="248" t="e">
        <f>IF(AND(Q73="",#REF!&gt;0,#REF!&lt;5),K73,)</f>
        <v>#REF!</v>
      </c>
      <c r="K73" s="246" t="str">
        <f>IF(D73="","ZZZ9",IF(AND(#REF!&gt;0,#REF!&lt;5),D73&amp;#REF!,D73&amp;"9"))</f>
        <v>ZZZ9</v>
      </c>
      <c r="L73" s="250">
        <f t="shared" si="0"/>
        <v>999</v>
      </c>
      <c r="M73" s="284">
        <f t="shared" si="1"/>
        <v>999</v>
      </c>
      <c r="N73" s="278"/>
      <c r="O73" s="95"/>
      <c r="P73" s="114">
        <f t="shared" si="2"/>
        <v>999</v>
      </c>
      <c r="Q73" s="95"/>
    </row>
    <row r="74" spans="1:17" s="11" customFormat="1" ht="18.899999999999999" customHeight="1" x14ac:dyDescent="0.25">
      <c r="A74" s="251">
        <v>68</v>
      </c>
      <c r="B74" s="93"/>
      <c r="C74" s="93"/>
      <c r="D74" s="94"/>
      <c r="E74" s="264"/>
      <c r="F74" s="95"/>
      <c r="G74" s="95"/>
      <c r="H74" s="447"/>
      <c r="I74" s="285"/>
      <c r="J74" s="248" t="e">
        <f>IF(AND(Q74="",#REF!&gt;0,#REF!&lt;5),K74,)</f>
        <v>#REF!</v>
      </c>
      <c r="K74" s="246" t="str">
        <f>IF(D74="","ZZZ9",IF(AND(#REF!&gt;0,#REF!&lt;5),D74&amp;#REF!,D74&amp;"9"))</f>
        <v>ZZZ9</v>
      </c>
      <c r="L74" s="250">
        <f t="shared" si="0"/>
        <v>999</v>
      </c>
      <c r="M74" s="284">
        <f t="shared" si="1"/>
        <v>999</v>
      </c>
      <c r="N74" s="278"/>
      <c r="O74" s="95"/>
      <c r="P74" s="114">
        <f t="shared" si="2"/>
        <v>999</v>
      </c>
      <c r="Q74" s="95"/>
    </row>
    <row r="75" spans="1:17" s="11" customFormat="1" ht="18.899999999999999" customHeight="1" x14ac:dyDescent="0.25">
      <c r="A75" s="251">
        <v>69</v>
      </c>
      <c r="B75" s="93"/>
      <c r="C75" s="93"/>
      <c r="D75" s="94"/>
      <c r="E75" s="264"/>
      <c r="F75" s="95"/>
      <c r="G75" s="95"/>
      <c r="H75" s="447"/>
      <c r="I75" s="285"/>
      <c r="J75" s="248" t="e">
        <f>IF(AND(Q75="",#REF!&gt;0,#REF!&lt;5),K75,)</f>
        <v>#REF!</v>
      </c>
      <c r="K75" s="246" t="str">
        <f>IF(D75="","ZZZ9",IF(AND(#REF!&gt;0,#REF!&lt;5),D75&amp;#REF!,D75&amp;"9"))</f>
        <v>ZZZ9</v>
      </c>
      <c r="L75" s="250">
        <f t="shared" si="0"/>
        <v>999</v>
      </c>
      <c r="M75" s="284">
        <f t="shared" si="1"/>
        <v>999</v>
      </c>
      <c r="N75" s="278"/>
      <c r="O75" s="95"/>
      <c r="P75" s="114">
        <f t="shared" si="2"/>
        <v>999</v>
      </c>
      <c r="Q75" s="95"/>
    </row>
    <row r="76" spans="1:17" s="11" customFormat="1" ht="18.899999999999999" customHeight="1" x14ac:dyDescent="0.25">
      <c r="A76" s="251">
        <v>70</v>
      </c>
      <c r="B76" s="93"/>
      <c r="C76" s="93"/>
      <c r="D76" s="94"/>
      <c r="E76" s="264"/>
      <c r="F76" s="95"/>
      <c r="G76" s="95"/>
      <c r="H76" s="447"/>
      <c r="I76" s="285"/>
      <c r="J76" s="248" t="e">
        <f>IF(AND(Q76="",#REF!&gt;0,#REF!&lt;5),K76,)</f>
        <v>#REF!</v>
      </c>
      <c r="K76" s="246" t="str">
        <f>IF(D76="","ZZZ9",IF(AND(#REF!&gt;0,#REF!&lt;5),D76&amp;#REF!,D76&amp;"9"))</f>
        <v>ZZZ9</v>
      </c>
      <c r="L76" s="250">
        <f t="shared" si="0"/>
        <v>999</v>
      </c>
      <c r="M76" s="284">
        <f t="shared" si="1"/>
        <v>999</v>
      </c>
      <c r="N76" s="278"/>
      <c r="O76" s="95"/>
      <c r="P76" s="114">
        <f t="shared" si="2"/>
        <v>999</v>
      </c>
      <c r="Q76" s="95"/>
    </row>
    <row r="77" spans="1:17" s="11" customFormat="1" ht="18.899999999999999" customHeight="1" x14ac:dyDescent="0.25">
      <c r="A77" s="251">
        <v>71</v>
      </c>
      <c r="B77" s="93"/>
      <c r="C77" s="93"/>
      <c r="D77" s="94"/>
      <c r="E77" s="264"/>
      <c r="F77" s="95"/>
      <c r="G77" s="95"/>
      <c r="H77" s="447"/>
      <c r="I77" s="285"/>
      <c r="J77" s="248" t="e">
        <f>IF(AND(Q77="",#REF!&gt;0,#REF!&lt;5),K77,)</f>
        <v>#REF!</v>
      </c>
      <c r="K77" s="246" t="str">
        <f>IF(D77="","ZZZ9",IF(AND(#REF!&gt;0,#REF!&lt;5),D77&amp;#REF!,D77&amp;"9"))</f>
        <v>ZZZ9</v>
      </c>
      <c r="L77" s="250">
        <f t="shared" si="0"/>
        <v>999</v>
      </c>
      <c r="M77" s="284">
        <f t="shared" si="1"/>
        <v>999</v>
      </c>
      <c r="N77" s="278"/>
      <c r="O77" s="95"/>
      <c r="P77" s="114">
        <f t="shared" si="2"/>
        <v>999</v>
      </c>
      <c r="Q77" s="95"/>
    </row>
    <row r="78" spans="1:17" s="11" customFormat="1" ht="18.899999999999999" customHeight="1" x14ac:dyDescent="0.25">
      <c r="A78" s="251">
        <v>72</v>
      </c>
      <c r="B78" s="93"/>
      <c r="C78" s="93"/>
      <c r="D78" s="94"/>
      <c r="E78" s="264"/>
      <c r="F78" s="95"/>
      <c r="G78" s="95"/>
      <c r="H78" s="447"/>
      <c r="I78" s="285"/>
      <c r="J78" s="248" t="e">
        <f>IF(AND(Q78="",#REF!&gt;0,#REF!&lt;5),K78,)</f>
        <v>#REF!</v>
      </c>
      <c r="K78" s="246" t="str">
        <f>IF(D78="","ZZZ9",IF(AND(#REF!&gt;0,#REF!&lt;5),D78&amp;#REF!,D78&amp;"9"))</f>
        <v>ZZZ9</v>
      </c>
      <c r="L78" s="250">
        <f t="shared" si="0"/>
        <v>999</v>
      </c>
      <c r="M78" s="284">
        <f t="shared" si="1"/>
        <v>999</v>
      </c>
      <c r="N78" s="278"/>
      <c r="O78" s="95"/>
      <c r="P78" s="114">
        <f t="shared" si="2"/>
        <v>999</v>
      </c>
      <c r="Q78" s="95"/>
    </row>
    <row r="79" spans="1:17" s="11" customFormat="1" ht="18.899999999999999" customHeight="1" x14ac:dyDescent="0.25">
      <c r="A79" s="251">
        <v>73</v>
      </c>
      <c r="B79" s="93"/>
      <c r="C79" s="93"/>
      <c r="D79" s="94"/>
      <c r="E79" s="264"/>
      <c r="F79" s="95"/>
      <c r="G79" s="95"/>
      <c r="H79" s="447"/>
      <c r="I79" s="285"/>
      <c r="J79" s="248" t="e">
        <f>IF(AND(Q79="",#REF!&gt;0,#REF!&lt;5),K79,)</f>
        <v>#REF!</v>
      </c>
      <c r="K79" s="246" t="str">
        <f>IF(D79="","ZZZ9",IF(AND(#REF!&gt;0,#REF!&lt;5),D79&amp;#REF!,D79&amp;"9"))</f>
        <v>ZZZ9</v>
      </c>
      <c r="L79" s="250">
        <f t="shared" si="0"/>
        <v>999</v>
      </c>
      <c r="M79" s="284">
        <f t="shared" si="1"/>
        <v>999</v>
      </c>
      <c r="N79" s="278"/>
      <c r="O79" s="95"/>
      <c r="P79" s="114">
        <f t="shared" si="2"/>
        <v>999</v>
      </c>
      <c r="Q79" s="95"/>
    </row>
    <row r="80" spans="1:17" s="11" customFormat="1" ht="18.899999999999999" customHeight="1" x14ac:dyDescent="0.25">
      <c r="A80" s="251">
        <v>74</v>
      </c>
      <c r="B80" s="93"/>
      <c r="C80" s="93"/>
      <c r="D80" s="94"/>
      <c r="E80" s="264"/>
      <c r="F80" s="95"/>
      <c r="G80" s="95"/>
      <c r="H80" s="447"/>
      <c r="I80" s="285"/>
      <c r="J80" s="248" t="e">
        <f>IF(AND(Q80="",#REF!&gt;0,#REF!&lt;5),K80,)</f>
        <v>#REF!</v>
      </c>
      <c r="K80" s="246" t="str">
        <f>IF(D80="","ZZZ9",IF(AND(#REF!&gt;0,#REF!&lt;5),D80&amp;#REF!,D80&amp;"9"))</f>
        <v>ZZZ9</v>
      </c>
      <c r="L80" s="250">
        <f t="shared" si="0"/>
        <v>999</v>
      </c>
      <c r="M80" s="284">
        <f t="shared" si="1"/>
        <v>999</v>
      </c>
      <c r="N80" s="278"/>
      <c r="O80" s="95"/>
      <c r="P80" s="114">
        <f t="shared" si="2"/>
        <v>999</v>
      </c>
      <c r="Q80" s="95"/>
    </row>
    <row r="81" spans="1:17" s="11" customFormat="1" ht="18.899999999999999" customHeight="1" x14ac:dyDescent="0.25">
      <c r="A81" s="251">
        <v>75</v>
      </c>
      <c r="B81" s="93"/>
      <c r="C81" s="93"/>
      <c r="D81" s="94"/>
      <c r="E81" s="264"/>
      <c r="F81" s="95"/>
      <c r="G81" s="95"/>
      <c r="H81" s="447"/>
      <c r="I81" s="285"/>
      <c r="J81" s="248" t="e">
        <f>IF(AND(Q81="",#REF!&gt;0,#REF!&lt;5),K81,)</f>
        <v>#REF!</v>
      </c>
      <c r="K81" s="246" t="str">
        <f>IF(D81="","ZZZ9",IF(AND(#REF!&gt;0,#REF!&lt;5),D81&amp;#REF!,D81&amp;"9"))</f>
        <v>ZZZ9</v>
      </c>
      <c r="L81" s="250">
        <f t="shared" si="0"/>
        <v>999</v>
      </c>
      <c r="M81" s="284">
        <f t="shared" si="1"/>
        <v>999</v>
      </c>
      <c r="N81" s="278"/>
      <c r="O81" s="95"/>
      <c r="P81" s="114">
        <f t="shared" si="2"/>
        <v>999</v>
      </c>
      <c r="Q81" s="95"/>
    </row>
    <row r="82" spans="1:17" s="11" customFormat="1" ht="18.899999999999999" customHeight="1" x14ac:dyDescent="0.25">
      <c r="A82" s="251">
        <v>76</v>
      </c>
      <c r="B82" s="93"/>
      <c r="C82" s="93"/>
      <c r="D82" s="94"/>
      <c r="E82" s="264"/>
      <c r="F82" s="95"/>
      <c r="G82" s="95"/>
      <c r="H82" s="447"/>
      <c r="I82" s="285"/>
      <c r="J82" s="248" t="e">
        <f>IF(AND(Q82="",#REF!&gt;0,#REF!&lt;5),K82,)</f>
        <v>#REF!</v>
      </c>
      <c r="K82" s="246" t="str">
        <f>IF(D82="","ZZZ9",IF(AND(#REF!&gt;0,#REF!&lt;5),D82&amp;#REF!,D82&amp;"9"))</f>
        <v>ZZZ9</v>
      </c>
      <c r="L82" s="250">
        <f t="shared" si="0"/>
        <v>999</v>
      </c>
      <c r="M82" s="284">
        <f t="shared" si="1"/>
        <v>999</v>
      </c>
      <c r="N82" s="278"/>
      <c r="O82" s="95"/>
      <c r="P82" s="114">
        <f t="shared" si="2"/>
        <v>999</v>
      </c>
      <c r="Q82" s="95"/>
    </row>
    <row r="83" spans="1:17" s="11" customFormat="1" ht="18.899999999999999" customHeight="1" x14ac:dyDescent="0.25">
      <c r="A83" s="251">
        <v>77</v>
      </c>
      <c r="B83" s="93"/>
      <c r="C83" s="93"/>
      <c r="D83" s="94"/>
      <c r="E83" s="264"/>
      <c r="F83" s="95"/>
      <c r="G83" s="95"/>
      <c r="H83" s="447"/>
      <c r="I83" s="285"/>
      <c r="J83" s="248" t="e">
        <f>IF(AND(Q83="",#REF!&gt;0,#REF!&lt;5),K83,)</f>
        <v>#REF!</v>
      </c>
      <c r="K83" s="246" t="str">
        <f>IF(D83="","ZZZ9",IF(AND(#REF!&gt;0,#REF!&lt;5),D83&amp;#REF!,D83&amp;"9"))</f>
        <v>ZZZ9</v>
      </c>
      <c r="L83" s="250">
        <f t="shared" si="0"/>
        <v>999</v>
      </c>
      <c r="M83" s="284">
        <f t="shared" si="1"/>
        <v>999</v>
      </c>
      <c r="N83" s="278"/>
      <c r="O83" s="95"/>
      <c r="P83" s="114">
        <f t="shared" si="2"/>
        <v>999</v>
      </c>
      <c r="Q83" s="95"/>
    </row>
    <row r="84" spans="1:17" s="11" customFormat="1" ht="18.899999999999999" customHeight="1" x14ac:dyDescent="0.25">
      <c r="A84" s="251">
        <v>78</v>
      </c>
      <c r="B84" s="93"/>
      <c r="C84" s="93"/>
      <c r="D84" s="94"/>
      <c r="E84" s="264"/>
      <c r="F84" s="95"/>
      <c r="G84" s="95"/>
      <c r="H84" s="447"/>
      <c r="I84" s="285"/>
      <c r="J84" s="248" t="e">
        <f>IF(AND(Q84="",#REF!&gt;0,#REF!&lt;5),K84,)</f>
        <v>#REF!</v>
      </c>
      <c r="K84" s="246" t="str">
        <f>IF(D84="","ZZZ9",IF(AND(#REF!&gt;0,#REF!&lt;5),D84&amp;#REF!,D84&amp;"9"))</f>
        <v>ZZZ9</v>
      </c>
      <c r="L84" s="250">
        <f t="shared" si="0"/>
        <v>999</v>
      </c>
      <c r="M84" s="284">
        <f t="shared" si="1"/>
        <v>999</v>
      </c>
      <c r="N84" s="278"/>
      <c r="O84" s="95"/>
      <c r="P84" s="114">
        <f t="shared" si="2"/>
        <v>999</v>
      </c>
      <c r="Q84" s="95"/>
    </row>
    <row r="85" spans="1:17" s="11" customFormat="1" ht="18.899999999999999" customHeight="1" x14ac:dyDescent="0.25">
      <c r="A85" s="251">
        <v>79</v>
      </c>
      <c r="B85" s="93"/>
      <c r="C85" s="93"/>
      <c r="D85" s="94"/>
      <c r="E85" s="264"/>
      <c r="F85" s="95"/>
      <c r="G85" s="95"/>
      <c r="H85" s="447"/>
      <c r="I85" s="285"/>
      <c r="J85" s="248" t="e">
        <f>IF(AND(Q85="",#REF!&gt;0,#REF!&lt;5),K85,)</f>
        <v>#REF!</v>
      </c>
      <c r="K85" s="246" t="str">
        <f>IF(D85="","ZZZ9",IF(AND(#REF!&gt;0,#REF!&lt;5),D85&amp;#REF!,D85&amp;"9"))</f>
        <v>ZZZ9</v>
      </c>
      <c r="L85" s="250">
        <f t="shared" si="0"/>
        <v>999</v>
      </c>
      <c r="M85" s="284">
        <f t="shared" si="1"/>
        <v>999</v>
      </c>
      <c r="N85" s="278"/>
      <c r="O85" s="95"/>
      <c r="P85" s="114">
        <f t="shared" si="2"/>
        <v>999</v>
      </c>
      <c r="Q85" s="95"/>
    </row>
    <row r="86" spans="1:17" s="11" customFormat="1" ht="18.899999999999999" customHeight="1" x14ac:dyDescent="0.25">
      <c r="A86" s="251">
        <v>80</v>
      </c>
      <c r="B86" s="93"/>
      <c r="C86" s="93"/>
      <c r="D86" s="94"/>
      <c r="E86" s="264"/>
      <c r="F86" s="95"/>
      <c r="G86" s="95"/>
      <c r="H86" s="447"/>
      <c r="I86" s="285"/>
      <c r="J86" s="248" t="e">
        <f>IF(AND(Q86="",#REF!&gt;0,#REF!&lt;5),K86,)</f>
        <v>#REF!</v>
      </c>
      <c r="K86" s="246" t="str">
        <f>IF(D86="","ZZZ9",IF(AND(#REF!&gt;0,#REF!&lt;5),D86&amp;#REF!,D86&amp;"9"))</f>
        <v>ZZZ9</v>
      </c>
      <c r="L86" s="250">
        <f t="shared" si="0"/>
        <v>999</v>
      </c>
      <c r="M86" s="284">
        <f t="shared" si="1"/>
        <v>999</v>
      </c>
      <c r="N86" s="278"/>
      <c r="O86" s="95"/>
      <c r="P86" s="114">
        <f t="shared" si="2"/>
        <v>999</v>
      </c>
      <c r="Q86" s="95"/>
    </row>
    <row r="87" spans="1:17" s="11" customFormat="1" ht="18.899999999999999" customHeight="1" x14ac:dyDescent="0.25">
      <c r="A87" s="251">
        <v>81</v>
      </c>
      <c r="B87" s="93"/>
      <c r="C87" s="93"/>
      <c r="D87" s="94"/>
      <c r="E87" s="264"/>
      <c r="F87" s="95"/>
      <c r="G87" s="95"/>
      <c r="H87" s="447"/>
      <c r="I87" s="285"/>
      <c r="J87" s="248" t="e">
        <f>IF(AND(Q87="",#REF!&gt;0,#REF!&lt;5),K87,)</f>
        <v>#REF!</v>
      </c>
      <c r="K87" s="246" t="str">
        <f>IF(D87="","ZZZ9",IF(AND(#REF!&gt;0,#REF!&lt;5),D87&amp;#REF!,D87&amp;"9"))</f>
        <v>ZZZ9</v>
      </c>
      <c r="L87" s="250">
        <f t="shared" si="0"/>
        <v>999</v>
      </c>
      <c r="M87" s="284">
        <f t="shared" si="1"/>
        <v>999</v>
      </c>
      <c r="N87" s="278"/>
      <c r="O87" s="95"/>
      <c r="P87" s="114">
        <f t="shared" si="2"/>
        <v>999</v>
      </c>
      <c r="Q87" s="95"/>
    </row>
    <row r="88" spans="1:17" s="11" customFormat="1" ht="18.899999999999999" customHeight="1" x14ac:dyDescent="0.25">
      <c r="A88" s="251">
        <v>82</v>
      </c>
      <c r="B88" s="93"/>
      <c r="C88" s="93"/>
      <c r="D88" s="94"/>
      <c r="E88" s="264"/>
      <c r="F88" s="95"/>
      <c r="G88" s="95"/>
      <c r="H88" s="447"/>
      <c r="I88" s="285"/>
      <c r="J88" s="248" t="e">
        <f>IF(AND(Q88="",#REF!&gt;0,#REF!&lt;5),K88,)</f>
        <v>#REF!</v>
      </c>
      <c r="K88" s="246" t="str">
        <f>IF(D88="","ZZZ9",IF(AND(#REF!&gt;0,#REF!&lt;5),D88&amp;#REF!,D88&amp;"9"))</f>
        <v>ZZZ9</v>
      </c>
      <c r="L88" s="250">
        <f t="shared" si="0"/>
        <v>999</v>
      </c>
      <c r="M88" s="284">
        <f t="shared" si="1"/>
        <v>999</v>
      </c>
      <c r="N88" s="278"/>
      <c r="O88" s="95"/>
      <c r="P88" s="114">
        <f t="shared" si="2"/>
        <v>999</v>
      </c>
      <c r="Q88" s="95"/>
    </row>
    <row r="89" spans="1:17" s="11" customFormat="1" ht="18.899999999999999" customHeight="1" x14ac:dyDescent="0.25">
      <c r="A89" s="251">
        <v>83</v>
      </c>
      <c r="B89" s="93"/>
      <c r="C89" s="93"/>
      <c r="D89" s="94"/>
      <c r="E89" s="264"/>
      <c r="F89" s="95"/>
      <c r="G89" s="95"/>
      <c r="H89" s="447"/>
      <c r="I89" s="285"/>
      <c r="J89" s="248" t="e">
        <f>IF(AND(Q89="",#REF!&gt;0,#REF!&lt;5),K89,)</f>
        <v>#REF!</v>
      </c>
      <c r="K89" s="246" t="str">
        <f>IF(D89="","ZZZ9",IF(AND(#REF!&gt;0,#REF!&lt;5),D89&amp;#REF!,D89&amp;"9"))</f>
        <v>ZZZ9</v>
      </c>
      <c r="L89" s="250">
        <f t="shared" si="0"/>
        <v>999</v>
      </c>
      <c r="M89" s="284">
        <f t="shared" si="1"/>
        <v>999</v>
      </c>
      <c r="N89" s="278"/>
      <c r="O89" s="95"/>
      <c r="P89" s="114">
        <f t="shared" si="2"/>
        <v>999</v>
      </c>
      <c r="Q89" s="95"/>
    </row>
    <row r="90" spans="1:17" s="11" customFormat="1" ht="18.899999999999999" customHeight="1" x14ac:dyDescent="0.25">
      <c r="A90" s="251">
        <v>84</v>
      </c>
      <c r="B90" s="93"/>
      <c r="C90" s="93"/>
      <c r="D90" s="94"/>
      <c r="E90" s="264"/>
      <c r="F90" s="95"/>
      <c r="G90" s="95"/>
      <c r="H90" s="447"/>
      <c r="I90" s="285"/>
      <c r="J90" s="248" t="e">
        <f>IF(AND(Q90="",#REF!&gt;0,#REF!&lt;5),K90,)</f>
        <v>#REF!</v>
      </c>
      <c r="K90" s="246" t="str">
        <f>IF(D90="","ZZZ9",IF(AND(#REF!&gt;0,#REF!&lt;5),D90&amp;#REF!,D90&amp;"9"))</f>
        <v>ZZZ9</v>
      </c>
      <c r="L90" s="250">
        <f t="shared" si="0"/>
        <v>999</v>
      </c>
      <c r="M90" s="284">
        <f t="shared" si="1"/>
        <v>999</v>
      </c>
      <c r="N90" s="278"/>
      <c r="O90" s="95"/>
      <c r="P90" s="114">
        <f t="shared" si="2"/>
        <v>999</v>
      </c>
      <c r="Q90" s="95"/>
    </row>
    <row r="91" spans="1:17" s="11" customFormat="1" ht="18.899999999999999" customHeight="1" x14ac:dyDescent="0.25">
      <c r="A91" s="251">
        <v>85</v>
      </c>
      <c r="B91" s="93"/>
      <c r="C91" s="93"/>
      <c r="D91" s="94"/>
      <c r="E91" s="264"/>
      <c r="F91" s="95"/>
      <c r="G91" s="95"/>
      <c r="H91" s="447"/>
      <c r="I91" s="285"/>
      <c r="J91" s="248" t="e">
        <f>IF(AND(Q91="",#REF!&gt;0,#REF!&lt;5),K91,)</f>
        <v>#REF!</v>
      </c>
      <c r="K91" s="246" t="str">
        <f>IF(D91="","ZZZ9",IF(AND(#REF!&gt;0,#REF!&lt;5),D91&amp;#REF!,D91&amp;"9"))</f>
        <v>ZZZ9</v>
      </c>
      <c r="L91" s="250">
        <f t="shared" si="0"/>
        <v>999</v>
      </c>
      <c r="M91" s="284">
        <f t="shared" si="1"/>
        <v>999</v>
      </c>
      <c r="N91" s="278"/>
      <c r="O91" s="95"/>
      <c r="P91" s="114">
        <f t="shared" si="2"/>
        <v>999</v>
      </c>
      <c r="Q91" s="95"/>
    </row>
    <row r="92" spans="1:17" s="11" customFormat="1" ht="18.899999999999999" customHeight="1" x14ac:dyDescent="0.25">
      <c r="A92" s="251">
        <v>86</v>
      </c>
      <c r="B92" s="93"/>
      <c r="C92" s="93"/>
      <c r="D92" s="94"/>
      <c r="E92" s="264"/>
      <c r="F92" s="95"/>
      <c r="G92" s="95"/>
      <c r="H92" s="447"/>
      <c r="I92" s="285"/>
      <c r="J92" s="248" t="e">
        <f>IF(AND(Q92="",#REF!&gt;0,#REF!&lt;5),K92,)</f>
        <v>#REF!</v>
      </c>
      <c r="K92" s="246" t="str">
        <f>IF(D92="","ZZZ9",IF(AND(#REF!&gt;0,#REF!&lt;5),D92&amp;#REF!,D92&amp;"9"))</f>
        <v>ZZZ9</v>
      </c>
      <c r="L92" s="250">
        <f t="shared" si="0"/>
        <v>999</v>
      </c>
      <c r="M92" s="284">
        <f t="shared" si="1"/>
        <v>999</v>
      </c>
      <c r="N92" s="278"/>
      <c r="O92" s="95"/>
      <c r="P92" s="114">
        <f t="shared" si="2"/>
        <v>999</v>
      </c>
      <c r="Q92" s="95"/>
    </row>
    <row r="93" spans="1:17" s="11" customFormat="1" ht="18.899999999999999" customHeight="1" x14ac:dyDescent="0.25">
      <c r="A93" s="251">
        <v>87</v>
      </c>
      <c r="B93" s="93"/>
      <c r="C93" s="93"/>
      <c r="D93" s="94"/>
      <c r="E93" s="264"/>
      <c r="F93" s="95"/>
      <c r="G93" s="95"/>
      <c r="H93" s="447"/>
      <c r="I93" s="285"/>
      <c r="J93" s="248" t="e">
        <f>IF(AND(Q93="",#REF!&gt;0,#REF!&lt;5),K93,)</f>
        <v>#REF!</v>
      </c>
      <c r="K93" s="246" t="str">
        <f>IF(D93="","ZZZ9",IF(AND(#REF!&gt;0,#REF!&lt;5),D93&amp;#REF!,D93&amp;"9"))</f>
        <v>ZZZ9</v>
      </c>
      <c r="L93" s="250">
        <f t="shared" si="0"/>
        <v>999</v>
      </c>
      <c r="M93" s="284">
        <f t="shared" si="1"/>
        <v>999</v>
      </c>
      <c r="N93" s="278"/>
      <c r="O93" s="95"/>
      <c r="P93" s="114">
        <f t="shared" si="2"/>
        <v>999</v>
      </c>
      <c r="Q93" s="95"/>
    </row>
    <row r="94" spans="1:17" s="11" customFormat="1" ht="18.899999999999999" customHeight="1" x14ac:dyDescent="0.25">
      <c r="A94" s="251">
        <v>88</v>
      </c>
      <c r="B94" s="93"/>
      <c r="C94" s="93"/>
      <c r="D94" s="94"/>
      <c r="E94" s="264"/>
      <c r="F94" s="95"/>
      <c r="G94" s="95"/>
      <c r="H94" s="447"/>
      <c r="I94" s="285"/>
      <c r="J94" s="248" t="e">
        <f>IF(AND(Q94="",#REF!&gt;0,#REF!&lt;5),K94,)</f>
        <v>#REF!</v>
      </c>
      <c r="K94" s="246" t="str">
        <f>IF(D94="","ZZZ9",IF(AND(#REF!&gt;0,#REF!&lt;5),D94&amp;#REF!,D94&amp;"9"))</f>
        <v>ZZZ9</v>
      </c>
      <c r="L94" s="250">
        <f t="shared" si="0"/>
        <v>999</v>
      </c>
      <c r="M94" s="284">
        <f t="shared" si="1"/>
        <v>999</v>
      </c>
      <c r="N94" s="278"/>
      <c r="O94" s="95"/>
      <c r="P94" s="114">
        <f t="shared" si="2"/>
        <v>999</v>
      </c>
      <c r="Q94" s="95"/>
    </row>
    <row r="95" spans="1:17" s="11" customFormat="1" ht="18.899999999999999" customHeight="1" x14ac:dyDescent="0.25">
      <c r="A95" s="251">
        <v>89</v>
      </c>
      <c r="B95" s="93"/>
      <c r="C95" s="93"/>
      <c r="D95" s="94"/>
      <c r="E95" s="264"/>
      <c r="F95" s="95"/>
      <c r="G95" s="95"/>
      <c r="H95" s="447"/>
      <c r="I95" s="285"/>
      <c r="J95" s="248" t="e">
        <f>IF(AND(Q95="",#REF!&gt;0,#REF!&lt;5),K95,)</f>
        <v>#REF!</v>
      </c>
      <c r="K95" s="246" t="str">
        <f>IF(D95="","ZZZ9",IF(AND(#REF!&gt;0,#REF!&lt;5),D95&amp;#REF!,D95&amp;"9"))</f>
        <v>ZZZ9</v>
      </c>
      <c r="L95" s="250">
        <f t="shared" si="0"/>
        <v>999</v>
      </c>
      <c r="M95" s="284">
        <f t="shared" si="1"/>
        <v>999</v>
      </c>
      <c r="N95" s="278"/>
      <c r="O95" s="95"/>
      <c r="P95" s="114">
        <f t="shared" si="2"/>
        <v>999</v>
      </c>
      <c r="Q95" s="95"/>
    </row>
    <row r="96" spans="1:17" s="11" customFormat="1" ht="18.899999999999999" customHeight="1" x14ac:dyDescent="0.25">
      <c r="A96" s="251">
        <v>90</v>
      </c>
      <c r="B96" s="93"/>
      <c r="C96" s="93"/>
      <c r="D96" s="94"/>
      <c r="E96" s="264"/>
      <c r="F96" s="95"/>
      <c r="G96" s="95"/>
      <c r="H96" s="447"/>
      <c r="I96" s="285"/>
      <c r="J96" s="248" t="e">
        <f>IF(AND(Q96="",#REF!&gt;0,#REF!&lt;5),K96,)</f>
        <v>#REF!</v>
      </c>
      <c r="K96" s="246" t="str">
        <f>IF(D96="","ZZZ9",IF(AND(#REF!&gt;0,#REF!&lt;5),D96&amp;#REF!,D96&amp;"9"))</f>
        <v>ZZZ9</v>
      </c>
      <c r="L96" s="250">
        <f t="shared" si="0"/>
        <v>999</v>
      </c>
      <c r="M96" s="284">
        <f t="shared" si="1"/>
        <v>999</v>
      </c>
      <c r="N96" s="278"/>
      <c r="O96" s="95"/>
      <c r="P96" s="114">
        <f t="shared" si="2"/>
        <v>999</v>
      </c>
      <c r="Q96" s="95"/>
    </row>
    <row r="97" spans="1:17" s="11" customFormat="1" ht="18.899999999999999" customHeight="1" x14ac:dyDescent="0.25">
      <c r="A97" s="251">
        <v>91</v>
      </c>
      <c r="B97" s="93"/>
      <c r="C97" s="93"/>
      <c r="D97" s="94"/>
      <c r="E97" s="264"/>
      <c r="F97" s="95"/>
      <c r="G97" s="95"/>
      <c r="H97" s="447"/>
      <c r="I97" s="285"/>
      <c r="J97" s="248" t="e">
        <f>IF(AND(Q97="",#REF!&gt;0,#REF!&lt;5),K97,)</f>
        <v>#REF!</v>
      </c>
      <c r="K97" s="246" t="str">
        <f>IF(D97="","ZZZ9",IF(AND(#REF!&gt;0,#REF!&lt;5),D97&amp;#REF!,D97&amp;"9"))</f>
        <v>ZZZ9</v>
      </c>
      <c r="L97" s="250">
        <f t="shared" si="0"/>
        <v>999</v>
      </c>
      <c r="M97" s="284">
        <f t="shared" si="1"/>
        <v>999</v>
      </c>
      <c r="N97" s="278"/>
      <c r="O97" s="95"/>
      <c r="P97" s="114">
        <f t="shared" si="2"/>
        <v>999</v>
      </c>
      <c r="Q97" s="95"/>
    </row>
    <row r="98" spans="1:17" s="11" customFormat="1" ht="18.899999999999999" customHeight="1" x14ac:dyDescent="0.25">
      <c r="A98" s="251">
        <v>92</v>
      </c>
      <c r="B98" s="93"/>
      <c r="C98" s="93"/>
      <c r="D98" s="94"/>
      <c r="E98" s="264"/>
      <c r="F98" s="95"/>
      <c r="G98" s="95"/>
      <c r="H98" s="447"/>
      <c r="I98" s="285"/>
      <c r="J98" s="248" t="e">
        <f>IF(AND(Q98="",#REF!&gt;0,#REF!&lt;5),K98,)</f>
        <v>#REF!</v>
      </c>
      <c r="K98" s="246" t="str">
        <f>IF(D98="","ZZZ9",IF(AND(#REF!&gt;0,#REF!&lt;5),D98&amp;#REF!,D98&amp;"9"))</f>
        <v>ZZZ9</v>
      </c>
      <c r="L98" s="250">
        <f t="shared" si="0"/>
        <v>999</v>
      </c>
      <c r="M98" s="284">
        <f t="shared" si="1"/>
        <v>999</v>
      </c>
      <c r="N98" s="278"/>
      <c r="O98" s="95"/>
      <c r="P98" s="114">
        <f t="shared" si="2"/>
        <v>999</v>
      </c>
      <c r="Q98" s="95"/>
    </row>
    <row r="99" spans="1:17" s="11" customFormat="1" ht="18.899999999999999" customHeight="1" x14ac:dyDescent="0.25">
      <c r="A99" s="251">
        <v>93</v>
      </c>
      <c r="B99" s="93"/>
      <c r="C99" s="93"/>
      <c r="D99" s="94"/>
      <c r="E99" s="264"/>
      <c r="F99" s="95"/>
      <c r="G99" s="95"/>
      <c r="H99" s="447"/>
      <c r="I99" s="285"/>
      <c r="J99" s="248" t="e">
        <f>IF(AND(Q99="",#REF!&gt;0,#REF!&lt;5),K99,)</f>
        <v>#REF!</v>
      </c>
      <c r="K99" s="246" t="str">
        <f>IF(D99="","ZZZ9",IF(AND(#REF!&gt;0,#REF!&lt;5),D99&amp;#REF!,D99&amp;"9"))</f>
        <v>ZZZ9</v>
      </c>
      <c r="L99" s="250">
        <f t="shared" si="0"/>
        <v>999</v>
      </c>
      <c r="M99" s="284">
        <f t="shared" si="1"/>
        <v>999</v>
      </c>
      <c r="N99" s="278"/>
      <c r="O99" s="95"/>
      <c r="P99" s="114">
        <f t="shared" si="2"/>
        <v>999</v>
      </c>
      <c r="Q99" s="95"/>
    </row>
    <row r="100" spans="1:17" s="11" customFormat="1" ht="18.899999999999999" customHeight="1" x14ac:dyDescent="0.25">
      <c r="A100" s="251">
        <v>94</v>
      </c>
      <c r="B100" s="93"/>
      <c r="C100" s="93"/>
      <c r="D100" s="94"/>
      <c r="E100" s="264"/>
      <c r="F100" s="95"/>
      <c r="G100" s="95"/>
      <c r="H100" s="447"/>
      <c r="I100" s="285"/>
      <c r="J100" s="248" t="e">
        <f>IF(AND(Q100="",#REF!&gt;0,#REF!&lt;5),K100,)</f>
        <v>#REF!</v>
      </c>
      <c r="K100" s="246" t="str">
        <f>IF(D100="","ZZZ9",IF(AND(#REF!&gt;0,#REF!&lt;5),D100&amp;#REF!,D100&amp;"9"))</f>
        <v>ZZZ9</v>
      </c>
      <c r="L100" s="250">
        <f t="shared" si="0"/>
        <v>999</v>
      </c>
      <c r="M100" s="284">
        <f t="shared" si="1"/>
        <v>999</v>
      </c>
      <c r="N100" s="278"/>
      <c r="O100" s="95"/>
      <c r="P100" s="114">
        <f t="shared" si="2"/>
        <v>999</v>
      </c>
      <c r="Q100" s="95"/>
    </row>
    <row r="101" spans="1:17" s="11" customFormat="1" ht="18.899999999999999" customHeight="1" x14ac:dyDescent="0.25">
      <c r="A101" s="251">
        <v>95</v>
      </c>
      <c r="B101" s="93"/>
      <c r="C101" s="93"/>
      <c r="D101" s="94"/>
      <c r="E101" s="264"/>
      <c r="F101" s="95"/>
      <c r="G101" s="95"/>
      <c r="H101" s="447"/>
      <c r="I101" s="285"/>
      <c r="J101" s="248" t="e">
        <f>IF(AND(Q101="",#REF!&gt;0,#REF!&lt;5),K101,)</f>
        <v>#REF!</v>
      </c>
      <c r="K101" s="246" t="str">
        <f>IF(D101="","ZZZ9",IF(AND(#REF!&gt;0,#REF!&lt;5),D101&amp;#REF!,D101&amp;"9"))</f>
        <v>ZZZ9</v>
      </c>
      <c r="L101" s="250">
        <f t="shared" si="0"/>
        <v>999</v>
      </c>
      <c r="M101" s="284">
        <f t="shared" si="1"/>
        <v>999</v>
      </c>
      <c r="N101" s="278"/>
      <c r="O101" s="95"/>
      <c r="P101" s="114">
        <f t="shared" si="2"/>
        <v>999</v>
      </c>
      <c r="Q101" s="95"/>
    </row>
    <row r="102" spans="1:17" s="11" customFormat="1" ht="18.899999999999999" customHeight="1" x14ac:dyDescent="0.25">
      <c r="A102" s="251">
        <v>96</v>
      </c>
      <c r="B102" s="93"/>
      <c r="C102" s="93"/>
      <c r="D102" s="94"/>
      <c r="E102" s="264"/>
      <c r="F102" s="95"/>
      <c r="G102" s="95"/>
      <c r="H102" s="447"/>
      <c r="I102" s="285"/>
      <c r="J102" s="248" t="e">
        <f>IF(AND(Q102="",#REF!&gt;0,#REF!&lt;5),K102,)</f>
        <v>#REF!</v>
      </c>
      <c r="K102" s="246" t="str">
        <f>IF(D102="","ZZZ9",IF(AND(#REF!&gt;0,#REF!&lt;5),D102&amp;#REF!,D102&amp;"9"))</f>
        <v>ZZZ9</v>
      </c>
      <c r="L102" s="250">
        <f t="shared" si="0"/>
        <v>999</v>
      </c>
      <c r="M102" s="284">
        <f t="shared" si="1"/>
        <v>999</v>
      </c>
      <c r="N102" s="278"/>
      <c r="O102" s="95"/>
      <c r="P102" s="114">
        <f t="shared" si="2"/>
        <v>999</v>
      </c>
      <c r="Q102" s="95"/>
    </row>
    <row r="103" spans="1:17" s="11" customFormat="1" ht="18.899999999999999" customHeight="1" x14ac:dyDescent="0.25">
      <c r="A103" s="251">
        <v>97</v>
      </c>
      <c r="B103" s="93"/>
      <c r="C103" s="93"/>
      <c r="D103" s="94"/>
      <c r="E103" s="264"/>
      <c r="F103" s="95"/>
      <c r="G103" s="95"/>
      <c r="H103" s="447"/>
      <c r="I103" s="285"/>
      <c r="J103" s="248" t="e">
        <f>IF(AND(Q103="",#REF!&gt;0,#REF!&lt;5),K103,)</f>
        <v>#REF!</v>
      </c>
      <c r="K103" s="246" t="str">
        <f>IF(D103="","ZZZ9",IF(AND(#REF!&gt;0,#REF!&lt;5),D103&amp;#REF!,D103&amp;"9"))</f>
        <v>ZZZ9</v>
      </c>
      <c r="L103" s="250">
        <f t="shared" si="0"/>
        <v>999</v>
      </c>
      <c r="M103" s="284">
        <f t="shared" si="1"/>
        <v>999</v>
      </c>
      <c r="N103" s="278"/>
      <c r="O103" s="95"/>
      <c r="P103" s="114">
        <f t="shared" si="2"/>
        <v>999</v>
      </c>
      <c r="Q103" s="95"/>
    </row>
    <row r="104" spans="1:17" s="11" customFormat="1" ht="18.899999999999999" customHeight="1" x14ac:dyDescent="0.25">
      <c r="A104" s="251">
        <v>98</v>
      </c>
      <c r="B104" s="93"/>
      <c r="C104" s="93"/>
      <c r="D104" s="94"/>
      <c r="E104" s="264"/>
      <c r="F104" s="95"/>
      <c r="G104" s="95"/>
      <c r="H104" s="447"/>
      <c r="I104" s="285"/>
      <c r="J104" s="248" t="e">
        <f>IF(AND(Q104="",#REF!&gt;0,#REF!&lt;5),K104,)</f>
        <v>#REF!</v>
      </c>
      <c r="K104" s="246" t="str">
        <f>IF(D104="","ZZZ9",IF(AND(#REF!&gt;0,#REF!&lt;5),D104&amp;#REF!,D104&amp;"9"))</f>
        <v>ZZZ9</v>
      </c>
      <c r="L104" s="250">
        <f t="shared" ref="L104:L156" si="3">IF(Q104="",999,Q104)</f>
        <v>999</v>
      </c>
      <c r="M104" s="284">
        <f t="shared" ref="M104:M156" si="4">IF(P104=999,999,1)</f>
        <v>999</v>
      </c>
      <c r="N104" s="278"/>
      <c r="O104" s="95"/>
      <c r="P104" s="114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251">
        <v>99</v>
      </c>
      <c r="B105" s="93"/>
      <c r="C105" s="93"/>
      <c r="D105" s="94"/>
      <c r="E105" s="264"/>
      <c r="F105" s="95"/>
      <c r="G105" s="95"/>
      <c r="H105" s="447"/>
      <c r="I105" s="285"/>
      <c r="J105" s="248" t="e">
        <f>IF(AND(Q105="",#REF!&gt;0,#REF!&lt;5),K105,)</f>
        <v>#REF!</v>
      </c>
      <c r="K105" s="246" t="str">
        <f>IF(D105="","ZZZ9",IF(AND(#REF!&gt;0,#REF!&lt;5),D105&amp;#REF!,D105&amp;"9"))</f>
        <v>ZZZ9</v>
      </c>
      <c r="L105" s="250">
        <f t="shared" si="3"/>
        <v>999</v>
      </c>
      <c r="M105" s="284">
        <f t="shared" si="4"/>
        <v>999</v>
      </c>
      <c r="N105" s="278"/>
      <c r="O105" s="95"/>
      <c r="P105" s="114">
        <f t="shared" si="5"/>
        <v>999</v>
      </c>
      <c r="Q105" s="95"/>
    </row>
    <row r="106" spans="1:17" s="11" customFormat="1" ht="18.899999999999999" customHeight="1" x14ac:dyDescent="0.25">
      <c r="A106" s="251">
        <v>100</v>
      </c>
      <c r="B106" s="93"/>
      <c r="C106" s="93"/>
      <c r="D106" s="94"/>
      <c r="E106" s="264"/>
      <c r="F106" s="95"/>
      <c r="G106" s="95"/>
      <c r="H106" s="447"/>
      <c r="I106" s="285"/>
      <c r="J106" s="248" t="e">
        <f>IF(AND(Q106="",#REF!&gt;0,#REF!&lt;5),K106,)</f>
        <v>#REF!</v>
      </c>
      <c r="K106" s="246" t="str">
        <f>IF(D106="","ZZZ9",IF(AND(#REF!&gt;0,#REF!&lt;5),D106&amp;#REF!,D106&amp;"9"))</f>
        <v>ZZZ9</v>
      </c>
      <c r="L106" s="250">
        <f t="shared" si="3"/>
        <v>999</v>
      </c>
      <c r="M106" s="284">
        <f t="shared" si="4"/>
        <v>999</v>
      </c>
      <c r="N106" s="278"/>
      <c r="O106" s="95"/>
      <c r="P106" s="114">
        <f t="shared" si="5"/>
        <v>999</v>
      </c>
      <c r="Q106" s="95"/>
    </row>
    <row r="107" spans="1:17" s="11" customFormat="1" ht="18.899999999999999" customHeight="1" x14ac:dyDescent="0.25">
      <c r="A107" s="251">
        <v>101</v>
      </c>
      <c r="B107" s="93"/>
      <c r="C107" s="93"/>
      <c r="D107" s="94"/>
      <c r="E107" s="264"/>
      <c r="F107" s="95"/>
      <c r="G107" s="95"/>
      <c r="H107" s="447"/>
      <c r="I107" s="285"/>
      <c r="J107" s="248" t="e">
        <f>IF(AND(Q107="",#REF!&gt;0,#REF!&lt;5),K107,)</f>
        <v>#REF!</v>
      </c>
      <c r="K107" s="246" t="str">
        <f>IF(D107="","ZZZ9",IF(AND(#REF!&gt;0,#REF!&lt;5),D107&amp;#REF!,D107&amp;"9"))</f>
        <v>ZZZ9</v>
      </c>
      <c r="L107" s="250">
        <f t="shared" si="3"/>
        <v>999</v>
      </c>
      <c r="M107" s="284">
        <f t="shared" si="4"/>
        <v>999</v>
      </c>
      <c r="N107" s="278"/>
      <c r="O107" s="95"/>
      <c r="P107" s="114">
        <f t="shared" si="5"/>
        <v>999</v>
      </c>
      <c r="Q107" s="95"/>
    </row>
    <row r="108" spans="1:17" s="11" customFormat="1" ht="18.899999999999999" customHeight="1" x14ac:dyDescent="0.25">
      <c r="A108" s="251">
        <v>102</v>
      </c>
      <c r="B108" s="93"/>
      <c r="C108" s="93"/>
      <c r="D108" s="94"/>
      <c r="E108" s="264"/>
      <c r="F108" s="95"/>
      <c r="G108" s="95"/>
      <c r="H108" s="447"/>
      <c r="I108" s="285"/>
      <c r="J108" s="248" t="e">
        <f>IF(AND(Q108="",#REF!&gt;0,#REF!&lt;5),K108,)</f>
        <v>#REF!</v>
      </c>
      <c r="K108" s="246" t="str">
        <f>IF(D108="","ZZZ9",IF(AND(#REF!&gt;0,#REF!&lt;5),D108&amp;#REF!,D108&amp;"9"))</f>
        <v>ZZZ9</v>
      </c>
      <c r="L108" s="250">
        <f t="shared" si="3"/>
        <v>999</v>
      </c>
      <c r="M108" s="284">
        <f t="shared" si="4"/>
        <v>999</v>
      </c>
      <c r="N108" s="278"/>
      <c r="O108" s="95"/>
      <c r="P108" s="114">
        <f t="shared" si="5"/>
        <v>999</v>
      </c>
      <c r="Q108" s="95"/>
    </row>
    <row r="109" spans="1:17" s="11" customFormat="1" ht="18.899999999999999" customHeight="1" x14ac:dyDescent="0.25">
      <c r="A109" s="251">
        <v>103</v>
      </c>
      <c r="B109" s="93"/>
      <c r="C109" s="93"/>
      <c r="D109" s="94"/>
      <c r="E109" s="264"/>
      <c r="F109" s="95"/>
      <c r="G109" s="95"/>
      <c r="H109" s="447"/>
      <c r="I109" s="285"/>
      <c r="J109" s="248" t="e">
        <f>IF(AND(Q109="",#REF!&gt;0,#REF!&lt;5),K109,)</f>
        <v>#REF!</v>
      </c>
      <c r="K109" s="246" t="str">
        <f>IF(D109="","ZZZ9",IF(AND(#REF!&gt;0,#REF!&lt;5),D109&amp;#REF!,D109&amp;"9"))</f>
        <v>ZZZ9</v>
      </c>
      <c r="L109" s="250">
        <f t="shared" si="3"/>
        <v>999</v>
      </c>
      <c r="M109" s="284">
        <f t="shared" si="4"/>
        <v>999</v>
      </c>
      <c r="N109" s="278"/>
      <c r="O109" s="95"/>
      <c r="P109" s="114">
        <f t="shared" si="5"/>
        <v>999</v>
      </c>
      <c r="Q109" s="95"/>
    </row>
    <row r="110" spans="1:17" s="11" customFormat="1" ht="18.899999999999999" customHeight="1" x14ac:dyDescent="0.25">
      <c r="A110" s="251">
        <v>104</v>
      </c>
      <c r="B110" s="93"/>
      <c r="C110" s="93"/>
      <c r="D110" s="94"/>
      <c r="E110" s="264"/>
      <c r="F110" s="95"/>
      <c r="G110" s="95"/>
      <c r="H110" s="447"/>
      <c r="I110" s="285"/>
      <c r="J110" s="248" t="e">
        <f>IF(AND(Q110="",#REF!&gt;0,#REF!&lt;5),K110,)</f>
        <v>#REF!</v>
      </c>
      <c r="K110" s="246" t="str">
        <f>IF(D110="","ZZZ9",IF(AND(#REF!&gt;0,#REF!&lt;5),D110&amp;#REF!,D110&amp;"9"))</f>
        <v>ZZZ9</v>
      </c>
      <c r="L110" s="250">
        <f t="shared" si="3"/>
        <v>999</v>
      </c>
      <c r="M110" s="284">
        <f t="shared" si="4"/>
        <v>999</v>
      </c>
      <c r="N110" s="278"/>
      <c r="O110" s="95"/>
      <c r="P110" s="114">
        <f t="shared" si="5"/>
        <v>999</v>
      </c>
      <c r="Q110" s="95"/>
    </row>
    <row r="111" spans="1:17" s="11" customFormat="1" ht="18.899999999999999" customHeight="1" x14ac:dyDescent="0.25">
      <c r="A111" s="251">
        <v>105</v>
      </c>
      <c r="B111" s="93"/>
      <c r="C111" s="93"/>
      <c r="D111" s="94"/>
      <c r="E111" s="264"/>
      <c r="F111" s="95"/>
      <c r="G111" s="95"/>
      <c r="H111" s="447"/>
      <c r="I111" s="285"/>
      <c r="J111" s="248" t="e">
        <f>IF(AND(Q111="",#REF!&gt;0,#REF!&lt;5),K111,)</f>
        <v>#REF!</v>
      </c>
      <c r="K111" s="246" t="str">
        <f>IF(D111="","ZZZ9",IF(AND(#REF!&gt;0,#REF!&lt;5),D111&amp;#REF!,D111&amp;"9"))</f>
        <v>ZZZ9</v>
      </c>
      <c r="L111" s="250">
        <f t="shared" si="3"/>
        <v>999</v>
      </c>
      <c r="M111" s="284">
        <f t="shared" si="4"/>
        <v>999</v>
      </c>
      <c r="N111" s="278"/>
      <c r="O111" s="95"/>
      <c r="P111" s="114">
        <f t="shared" si="5"/>
        <v>999</v>
      </c>
      <c r="Q111" s="95"/>
    </row>
    <row r="112" spans="1:17" s="11" customFormat="1" ht="18.899999999999999" customHeight="1" x14ac:dyDescent="0.25">
      <c r="A112" s="251">
        <v>106</v>
      </c>
      <c r="B112" s="93"/>
      <c r="C112" s="93"/>
      <c r="D112" s="94"/>
      <c r="E112" s="264"/>
      <c r="F112" s="95"/>
      <c r="G112" s="95"/>
      <c r="H112" s="447"/>
      <c r="I112" s="285"/>
      <c r="J112" s="248" t="e">
        <f>IF(AND(Q112="",#REF!&gt;0,#REF!&lt;5),K112,)</f>
        <v>#REF!</v>
      </c>
      <c r="K112" s="246" t="str">
        <f>IF(D112="","ZZZ9",IF(AND(#REF!&gt;0,#REF!&lt;5),D112&amp;#REF!,D112&amp;"9"))</f>
        <v>ZZZ9</v>
      </c>
      <c r="L112" s="250">
        <f t="shared" si="3"/>
        <v>999</v>
      </c>
      <c r="M112" s="284">
        <f t="shared" si="4"/>
        <v>999</v>
      </c>
      <c r="N112" s="278"/>
      <c r="O112" s="95"/>
      <c r="P112" s="114">
        <f t="shared" si="5"/>
        <v>999</v>
      </c>
      <c r="Q112" s="95"/>
    </row>
    <row r="113" spans="1:17" s="11" customFormat="1" ht="18.899999999999999" customHeight="1" x14ac:dyDescent="0.25">
      <c r="A113" s="251">
        <v>107</v>
      </c>
      <c r="B113" s="93"/>
      <c r="C113" s="93"/>
      <c r="D113" s="94"/>
      <c r="E113" s="264"/>
      <c r="F113" s="95"/>
      <c r="G113" s="95"/>
      <c r="H113" s="447"/>
      <c r="I113" s="285"/>
      <c r="J113" s="248" t="e">
        <f>IF(AND(Q113="",#REF!&gt;0,#REF!&lt;5),K113,)</f>
        <v>#REF!</v>
      </c>
      <c r="K113" s="246" t="str">
        <f>IF(D113="","ZZZ9",IF(AND(#REF!&gt;0,#REF!&lt;5),D113&amp;#REF!,D113&amp;"9"))</f>
        <v>ZZZ9</v>
      </c>
      <c r="L113" s="250">
        <f t="shared" si="3"/>
        <v>999</v>
      </c>
      <c r="M113" s="284">
        <f t="shared" si="4"/>
        <v>999</v>
      </c>
      <c r="N113" s="278"/>
      <c r="O113" s="95"/>
      <c r="P113" s="114">
        <f t="shared" si="5"/>
        <v>999</v>
      </c>
      <c r="Q113" s="95"/>
    </row>
    <row r="114" spans="1:17" s="11" customFormat="1" ht="18.899999999999999" customHeight="1" x14ac:dyDescent="0.25">
      <c r="A114" s="251">
        <v>108</v>
      </c>
      <c r="B114" s="93"/>
      <c r="C114" s="93"/>
      <c r="D114" s="94"/>
      <c r="E114" s="264"/>
      <c r="F114" s="95"/>
      <c r="G114" s="95"/>
      <c r="H114" s="447"/>
      <c r="I114" s="285"/>
      <c r="J114" s="248" t="e">
        <f>IF(AND(Q114="",#REF!&gt;0,#REF!&lt;5),K114,)</f>
        <v>#REF!</v>
      </c>
      <c r="K114" s="246" t="str">
        <f>IF(D114="","ZZZ9",IF(AND(#REF!&gt;0,#REF!&lt;5),D114&amp;#REF!,D114&amp;"9"))</f>
        <v>ZZZ9</v>
      </c>
      <c r="L114" s="250">
        <f t="shared" si="3"/>
        <v>999</v>
      </c>
      <c r="M114" s="284">
        <f t="shared" si="4"/>
        <v>999</v>
      </c>
      <c r="N114" s="278"/>
      <c r="O114" s="95"/>
      <c r="P114" s="114">
        <f t="shared" si="5"/>
        <v>999</v>
      </c>
      <c r="Q114" s="95"/>
    </row>
    <row r="115" spans="1:17" s="11" customFormat="1" ht="18.899999999999999" customHeight="1" x14ac:dyDescent="0.25">
      <c r="A115" s="251">
        <v>109</v>
      </c>
      <c r="B115" s="93"/>
      <c r="C115" s="93"/>
      <c r="D115" s="94"/>
      <c r="E115" s="264"/>
      <c r="F115" s="95"/>
      <c r="G115" s="95"/>
      <c r="H115" s="447"/>
      <c r="I115" s="285"/>
      <c r="J115" s="248" t="e">
        <f>IF(AND(Q115="",#REF!&gt;0,#REF!&lt;5),K115,)</f>
        <v>#REF!</v>
      </c>
      <c r="K115" s="246" t="str">
        <f>IF(D115="","ZZZ9",IF(AND(#REF!&gt;0,#REF!&lt;5),D115&amp;#REF!,D115&amp;"9"))</f>
        <v>ZZZ9</v>
      </c>
      <c r="L115" s="250">
        <f t="shared" si="3"/>
        <v>999</v>
      </c>
      <c r="M115" s="284">
        <f t="shared" si="4"/>
        <v>999</v>
      </c>
      <c r="N115" s="278"/>
      <c r="O115" s="95"/>
      <c r="P115" s="114">
        <f t="shared" si="5"/>
        <v>999</v>
      </c>
      <c r="Q115" s="95"/>
    </row>
    <row r="116" spans="1:17" s="11" customFormat="1" ht="18.899999999999999" customHeight="1" x14ac:dyDescent="0.25">
      <c r="A116" s="251">
        <v>110</v>
      </c>
      <c r="B116" s="93"/>
      <c r="C116" s="93"/>
      <c r="D116" s="94"/>
      <c r="E116" s="264"/>
      <c r="F116" s="95"/>
      <c r="G116" s="95"/>
      <c r="H116" s="447"/>
      <c r="I116" s="285"/>
      <c r="J116" s="248" t="e">
        <f>IF(AND(Q116="",#REF!&gt;0,#REF!&lt;5),K116,)</f>
        <v>#REF!</v>
      </c>
      <c r="K116" s="246" t="str">
        <f>IF(D116="","ZZZ9",IF(AND(#REF!&gt;0,#REF!&lt;5),D116&amp;#REF!,D116&amp;"9"))</f>
        <v>ZZZ9</v>
      </c>
      <c r="L116" s="250">
        <f t="shared" si="3"/>
        <v>999</v>
      </c>
      <c r="M116" s="284">
        <f t="shared" si="4"/>
        <v>999</v>
      </c>
      <c r="N116" s="278"/>
      <c r="O116" s="95"/>
      <c r="P116" s="114">
        <f t="shared" si="5"/>
        <v>999</v>
      </c>
      <c r="Q116" s="95"/>
    </row>
    <row r="117" spans="1:17" s="11" customFormat="1" ht="18.899999999999999" customHeight="1" x14ac:dyDescent="0.25">
      <c r="A117" s="251">
        <v>111</v>
      </c>
      <c r="B117" s="93"/>
      <c r="C117" s="93"/>
      <c r="D117" s="94"/>
      <c r="E117" s="264"/>
      <c r="F117" s="95"/>
      <c r="G117" s="95"/>
      <c r="H117" s="447"/>
      <c r="I117" s="285"/>
      <c r="J117" s="248" t="e">
        <f>IF(AND(Q117="",#REF!&gt;0,#REF!&lt;5),K117,)</f>
        <v>#REF!</v>
      </c>
      <c r="K117" s="246" t="str">
        <f>IF(D117="","ZZZ9",IF(AND(#REF!&gt;0,#REF!&lt;5),D117&amp;#REF!,D117&amp;"9"))</f>
        <v>ZZZ9</v>
      </c>
      <c r="L117" s="250">
        <f t="shared" si="3"/>
        <v>999</v>
      </c>
      <c r="M117" s="284">
        <f t="shared" si="4"/>
        <v>999</v>
      </c>
      <c r="N117" s="278"/>
      <c r="O117" s="95"/>
      <c r="P117" s="114">
        <f t="shared" si="5"/>
        <v>999</v>
      </c>
      <c r="Q117" s="95"/>
    </row>
    <row r="118" spans="1:17" s="11" customFormat="1" ht="18.899999999999999" customHeight="1" x14ac:dyDescent="0.25">
      <c r="A118" s="251">
        <v>112</v>
      </c>
      <c r="B118" s="93"/>
      <c r="C118" s="93"/>
      <c r="D118" s="94"/>
      <c r="E118" s="264"/>
      <c r="F118" s="95"/>
      <c r="G118" s="95"/>
      <c r="H118" s="447"/>
      <c r="I118" s="285"/>
      <c r="J118" s="248" t="e">
        <f>IF(AND(Q118="",#REF!&gt;0,#REF!&lt;5),K118,)</f>
        <v>#REF!</v>
      </c>
      <c r="K118" s="246" t="str">
        <f>IF(D118="","ZZZ9",IF(AND(#REF!&gt;0,#REF!&lt;5),D118&amp;#REF!,D118&amp;"9"))</f>
        <v>ZZZ9</v>
      </c>
      <c r="L118" s="250">
        <f t="shared" si="3"/>
        <v>999</v>
      </c>
      <c r="M118" s="284">
        <f t="shared" si="4"/>
        <v>999</v>
      </c>
      <c r="N118" s="278"/>
      <c r="O118" s="95"/>
      <c r="P118" s="114">
        <f t="shared" si="5"/>
        <v>999</v>
      </c>
      <c r="Q118" s="95"/>
    </row>
    <row r="119" spans="1:17" s="11" customFormat="1" ht="18.899999999999999" customHeight="1" x14ac:dyDescent="0.25">
      <c r="A119" s="251">
        <v>113</v>
      </c>
      <c r="B119" s="93"/>
      <c r="C119" s="93"/>
      <c r="D119" s="94"/>
      <c r="E119" s="264"/>
      <c r="F119" s="95"/>
      <c r="G119" s="95"/>
      <c r="H119" s="447"/>
      <c r="I119" s="285"/>
      <c r="J119" s="248" t="e">
        <f>IF(AND(Q119="",#REF!&gt;0,#REF!&lt;5),K119,)</f>
        <v>#REF!</v>
      </c>
      <c r="K119" s="246" t="str">
        <f>IF(D119="","ZZZ9",IF(AND(#REF!&gt;0,#REF!&lt;5),D119&amp;#REF!,D119&amp;"9"))</f>
        <v>ZZZ9</v>
      </c>
      <c r="L119" s="250">
        <f t="shared" si="3"/>
        <v>999</v>
      </c>
      <c r="M119" s="284">
        <f t="shared" si="4"/>
        <v>999</v>
      </c>
      <c r="N119" s="278"/>
      <c r="O119" s="95"/>
      <c r="P119" s="114">
        <f t="shared" si="5"/>
        <v>999</v>
      </c>
      <c r="Q119" s="95"/>
    </row>
    <row r="120" spans="1:17" s="11" customFormat="1" ht="18.899999999999999" customHeight="1" x14ac:dyDescent="0.25">
      <c r="A120" s="251">
        <v>114</v>
      </c>
      <c r="B120" s="93"/>
      <c r="C120" s="93"/>
      <c r="D120" s="94"/>
      <c r="E120" s="264"/>
      <c r="F120" s="95"/>
      <c r="G120" s="95"/>
      <c r="H120" s="447"/>
      <c r="I120" s="285"/>
      <c r="J120" s="248" t="e">
        <f>IF(AND(Q120="",#REF!&gt;0,#REF!&lt;5),K120,)</f>
        <v>#REF!</v>
      </c>
      <c r="K120" s="246" t="str">
        <f>IF(D120="","ZZZ9",IF(AND(#REF!&gt;0,#REF!&lt;5),D120&amp;#REF!,D120&amp;"9"))</f>
        <v>ZZZ9</v>
      </c>
      <c r="L120" s="250">
        <f t="shared" si="3"/>
        <v>999</v>
      </c>
      <c r="M120" s="284">
        <f t="shared" si="4"/>
        <v>999</v>
      </c>
      <c r="N120" s="278"/>
      <c r="O120" s="95"/>
      <c r="P120" s="114">
        <f t="shared" si="5"/>
        <v>999</v>
      </c>
      <c r="Q120" s="95"/>
    </row>
    <row r="121" spans="1:17" s="11" customFormat="1" ht="18.899999999999999" customHeight="1" x14ac:dyDescent="0.25">
      <c r="A121" s="251">
        <v>115</v>
      </c>
      <c r="B121" s="93"/>
      <c r="C121" s="93"/>
      <c r="D121" s="94"/>
      <c r="E121" s="264"/>
      <c r="F121" s="95"/>
      <c r="G121" s="95"/>
      <c r="H121" s="447"/>
      <c r="I121" s="285"/>
      <c r="J121" s="248" t="e">
        <f>IF(AND(Q121="",#REF!&gt;0,#REF!&lt;5),K121,)</f>
        <v>#REF!</v>
      </c>
      <c r="K121" s="246" t="str">
        <f>IF(D121="","ZZZ9",IF(AND(#REF!&gt;0,#REF!&lt;5),D121&amp;#REF!,D121&amp;"9"))</f>
        <v>ZZZ9</v>
      </c>
      <c r="L121" s="250">
        <f t="shared" si="3"/>
        <v>999</v>
      </c>
      <c r="M121" s="284">
        <f t="shared" si="4"/>
        <v>999</v>
      </c>
      <c r="N121" s="278"/>
      <c r="O121" s="95"/>
      <c r="P121" s="114">
        <f t="shared" si="5"/>
        <v>999</v>
      </c>
      <c r="Q121" s="95"/>
    </row>
    <row r="122" spans="1:17" s="11" customFormat="1" ht="18.899999999999999" customHeight="1" x14ac:dyDescent="0.25">
      <c r="A122" s="251">
        <v>116</v>
      </c>
      <c r="B122" s="93"/>
      <c r="C122" s="93"/>
      <c r="D122" s="94"/>
      <c r="E122" s="264"/>
      <c r="F122" s="95"/>
      <c r="G122" s="95"/>
      <c r="H122" s="447"/>
      <c r="I122" s="285"/>
      <c r="J122" s="248" t="e">
        <f>IF(AND(Q122="",#REF!&gt;0,#REF!&lt;5),K122,)</f>
        <v>#REF!</v>
      </c>
      <c r="K122" s="246" t="str">
        <f>IF(D122="","ZZZ9",IF(AND(#REF!&gt;0,#REF!&lt;5),D122&amp;#REF!,D122&amp;"9"))</f>
        <v>ZZZ9</v>
      </c>
      <c r="L122" s="250">
        <f t="shared" si="3"/>
        <v>999</v>
      </c>
      <c r="M122" s="284">
        <f t="shared" si="4"/>
        <v>999</v>
      </c>
      <c r="N122" s="278"/>
      <c r="O122" s="95"/>
      <c r="P122" s="114">
        <f t="shared" si="5"/>
        <v>999</v>
      </c>
      <c r="Q122" s="95"/>
    </row>
    <row r="123" spans="1:17" s="11" customFormat="1" ht="18.899999999999999" customHeight="1" x14ac:dyDescent="0.25">
      <c r="A123" s="251">
        <v>117</v>
      </c>
      <c r="B123" s="93"/>
      <c r="C123" s="93"/>
      <c r="D123" s="94"/>
      <c r="E123" s="264"/>
      <c r="F123" s="95"/>
      <c r="G123" s="95"/>
      <c r="H123" s="447"/>
      <c r="I123" s="285"/>
      <c r="J123" s="248" t="e">
        <f>IF(AND(Q123="",#REF!&gt;0,#REF!&lt;5),K123,)</f>
        <v>#REF!</v>
      </c>
      <c r="K123" s="246" t="str">
        <f>IF(D123="","ZZZ9",IF(AND(#REF!&gt;0,#REF!&lt;5),D123&amp;#REF!,D123&amp;"9"))</f>
        <v>ZZZ9</v>
      </c>
      <c r="L123" s="250">
        <f t="shared" si="3"/>
        <v>999</v>
      </c>
      <c r="M123" s="284">
        <f t="shared" si="4"/>
        <v>999</v>
      </c>
      <c r="N123" s="278"/>
      <c r="O123" s="95"/>
      <c r="P123" s="114">
        <f t="shared" si="5"/>
        <v>999</v>
      </c>
      <c r="Q123" s="95"/>
    </row>
    <row r="124" spans="1:17" s="11" customFormat="1" ht="18.899999999999999" customHeight="1" x14ac:dyDescent="0.25">
      <c r="A124" s="251">
        <v>118</v>
      </c>
      <c r="B124" s="93"/>
      <c r="C124" s="93"/>
      <c r="D124" s="94"/>
      <c r="E124" s="264"/>
      <c r="F124" s="95"/>
      <c r="G124" s="95"/>
      <c r="H124" s="447"/>
      <c r="I124" s="285"/>
      <c r="J124" s="248" t="e">
        <f>IF(AND(Q124="",#REF!&gt;0,#REF!&lt;5),K124,)</f>
        <v>#REF!</v>
      </c>
      <c r="K124" s="246" t="str">
        <f>IF(D124="","ZZZ9",IF(AND(#REF!&gt;0,#REF!&lt;5),D124&amp;#REF!,D124&amp;"9"))</f>
        <v>ZZZ9</v>
      </c>
      <c r="L124" s="250">
        <f t="shared" si="3"/>
        <v>999</v>
      </c>
      <c r="M124" s="284">
        <f t="shared" si="4"/>
        <v>999</v>
      </c>
      <c r="N124" s="278"/>
      <c r="O124" s="95"/>
      <c r="P124" s="114">
        <f t="shared" si="5"/>
        <v>999</v>
      </c>
      <c r="Q124" s="95"/>
    </row>
    <row r="125" spans="1:17" s="11" customFormat="1" ht="18.899999999999999" customHeight="1" x14ac:dyDescent="0.25">
      <c r="A125" s="251">
        <v>119</v>
      </c>
      <c r="B125" s="93"/>
      <c r="C125" s="93"/>
      <c r="D125" s="94"/>
      <c r="E125" s="264"/>
      <c r="F125" s="95"/>
      <c r="G125" s="95"/>
      <c r="H125" s="447"/>
      <c r="I125" s="285"/>
      <c r="J125" s="248" t="e">
        <f>IF(AND(Q125="",#REF!&gt;0,#REF!&lt;5),K125,)</f>
        <v>#REF!</v>
      </c>
      <c r="K125" s="246" t="str">
        <f>IF(D125="","ZZZ9",IF(AND(#REF!&gt;0,#REF!&lt;5),D125&amp;#REF!,D125&amp;"9"))</f>
        <v>ZZZ9</v>
      </c>
      <c r="L125" s="250">
        <f t="shared" si="3"/>
        <v>999</v>
      </c>
      <c r="M125" s="284">
        <f t="shared" si="4"/>
        <v>999</v>
      </c>
      <c r="N125" s="278"/>
      <c r="O125" s="95"/>
      <c r="P125" s="114">
        <f t="shared" si="5"/>
        <v>999</v>
      </c>
      <c r="Q125" s="95"/>
    </row>
    <row r="126" spans="1:17" s="11" customFormat="1" ht="18.899999999999999" customHeight="1" x14ac:dyDescent="0.25">
      <c r="A126" s="251">
        <v>120</v>
      </c>
      <c r="B126" s="93"/>
      <c r="C126" s="93"/>
      <c r="D126" s="94"/>
      <c r="E126" s="264"/>
      <c r="F126" s="95"/>
      <c r="G126" s="95"/>
      <c r="H126" s="447"/>
      <c r="I126" s="285"/>
      <c r="J126" s="248" t="e">
        <f>IF(AND(Q126="",#REF!&gt;0,#REF!&lt;5),K126,)</f>
        <v>#REF!</v>
      </c>
      <c r="K126" s="246" t="str">
        <f>IF(D126="","ZZZ9",IF(AND(#REF!&gt;0,#REF!&lt;5),D126&amp;#REF!,D126&amp;"9"))</f>
        <v>ZZZ9</v>
      </c>
      <c r="L126" s="250">
        <f t="shared" si="3"/>
        <v>999</v>
      </c>
      <c r="M126" s="284">
        <f t="shared" si="4"/>
        <v>999</v>
      </c>
      <c r="N126" s="278"/>
      <c r="O126" s="95"/>
      <c r="P126" s="114">
        <f t="shared" si="5"/>
        <v>999</v>
      </c>
      <c r="Q126" s="95"/>
    </row>
    <row r="127" spans="1:17" s="11" customFormat="1" ht="18.899999999999999" customHeight="1" x14ac:dyDescent="0.25">
      <c r="A127" s="251">
        <v>121</v>
      </c>
      <c r="B127" s="93"/>
      <c r="C127" s="93"/>
      <c r="D127" s="94"/>
      <c r="E127" s="264"/>
      <c r="F127" s="95"/>
      <c r="G127" s="95"/>
      <c r="H127" s="447"/>
      <c r="I127" s="285"/>
      <c r="J127" s="248" t="e">
        <f>IF(AND(Q127="",#REF!&gt;0,#REF!&lt;5),K127,)</f>
        <v>#REF!</v>
      </c>
      <c r="K127" s="246" t="str">
        <f>IF(D127="","ZZZ9",IF(AND(#REF!&gt;0,#REF!&lt;5),D127&amp;#REF!,D127&amp;"9"))</f>
        <v>ZZZ9</v>
      </c>
      <c r="L127" s="250">
        <f t="shared" si="3"/>
        <v>999</v>
      </c>
      <c r="M127" s="284">
        <f t="shared" si="4"/>
        <v>999</v>
      </c>
      <c r="N127" s="278"/>
      <c r="O127" s="95"/>
      <c r="P127" s="114">
        <f t="shared" si="5"/>
        <v>999</v>
      </c>
      <c r="Q127" s="95"/>
    </row>
    <row r="128" spans="1:17" s="11" customFormat="1" ht="18.899999999999999" customHeight="1" x14ac:dyDescent="0.25">
      <c r="A128" s="251">
        <v>122</v>
      </c>
      <c r="B128" s="93"/>
      <c r="C128" s="93"/>
      <c r="D128" s="94"/>
      <c r="E128" s="264"/>
      <c r="F128" s="95"/>
      <c r="G128" s="95"/>
      <c r="H128" s="447"/>
      <c r="I128" s="285"/>
      <c r="J128" s="248" t="e">
        <f>IF(AND(Q128="",#REF!&gt;0,#REF!&lt;5),K128,)</f>
        <v>#REF!</v>
      </c>
      <c r="K128" s="246" t="str">
        <f>IF(D128="","ZZZ9",IF(AND(#REF!&gt;0,#REF!&lt;5),D128&amp;#REF!,D128&amp;"9"))</f>
        <v>ZZZ9</v>
      </c>
      <c r="L128" s="250">
        <f t="shared" si="3"/>
        <v>999</v>
      </c>
      <c r="M128" s="284">
        <f t="shared" si="4"/>
        <v>999</v>
      </c>
      <c r="N128" s="278"/>
      <c r="O128" s="95"/>
      <c r="P128" s="114">
        <f t="shared" si="5"/>
        <v>999</v>
      </c>
      <c r="Q128" s="95"/>
    </row>
    <row r="129" spans="1:17" s="11" customFormat="1" ht="18.899999999999999" customHeight="1" x14ac:dyDescent="0.25">
      <c r="A129" s="251">
        <v>123</v>
      </c>
      <c r="B129" s="93"/>
      <c r="C129" s="93"/>
      <c r="D129" s="94"/>
      <c r="E129" s="264"/>
      <c r="F129" s="95"/>
      <c r="G129" s="95"/>
      <c r="H129" s="447"/>
      <c r="I129" s="285"/>
      <c r="J129" s="248" t="e">
        <f>IF(AND(Q129="",#REF!&gt;0,#REF!&lt;5),K129,)</f>
        <v>#REF!</v>
      </c>
      <c r="K129" s="246" t="str">
        <f>IF(D129="","ZZZ9",IF(AND(#REF!&gt;0,#REF!&lt;5),D129&amp;#REF!,D129&amp;"9"))</f>
        <v>ZZZ9</v>
      </c>
      <c r="L129" s="250">
        <f t="shared" si="3"/>
        <v>999</v>
      </c>
      <c r="M129" s="284">
        <f t="shared" si="4"/>
        <v>999</v>
      </c>
      <c r="N129" s="278"/>
      <c r="O129" s="95"/>
      <c r="P129" s="114">
        <f t="shared" si="5"/>
        <v>999</v>
      </c>
      <c r="Q129" s="95"/>
    </row>
    <row r="130" spans="1:17" s="11" customFormat="1" ht="18.899999999999999" customHeight="1" x14ac:dyDescent="0.25">
      <c r="A130" s="251">
        <v>124</v>
      </c>
      <c r="B130" s="93"/>
      <c r="C130" s="93"/>
      <c r="D130" s="94"/>
      <c r="E130" s="264"/>
      <c r="F130" s="95"/>
      <c r="G130" s="95"/>
      <c r="H130" s="447"/>
      <c r="I130" s="285"/>
      <c r="J130" s="248" t="e">
        <f>IF(AND(Q130="",#REF!&gt;0,#REF!&lt;5),K130,)</f>
        <v>#REF!</v>
      </c>
      <c r="K130" s="246" t="str">
        <f>IF(D130="","ZZZ9",IF(AND(#REF!&gt;0,#REF!&lt;5),D130&amp;#REF!,D130&amp;"9"))</f>
        <v>ZZZ9</v>
      </c>
      <c r="L130" s="250">
        <f t="shared" si="3"/>
        <v>999</v>
      </c>
      <c r="M130" s="284">
        <f t="shared" si="4"/>
        <v>999</v>
      </c>
      <c r="N130" s="278"/>
      <c r="O130" s="95"/>
      <c r="P130" s="114">
        <f t="shared" si="5"/>
        <v>999</v>
      </c>
      <c r="Q130" s="95"/>
    </row>
    <row r="131" spans="1:17" s="11" customFormat="1" ht="18.899999999999999" customHeight="1" x14ac:dyDescent="0.25">
      <c r="A131" s="251">
        <v>125</v>
      </c>
      <c r="B131" s="93"/>
      <c r="C131" s="93"/>
      <c r="D131" s="94"/>
      <c r="E131" s="264"/>
      <c r="F131" s="95"/>
      <c r="G131" s="95"/>
      <c r="H131" s="447"/>
      <c r="I131" s="285"/>
      <c r="J131" s="248" t="e">
        <f>IF(AND(Q131="",#REF!&gt;0,#REF!&lt;5),K131,)</f>
        <v>#REF!</v>
      </c>
      <c r="K131" s="246" t="str">
        <f>IF(D131="","ZZZ9",IF(AND(#REF!&gt;0,#REF!&lt;5),D131&amp;#REF!,D131&amp;"9"))</f>
        <v>ZZZ9</v>
      </c>
      <c r="L131" s="250">
        <f t="shared" si="3"/>
        <v>999</v>
      </c>
      <c r="M131" s="284">
        <f t="shared" si="4"/>
        <v>999</v>
      </c>
      <c r="N131" s="278"/>
      <c r="O131" s="95"/>
      <c r="P131" s="114">
        <f t="shared" si="5"/>
        <v>999</v>
      </c>
      <c r="Q131" s="95"/>
    </row>
    <row r="132" spans="1:17" s="11" customFormat="1" ht="18.899999999999999" customHeight="1" x14ac:dyDescent="0.25">
      <c r="A132" s="251">
        <v>126</v>
      </c>
      <c r="B132" s="93"/>
      <c r="C132" s="93"/>
      <c r="D132" s="94"/>
      <c r="E132" s="264"/>
      <c r="F132" s="95"/>
      <c r="G132" s="95"/>
      <c r="H132" s="447"/>
      <c r="I132" s="285"/>
      <c r="J132" s="248" t="e">
        <f>IF(AND(Q132="",#REF!&gt;0,#REF!&lt;5),K132,)</f>
        <v>#REF!</v>
      </c>
      <c r="K132" s="246" t="str">
        <f>IF(D132="","ZZZ9",IF(AND(#REF!&gt;0,#REF!&lt;5),D132&amp;#REF!,D132&amp;"9"))</f>
        <v>ZZZ9</v>
      </c>
      <c r="L132" s="250">
        <f t="shared" si="3"/>
        <v>999</v>
      </c>
      <c r="M132" s="284">
        <f t="shared" si="4"/>
        <v>999</v>
      </c>
      <c r="N132" s="278"/>
      <c r="O132" s="95"/>
      <c r="P132" s="114">
        <f t="shared" si="5"/>
        <v>999</v>
      </c>
      <c r="Q132" s="95"/>
    </row>
    <row r="133" spans="1:17" s="11" customFormat="1" ht="18.899999999999999" customHeight="1" x14ac:dyDescent="0.25">
      <c r="A133" s="251">
        <v>127</v>
      </c>
      <c r="B133" s="93"/>
      <c r="C133" s="93"/>
      <c r="D133" s="94"/>
      <c r="E133" s="264"/>
      <c r="F133" s="95"/>
      <c r="G133" s="95"/>
      <c r="H133" s="447"/>
      <c r="I133" s="285"/>
      <c r="J133" s="248" t="e">
        <f>IF(AND(Q133="",#REF!&gt;0,#REF!&lt;5),K133,)</f>
        <v>#REF!</v>
      </c>
      <c r="K133" s="246" t="str">
        <f>IF(D133="","ZZZ9",IF(AND(#REF!&gt;0,#REF!&lt;5),D133&amp;#REF!,D133&amp;"9"))</f>
        <v>ZZZ9</v>
      </c>
      <c r="L133" s="250">
        <f t="shared" si="3"/>
        <v>999</v>
      </c>
      <c r="M133" s="284">
        <f t="shared" si="4"/>
        <v>999</v>
      </c>
      <c r="N133" s="278"/>
      <c r="O133" s="95"/>
      <c r="P133" s="114">
        <f t="shared" si="5"/>
        <v>999</v>
      </c>
      <c r="Q133" s="95"/>
    </row>
    <row r="134" spans="1:17" s="11" customFormat="1" ht="18.899999999999999" customHeight="1" x14ac:dyDescent="0.25">
      <c r="A134" s="251">
        <v>128</v>
      </c>
      <c r="B134" s="93"/>
      <c r="C134" s="93"/>
      <c r="D134" s="94"/>
      <c r="E134" s="264"/>
      <c r="F134" s="95"/>
      <c r="G134" s="95"/>
      <c r="H134" s="447"/>
      <c r="I134" s="285"/>
      <c r="J134" s="248" t="e">
        <f>IF(AND(Q134="",#REF!&gt;0,#REF!&lt;5),K134,)</f>
        <v>#REF!</v>
      </c>
      <c r="K134" s="246" t="str">
        <f>IF(D134="","ZZZ9",IF(AND(#REF!&gt;0,#REF!&lt;5),D134&amp;#REF!,D134&amp;"9"))</f>
        <v>ZZZ9</v>
      </c>
      <c r="L134" s="250">
        <f t="shared" si="3"/>
        <v>999</v>
      </c>
      <c r="M134" s="284">
        <f t="shared" si="4"/>
        <v>999</v>
      </c>
      <c r="N134" s="278"/>
      <c r="O134" s="285"/>
      <c r="P134" s="286">
        <f t="shared" si="5"/>
        <v>999</v>
      </c>
      <c r="Q134" s="285"/>
    </row>
    <row r="135" spans="1:17" x14ac:dyDescent="0.25">
      <c r="A135" s="251">
        <v>129</v>
      </c>
      <c r="B135" s="93"/>
      <c r="C135" s="93"/>
      <c r="D135" s="94"/>
      <c r="E135" s="264"/>
      <c r="F135" s="95"/>
      <c r="G135" s="95"/>
      <c r="H135" s="447"/>
      <c r="I135" s="285"/>
      <c r="J135" s="248" t="e">
        <f>IF(AND(Q135="",#REF!&gt;0,#REF!&lt;5),K135,)</f>
        <v>#REF!</v>
      </c>
      <c r="K135" s="246" t="str">
        <f>IF(D135="","ZZZ9",IF(AND(#REF!&gt;0,#REF!&lt;5),D135&amp;#REF!,D135&amp;"9"))</f>
        <v>ZZZ9</v>
      </c>
      <c r="L135" s="250">
        <f t="shared" si="3"/>
        <v>999</v>
      </c>
      <c r="M135" s="284">
        <f t="shared" si="4"/>
        <v>999</v>
      </c>
      <c r="N135" s="278"/>
      <c r="O135" s="95"/>
      <c r="P135" s="114">
        <f t="shared" si="5"/>
        <v>999</v>
      </c>
      <c r="Q135" s="95"/>
    </row>
    <row r="136" spans="1:17" x14ac:dyDescent="0.25">
      <c r="A136" s="251">
        <v>130</v>
      </c>
      <c r="B136" s="93"/>
      <c r="C136" s="93"/>
      <c r="D136" s="94"/>
      <c r="E136" s="264"/>
      <c r="F136" s="95"/>
      <c r="G136" s="95"/>
      <c r="H136" s="447"/>
      <c r="I136" s="285"/>
      <c r="J136" s="248" t="e">
        <f>IF(AND(Q136="",#REF!&gt;0,#REF!&lt;5),K136,)</f>
        <v>#REF!</v>
      </c>
      <c r="K136" s="246" t="str">
        <f>IF(D136="","ZZZ9",IF(AND(#REF!&gt;0,#REF!&lt;5),D136&amp;#REF!,D136&amp;"9"))</f>
        <v>ZZZ9</v>
      </c>
      <c r="L136" s="250">
        <f t="shared" si="3"/>
        <v>999</v>
      </c>
      <c r="M136" s="284">
        <f t="shared" si="4"/>
        <v>999</v>
      </c>
      <c r="N136" s="278"/>
      <c r="O136" s="95"/>
      <c r="P136" s="114">
        <f t="shared" si="5"/>
        <v>999</v>
      </c>
      <c r="Q136" s="95"/>
    </row>
    <row r="137" spans="1:17" x14ac:dyDescent="0.25">
      <c r="A137" s="251">
        <v>131</v>
      </c>
      <c r="B137" s="93"/>
      <c r="C137" s="93"/>
      <c r="D137" s="94"/>
      <c r="E137" s="264"/>
      <c r="F137" s="95"/>
      <c r="G137" s="95"/>
      <c r="H137" s="447"/>
      <c r="I137" s="285"/>
      <c r="J137" s="248" t="e">
        <f>IF(AND(Q137="",#REF!&gt;0,#REF!&lt;5),K137,)</f>
        <v>#REF!</v>
      </c>
      <c r="K137" s="246" t="str">
        <f>IF(D137="","ZZZ9",IF(AND(#REF!&gt;0,#REF!&lt;5),D137&amp;#REF!,D137&amp;"9"))</f>
        <v>ZZZ9</v>
      </c>
      <c r="L137" s="250">
        <f t="shared" si="3"/>
        <v>999</v>
      </c>
      <c r="M137" s="284">
        <f t="shared" si="4"/>
        <v>999</v>
      </c>
      <c r="N137" s="278"/>
      <c r="O137" s="95"/>
      <c r="P137" s="114">
        <f t="shared" si="5"/>
        <v>999</v>
      </c>
      <c r="Q137" s="95"/>
    </row>
    <row r="138" spans="1:17" x14ac:dyDescent="0.25">
      <c r="A138" s="251">
        <v>132</v>
      </c>
      <c r="B138" s="93"/>
      <c r="C138" s="93"/>
      <c r="D138" s="94"/>
      <c r="E138" s="264"/>
      <c r="F138" s="95"/>
      <c r="G138" s="95"/>
      <c r="H138" s="447"/>
      <c r="I138" s="285"/>
      <c r="J138" s="248" t="e">
        <f>IF(AND(Q138="",#REF!&gt;0,#REF!&lt;5),K138,)</f>
        <v>#REF!</v>
      </c>
      <c r="K138" s="246" t="str">
        <f>IF(D138="","ZZZ9",IF(AND(#REF!&gt;0,#REF!&lt;5),D138&amp;#REF!,D138&amp;"9"))</f>
        <v>ZZZ9</v>
      </c>
      <c r="L138" s="250">
        <f t="shared" si="3"/>
        <v>999</v>
      </c>
      <c r="M138" s="284">
        <f t="shared" si="4"/>
        <v>999</v>
      </c>
      <c r="N138" s="278"/>
      <c r="O138" s="95"/>
      <c r="P138" s="114">
        <f t="shared" si="5"/>
        <v>999</v>
      </c>
      <c r="Q138" s="95"/>
    </row>
    <row r="139" spans="1:17" x14ac:dyDescent="0.25">
      <c r="A139" s="251">
        <v>133</v>
      </c>
      <c r="B139" s="93"/>
      <c r="C139" s="93"/>
      <c r="D139" s="94"/>
      <c r="E139" s="264"/>
      <c r="F139" s="95"/>
      <c r="G139" s="95"/>
      <c r="H139" s="447"/>
      <c r="I139" s="285"/>
      <c r="J139" s="248" t="e">
        <f>IF(AND(Q139="",#REF!&gt;0,#REF!&lt;5),K139,)</f>
        <v>#REF!</v>
      </c>
      <c r="K139" s="246" t="str">
        <f>IF(D139="","ZZZ9",IF(AND(#REF!&gt;0,#REF!&lt;5),D139&amp;#REF!,D139&amp;"9"))</f>
        <v>ZZZ9</v>
      </c>
      <c r="L139" s="250">
        <f t="shared" si="3"/>
        <v>999</v>
      </c>
      <c r="M139" s="284">
        <f t="shared" si="4"/>
        <v>999</v>
      </c>
      <c r="N139" s="278"/>
      <c r="O139" s="95"/>
      <c r="P139" s="114">
        <f t="shared" si="5"/>
        <v>999</v>
      </c>
      <c r="Q139" s="95"/>
    </row>
    <row r="140" spans="1:17" x14ac:dyDescent="0.25">
      <c r="A140" s="251">
        <v>134</v>
      </c>
      <c r="B140" s="93"/>
      <c r="C140" s="93"/>
      <c r="D140" s="94"/>
      <c r="E140" s="264"/>
      <c r="F140" s="95"/>
      <c r="G140" s="95"/>
      <c r="H140" s="447"/>
      <c r="I140" s="285"/>
      <c r="J140" s="248" t="e">
        <f>IF(AND(Q140="",#REF!&gt;0,#REF!&lt;5),K140,)</f>
        <v>#REF!</v>
      </c>
      <c r="K140" s="246" t="str">
        <f>IF(D140="","ZZZ9",IF(AND(#REF!&gt;0,#REF!&lt;5),D140&amp;#REF!,D140&amp;"9"))</f>
        <v>ZZZ9</v>
      </c>
      <c r="L140" s="250">
        <f t="shared" si="3"/>
        <v>999</v>
      </c>
      <c r="M140" s="284">
        <f t="shared" si="4"/>
        <v>999</v>
      </c>
      <c r="N140" s="278"/>
      <c r="O140" s="95"/>
      <c r="P140" s="114">
        <f t="shared" si="5"/>
        <v>999</v>
      </c>
      <c r="Q140" s="95"/>
    </row>
    <row r="141" spans="1:17" x14ac:dyDescent="0.25">
      <c r="A141" s="251">
        <v>135</v>
      </c>
      <c r="B141" s="93"/>
      <c r="C141" s="93"/>
      <c r="D141" s="94"/>
      <c r="E141" s="264"/>
      <c r="F141" s="95"/>
      <c r="G141" s="95"/>
      <c r="H141" s="447"/>
      <c r="I141" s="285"/>
      <c r="J141" s="248" t="e">
        <f>IF(AND(Q141="",#REF!&gt;0,#REF!&lt;5),K141,)</f>
        <v>#REF!</v>
      </c>
      <c r="K141" s="246" t="str">
        <f>IF(D141="","ZZZ9",IF(AND(#REF!&gt;0,#REF!&lt;5),D141&amp;#REF!,D141&amp;"9"))</f>
        <v>ZZZ9</v>
      </c>
      <c r="L141" s="250">
        <f t="shared" si="3"/>
        <v>999</v>
      </c>
      <c r="M141" s="284">
        <f t="shared" si="4"/>
        <v>999</v>
      </c>
      <c r="N141" s="278"/>
      <c r="O141" s="285"/>
      <c r="P141" s="286">
        <f t="shared" si="5"/>
        <v>999</v>
      </c>
      <c r="Q141" s="285"/>
    </row>
    <row r="142" spans="1:17" x14ac:dyDescent="0.25">
      <c r="A142" s="251">
        <v>136</v>
      </c>
      <c r="B142" s="93"/>
      <c r="C142" s="93"/>
      <c r="D142" s="94"/>
      <c r="E142" s="264"/>
      <c r="F142" s="95"/>
      <c r="G142" s="95"/>
      <c r="H142" s="447"/>
      <c r="I142" s="285"/>
      <c r="J142" s="248" t="e">
        <f>IF(AND(Q142="",#REF!&gt;0,#REF!&lt;5),K142,)</f>
        <v>#REF!</v>
      </c>
      <c r="K142" s="246" t="str">
        <f>IF(D142="","ZZZ9",IF(AND(#REF!&gt;0,#REF!&lt;5),D142&amp;#REF!,D142&amp;"9"))</f>
        <v>ZZZ9</v>
      </c>
      <c r="L142" s="250">
        <f t="shared" si="3"/>
        <v>999</v>
      </c>
      <c r="M142" s="284">
        <f t="shared" si="4"/>
        <v>999</v>
      </c>
      <c r="N142" s="278"/>
      <c r="O142" s="95"/>
      <c r="P142" s="114">
        <f t="shared" si="5"/>
        <v>999</v>
      </c>
      <c r="Q142" s="95"/>
    </row>
    <row r="143" spans="1:17" x14ac:dyDescent="0.25">
      <c r="A143" s="251">
        <v>137</v>
      </c>
      <c r="B143" s="93"/>
      <c r="C143" s="93"/>
      <c r="D143" s="94"/>
      <c r="E143" s="264"/>
      <c r="F143" s="95"/>
      <c r="G143" s="95"/>
      <c r="H143" s="447"/>
      <c r="I143" s="285"/>
      <c r="J143" s="248" t="e">
        <f>IF(AND(Q143="",#REF!&gt;0,#REF!&lt;5),K143,)</f>
        <v>#REF!</v>
      </c>
      <c r="K143" s="246" t="str">
        <f>IF(D143="","ZZZ9",IF(AND(#REF!&gt;0,#REF!&lt;5),D143&amp;#REF!,D143&amp;"9"))</f>
        <v>ZZZ9</v>
      </c>
      <c r="L143" s="250">
        <f t="shared" si="3"/>
        <v>999</v>
      </c>
      <c r="M143" s="284">
        <f t="shared" si="4"/>
        <v>999</v>
      </c>
      <c r="N143" s="278"/>
      <c r="O143" s="95"/>
      <c r="P143" s="114">
        <f t="shared" si="5"/>
        <v>999</v>
      </c>
      <c r="Q143" s="95"/>
    </row>
    <row r="144" spans="1:17" x14ac:dyDescent="0.25">
      <c r="A144" s="251">
        <v>138</v>
      </c>
      <c r="B144" s="93"/>
      <c r="C144" s="93"/>
      <c r="D144" s="94"/>
      <c r="E144" s="264"/>
      <c r="F144" s="95"/>
      <c r="G144" s="95"/>
      <c r="H144" s="447"/>
      <c r="I144" s="285"/>
      <c r="J144" s="248" t="e">
        <f>IF(AND(Q144="",#REF!&gt;0,#REF!&lt;5),K144,)</f>
        <v>#REF!</v>
      </c>
      <c r="K144" s="246" t="str">
        <f>IF(D144="","ZZZ9",IF(AND(#REF!&gt;0,#REF!&lt;5),D144&amp;#REF!,D144&amp;"9"))</f>
        <v>ZZZ9</v>
      </c>
      <c r="L144" s="250">
        <f t="shared" si="3"/>
        <v>999</v>
      </c>
      <c r="M144" s="284">
        <f t="shared" si="4"/>
        <v>999</v>
      </c>
      <c r="N144" s="278"/>
      <c r="O144" s="95"/>
      <c r="P144" s="114">
        <f t="shared" si="5"/>
        <v>999</v>
      </c>
      <c r="Q144" s="95"/>
    </row>
    <row r="145" spans="1:17" x14ac:dyDescent="0.25">
      <c r="A145" s="251">
        <v>139</v>
      </c>
      <c r="B145" s="93"/>
      <c r="C145" s="93"/>
      <c r="D145" s="94"/>
      <c r="E145" s="264"/>
      <c r="F145" s="95"/>
      <c r="G145" s="95"/>
      <c r="H145" s="447"/>
      <c r="I145" s="285"/>
      <c r="J145" s="248" t="e">
        <f>IF(AND(Q145="",#REF!&gt;0,#REF!&lt;5),K145,)</f>
        <v>#REF!</v>
      </c>
      <c r="K145" s="246" t="str">
        <f>IF(D145="","ZZZ9",IF(AND(#REF!&gt;0,#REF!&lt;5),D145&amp;#REF!,D145&amp;"9"))</f>
        <v>ZZZ9</v>
      </c>
      <c r="L145" s="250">
        <f t="shared" si="3"/>
        <v>999</v>
      </c>
      <c r="M145" s="284">
        <f t="shared" si="4"/>
        <v>999</v>
      </c>
      <c r="N145" s="278"/>
      <c r="O145" s="95"/>
      <c r="P145" s="114">
        <f t="shared" si="5"/>
        <v>999</v>
      </c>
      <c r="Q145" s="95"/>
    </row>
    <row r="146" spans="1:17" x14ac:dyDescent="0.25">
      <c r="A146" s="251">
        <v>140</v>
      </c>
      <c r="B146" s="93"/>
      <c r="C146" s="93"/>
      <c r="D146" s="94"/>
      <c r="E146" s="264"/>
      <c r="F146" s="95"/>
      <c r="G146" s="95"/>
      <c r="H146" s="447"/>
      <c r="I146" s="285"/>
      <c r="J146" s="248" t="e">
        <f>IF(AND(Q146="",#REF!&gt;0,#REF!&lt;5),K146,)</f>
        <v>#REF!</v>
      </c>
      <c r="K146" s="246" t="str">
        <f>IF(D146="","ZZZ9",IF(AND(#REF!&gt;0,#REF!&lt;5),D146&amp;#REF!,D146&amp;"9"))</f>
        <v>ZZZ9</v>
      </c>
      <c r="L146" s="250">
        <f t="shared" si="3"/>
        <v>999</v>
      </c>
      <c r="M146" s="284">
        <f t="shared" si="4"/>
        <v>999</v>
      </c>
      <c r="N146" s="278"/>
      <c r="O146" s="95"/>
      <c r="P146" s="114">
        <f t="shared" si="5"/>
        <v>999</v>
      </c>
      <c r="Q146" s="95"/>
    </row>
    <row r="147" spans="1:17" x14ac:dyDescent="0.25">
      <c r="A147" s="251">
        <v>141</v>
      </c>
      <c r="B147" s="93"/>
      <c r="C147" s="93"/>
      <c r="D147" s="94"/>
      <c r="E147" s="264"/>
      <c r="F147" s="95"/>
      <c r="G147" s="95"/>
      <c r="H147" s="447"/>
      <c r="I147" s="285"/>
      <c r="J147" s="248" t="e">
        <f>IF(AND(Q147="",#REF!&gt;0,#REF!&lt;5),K147,)</f>
        <v>#REF!</v>
      </c>
      <c r="K147" s="246" t="str">
        <f>IF(D147="","ZZZ9",IF(AND(#REF!&gt;0,#REF!&lt;5),D147&amp;#REF!,D147&amp;"9"))</f>
        <v>ZZZ9</v>
      </c>
      <c r="L147" s="250">
        <f t="shared" si="3"/>
        <v>999</v>
      </c>
      <c r="M147" s="284">
        <f t="shared" si="4"/>
        <v>999</v>
      </c>
      <c r="N147" s="278"/>
      <c r="O147" s="95"/>
      <c r="P147" s="114">
        <f t="shared" si="5"/>
        <v>999</v>
      </c>
      <c r="Q147" s="95"/>
    </row>
    <row r="148" spans="1:17" x14ac:dyDescent="0.25">
      <c r="A148" s="251">
        <v>142</v>
      </c>
      <c r="B148" s="93"/>
      <c r="C148" s="93"/>
      <c r="D148" s="94"/>
      <c r="E148" s="264"/>
      <c r="F148" s="95"/>
      <c r="G148" s="95"/>
      <c r="H148" s="447"/>
      <c r="I148" s="285"/>
      <c r="J148" s="248" t="e">
        <f>IF(AND(Q148="",#REF!&gt;0,#REF!&lt;5),K148,)</f>
        <v>#REF!</v>
      </c>
      <c r="K148" s="246" t="str">
        <f>IF(D148="","ZZZ9",IF(AND(#REF!&gt;0,#REF!&lt;5),D148&amp;#REF!,D148&amp;"9"))</f>
        <v>ZZZ9</v>
      </c>
      <c r="L148" s="250">
        <f t="shared" si="3"/>
        <v>999</v>
      </c>
      <c r="M148" s="284">
        <f t="shared" si="4"/>
        <v>999</v>
      </c>
      <c r="N148" s="278"/>
      <c r="O148" s="285"/>
      <c r="P148" s="286">
        <f t="shared" si="5"/>
        <v>999</v>
      </c>
      <c r="Q148" s="285"/>
    </row>
    <row r="149" spans="1:17" x14ac:dyDescent="0.25">
      <c r="A149" s="251">
        <v>143</v>
      </c>
      <c r="B149" s="93"/>
      <c r="C149" s="93"/>
      <c r="D149" s="94"/>
      <c r="E149" s="264"/>
      <c r="F149" s="95"/>
      <c r="G149" s="95"/>
      <c r="H149" s="447"/>
      <c r="I149" s="285"/>
      <c r="J149" s="248" t="e">
        <f>IF(AND(Q149="",#REF!&gt;0,#REF!&lt;5),K149,)</f>
        <v>#REF!</v>
      </c>
      <c r="K149" s="246" t="str">
        <f>IF(D149="","ZZZ9",IF(AND(#REF!&gt;0,#REF!&lt;5),D149&amp;#REF!,D149&amp;"9"))</f>
        <v>ZZZ9</v>
      </c>
      <c r="L149" s="250">
        <f t="shared" si="3"/>
        <v>999</v>
      </c>
      <c r="M149" s="284">
        <f t="shared" si="4"/>
        <v>999</v>
      </c>
      <c r="N149" s="278"/>
      <c r="O149" s="95"/>
      <c r="P149" s="114">
        <f t="shared" si="5"/>
        <v>999</v>
      </c>
      <c r="Q149" s="95"/>
    </row>
    <row r="150" spans="1:17" x14ac:dyDescent="0.25">
      <c r="A150" s="251">
        <v>144</v>
      </c>
      <c r="B150" s="93"/>
      <c r="C150" s="93"/>
      <c r="D150" s="94"/>
      <c r="E150" s="264"/>
      <c r="F150" s="95"/>
      <c r="G150" s="95"/>
      <c r="H150" s="447"/>
      <c r="I150" s="285"/>
      <c r="J150" s="248" t="e">
        <f>IF(AND(Q150="",#REF!&gt;0,#REF!&lt;5),K150,)</f>
        <v>#REF!</v>
      </c>
      <c r="K150" s="246" t="str">
        <f>IF(D150="","ZZZ9",IF(AND(#REF!&gt;0,#REF!&lt;5),D150&amp;#REF!,D150&amp;"9"))</f>
        <v>ZZZ9</v>
      </c>
      <c r="L150" s="250">
        <f t="shared" si="3"/>
        <v>999</v>
      </c>
      <c r="M150" s="284">
        <f t="shared" si="4"/>
        <v>999</v>
      </c>
      <c r="N150" s="278"/>
      <c r="O150" s="95"/>
      <c r="P150" s="114">
        <f t="shared" si="5"/>
        <v>999</v>
      </c>
      <c r="Q150" s="95"/>
    </row>
    <row r="151" spans="1:17" x14ac:dyDescent="0.25">
      <c r="A151" s="251">
        <v>145</v>
      </c>
      <c r="B151" s="93"/>
      <c r="C151" s="93"/>
      <c r="D151" s="94"/>
      <c r="E151" s="264"/>
      <c r="F151" s="95"/>
      <c r="G151" s="95"/>
      <c r="H151" s="447"/>
      <c r="I151" s="285"/>
      <c r="J151" s="248" t="e">
        <f>IF(AND(Q151="",#REF!&gt;0,#REF!&lt;5),K151,)</f>
        <v>#REF!</v>
      </c>
      <c r="K151" s="246" t="str">
        <f>IF(D151="","ZZZ9",IF(AND(#REF!&gt;0,#REF!&lt;5),D151&amp;#REF!,D151&amp;"9"))</f>
        <v>ZZZ9</v>
      </c>
      <c r="L151" s="250">
        <f t="shared" si="3"/>
        <v>999</v>
      </c>
      <c r="M151" s="284">
        <f t="shared" si="4"/>
        <v>999</v>
      </c>
      <c r="N151" s="278"/>
      <c r="O151" s="95"/>
      <c r="P151" s="114">
        <f t="shared" si="5"/>
        <v>999</v>
      </c>
      <c r="Q151" s="95"/>
    </row>
    <row r="152" spans="1:17" x14ac:dyDescent="0.25">
      <c r="A152" s="251">
        <v>146</v>
      </c>
      <c r="B152" s="93"/>
      <c r="C152" s="93"/>
      <c r="D152" s="94"/>
      <c r="E152" s="264"/>
      <c r="F152" s="95"/>
      <c r="G152" s="95"/>
      <c r="H152" s="447"/>
      <c r="I152" s="285"/>
      <c r="J152" s="248" t="e">
        <f>IF(AND(Q152="",#REF!&gt;0,#REF!&lt;5),K152,)</f>
        <v>#REF!</v>
      </c>
      <c r="K152" s="246" t="str">
        <f>IF(D152="","ZZZ9",IF(AND(#REF!&gt;0,#REF!&lt;5),D152&amp;#REF!,D152&amp;"9"))</f>
        <v>ZZZ9</v>
      </c>
      <c r="L152" s="250">
        <f t="shared" si="3"/>
        <v>999</v>
      </c>
      <c r="M152" s="284">
        <f t="shared" si="4"/>
        <v>999</v>
      </c>
      <c r="N152" s="278"/>
      <c r="O152" s="95"/>
      <c r="P152" s="114">
        <f t="shared" si="5"/>
        <v>999</v>
      </c>
      <c r="Q152" s="95"/>
    </row>
    <row r="153" spans="1:17" x14ac:dyDescent="0.25">
      <c r="A153" s="251">
        <v>147</v>
      </c>
      <c r="B153" s="93"/>
      <c r="C153" s="93"/>
      <c r="D153" s="94"/>
      <c r="E153" s="264"/>
      <c r="F153" s="95"/>
      <c r="G153" s="95"/>
      <c r="H153" s="447"/>
      <c r="I153" s="285"/>
      <c r="J153" s="248" t="e">
        <f>IF(AND(Q153="",#REF!&gt;0,#REF!&lt;5),K153,)</f>
        <v>#REF!</v>
      </c>
      <c r="K153" s="246" t="str">
        <f>IF(D153="","ZZZ9",IF(AND(#REF!&gt;0,#REF!&lt;5),D153&amp;#REF!,D153&amp;"9"))</f>
        <v>ZZZ9</v>
      </c>
      <c r="L153" s="250">
        <f t="shared" si="3"/>
        <v>999</v>
      </c>
      <c r="M153" s="284">
        <f t="shared" si="4"/>
        <v>999</v>
      </c>
      <c r="N153" s="278"/>
      <c r="O153" s="95"/>
      <c r="P153" s="114">
        <f t="shared" si="5"/>
        <v>999</v>
      </c>
      <c r="Q153" s="95"/>
    </row>
    <row r="154" spans="1:17" x14ac:dyDescent="0.25">
      <c r="A154" s="251">
        <v>148</v>
      </c>
      <c r="B154" s="93"/>
      <c r="C154" s="93"/>
      <c r="D154" s="94"/>
      <c r="E154" s="264"/>
      <c r="F154" s="95"/>
      <c r="G154" s="95"/>
      <c r="H154" s="447"/>
      <c r="I154" s="285"/>
      <c r="J154" s="248" t="e">
        <f>IF(AND(Q154="",#REF!&gt;0,#REF!&lt;5),K154,)</f>
        <v>#REF!</v>
      </c>
      <c r="K154" s="246" t="str">
        <f>IF(D154="","ZZZ9",IF(AND(#REF!&gt;0,#REF!&lt;5),D154&amp;#REF!,D154&amp;"9"))</f>
        <v>ZZZ9</v>
      </c>
      <c r="L154" s="250">
        <f t="shared" si="3"/>
        <v>999</v>
      </c>
      <c r="M154" s="284">
        <f t="shared" si="4"/>
        <v>999</v>
      </c>
      <c r="N154" s="278"/>
      <c r="O154" s="95"/>
      <c r="P154" s="114">
        <f t="shared" si="5"/>
        <v>999</v>
      </c>
      <c r="Q154" s="95"/>
    </row>
    <row r="155" spans="1:17" x14ac:dyDescent="0.25">
      <c r="A155" s="251">
        <v>149</v>
      </c>
      <c r="B155" s="93"/>
      <c r="C155" s="93"/>
      <c r="D155" s="94"/>
      <c r="E155" s="264"/>
      <c r="F155" s="95"/>
      <c r="G155" s="95"/>
      <c r="H155" s="447"/>
      <c r="I155" s="285"/>
      <c r="J155" s="248" t="e">
        <f>IF(AND(Q155="",#REF!&gt;0,#REF!&lt;5),K155,)</f>
        <v>#REF!</v>
      </c>
      <c r="K155" s="246" t="str">
        <f>IF(D155="","ZZZ9",IF(AND(#REF!&gt;0,#REF!&lt;5),D155&amp;#REF!,D155&amp;"9"))</f>
        <v>ZZZ9</v>
      </c>
      <c r="L155" s="250">
        <f t="shared" si="3"/>
        <v>999</v>
      </c>
      <c r="M155" s="284">
        <f t="shared" si="4"/>
        <v>999</v>
      </c>
      <c r="N155" s="278"/>
      <c r="O155" s="95"/>
      <c r="P155" s="114">
        <f t="shared" si="5"/>
        <v>999</v>
      </c>
      <c r="Q155" s="95"/>
    </row>
    <row r="156" spans="1:17" x14ac:dyDescent="0.25">
      <c r="A156" s="251">
        <v>150</v>
      </c>
      <c r="B156" s="93"/>
      <c r="C156" s="93"/>
      <c r="D156" s="94"/>
      <c r="E156" s="264"/>
      <c r="F156" s="95"/>
      <c r="G156" s="95"/>
      <c r="H156" s="447"/>
      <c r="I156" s="285"/>
      <c r="J156" s="248" t="e">
        <f>IF(AND(Q156="",#REF!&gt;0,#REF!&lt;5),K156,)</f>
        <v>#REF!</v>
      </c>
      <c r="K156" s="246" t="str">
        <f>IF(D156="","ZZZ9",IF(AND(#REF!&gt;0,#REF!&lt;5),D156&amp;#REF!,D156&amp;"9"))</f>
        <v>ZZZ9</v>
      </c>
      <c r="L156" s="250">
        <f t="shared" si="3"/>
        <v>999</v>
      </c>
      <c r="M156" s="284">
        <f t="shared" si="4"/>
        <v>999</v>
      </c>
      <c r="N156" s="278"/>
      <c r="O156" s="95"/>
      <c r="P156" s="114">
        <f t="shared" si="5"/>
        <v>999</v>
      </c>
      <c r="Q156" s="95"/>
    </row>
  </sheetData>
  <conditionalFormatting sqref="A7:D156">
    <cfRule type="expression" dxfId="515" priority="18" stopIfTrue="1">
      <formula>$Q7&gt;=1</formula>
    </cfRule>
  </conditionalFormatting>
  <conditionalFormatting sqref="B7:D37">
    <cfRule type="expression" dxfId="514" priority="1" stopIfTrue="1">
      <formula>$Q7&gt;=1</formula>
    </cfRule>
  </conditionalFormatting>
  <conditionalFormatting sqref="E7:E14">
    <cfRule type="expression" dxfId="513" priority="6" stopIfTrue="1">
      <formula>AND(ROUNDDOWN(($A$4-E7)/365.25,0)&lt;=13,G7&lt;&gt;"OK")</formula>
    </cfRule>
    <cfRule type="expression" dxfId="512" priority="7" stopIfTrue="1">
      <formula>AND(ROUNDDOWN(($A$4-E7)/365.25,0)&lt;=14,G7&lt;&gt;"OK")</formula>
    </cfRule>
    <cfRule type="expression" dxfId="511" priority="8" stopIfTrue="1">
      <formula>AND(ROUNDDOWN(($A$4-E7)/365.25,0)&lt;=17,G7&lt;&gt;"OK")</formula>
    </cfRule>
    <cfRule type="expression" dxfId="510" priority="11" stopIfTrue="1">
      <formula>AND(ROUNDDOWN(($A$4-E7)/365.25,0)&lt;=13,G7&lt;&gt;"OK")</formula>
    </cfRule>
    <cfRule type="expression" dxfId="509" priority="12" stopIfTrue="1">
      <formula>AND(ROUNDDOWN(($A$4-E7)/365.25,0)&lt;=14,G7&lt;&gt;"OK")</formula>
    </cfRule>
    <cfRule type="expression" dxfId="508" priority="13" stopIfTrue="1">
      <formula>AND(ROUNDDOWN(($A$4-E7)/365.25,0)&lt;=17,G7&lt;&gt;"OK")</formula>
    </cfRule>
  </conditionalFormatting>
  <conditionalFormatting sqref="E7:E27 E29:E37">
    <cfRule type="expression" dxfId="507" priority="2" stopIfTrue="1">
      <formula>AND(ROUNDDOWN(($A$4-E7)/365.25,0)&lt;=13,G7&lt;&gt;"OK")</formula>
    </cfRule>
    <cfRule type="expression" dxfId="506" priority="3" stopIfTrue="1">
      <formula>AND(ROUNDDOWN(($A$4-E7)/365.25,0)&lt;=14,G7&lt;&gt;"OK")</formula>
    </cfRule>
    <cfRule type="expression" dxfId="505" priority="4" stopIfTrue="1">
      <formula>AND(ROUNDDOWN(($A$4-E7)/365.25,0)&lt;=17,G7&lt;&gt;"OK")</formula>
    </cfRule>
  </conditionalFormatting>
  <conditionalFormatting sqref="E7:E156">
    <cfRule type="expression" dxfId="504" priority="14" stopIfTrue="1">
      <formula>AND(ROUNDDOWN(($A$4-E7)/365.25,0)&lt;=13,G7&lt;&gt;"OK")</formula>
    </cfRule>
    <cfRule type="expression" dxfId="503" priority="15" stopIfTrue="1">
      <formula>AND(ROUNDDOWN(($A$4-E7)/365.25,0)&lt;=14,G7&lt;&gt;"OK")</formula>
    </cfRule>
    <cfRule type="expression" dxfId="502" priority="16" stopIfTrue="1">
      <formula>AND(ROUNDDOWN(($A$4-E7)/365.25,0)&lt;=17,G7&lt;&gt;"OK")</formula>
    </cfRule>
  </conditionalFormatting>
  <conditionalFormatting sqref="J7:J156">
    <cfRule type="cellIs" dxfId="501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2097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EB769-7E3E-4B03-B33D-B64B102C1976}">
  <sheetPr codeName="Munka7">
    <tabColor indexed="11"/>
  </sheetPr>
  <dimension ref="A1:AK41"/>
  <sheetViews>
    <sheetView workbookViewId="0">
      <selection activeCell="A5" sqref="A5"/>
    </sheetView>
  </sheetViews>
  <sheetFormatPr defaultRowHeight="13.2" x14ac:dyDescent="0.25"/>
  <cols>
    <col min="1" max="1" width="13.88671875" bestFit="1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65" t="s">
        <v>125</v>
      </c>
      <c r="B1" s="565"/>
      <c r="C1" s="565"/>
      <c r="D1" s="565"/>
      <c r="E1" s="565"/>
      <c r="F1" s="565"/>
      <c r="G1" s="297"/>
      <c r="H1" s="300" t="s">
        <v>54</v>
      </c>
      <c r="I1" s="298"/>
      <c r="J1" s="299"/>
      <c r="L1" s="301"/>
      <c r="M1" s="302"/>
      <c r="N1" s="119"/>
      <c r="O1" s="119" t="s">
        <v>14</v>
      </c>
      <c r="P1" s="119"/>
      <c r="Q1" s="118"/>
      <c r="R1" s="119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x14ac:dyDescent="0.25">
      <c r="A2" s="303" t="s">
        <v>53</v>
      </c>
      <c r="B2" s="304" t="s">
        <v>348</v>
      </c>
      <c r="C2" s="304"/>
      <c r="D2" s="304"/>
      <c r="E2" s="304">
        <f>Altalanos!$A$8</f>
        <v>0</v>
      </c>
      <c r="F2" s="304"/>
      <c r="G2" s="305"/>
      <c r="H2" s="306"/>
      <c r="I2" s="306"/>
      <c r="J2" s="307"/>
      <c r="K2" s="301"/>
      <c r="L2" s="301"/>
      <c r="M2" s="301"/>
      <c r="N2" s="121"/>
      <c r="O2" s="97"/>
      <c r="P2" s="121"/>
      <c r="Q2" s="97"/>
      <c r="R2" s="121"/>
      <c r="Y2" s="427"/>
      <c r="Z2" s="426"/>
      <c r="AA2" s="426" t="s">
        <v>67</v>
      </c>
      <c r="AB2" s="417">
        <v>150</v>
      </c>
      <c r="AC2" s="417">
        <v>120</v>
      </c>
      <c r="AD2" s="417">
        <v>100</v>
      </c>
      <c r="AE2" s="417">
        <v>80</v>
      </c>
      <c r="AF2" s="417">
        <v>70</v>
      </c>
      <c r="AG2" s="417">
        <v>60</v>
      </c>
      <c r="AH2" s="417">
        <v>55</v>
      </c>
      <c r="AI2" s="417">
        <v>50</v>
      </c>
      <c r="AJ2" s="417">
        <v>45</v>
      </c>
      <c r="AK2" s="417">
        <v>40</v>
      </c>
    </row>
    <row r="3" spans="1:37" x14ac:dyDescent="0.25">
      <c r="A3" s="49" t="s">
        <v>25</v>
      </c>
      <c r="B3" s="49"/>
      <c r="C3" s="49"/>
      <c r="D3" s="49"/>
      <c r="E3" s="49" t="s">
        <v>22</v>
      </c>
      <c r="F3" s="49"/>
      <c r="G3" s="49"/>
      <c r="H3" s="49" t="s">
        <v>30</v>
      </c>
      <c r="I3" s="49"/>
      <c r="J3" s="122"/>
      <c r="K3" s="49"/>
      <c r="L3" s="50"/>
      <c r="M3" s="50" t="s">
        <v>31</v>
      </c>
      <c r="N3" s="374"/>
      <c r="O3" s="373"/>
      <c r="P3" s="374"/>
      <c r="Q3" s="416" t="s">
        <v>81</v>
      </c>
      <c r="R3" s="417" t="s">
        <v>87</v>
      </c>
      <c r="S3" s="417" t="s">
        <v>82</v>
      </c>
      <c r="Y3" s="426">
        <f>IF(H4="OB","A",IF(H4="IX","W",H4))</f>
        <v>0</v>
      </c>
      <c r="Z3" s="426"/>
      <c r="AA3" s="426" t="s">
        <v>97</v>
      </c>
      <c r="AB3" s="417">
        <v>120</v>
      </c>
      <c r="AC3" s="417">
        <v>90</v>
      </c>
      <c r="AD3" s="417">
        <v>65</v>
      </c>
      <c r="AE3" s="417">
        <v>55</v>
      </c>
      <c r="AF3" s="417">
        <v>50</v>
      </c>
      <c r="AG3" s="417">
        <v>45</v>
      </c>
      <c r="AH3" s="417">
        <v>40</v>
      </c>
      <c r="AI3" s="417">
        <v>35</v>
      </c>
      <c r="AJ3" s="417">
        <v>25</v>
      </c>
      <c r="AK3" s="417">
        <v>20</v>
      </c>
    </row>
    <row r="4" spans="1:37" ht="13.8" thickBot="1" x14ac:dyDescent="0.3">
      <c r="A4" s="566" t="str">
        <f>Altalanos!$A$10</f>
        <v>2026.05.12-13.</v>
      </c>
      <c r="B4" s="566"/>
      <c r="C4" s="566"/>
      <c r="D4" s="308"/>
      <c r="E4" s="309" t="str">
        <f>Altalanos!$C$10</f>
        <v>Százhalombatta</v>
      </c>
      <c r="F4" s="309"/>
      <c r="G4" s="309"/>
      <c r="H4" s="312"/>
      <c r="I4" s="309"/>
      <c r="J4" s="311"/>
      <c r="K4" s="312"/>
      <c r="L4" s="429"/>
      <c r="M4" s="314" t="str">
        <f>Altalanos!$E$10</f>
        <v>Dénes Tibor</v>
      </c>
      <c r="N4" s="376"/>
      <c r="O4" s="377"/>
      <c r="P4" s="376"/>
      <c r="Q4" s="418" t="s">
        <v>88</v>
      </c>
      <c r="R4" s="419" t="s">
        <v>83</v>
      </c>
      <c r="S4" s="419" t="s">
        <v>84</v>
      </c>
      <c r="Y4" s="426"/>
      <c r="Z4" s="426"/>
      <c r="AA4" s="426" t="s">
        <v>98</v>
      </c>
      <c r="AB4" s="417">
        <v>90</v>
      </c>
      <c r="AC4" s="417">
        <v>60</v>
      </c>
      <c r="AD4" s="417">
        <v>45</v>
      </c>
      <c r="AE4" s="417">
        <v>34</v>
      </c>
      <c r="AF4" s="417">
        <v>27</v>
      </c>
      <c r="AG4" s="417">
        <v>22</v>
      </c>
      <c r="AH4" s="417">
        <v>18</v>
      </c>
      <c r="AI4" s="417">
        <v>15</v>
      </c>
      <c r="AJ4" s="417">
        <v>12</v>
      </c>
      <c r="AK4" s="417">
        <v>9</v>
      </c>
    </row>
    <row r="5" spans="1:37" x14ac:dyDescent="0.25">
      <c r="A5" s="32"/>
      <c r="B5" s="32" t="s">
        <v>51</v>
      </c>
      <c r="C5" s="369" t="s">
        <v>65</v>
      </c>
      <c r="D5" s="32" t="s">
        <v>45</v>
      </c>
      <c r="E5" s="32" t="s">
        <v>70</v>
      </c>
      <c r="F5" s="32"/>
      <c r="G5" s="32" t="s">
        <v>29</v>
      </c>
      <c r="H5" s="32"/>
      <c r="I5" s="32" t="s">
        <v>32</v>
      </c>
      <c r="J5" s="32"/>
      <c r="K5" s="402" t="s">
        <v>71</v>
      </c>
      <c r="L5" s="402" t="s">
        <v>72</v>
      </c>
      <c r="M5" s="402" t="s">
        <v>73</v>
      </c>
      <c r="Q5" s="420" t="s">
        <v>89</v>
      </c>
      <c r="R5" s="421" t="s">
        <v>85</v>
      </c>
      <c r="S5" s="421" t="s">
        <v>86</v>
      </c>
      <c r="Y5" s="426">
        <f>IF(OR(Altalanos!$A$8="F1",Altalanos!$A$8="F2",Altalanos!$A$8="N1",Altalanos!$A$8="N2"),1,2)</f>
        <v>2</v>
      </c>
      <c r="Z5" s="426"/>
      <c r="AA5" s="426" t="s">
        <v>99</v>
      </c>
      <c r="AB5" s="417">
        <v>60</v>
      </c>
      <c r="AC5" s="417">
        <v>40</v>
      </c>
      <c r="AD5" s="417">
        <v>30</v>
      </c>
      <c r="AE5" s="417">
        <v>20</v>
      </c>
      <c r="AF5" s="417">
        <v>18</v>
      </c>
      <c r="AG5" s="417">
        <v>15</v>
      </c>
      <c r="AH5" s="417">
        <v>12</v>
      </c>
      <c r="AI5" s="417">
        <v>10</v>
      </c>
      <c r="AJ5" s="417">
        <v>8</v>
      </c>
      <c r="AK5" s="417">
        <v>6</v>
      </c>
    </row>
    <row r="6" spans="1:37" x14ac:dyDescent="0.25">
      <c r="A6" s="348"/>
      <c r="B6" s="348"/>
      <c r="C6" s="401"/>
      <c r="D6" s="348"/>
      <c r="E6" s="348"/>
      <c r="F6" s="348"/>
      <c r="G6" s="348"/>
      <c r="H6" s="348"/>
      <c r="I6" s="348"/>
      <c r="J6" s="348"/>
      <c r="K6" s="348"/>
      <c r="L6" s="348"/>
      <c r="M6" s="348"/>
      <c r="Y6" s="426"/>
      <c r="Z6" s="426"/>
      <c r="AA6" s="426" t="s">
        <v>100</v>
      </c>
      <c r="AB6" s="417">
        <v>40</v>
      </c>
      <c r="AC6" s="417">
        <v>25</v>
      </c>
      <c r="AD6" s="417">
        <v>18</v>
      </c>
      <c r="AE6" s="417">
        <v>13</v>
      </c>
      <c r="AF6" s="417">
        <v>10</v>
      </c>
      <c r="AG6" s="417">
        <v>8</v>
      </c>
      <c r="AH6" s="417">
        <v>6</v>
      </c>
      <c r="AI6" s="417">
        <v>5</v>
      </c>
      <c r="AJ6" s="417">
        <v>4</v>
      </c>
      <c r="AK6" s="417">
        <v>3</v>
      </c>
    </row>
    <row r="7" spans="1:37" x14ac:dyDescent="0.25">
      <c r="A7" s="378" t="s">
        <v>67</v>
      </c>
      <c r="B7" s="403">
        <v>2</v>
      </c>
      <c r="C7" s="405">
        <f>IF($B7="","",VLOOKUP($B7,'1MD ELO I.kcs U 8 F B'!$A$7:$O$22,5))</f>
        <v>0</v>
      </c>
      <c r="D7" s="405">
        <f>IF($B7="","",VLOOKUP($B7,'1MD ELO I.kcs U 8 F B'!$A$7:$O$22,15))</f>
        <v>0</v>
      </c>
      <c r="E7" s="564" t="str">
        <f>UPPER(IF($B7="","",VLOOKUP($B7,'1MD ELO I.kcs U 8 F B'!$A$7:$O$22,2)))</f>
        <v>DÉVAI</v>
      </c>
      <c r="F7" s="564"/>
      <c r="G7" s="564" t="str">
        <f>IF($B7="","",VLOOKUP($B7,'1MD ELO I.kcs U 8 F B'!$A$7:$O$22,3))</f>
        <v>Levente</v>
      </c>
      <c r="H7" s="564"/>
      <c r="I7" s="406">
        <f>IF($B7="","",VLOOKUP($B7,'1MD ELO I.kcs U 8 F B'!$A$7:$O$22,4))</f>
        <v>0</v>
      </c>
      <c r="J7" s="348"/>
      <c r="K7" s="432"/>
      <c r="L7" s="428" t="str">
        <f>IF(K7="","",CONCATENATE(VLOOKUP($Y$3,$AB$1:$AK$1,K7)," pont"))</f>
        <v/>
      </c>
      <c r="M7" s="433"/>
      <c r="Y7" s="426"/>
      <c r="Z7" s="426"/>
      <c r="AA7" s="426" t="s">
        <v>101</v>
      </c>
      <c r="AB7" s="417">
        <v>25</v>
      </c>
      <c r="AC7" s="417">
        <v>15</v>
      </c>
      <c r="AD7" s="417">
        <v>13</v>
      </c>
      <c r="AE7" s="417">
        <v>8</v>
      </c>
      <c r="AF7" s="417">
        <v>6</v>
      </c>
      <c r="AG7" s="417">
        <v>4</v>
      </c>
      <c r="AH7" s="417">
        <v>3</v>
      </c>
      <c r="AI7" s="417">
        <v>2</v>
      </c>
      <c r="AJ7" s="417">
        <v>1</v>
      </c>
      <c r="AK7" s="417">
        <v>0</v>
      </c>
    </row>
    <row r="8" spans="1:37" x14ac:dyDescent="0.25">
      <c r="A8" s="378"/>
      <c r="B8" s="404"/>
      <c r="C8" s="407"/>
      <c r="D8" s="407"/>
      <c r="E8" s="407"/>
      <c r="F8" s="407"/>
      <c r="G8" s="407"/>
      <c r="H8" s="407"/>
      <c r="I8" s="407"/>
      <c r="J8" s="348"/>
      <c r="K8" s="378"/>
      <c r="L8" s="378"/>
      <c r="M8" s="434"/>
      <c r="Y8" s="426"/>
      <c r="Z8" s="426"/>
      <c r="AA8" s="426" t="s">
        <v>102</v>
      </c>
      <c r="AB8" s="417">
        <v>15</v>
      </c>
      <c r="AC8" s="417">
        <v>10</v>
      </c>
      <c r="AD8" s="417">
        <v>7</v>
      </c>
      <c r="AE8" s="417">
        <v>5</v>
      </c>
      <c r="AF8" s="417">
        <v>4</v>
      </c>
      <c r="AG8" s="417">
        <v>3</v>
      </c>
      <c r="AH8" s="417">
        <v>2</v>
      </c>
      <c r="AI8" s="417">
        <v>1</v>
      </c>
      <c r="AJ8" s="417">
        <v>0</v>
      </c>
      <c r="AK8" s="417">
        <v>0</v>
      </c>
    </row>
    <row r="9" spans="1:37" x14ac:dyDescent="0.25">
      <c r="A9" s="378" t="s">
        <v>68</v>
      </c>
      <c r="B9" s="403">
        <v>4</v>
      </c>
      <c r="C9" s="405">
        <f>IF($B9="","",VLOOKUP($B9,'1MD ELO I.kcs U 8 F B'!$A$7:$O$22,5))</f>
        <v>0</v>
      </c>
      <c r="D9" s="405">
        <f>IF($B9="","",VLOOKUP($B9,'1MD ELO I.kcs U 8 F B'!$A$7:$O$22,15))</f>
        <v>0</v>
      </c>
      <c r="E9" s="564" t="str">
        <f>UPPER(IF($B9="","",VLOOKUP($B9,'1MD ELO I.kcs U 8 F B'!$A$7:$O$22,2)))</f>
        <v/>
      </c>
      <c r="F9" s="564"/>
      <c r="G9" s="564">
        <f>IF($B9="","",VLOOKUP($B9,'1MD ELO I.kcs U 8 F B'!$A$7:$O$22,3))</f>
        <v>0</v>
      </c>
      <c r="H9" s="564"/>
      <c r="I9" s="406">
        <f>IF($B9="","",VLOOKUP($B9,'1MD ELO I.kcs U 8 F B'!$A$7:$O$22,4))</f>
        <v>0</v>
      </c>
      <c r="J9" s="348"/>
      <c r="K9" s="432"/>
      <c r="L9" s="428" t="str">
        <f>IF(K9="","",CONCATENATE(VLOOKUP($Y$3,$AB$1:$AK$1,K9)," pont"))</f>
        <v/>
      </c>
      <c r="M9" s="433"/>
      <c r="Y9" s="426"/>
      <c r="Z9" s="426"/>
      <c r="AA9" s="426" t="s">
        <v>103</v>
      </c>
      <c r="AB9" s="417">
        <v>10</v>
      </c>
      <c r="AC9" s="417">
        <v>6</v>
      </c>
      <c r="AD9" s="417">
        <v>4</v>
      </c>
      <c r="AE9" s="417">
        <v>2</v>
      </c>
      <c r="AF9" s="417">
        <v>1</v>
      </c>
      <c r="AG9" s="417">
        <v>0</v>
      </c>
      <c r="AH9" s="417">
        <v>0</v>
      </c>
      <c r="AI9" s="417">
        <v>0</v>
      </c>
      <c r="AJ9" s="417">
        <v>0</v>
      </c>
      <c r="AK9" s="417">
        <v>0</v>
      </c>
    </row>
    <row r="10" spans="1:37" x14ac:dyDescent="0.25">
      <c r="A10" s="378"/>
      <c r="B10" s="404"/>
      <c r="C10" s="407"/>
      <c r="D10" s="407"/>
      <c r="E10" s="407"/>
      <c r="F10" s="407"/>
      <c r="G10" s="407"/>
      <c r="H10" s="407"/>
      <c r="I10" s="407"/>
      <c r="J10" s="348"/>
      <c r="K10" s="378"/>
      <c r="L10" s="378"/>
      <c r="M10" s="434"/>
      <c r="Y10" s="426"/>
      <c r="Z10" s="426"/>
      <c r="AA10" s="426" t="s">
        <v>104</v>
      </c>
      <c r="AB10" s="417">
        <v>6</v>
      </c>
      <c r="AC10" s="417">
        <v>3</v>
      </c>
      <c r="AD10" s="417">
        <v>2</v>
      </c>
      <c r="AE10" s="417">
        <v>1</v>
      </c>
      <c r="AF10" s="417">
        <v>0</v>
      </c>
      <c r="AG10" s="417">
        <v>0</v>
      </c>
      <c r="AH10" s="417">
        <v>0</v>
      </c>
      <c r="AI10" s="417">
        <v>0</v>
      </c>
      <c r="AJ10" s="417">
        <v>0</v>
      </c>
      <c r="AK10" s="417">
        <v>0</v>
      </c>
    </row>
    <row r="11" spans="1:37" x14ac:dyDescent="0.25">
      <c r="A11" s="378" t="s">
        <v>69</v>
      </c>
      <c r="B11" s="403">
        <v>1</v>
      </c>
      <c r="C11" s="405">
        <f>IF($B11="","",VLOOKUP($B11,'1MD ELO I.kcs U 8 F B'!$A$7:$O$22,5))</f>
        <v>0</v>
      </c>
      <c r="D11" s="405">
        <f>IF($B11="","",VLOOKUP($B11,'1MD ELO I.kcs U 8 F B'!$A$7:$O$22,15))</f>
        <v>0</v>
      </c>
      <c r="E11" s="564" t="str">
        <f>UPPER(IF($B11="","",VLOOKUP($B11,'1MD ELO I.kcs U 8 F B'!$A$7:$O$22,2)))</f>
        <v>FARKAS</v>
      </c>
      <c r="F11" s="564"/>
      <c r="G11" s="564" t="str">
        <f>IF($B11="","",VLOOKUP($B11,'1MD ELO I.kcs U 8 F B'!$A$7:$O$22,3))</f>
        <v>Kolos Ervin</v>
      </c>
      <c r="H11" s="564"/>
      <c r="I11" s="406">
        <f>IF($B11="","",VLOOKUP($B11,'1MD ELO I.kcs U 8 F B'!$A$7:$O$22,4))</f>
        <v>0</v>
      </c>
      <c r="J11" s="348"/>
      <c r="K11" s="432"/>
      <c r="L11" s="428" t="str">
        <f>IF(K11="","",CONCATENATE(VLOOKUP($Y$3,$AB$1:$AK$1,K11)," pont"))</f>
        <v/>
      </c>
      <c r="M11" s="433"/>
      <c r="Y11" s="426"/>
      <c r="Z11" s="426"/>
      <c r="AA11" s="426" t="s">
        <v>109</v>
      </c>
      <c r="AB11" s="417">
        <v>3</v>
      </c>
      <c r="AC11" s="417">
        <v>2</v>
      </c>
      <c r="AD11" s="417">
        <v>1</v>
      </c>
      <c r="AE11" s="417">
        <v>0</v>
      </c>
      <c r="AF11" s="417">
        <v>0</v>
      </c>
      <c r="AG11" s="417">
        <v>0</v>
      </c>
      <c r="AH11" s="417">
        <v>0</v>
      </c>
      <c r="AI11" s="417">
        <v>0</v>
      </c>
      <c r="AJ11" s="417">
        <v>0</v>
      </c>
      <c r="AK11" s="417">
        <v>0</v>
      </c>
    </row>
    <row r="12" spans="1:37" x14ac:dyDescent="0.25">
      <c r="A12" s="378"/>
      <c r="B12" s="404"/>
      <c r="C12" s="407"/>
      <c r="D12" s="407"/>
      <c r="E12" s="407"/>
      <c r="F12" s="407"/>
      <c r="G12" s="407"/>
      <c r="H12" s="407"/>
      <c r="I12" s="407"/>
      <c r="J12" s="348"/>
      <c r="K12" s="401"/>
      <c r="L12" s="401"/>
      <c r="M12" s="434"/>
      <c r="Y12" s="426"/>
      <c r="Z12" s="426"/>
      <c r="AA12" s="426" t="s">
        <v>105</v>
      </c>
      <c r="AB12" s="430">
        <v>0</v>
      </c>
      <c r="AC12" s="430">
        <v>0</v>
      </c>
      <c r="AD12" s="430">
        <v>0</v>
      </c>
      <c r="AE12" s="430">
        <v>0</v>
      </c>
      <c r="AF12" s="430">
        <v>0</v>
      </c>
      <c r="AG12" s="430">
        <v>0</v>
      </c>
      <c r="AH12" s="430">
        <v>0</v>
      </c>
      <c r="AI12" s="430">
        <v>0</v>
      </c>
      <c r="AJ12" s="430">
        <v>0</v>
      </c>
      <c r="AK12" s="430">
        <v>0</v>
      </c>
    </row>
    <row r="13" spans="1:37" x14ac:dyDescent="0.25">
      <c r="A13" s="378" t="s">
        <v>74</v>
      </c>
      <c r="B13" s="403">
        <v>3</v>
      </c>
      <c r="C13" s="405">
        <f>IF($B13="","",VLOOKUP($B13,'1MD ELO I.kcs U 8 F B'!$A$7:$O$22,5))</f>
        <v>0</v>
      </c>
      <c r="D13" s="405">
        <f>IF($B13="","",VLOOKUP($B13,'1MD ELO I.kcs U 8 F B'!$A$7:$O$22,15))</f>
        <v>0</v>
      </c>
      <c r="E13" s="564" t="str">
        <f>UPPER(IF($B13="","",VLOOKUP($B13,'1MD ELO I.kcs U 8 F B'!$A$7:$O$22,2)))</f>
        <v/>
      </c>
      <c r="F13" s="564"/>
      <c r="G13" s="564">
        <f>IF($B13="","",VLOOKUP($B13,'1MD ELO I.kcs U 8 F B'!$A$7:$O$22,3))</f>
        <v>0</v>
      </c>
      <c r="H13" s="564"/>
      <c r="I13" s="406">
        <f>IF($B13="","",VLOOKUP($B13,'1MD ELO I.kcs U 8 F B'!$A$7:$O$22,4))</f>
        <v>0</v>
      </c>
      <c r="J13" s="348"/>
      <c r="K13" s="432"/>
      <c r="L13" s="428" t="str">
        <f>IF(K13="","",CONCATENATE(VLOOKUP($Y$3,$AB$1:$AK$1,K13)," pont"))</f>
        <v/>
      </c>
      <c r="M13" s="433"/>
      <c r="Y13" s="426"/>
      <c r="Z13" s="426"/>
      <c r="AA13" s="426" t="s">
        <v>106</v>
      </c>
      <c r="AB13" s="430">
        <v>0</v>
      </c>
      <c r="AC13" s="430">
        <v>0</v>
      </c>
      <c r="AD13" s="430">
        <v>0</v>
      </c>
      <c r="AE13" s="430">
        <v>0</v>
      </c>
      <c r="AF13" s="430">
        <v>0</v>
      </c>
      <c r="AG13" s="430">
        <v>0</v>
      </c>
      <c r="AH13" s="430">
        <v>0</v>
      </c>
      <c r="AI13" s="430">
        <v>0</v>
      </c>
      <c r="AJ13" s="430">
        <v>0</v>
      </c>
      <c r="AK13" s="430">
        <v>0</v>
      </c>
    </row>
    <row r="14" spans="1:37" x14ac:dyDescent="0.25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</row>
    <row r="15" spans="1:37" x14ac:dyDescent="0.25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</row>
    <row r="16" spans="1:37" x14ac:dyDescent="0.25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Y16" s="426"/>
      <c r="Z16" s="426"/>
      <c r="AA16" s="426" t="s">
        <v>67</v>
      </c>
      <c r="AB16" s="426">
        <v>300</v>
      </c>
      <c r="AC16" s="426">
        <v>250</v>
      </c>
      <c r="AD16" s="426">
        <v>220</v>
      </c>
      <c r="AE16" s="426">
        <v>180</v>
      </c>
      <c r="AF16" s="426">
        <v>160</v>
      </c>
      <c r="AG16" s="426">
        <v>150</v>
      </c>
      <c r="AH16" s="426">
        <v>140</v>
      </c>
      <c r="AI16" s="426">
        <v>130</v>
      </c>
      <c r="AJ16" s="426">
        <v>120</v>
      </c>
      <c r="AK16" s="426">
        <v>110</v>
      </c>
    </row>
    <row r="17" spans="1:37" x14ac:dyDescent="0.25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Y17" s="426"/>
      <c r="Z17" s="426"/>
      <c r="AA17" s="426" t="s">
        <v>97</v>
      </c>
      <c r="AB17" s="426">
        <v>250</v>
      </c>
      <c r="AC17" s="426">
        <v>200</v>
      </c>
      <c r="AD17" s="426">
        <v>160</v>
      </c>
      <c r="AE17" s="426">
        <v>140</v>
      </c>
      <c r="AF17" s="426">
        <v>120</v>
      </c>
      <c r="AG17" s="426">
        <v>110</v>
      </c>
      <c r="AH17" s="426">
        <v>100</v>
      </c>
      <c r="AI17" s="426">
        <v>90</v>
      </c>
      <c r="AJ17" s="426">
        <v>80</v>
      </c>
      <c r="AK17" s="426">
        <v>70</v>
      </c>
    </row>
    <row r="18" spans="1:37" ht="18.75" customHeight="1" x14ac:dyDescent="0.25">
      <c r="A18" s="348"/>
      <c r="B18" s="567"/>
      <c r="C18" s="567"/>
      <c r="D18" s="559" t="str">
        <f>E7</f>
        <v>DÉVAI</v>
      </c>
      <c r="E18" s="559"/>
      <c r="F18" s="559" t="str">
        <f>E9</f>
        <v/>
      </c>
      <c r="G18" s="559"/>
      <c r="H18" s="559" t="str">
        <f>E11</f>
        <v>FARKAS</v>
      </c>
      <c r="I18" s="559"/>
      <c r="J18" s="559" t="str">
        <f>E13</f>
        <v/>
      </c>
      <c r="K18" s="559"/>
      <c r="L18" s="348"/>
      <c r="M18" s="348"/>
      <c r="Y18" s="426"/>
      <c r="Z18" s="426"/>
      <c r="AA18" s="426" t="s">
        <v>98</v>
      </c>
      <c r="AB18" s="426">
        <v>200</v>
      </c>
      <c r="AC18" s="426">
        <v>150</v>
      </c>
      <c r="AD18" s="426">
        <v>130</v>
      </c>
      <c r="AE18" s="426">
        <v>110</v>
      </c>
      <c r="AF18" s="426">
        <v>95</v>
      </c>
      <c r="AG18" s="426">
        <v>80</v>
      </c>
      <c r="AH18" s="426">
        <v>70</v>
      </c>
      <c r="AI18" s="426">
        <v>60</v>
      </c>
      <c r="AJ18" s="426">
        <v>55</v>
      </c>
      <c r="AK18" s="426">
        <v>50</v>
      </c>
    </row>
    <row r="19" spans="1:37" ht="18.75" customHeight="1" x14ac:dyDescent="0.25">
      <c r="A19" s="408" t="s">
        <v>67</v>
      </c>
      <c r="B19" s="558" t="str">
        <f>E7</f>
        <v>DÉVAI</v>
      </c>
      <c r="C19" s="558"/>
      <c r="D19" s="561"/>
      <c r="E19" s="561"/>
      <c r="F19" s="560"/>
      <c r="G19" s="560"/>
      <c r="H19" s="560"/>
      <c r="I19" s="560"/>
      <c r="J19" s="559"/>
      <c r="K19" s="559"/>
      <c r="L19" s="348"/>
      <c r="M19" s="348"/>
      <c r="Y19" s="426"/>
      <c r="Z19" s="426"/>
      <c r="AA19" s="426" t="s">
        <v>99</v>
      </c>
      <c r="AB19" s="426">
        <v>150</v>
      </c>
      <c r="AC19" s="426">
        <v>120</v>
      </c>
      <c r="AD19" s="426">
        <v>100</v>
      </c>
      <c r="AE19" s="426">
        <v>80</v>
      </c>
      <c r="AF19" s="426">
        <v>70</v>
      </c>
      <c r="AG19" s="426">
        <v>60</v>
      </c>
      <c r="AH19" s="426">
        <v>55</v>
      </c>
      <c r="AI19" s="426">
        <v>50</v>
      </c>
      <c r="AJ19" s="426">
        <v>45</v>
      </c>
      <c r="AK19" s="426">
        <v>40</v>
      </c>
    </row>
    <row r="20" spans="1:37" ht="18.75" customHeight="1" x14ac:dyDescent="0.25">
      <c r="A20" s="408" t="s">
        <v>68</v>
      </c>
      <c r="B20" s="558" t="str">
        <f>E9</f>
        <v/>
      </c>
      <c r="C20" s="558"/>
      <c r="D20" s="560"/>
      <c r="E20" s="560"/>
      <c r="F20" s="561"/>
      <c r="G20" s="561"/>
      <c r="H20" s="560"/>
      <c r="I20" s="560"/>
      <c r="J20" s="560"/>
      <c r="K20" s="560"/>
      <c r="L20" s="348"/>
      <c r="M20" s="348"/>
      <c r="Y20" s="426"/>
      <c r="Z20" s="426"/>
      <c r="AA20" s="426" t="s">
        <v>100</v>
      </c>
      <c r="AB20" s="426">
        <v>120</v>
      </c>
      <c r="AC20" s="426">
        <v>90</v>
      </c>
      <c r="AD20" s="426">
        <v>65</v>
      </c>
      <c r="AE20" s="426">
        <v>55</v>
      </c>
      <c r="AF20" s="426">
        <v>50</v>
      </c>
      <c r="AG20" s="426">
        <v>45</v>
      </c>
      <c r="AH20" s="426">
        <v>40</v>
      </c>
      <c r="AI20" s="426">
        <v>35</v>
      </c>
      <c r="AJ20" s="426">
        <v>25</v>
      </c>
      <c r="AK20" s="426">
        <v>20</v>
      </c>
    </row>
    <row r="21" spans="1:37" ht="18.75" customHeight="1" x14ac:dyDescent="0.25">
      <c r="A21" s="408" t="s">
        <v>69</v>
      </c>
      <c r="B21" s="558" t="str">
        <f>E11</f>
        <v>FARKAS</v>
      </c>
      <c r="C21" s="558"/>
      <c r="D21" s="560"/>
      <c r="E21" s="560"/>
      <c r="F21" s="560"/>
      <c r="G21" s="560"/>
      <c r="H21" s="561"/>
      <c r="I21" s="561"/>
      <c r="J21" s="560"/>
      <c r="K21" s="560"/>
      <c r="L21" s="348"/>
      <c r="M21" s="348"/>
      <c r="Y21" s="426"/>
      <c r="Z21" s="426"/>
      <c r="AA21" s="426" t="s">
        <v>101</v>
      </c>
      <c r="AB21" s="426">
        <v>90</v>
      </c>
      <c r="AC21" s="426">
        <v>60</v>
      </c>
      <c r="AD21" s="426">
        <v>45</v>
      </c>
      <c r="AE21" s="426">
        <v>34</v>
      </c>
      <c r="AF21" s="426">
        <v>27</v>
      </c>
      <c r="AG21" s="426">
        <v>22</v>
      </c>
      <c r="AH21" s="426">
        <v>18</v>
      </c>
      <c r="AI21" s="426">
        <v>15</v>
      </c>
      <c r="AJ21" s="426">
        <v>12</v>
      </c>
      <c r="AK21" s="426">
        <v>9</v>
      </c>
    </row>
    <row r="22" spans="1:37" ht="18.75" customHeight="1" x14ac:dyDescent="0.25">
      <c r="A22" s="408" t="s">
        <v>74</v>
      </c>
      <c r="B22" s="558" t="str">
        <f>E13</f>
        <v/>
      </c>
      <c r="C22" s="558"/>
      <c r="D22" s="560"/>
      <c r="E22" s="560"/>
      <c r="F22" s="560"/>
      <c r="G22" s="560"/>
      <c r="H22" s="559"/>
      <c r="I22" s="559"/>
      <c r="J22" s="561"/>
      <c r="K22" s="561"/>
      <c r="L22" s="348"/>
      <c r="M22" s="348"/>
      <c r="Y22" s="426"/>
      <c r="Z22" s="426"/>
      <c r="AA22" s="426" t="s">
        <v>102</v>
      </c>
      <c r="AB22" s="426">
        <v>60</v>
      </c>
      <c r="AC22" s="426">
        <v>40</v>
      </c>
      <c r="AD22" s="426">
        <v>30</v>
      </c>
      <c r="AE22" s="426">
        <v>20</v>
      </c>
      <c r="AF22" s="426">
        <v>18</v>
      </c>
      <c r="AG22" s="426">
        <v>15</v>
      </c>
      <c r="AH22" s="426">
        <v>12</v>
      </c>
      <c r="AI22" s="426">
        <v>10</v>
      </c>
      <c r="AJ22" s="426">
        <v>8</v>
      </c>
      <c r="AK22" s="426">
        <v>6</v>
      </c>
    </row>
    <row r="23" spans="1:37" x14ac:dyDescent="0.25">
      <c r="A23" s="348"/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Y23" s="426"/>
      <c r="Z23" s="426"/>
      <c r="AA23" s="426" t="s">
        <v>103</v>
      </c>
      <c r="AB23" s="426">
        <v>40</v>
      </c>
      <c r="AC23" s="426">
        <v>25</v>
      </c>
      <c r="AD23" s="426">
        <v>18</v>
      </c>
      <c r="AE23" s="426">
        <v>13</v>
      </c>
      <c r="AF23" s="426">
        <v>8</v>
      </c>
      <c r="AG23" s="426">
        <v>7</v>
      </c>
      <c r="AH23" s="426">
        <v>6</v>
      </c>
      <c r="AI23" s="426">
        <v>5</v>
      </c>
      <c r="AJ23" s="426">
        <v>4</v>
      </c>
      <c r="AK23" s="426">
        <v>3</v>
      </c>
    </row>
    <row r="24" spans="1:37" x14ac:dyDescent="0.25">
      <c r="A24" s="348"/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Y24" s="426"/>
      <c r="Z24" s="426"/>
      <c r="AA24" s="426" t="s">
        <v>104</v>
      </c>
      <c r="AB24" s="426">
        <v>25</v>
      </c>
      <c r="AC24" s="426">
        <v>15</v>
      </c>
      <c r="AD24" s="426">
        <v>13</v>
      </c>
      <c r="AE24" s="426">
        <v>7</v>
      </c>
      <c r="AF24" s="426">
        <v>6</v>
      </c>
      <c r="AG24" s="426">
        <v>5</v>
      </c>
      <c r="AH24" s="426">
        <v>4</v>
      </c>
      <c r="AI24" s="426">
        <v>3</v>
      </c>
      <c r="AJ24" s="426">
        <v>2</v>
      </c>
      <c r="AK24" s="426">
        <v>1</v>
      </c>
    </row>
    <row r="25" spans="1:37" x14ac:dyDescent="0.25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Y25" s="426"/>
      <c r="Z25" s="426"/>
      <c r="AA25" s="426" t="s">
        <v>109</v>
      </c>
      <c r="AB25" s="426">
        <v>15</v>
      </c>
      <c r="AC25" s="426">
        <v>10</v>
      </c>
      <c r="AD25" s="426">
        <v>8</v>
      </c>
      <c r="AE25" s="426">
        <v>4</v>
      </c>
      <c r="AF25" s="426">
        <v>3</v>
      </c>
      <c r="AG25" s="426">
        <v>2</v>
      </c>
      <c r="AH25" s="426">
        <v>1</v>
      </c>
      <c r="AI25" s="426">
        <v>0</v>
      </c>
      <c r="AJ25" s="426">
        <v>0</v>
      </c>
      <c r="AK25" s="426">
        <v>0</v>
      </c>
    </row>
    <row r="26" spans="1:37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Y26" s="426"/>
      <c r="Z26" s="426"/>
      <c r="AA26" s="426" t="s">
        <v>105</v>
      </c>
      <c r="AB26" s="426">
        <v>10</v>
      </c>
      <c r="AC26" s="426">
        <v>6</v>
      </c>
      <c r="AD26" s="426">
        <v>4</v>
      </c>
      <c r="AE26" s="426">
        <v>2</v>
      </c>
      <c r="AF26" s="426">
        <v>1</v>
      </c>
      <c r="AG26" s="426">
        <v>0</v>
      </c>
      <c r="AH26" s="426">
        <v>0</v>
      </c>
      <c r="AI26" s="426">
        <v>0</v>
      </c>
      <c r="AJ26" s="426">
        <v>0</v>
      </c>
      <c r="AK26" s="426">
        <v>0</v>
      </c>
    </row>
    <row r="27" spans="1:37" x14ac:dyDescent="0.25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Y27" s="426"/>
      <c r="Z27" s="426"/>
      <c r="AA27" s="426" t="s">
        <v>106</v>
      </c>
      <c r="AB27" s="426">
        <v>3</v>
      </c>
      <c r="AC27" s="426">
        <v>2</v>
      </c>
      <c r="AD27" s="426">
        <v>1</v>
      </c>
      <c r="AE27" s="426">
        <v>0</v>
      </c>
      <c r="AF27" s="426">
        <v>0</v>
      </c>
      <c r="AG27" s="426">
        <v>0</v>
      </c>
      <c r="AH27" s="426">
        <v>0</v>
      </c>
      <c r="AI27" s="426">
        <v>0</v>
      </c>
      <c r="AJ27" s="426">
        <v>0</v>
      </c>
      <c r="AK27" s="426">
        <v>0</v>
      </c>
    </row>
    <row r="28" spans="1:37" x14ac:dyDescent="0.25">
      <c r="A28" s="348"/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</row>
    <row r="29" spans="1:37" x14ac:dyDescent="0.25">
      <c r="A29" s="34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</row>
    <row r="30" spans="1:37" x14ac:dyDescent="0.25">
      <c r="A30" s="348"/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</row>
    <row r="31" spans="1:37" x14ac:dyDescent="0.25">
      <c r="A31" s="348"/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</row>
    <row r="32" spans="1:37" x14ac:dyDescent="0.25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26"/>
      <c r="M32" s="348"/>
    </row>
    <row r="33" spans="1:18" x14ac:dyDescent="0.25">
      <c r="A33" s="182" t="s">
        <v>45</v>
      </c>
      <c r="B33" s="183"/>
      <c r="C33" s="271"/>
      <c r="D33" s="384" t="s">
        <v>5</v>
      </c>
      <c r="E33" s="385" t="s">
        <v>47</v>
      </c>
      <c r="F33" s="399"/>
      <c r="G33" s="384" t="s">
        <v>5</v>
      </c>
      <c r="H33" s="385" t="s">
        <v>56</v>
      </c>
      <c r="I33" s="222"/>
      <c r="J33" s="385" t="s">
        <v>57</v>
      </c>
      <c r="K33" s="221" t="s">
        <v>58</v>
      </c>
      <c r="L33" s="32"/>
      <c r="M33" s="399"/>
      <c r="P33" s="380"/>
      <c r="Q33" s="380"/>
      <c r="R33" s="381"/>
    </row>
    <row r="34" spans="1:18" x14ac:dyDescent="0.25">
      <c r="A34" s="359" t="s">
        <v>46</v>
      </c>
      <c r="B34" s="360"/>
      <c r="C34" s="362"/>
      <c r="D34" s="386"/>
      <c r="E34" s="562"/>
      <c r="F34" s="562"/>
      <c r="G34" s="393" t="s">
        <v>6</v>
      </c>
      <c r="H34" s="360"/>
      <c r="I34" s="387"/>
      <c r="J34" s="394"/>
      <c r="K34" s="354" t="s">
        <v>48</v>
      </c>
      <c r="L34" s="400"/>
      <c r="M34" s="388"/>
      <c r="P34" s="382"/>
      <c r="Q34" s="382"/>
      <c r="R34" s="197"/>
    </row>
    <row r="35" spans="1:18" x14ac:dyDescent="0.25">
      <c r="A35" s="363" t="s">
        <v>55</v>
      </c>
      <c r="B35" s="220"/>
      <c r="C35" s="365"/>
      <c r="D35" s="389"/>
      <c r="E35" s="563"/>
      <c r="F35" s="563"/>
      <c r="G35" s="395" t="s">
        <v>7</v>
      </c>
      <c r="H35" s="82"/>
      <c r="I35" s="352"/>
      <c r="J35" s="83"/>
      <c r="K35" s="397"/>
      <c r="L35" s="326"/>
      <c r="M35" s="392"/>
      <c r="P35" s="197"/>
      <c r="Q35" s="193"/>
      <c r="R35" s="197"/>
    </row>
    <row r="36" spans="1:18" x14ac:dyDescent="0.25">
      <c r="A36" s="236"/>
      <c r="B36" s="237"/>
      <c r="C36" s="238"/>
      <c r="D36" s="389"/>
      <c r="E36" s="84"/>
      <c r="F36" s="348"/>
      <c r="G36" s="395" t="s">
        <v>8</v>
      </c>
      <c r="H36" s="82"/>
      <c r="I36" s="352"/>
      <c r="J36" s="83"/>
      <c r="K36" s="354" t="s">
        <v>49</v>
      </c>
      <c r="L36" s="400"/>
      <c r="M36" s="388"/>
      <c r="P36" s="382"/>
      <c r="Q36" s="382"/>
      <c r="R36" s="197"/>
    </row>
    <row r="37" spans="1:18" x14ac:dyDescent="0.25">
      <c r="A37" s="208"/>
      <c r="B37" s="127"/>
      <c r="C37" s="209"/>
      <c r="D37" s="389"/>
      <c r="E37" s="84"/>
      <c r="F37" s="348"/>
      <c r="G37" s="395" t="s">
        <v>9</v>
      </c>
      <c r="H37" s="82"/>
      <c r="I37" s="352"/>
      <c r="J37" s="83"/>
      <c r="K37" s="398"/>
      <c r="L37" s="348"/>
      <c r="M37" s="390"/>
      <c r="P37" s="197"/>
      <c r="Q37" s="193"/>
      <c r="R37" s="197"/>
    </row>
    <row r="38" spans="1:18" x14ac:dyDescent="0.25">
      <c r="A38" s="224"/>
      <c r="B38" s="239"/>
      <c r="C38" s="270"/>
      <c r="D38" s="389"/>
      <c r="E38" s="84"/>
      <c r="F38" s="348"/>
      <c r="G38" s="395" t="s">
        <v>10</v>
      </c>
      <c r="H38" s="82"/>
      <c r="I38" s="352"/>
      <c r="J38" s="83"/>
      <c r="K38" s="363"/>
      <c r="L38" s="326"/>
      <c r="M38" s="392"/>
      <c r="P38" s="197"/>
      <c r="Q38" s="193"/>
      <c r="R38" s="197"/>
    </row>
    <row r="39" spans="1:18" x14ac:dyDescent="0.25">
      <c r="A39" s="225"/>
      <c r="B39" s="22"/>
      <c r="C39" s="209"/>
      <c r="D39" s="389"/>
      <c r="E39" s="84"/>
      <c r="F39" s="348"/>
      <c r="G39" s="395" t="s">
        <v>11</v>
      </c>
      <c r="H39" s="82"/>
      <c r="I39" s="352"/>
      <c r="J39" s="83"/>
      <c r="K39" s="354" t="s">
        <v>34</v>
      </c>
      <c r="L39" s="400"/>
      <c r="M39" s="388"/>
      <c r="P39" s="382"/>
      <c r="Q39" s="382"/>
      <c r="R39" s="197"/>
    </row>
    <row r="40" spans="1:18" x14ac:dyDescent="0.25">
      <c r="A40" s="225"/>
      <c r="B40" s="22"/>
      <c r="C40" s="234"/>
      <c r="D40" s="389"/>
      <c r="E40" s="84"/>
      <c r="F40" s="348"/>
      <c r="G40" s="395" t="s">
        <v>12</v>
      </c>
      <c r="H40" s="82"/>
      <c r="I40" s="352"/>
      <c r="J40" s="83"/>
      <c r="K40" s="398"/>
      <c r="L40" s="348"/>
      <c r="M40" s="390"/>
      <c r="P40" s="197"/>
      <c r="Q40" s="193"/>
      <c r="R40" s="197"/>
    </row>
    <row r="41" spans="1:18" x14ac:dyDescent="0.25">
      <c r="A41" s="226"/>
      <c r="B41" s="223"/>
      <c r="C41" s="235"/>
      <c r="D41" s="391"/>
      <c r="E41" s="211"/>
      <c r="F41" s="326"/>
      <c r="G41" s="396" t="s">
        <v>13</v>
      </c>
      <c r="H41" s="220"/>
      <c r="I41" s="356"/>
      <c r="J41" s="213"/>
      <c r="K41" s="363" t="str">
        <f>M4</f>
        <v>Dénes Tibor</v>
      </c>
      <c r="L41" s="326"/>
      <c r="M41" s="392"/>
      <c r="P41" s="197"/>
      <c r="Q41" s="193"/>
      <c r="R41" s="383"/>
    </row>
  </sheetData>
  <mergeCells count="37">
    <mergeCell ref="J22:K22"/>
    <mergeCell ref="E34:F34"/>
    <mergeCell ref="E35:F35"/>
    <mergeCell ref="B22:C22"/>
    <mergeCell ref="D22:E22"/>
    <mergeCell ref="F22:G22"/>
    <mergeCell ref="H22:I22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500" priority="1" stopIfTrue="1" operator="equal">
      <formula>"Bye"</formula>
    </cfRule>
  </conditionalFormatting>
  <conditionalFormatting sqref="R41">
    <cfRule type="expression" dxfId="499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61</vt:i4>
      </vt:variant>
      <vt:variant>
        <vt:lpstr>Névvel ellátott tartományok</vt:lpstr>
      </vt:variant>
      <vt:variant>
        <vt:i4>61</vt:i4>
      </vt:variant>
    </vt:vector>
  </HeadingPairs>
  <TitlesOfParts>
    <vt:vector size="122" baseType="lpstr">
      <vt:lpstr>Altalanos</vt:lpstr>
      <vt:lpstr>Birók</vt:lpstr>
      <vt:lpstr>Nevezések</vt:lpstr>
      <vt:lpstr>Játékrend KEDD</vt:lpstr>
      <vt:lpstr>Játékrend SZERDA</vt:lpstr>
      <vt:lpstr>1MD ELO I.kcs U 8 F A</vt:lpstr>
      <vt:lpstr>I.kcs U 8 F A</vt:lpstr>
      <vt:lpstr>1MD ELO I.kcs U 8 F B</vt:lpstr>
      <vt:lpstr>I.kcs U 8 F B</vt:lpstr>
      <vt:lpstr>1MD ELO I.kcs U 8 L A</vt:lpstr>
      <vt:lpstr>1E3 I.kcs U 8 L A </vt:lpstr>
      <vt:lpstr>1MD ELO I.kcs U 8 L B</vt:lpstr>
      <vt:lpstr>_1MD ELO I.kcs U 8 L B</vt:lpstr>
      <vt:lpstr>1MD ELO II.kcs U 10 F B </vt:lpstr>
      <vt:lpstr> II.kcs U 10 F B_</vt:lpstr>
      <vt:lpstr>1MD ELO II.kcs U 10 L A</vt:lpstr>
      <vt:lpstr>II.kcs U 10 L A</vt:lpstr>
      <vt:lpstr>1MD ELO III.kcs U 11 F A </vt:lpstr>
      <vt:lpstr>1E3 III.kcs U 11 F A </vt:lpstr>
      <vt:lpstr>1MD ELO III.kcs U 11 F B</vt:lpstr>
      <vt:lpstr>1E4  III.kcs U 11 F B</vt:lpstr>
      <vt:lpstr>1MD ELO III.kcs U 11 L A</vt:lpstr>
      <vt:lpstr>1E3 III.kcs U 11 L A</vt:lpstr>
      <vt:lpstr>1MD ELO III.kcs U 11 L B</vt:lpstr>
      <vt:lpstr>1E3III.kcs U 11 L B</vt:lpstr>
      <vt:lpstr>1E3IV.kcs U 12 F A</vt:lpstr>
      <vt:lpstr>1MD ELO IV.kcs U 12 F A</vt:lpstr>
      <vt:lpstr>1MD ELO IV.kcs U 12 F B</vt:lpstr>
      <vt:lpstr>1E3 IV.kcs U 12 F B</vt:lpstr>
      <vt:lpstr>1MD ELO IV.kcs U 12 L A </vt:lpstr>
      <vt:lpstr>1E3 IV.kcs U 12 L A </vt:lpstr>
      <vt:lpstr>1MD ELO IV.kcs U 12 L B  </vt:lpstr>
      <vt:lpstr>1E3 IV.kcs U 12 L B </vt:lpstr>
      <vt:lpstr> V.kcs U 14 F A</vt:lpstr>
      <vt:lpstr>1MD 16 V.kcs U 14 F A</vt:lpstr>
      <vt:lpstr> V.kcs U 14 F B</vt:lpstr>
      <vt:lpstr>V.kcs U 14 F B</vt:lpstr>
      <vt:lpstr>1MD ELO V.kcs U 14 L A</vt:lpstr>
      <vt:lpstr>1E5 V.kcs U 14 L A</vt:lpstr>
      <vt:lpstr>1MD ELO V.kcs U 14 L B</vt:lpstr>
      <vt:lpstr>1E3 V.kcs U 14 L B</vt:lpstr>
      <vt:lpstr>1MD ELOVI kcs U 16 F A </vt:lpstr>
      <vt:lpstr>1E3 VI kcs U 16 F A </vt:lpstr>
      <vt:lpstr>1MD ELOVI kcs U 16 F B</vt:lpstr>
      <vt:lpstr>1E3 VI kcs U 16 F B</vt:lpstr>
      <vt:lpstr>1MD VI kcs U 16 L A</vt:lpstr>
      <vt:lpstr>1E7 VI kcs U 16 L A</vt:lpstr>
      <vt:lpstr>1MD  VI kcs U 16 L B</vt:lpstr>
      <vt:lpstr>1MD 8 VI kcs U 16 L B</vt:lpstr>
      <vt:lpstr>1MD ELO VII kcs U 18 F A</vt:lpstr>
      <vt:lpstr>1E7 VII kcs U 18 F A</vt:lpstr>
      <vt:lpstr>1MD ELO VII kcs U 18 F B</vt:lpstr>
      <vt:lpstr>1MD 16 VII kcs U 18 F B</vt:lpstr>
      <vt:lpstr>1MD ELO VII kcs U 18 L A</vt:lpstr>
      <vt:lpstr>1E3 VII kcs U 18 L A</vt:lpstr>
      <vt:lpstr>1MD ELO VII kcs U 18 L B</vt:lpstr>
      <vt:lpstr>1MD 8 VII kcs U 18 L B</vt:lpstr>
      <vt:lpstr>1MD ELO VIII kcs U 18 + F B </vt:lpstr>
      <vt:lpstr>1E3 VIII kcs U 18 + F B </vt:lpstr>
      <vt:lpstr>1MD ELO VIII kcs U 18 + L B </vt:lpstr>
      <vt:lpstr>1E3  VIII kcs U 18 + L B </vt:lpstr>
      <vt:lpstr>' V.kcs U 14 F A'!Nyomtatási_cím</vt:lpstr>
      <vt:lpstr>' V.kcs U 14 F B'!Nyomtatási_cím</vt:lpstr>
      <vt:lpstr>'1MD ELO I.kcs U 8 F A'!Nyomtatási_cím</vt:lpstr>
      <vt:lpstr>'1MD ELO I.kcs U 8 F B'!Nyomtatási_cím</vt:lpstr>
      <vt:lpstr>'1MD ELO I.kcs U 8 L A'!Nyomtatási_cím</vt:lpstr>
      <vt:lpstr>'1MD ELO I.kcs U 8 L B'!Nyomtatási_cím</vt:lpstr>
      <vt:lpstr>'1MD ELO II.kcs U 10 F B '!Nyomtatási_cím</vt:lpstr>
      <vt:lpstr>'1MD ELO II.kcs U 10 L A'!Nyomtatási_cím</vt:lpstr>
      <vt:lpstr>'1MD ELO III.kcs U 11 F A '!Nyomtatási_cím</vt:lpstr>
      <vt:lpstr>'1MD ELO III.kcs U 11 F B'!Nyomtatási_cím</vt:lpstr>
      <vt:lpstr>'1MD ELO III.kcs U 11 L A'!Nyomtatási_cím</vt:lpstr>
      <vt:lpstr>'1MD ELO III.kcs U 11 L B'!Nyomtatási_cím</vt:lpstr>
      <vt:lpstr>'1MD ELO IV.kcs U 12 F A'!Nyomtatási_cím</vt:lpstr>
      <vt:lpstr>'1MD ELO IV.kcs U 12 F B'!Nyomtatási_cím</vt:lpstr>
      <vt:lpstr>'1MD ELO IV.kcs U 12 L A '!Nyomtatási_cím</vt:lpstr>
      <vt:lpstr>'1MD ELO IV.kcs U 12 L B  '!Nyomtatási_cím</vt:lpstr>
      <vt:lpstr>'1MD ELO V.kcs U 14 L A'!Nyomtatási_cím</vt:lpstr>
      <vt:lpstr>'1MD ELO V.kcs U 14 L B'!Nyomtatási_cím</vt:lpstr>
      <vt:lpstr>'1MD VI kcs U 16 L A'!Nyomtatási_cím</vt:lpstr>
      <vt:lpstr>' II.kcs U 10 F B_'!Nyomtatási_terület</vt:lpstr>
      <vt:lpstr>' V.kcs U 14 F A'!Nyomtatási_terület</vt:lpstr>
      <vt:lpstr>' V.kcs U 14 F B'!Nyomtatási_terület</vt:lpstr>
      <vt:lpstr>'_1MD ELO I.kcs U 8 L B'!Nyomtatási_terület</vt:lpstr>
      <vt:lpstr>'1E3 I.kcs U 8 L A '!Nyomtatási_terület</vt:lpstr>
      <vt:lpstr>'1E3 III.kcs U 11 F A '!Nyomtatási_terület</vt:lpstr>
      <vt:lpstr>'1E3 III.kcs U 11 L A'!Nyomtatási_terület</vt:lpstr>
      <vt:lpstr>'1E3 IV.kcs U 12 F B'!Nyomtatási_terület</vt:lpstr>
      <vt:lpstr>'1E3 IV.kcs U 12 L A '!Nyomtatási_terület</vt:lpstr>
      <vt:lpstr>'1E3 IV.kcs U 12 L B '!Nyomtatási_terület</vt:lpstr>
      <vt:lpstr>'1E3 VII kcs U 18 L A'!Nyomtatási_terület</vt:lpstr>
      <vt:lpstr>'1E3III.kcs U 11 L B'!Nyomtatási_terület</vt:lpstr>
      <vt:lpstr>'1E3IV.kcs U 12 F A'!Nyomtatási_terület</vt:lpstr>
      <vt:lpstr>'1E5 V.kcs U 14 L A'!Nyomtatási_terület</vt:lpstr>
      <vt:lpstr>'1E7 VI kcs U 16 L A'!Nyomtatási_terület</vt:lpstr>
      <vt:lpstr>'1E7 VII kcs U 18 F A'!Nyomtatási_terület</vt:lpstr>
      <vt:lpstr>'1MD 16 V.kcs U 14 F A'!Nyomtatási_terület</vt:lpstr>
      <vt:lpstr>'1MD 16 VII kcs U 18 F B'!Nyomtatási_terület</vt:lpstr>
      <vt:lpstr>'1MD 8 VI kcs U 16 L B'!Nyomtatási_terület</vt:lpstr>
      <vt:lpstr>'1MD 8 VII kcs U 18 L B'!Nyomtatási_terület</vt:lpstr>
      <vt:lpstr>'1MD ELO I.kcs U 8 F A'!Nyomtatási_terület</vt:lpstr>
      <vt:lpstr>'1MD ELO I.kcs U 8 F B'!Nyomtatási_terület</vt:lpstr>
      <vt:lpstr>'1MD ELO I.kcs U 8 L A'!Nyomtatási_terület</vt:lpstr>
      <vt:lpstr>'1MD ELO I.kcs U 8 L B'!Nyomtatási_terület</vt:lpstr>
      <vt:lpstr>'1MD ELO II.kcs U 10 F B '!Nyomtatási_terület</vt:lpstr>
      <vt:lpstr>'1MD ELO II.kcs U 10 L A'!Nyomtatási_terület</vt:lpstr>
      <vt:lpstr>'1MD ELO III.kcs U 11 F A '!Nyomtatási_terület</vt:lpstr>
      <vt:lpstr>'1MD ELO III.kcs U 11 F B'!Nyomtatási_terület</vt:lpstr>
      <vt:lpstr>'1MD ELO III.kcs U 11 L A'!Nyomtatási_terület</vt:lpstr>
      <vt:lpstr>'1MD ELO III.kcs U 11 L B'!Nyomtatási_terület</vt:lpstr>
      <vt:lpstr>'1MD ELO IV.kcs U 12 F A'!Nyomtatási_terület</vt:lpstr>
      <vt:lpstr>'1MD ELO IV.kcs U 12 F B'!Nyomtatási_terület</vt:lpstr>
      <vt:lpstr>'1MD ELO IV.kcs U 12 L A '!Nyomtatási_terület</vt:lpstr>
      <vt:lpstr>'1MD ELO IV.kcs U 12 L B  '!Nyomtatási_terület</vt:lpstr>
      <vt:lpstr>'1MD ELO V.kcs U 14 L A'!Nyomtatási_terület</vt:lpstr>
      <vt:lpstr>'1MD ELO V.kcs U 14 L B'!Nyomtatási_terület</vt:lpstr>
      <vt:lpstr>'1MD VI kcs U 16 L A'!Nyomtatási_terület</vt:lpstr>
      <vt:lpstr>Birók!Nyomtatási_terület</vt:lpstr>
      <vt:lpstr>'I.kcs U 8 F A'!Nyomtatási_terület</vt:lpstr>
      <vt:lpstr>'I.kcs U 8 F B'!Nyomtatási_terület</vt:lpstr>
      <vt:lpstr>'II.kcs U 10 L A'!Nyomtatási_terület</vt:lpstr>
      <vt:lpstr>'V.kcs U 14 F B'!Nyomtatási_terület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János Guti</cp:lastModifiedBy>
  <cp:lastPrinted>2026-05-03T19:54:35Z</cp:lastPrinted>
  <dcterms:created xsi:type="dcterms:W3CDTF">1998-01-18T23:10:02Z</dcterms:created>
  <dcterms:modified xsi:type="dcterms:W3CDTF">2026-05-12T06:49:24Z</dcterms:modified>
  <cp:category>Forms</cp:category>
</cp:coreProperties>
</file>